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K2801 - SO 101 , Ko - SK..." sheetId="2" r:id="rId2"/>
    <sheet name="SK2802 - SO 401  Veř - SK..." sheetId="3" r:id="rId3"/>
    <sheet name="SK2803 - SO 801  Sad - SK..." sheetId="4" r:id="rId4"/>
    <sheet name="SK2804 - VON - SK2804 - VON" sheetId="5" r:id="rId5"/>
    <sheet name="Pokyny pro vyplnění" sheetId="6" r:id="rId6"/>
  </sheets>
  <definedNames>
    <definedName name="_xlnm.Print_Area" localSheetId="0">'Rekapitulace stavby'!$D$4:$AO$33,'Rekapitulace stavby'!$C$39:$AQ$56</definedName>
    <definedName name="_xlnm.Print_Titles" localSheetId="0">'Rekapitulace stavby'!$49:$49</definedName>
    <definedName name="_xlnm._FilterDatabase" localSheetId="1" hidden="1">'SK2801 - SO 101 , Ko - SK...'!$C$91:$K$776</definedName>
    <definedName name="_xlnm.Print_Area" localSheetId="1">'SK2801 - SO 101 , Ko - SK...'!$C$4:$J$36,'SK2801 - SO 101 , Ko - SK...'!$C$42:$J$73,'SK2801 - SO 101 , Ko - SK...'!$C$79:$K$776</definedName>
    <definedName name="_xlnm.Print_Titles" localSheetId="1">'SK2801 - SO 101 , Ko - SK...'!$91:$91</definedName>
    <definedName name="_xlnm._FilterDatabase" localSheetId="2" hidden="1">'SK2802 - SO 401  Veř - SK...'!$C$80:$K$132</definedName>
    <definedName name="_xlnm.Print_Area" localSheetId="2">'SK2802 - SO 401  Veř - SK...'!$C$4:$J$36,'SK2802 - SO 401  Veř - SK...'!$C$42:$J$62,'SK2802 - SO 401  Veř - SK...'!$C$68:$K$132</definedName>
    <definedName name="_xlnm.Print_Titles" localSheetId="2">'SK2802 - SO 401  Veř - SK...'!$80:$80</definedName>
    <definedName name="_xlnm._FilterDatabase" localSheetId="3" hidden="1">'SK2803 - SO 801  Sad - SK...'!$C$79:$K$297</definedName>
    <definedName name="_xlnm.Print_Area" localSheetId="3">'SK2803 - SO 801  Sad - SK...'!$C$4:$J$36,'SK2803 - SO 801  Sad - SK...'!$C$42:$J$61,'SK2803 - SO 801  Sad - SK...'!$C$67:$K$297</definedName>
    <definedName name="_xlnm.Print_Titles" localSheetId="3">'SK2803 - SO 801  Sad - SK...'!$79:$79</definedName>
    <definedName name="_xlnm._FilterDatabase" localSheetId="4" hidden="1">'SK2804 - VON - SK2804 - VON'!$C$81:$K$98</definedName>
    <definedName name="_xlnm.Print_Area" localSheetId="4">'SK2804 - VON - SK2804 - VON'!$C$4:$J$36,'SK2804 - VON - SK2804 - VON'!$C$42:$J$63,'SK2804 - VON - SK2804 - VON'!$C$69:$K$98</definedName>
    <definedName name="_xlnm.Print_Titles" localSheetId="4">'SK2804 - VON - SK2804 - VON'!$81:$81</definedName>
    <definedName name="_xlnm.Print_Area" localSheetId="5">'Pokyny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55"/>
  <c r="AX55"/>
  <c i="5" r="BI98"/>
  <c r="BH98"/>
  <c r="BG98"/>
  <c r="BF98"/>
  <c r="T98"/>
  <c r="T97"/>
  <c r="R98"/>
  <c r="R97"/>
  <c r="P98"/>
  <c r="P97"/>
  <c r="BK98"/>
  <c r="BK97"/>
  <c r="J97"/>
  <c r="J98"/>
  <c r="BE98"/>
  <c r="J62"/>
  <c r="BI96"/>
  <c r="BH96"/>
  <c r="BG96"/>
  <c r="BF96"/>
  <c r="T96"/>
  <c r="T95"/>
  <c r="R96"/>
  <c r="R95"/>
  <c r="P96"/>
  <c r="P95"/>
  <c r="BK96"/>
  <c r="BK95"/>
  <c r="J95"/>
  <c r="J96"/>
  <c r="BE96"/>
  <c r="J61"/>
  <c r="BI94"/>
  <c r="BH94"/>
  <c r="BG94"/>
  <c r="BF94"/>
  <c r="T94"/>
  <c r="T93"/>
  <c r="R94"/>
  <c r="R93"/>
  <c r="P94"/>
  <c r="P93"/>
  <c r="BK94"/>
  <c r="BK93"/>
  <c r="J93"/>
  <c r="J94"/>
  <c r="BE94"/>
  <c r="J60"/>
  <c r="BI92"/>
  <c r="BH92"/>
  <c r="BG92"/>
  <c r="BF92"/>
  <c r="T92"/>
  <c r="R92"/>
  <c r="P92"/>
  <c r="BK92"/>
  <c r="J92"/>
  <c r="BE92"/>
  <c r="BI91"/>
  <c r="BH91"/>
  <c r="BG91"/>
  <c r="BF91"/>
  <c r="T91"/>
  <c r="T90"/>
  <c r="R91"/>
  <c r="R90"/>
  <c r="P91"/>
  <c r="P90"/>
  <c r="BK91"/>
  <c r="BK90"/>
  <c r="J90"/>
  <c r="J91"/>
  <c r="BE91"/>
  <c r="J59"/>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F34"/>
  <c i="1" r="BD55"/>
  <c i="5" r="BH85"/>
  <c r="F33"/>
  <c i="1" r="BC55"/>
  <c i="5" r="BG85"/>
  <c r="F32"/>
  <c i="1" r="BB55"/>
  <c i="5" r="BF85"/>
  <c r="J31"/>
  <c i="1" r="AW55"/>
  <c i="5" r="F31"/>
  <c i="1" r="BA55"/>
  <c i="5" r="T85"/>
  <c r="T84"/>
  <c r="T83"/>
  <c r="T82"/>
  <c r="R85"/>
  <c r="R84"/>
  <c r="R83"/>
  <c r="R82"/>
  <c r="P85"/>
  <c r="P84"/>
  <c r="P83"/>
  <c r="P82"/>
  <c i="1" r="AU55"/>
  <c i="5" r="BK85"/>
  <c r="BK84"/>
  <c r="J84"/>
  <c r="BK83"/>
  <c r="J83"/>
  <c r="BK82"/>
  <c r="J82"/>
  <c r="J56"/>
  <c r="J27"/>
  <c i="1" r="AG55"/>
  <c i="5" r="J85"/>
  <c r="BE85"/>
  <c r="J30"/>
  <c i="1" r="AV55"/>
  <c i="5" r="F30"/>
  <c i="1" r="AZ55"/>
  <c i="5" r="J58"/>
  <c r="J57"/>
  <c r="F76"/>
  <c r="E74"/>
  <c r="F49"/>
  <c r="E47"/>
  <c r="J36"/>
  <c r="J21"/>
  <c r="E21"/>
  <c r="J78"/>
  <c r="J51"/>
  <c r="J20"/>
  <c r="J18"/>
  <c r="E18"/>
  <c r="F79"/>
  <c r="F52"/>
  <c r="J17"/>
  <c r="J15"/>
  <c r="E15"/>
  <c r="F78"/>
  <c r="F51"/>
  <c r="J14"/>
  <c r="J12"/>
  <c r="J76"/>
  <c r="J49"/>
  <c r="E7"/>
  <c r="E72"/>
  <c r="E45"/>
  <c i="1" r="AY54"/>
  <c r="AX54"/>
  <c i="4" r="BI297"/>
  <c r="BH297"/>
  <c r="BG297"/>
  <c r="BF297"/>
  <c r="T297"/>
  <c r="T296"/>
  <c r="R297"/>
  <c r="R296"/>
  <c r="P297"/>
  <c r="P296"/>
  <c r="BK297"/>
  <c r="BK296"/>
  <c r="J296"/>
  <c r="J297"/>
  <c r="BE297"/>
  <c r="J60"/>
  <c r="BI292"/>
  <c r="BH292"/>
  <c r="BG292"/>
  <c r="BF292"/>
  <c r="T292"/>
  <c r="T291"/>
  <c r="R292"/>
  <c r="R291"/>
  <c r="P292"/>
  <c r="P291"/>
  <c r="BK292"/>
  <c r="BK291"/>
  <c r="J291"/>
  <c r="J292"/>
  <c r="BE292"/>
  <c r="J59"/>
  <c r="BI286"/>
  <c r="BH286"/>
  <c r="BG286"/>
  <c r="BF286"/>
  <c r="T286"/>
  <c r="R286"/>
  <c r="P286"/>
  <c r="BK286"/>
  <c r="J286"/>
  <c r="BE286"/>
  <c r="BI285"/>
  <c r="BH285"/>
  <c r="BG285"/>
  <c r="BF285"/>
  <c r="T285"/>
  <c r="R285"/>
  <c r="P285"/>
  <c r="BK285"/>
  <c r="J285"/>
  <c r="BE285"/>
  <c r="BI280"/>
  <c r="BH280"/>
  <c r="BG280"/>
  <c r="BF280"/>
  <c r="T280"/>
  <c r="R280"/>
  <c r="P280"/>
  <c r="BK280"/>
  <c r="J280"/>
  <c r="BE280"/>
  <c r="BI279"/>
  <c r="BH279"/>
  <c r="BG279"/>
  <c r="BF279"/>
  <c r="T279"/>
  <c r="R279"/>
  <c r="P279"/>
  <c r="BK279"/>
  <c r="J279"/>
  <c r="BE279"/>
  <c r="BI275"/>
  <c r="BH275"/>
  <c r="BG275"/>
  <c r="BF275"/>
  <c r="T275"/>
  <c r="R275"/>
  <c r="P275"/>
  <c r="BK275"/>
  <c r="J275"/>
  <c r="BE275"/>
  <c r="BI271"/>
  <c r="BH271"/>
  <c r="BG271"/>
  <c r="BF271"/>
  <c r="T271"/>
  <c r="R271"/>
  <c r="P271"/>
  <c r="BK271"/>
  <c r="J271"/>
  <c r="BE271"/>
  <c r="BI270"/>
  <c r="BH270"/>
  <c r="BG270"/>
  <c r="BF270"/>
  <c r="T270"/>
  <c r="R270"/>
  <c r="P270"/>
  <c r="BK270"/>
  <c r="J270"/>
  <c r="BE270"/>
  <c r="BI266"/>
  <c r="BH266"/>
  <c r="BG266"/>
  <c r="BF266"/>
  <c r="T266"/>
  <c r="R266"/>
  <c r="P266"/>
  <c r="BK266"/>
  <c r="J266"/>
  <c r="BE266"/>
  <c r="BI262"/>
  <c r="BH262"/>
  <c r="BG262"/>
  <c r="BF262"/>
  <c r="T262"/>
  <c r="R262"/>
  <c r="P262"/>
  <c r="BK262"/>
  <c r="J262"/>
  <c r="BE262"/>
  <c r="BI258"/>
  <c r="BH258"/>
  <c r="BG258"/>
  <c r="BF258"/>
  <c r="T258"/>
  <c r="R258"/>
  <c r="P258"/>
  <c r="BK258"/>
  <c r="J258"/>
  <c r="BE258"/>
  <c r="BI257"/>
  <c r="BH257"/>
  <c r="BG257"/>
  <c r="BF257"/>
  <c r="T257"/>
  <c r="R257"/>
  <c r="P257"/>
  <c r="BK257"/>
  <c r="J257"/>
  <c r="BE257"/>
  <c r="BI253"/>
  <c r="BH253"/>
  <c r="BG253"/>
  <c r="BF253"/>
  <c r="T253"/>
  <c r="R253"/>
  <c r="P253"/>
  <c r="BK253"/>
  <c r="J253"/>
  <c r="BE253"/>
  <c r="BI250"/>
  <c r="BH250"/>
  <c r="BG250"/>
  <c r="BF250"/>
  <c r="T250"/>
  <c r="R250"/>
  <c r="P250"/>
  <c r="BK250"/>
  <c r="J250"/>
  <c r="BE250"/>
  <c r="BI245"/>
  <c r="BH245"/>
  <c r="BG245"/>
  <c r="BF245"/>
  <c r="T245"/>
  <c r="R245"/>
  <c r="P245"/>
  <c r="BK245"/>
  <c r="J245"/>
  <c r="BE245"/>
  <c r="BI242"/>
  <c r="BH242"/>
  <c r="BG242"/>
  <c r="BF242"/>
  <c r="T242"/>
  <c r="R242"/>
  <c r="P242"/>
  <c r="BK242"/>
  <c r="J242"/>
  <c r="BE242"/>
  <c r="BI239"/>
  <c r="BH239"/>
  <c r="BG239"/>
  <c r="BF239"/>
  <c r="T239"/>
  <c r="R239"/>
  <c r="P239"/>
  <c r="BK239"/>
  <c r="J239"/>
  <c r="BE239"/>
  <c r="BI234"/>
  <c r="BH234"/>
  <c r="BG234"/>
  <c r="BF234"/>
  <c r="T234"/>
  <c r="R234"/>
  <c r="P234"/>
  <c r="BK234"/>
  <c r="J234"/>
  <c r="BE234"/>
  <c r="BI229"/>
  <c r="BH229"/>
  <c r="BG229"/>
  <c r="BF229"/>
  <c r="T229"/>
  <c r="R229"/>
  <c r="P229"/>
  <c r="BK229"/>
  <c r="J229"/>
  <c r="BE229"/>
  <c r="BI224"/>
  <c r="BH224"/>
  <c r="BG224"/>
  <c r="BF224"/>
  <c r="T224"/>
  <c r="R224"/>
  <c r="P224"/>
  <c r="BK224"/>
  <c r="J224"/>
  <c r="BE224"/>
  <c r="BI219"/>
  <c r="BH219"/>
  <c r="BG219"/>
  <c r="BF219"/>
  <c r="T219"/>
  <c r="R219"/>
  <c r="P219"/>
  <c r="BK219"/>
  <c r="J219"/>
  <c r="BE219"/>
  <c r="BI218"/>
  <c r="BH218"/>
  <c r="BG218"/>
  <c r="BF218"/>
  <c r="T218"/>
  <c r="R218"/>
  <c r="P218"/>
  <c r="BK218"/>
  <c r="J218"/>
  <c r="BE218"/>
  <c r="BI213"/>
  <c r="BH213"/>
  <c r="BG213"/>
  <c r="BF213"/>
  <c r="T213"/>
  <c r="R213"/>
  <c r="P213"/>
  <c r="BK213"/>
  <c r="J213"/>
  <c r="BE213"/>
  <c r="BI208"/>
  <c r="BH208"/>
  <c r="BG208"/>
  <c r="BF208"/>
  <c r="T208"/>
  <c r="R208"/>
  <c r="P208"/>
  <c r="BK208"/>
  <c r="J208"/>
  <c r="BE208"/>
  <c r="BI204"/>
  <c r="BH204"/>
  <c r="BG204"/>
  <c r="BF204"/>
  <c r="T204"/>
  <c r="R204"/>
  <c r="P204"/>
  <c r="BK204"/>
  <c r="J204"/>
  <c r="BE204"/>
  <c r="BI199"/>
  <c r="BH199"/>
  <c r="BG199"/>
  <c r="BF199"/>
  <c r="T199"/>
  <c r="R199"/>
  <c r="P199"/>
  <c r="BK199"/>
  <c r="J199"/>
  <c r="BE199"/>
  <c r="BI194"/>
  <c r="BH194"/>
  <c r="BG194"/>
  <c r="BF194"/>
  <c r="T194"/>
  <c r="R194"/>
  <c r="P194"/>
  <c r="BK194"/>
  <c r="J194"/>
  <c r="BE194"/>
  <c r="BI193"/>
  <c r="BH193"/>
  <c r="BG193"/>
  <c r="BF193"/>
  <c r="T193"/>
  <c r="R193"/>
  <c r="P193"/>
  <c r="BK193"/>
  <c r="J193"/>
  <c r="BE193"/>
  <c r="BI188"/>
  <c r="BH188"/>
  <c r="BG188"/>
  <c r="BF188"/>
  <c r="T188"/>
  <c r="R188"/>
  <c r="P188"/>
  <c r="BK188"/>
  <c r="J188"/>
  <c r="BE188"/>
  <c r="BI186"/>
  <c r="BH186"/>
  <c r="BG186"/>
  <c r="BF186"/>
  <c r="T186"/>
  <c r="R186"/>
  <c r="P186"/>
  <c r="BK186"/>
  <c r="J186"/>
  <c r="BE186"/>
  <c r="BI183"/>
  <c r="BH183"/>
  <c r="BG183"/>
  <c r="BF183"/>
  <c r="T183"/>
  <c r="R183"/>
  <c r="P183"/>
  <c r="BK183"/>
  <c r="J183"/>
  <c r="BE183"/>
  <c r="BI180"/>
  <c r="BH180"/>
  <c r="BG180"/>
  <c r="BF180"/>
  <c r="T180"/>
  <c r="R180"/>
  <c r="P180"/>
  <c r="BK180"/>
  <c r="J180"/>
  <c r="BE180"/>
  <c r="BI178"/>
  <c r="BH178"/>
  <c r="BG178"/>
  <c r="BF178"/>
  <c r="T178"/>
  <c r="R178"/>
  <c r="P178"/>
  <c r="BK178"/>
  <c r="J178"/>
  <c r="BE178"/>
  <c r="BI177"/>
  <c r="BH177"/>
  <c r="BG177"/>
  <c r="BF177"/>
  <c r="T177"/>
  <c r="R177"/>
  <c r="P177"/>
  <c r="BK177"/>
  <c r="J177"/>
  <c r="BE177"/>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2"/>
  <c r="BH162"/>
  <c r="BG162"/>
  <c r="BF162"/>
  <c r="T162"/>
  <c r="R162"/>
  <c r="P162"/>
  <c r="BK162"/>
  <c r="J162"/>
  <c r="BE162"/>
  <c r="BI157"/>
  <c r="BH157"/>
  <c r="BG157"/>
  <c r="BF157"/>
  <c r="T157"/>
  <c r="R157"/>
  <c r="P157"/>
  <c r="BK157"/>
  <c r="J157"/>
  <c r="BE157"/>
  <c r="BI152"/>
  <c r="BH152"/>
  <c r="BG152"/>
  <c r="BF152"/>
  <c r="T152"/>
  <c r="R152"/>
  <c r="P152"/>
  <c r="BK152"/>
  <c r="J152"/>
  <c r="BE152"/>
  <c r="BI147"/>
  <c r="BH147"/>
  <c r="BG147"/>
  <c r="BF147"/>
  <c r="T147"/>
  <c r="R147"/>
  <c r="P147"/>
  <c r="BK147"/>
  <c r="J147"/>
  <c r="BE147"/>
  <c r="BI144"/>
  <c r="BH144"/>
  <c r="BG144"/>
  <c r="BF144"/>
  <c r="T144"/>
  <c r="R144"/>
  <c r="P144"/>
  <c r="BK144"/>
  <c r="J144"/>
  <c r="BE144"/>
  <c r="BI139"/>
  <c r="BH139"/>
  <c r="BG139"/>
  <c r="BF139"/>
  <c r="T139"/>
  <c r="R139"/>
  <c r="P139"/>
  <c r="BK139"/>
  <c r="J139"/>
  <c r="BE139"/>
  <c r="BI136"/>
  <c r="BH136"/>
  <c r="BG136"/>
  <c r="BF136"/>
  <c r="T136"/>
  <c r="R136"/>
  <c r="P136"/>
  <c r="BK136"/>
  <c r="J136"/>
  <c r="BE136"/>
  <c r="BI131"/>
  <c r="BH131"/>
  <c r="BG131"/>
  <c r="BF131"/>
  <c r="T131"/>
  <c r="R131"/>
  <c r="P131"/>
  <c r="BK131"/>
  <c r="J131"/>
  <c r="BE131"/>
  <c r="BI130"/>
  <c r="BH130"/>
  <c r="BG130"/>
  <c r="BF130"/>
  <c r="T130"/>
  <c r="R130"/>
  <c r="P130"/>
  <c r="BK130"/>
  <c r="J130"/>
  <c r="BE130"/>
  <c r="BI125"/>
  <c r="BH125"/>
  <c r="BG125"/>
  <c r="BF125"/>
  <c r="T125"/>
  <c r="R125"/>
  <c r="P125"/>
  <c r="BK125"/>
  <c r="J125"/>
  <c r="BE125"/>
  <c r="BI120"/>
  <c r="BH120"/>
  <c r="BG120"/>
  <c r="BF120"/>
  <c r="T120"/>
  <c r="R120"/>
  <c r="P120"/>
  <c r="BK120"/>
  <c r="J120"/>
  <c r="BE120"/>
  <c r="BI115"/>
  <c r="BH115"/>
  <c r="BG115"/>
  <c r="BF115"/>
  <c r="T115"/>
  <c r="R115"/>
  <c r="P115"/>
  <c r="BK115"/>
  <c r="J115"/>
  <c r="BE115"/>
  <c r="BI111"/>
  <c r="BH111"/>
  <c r="BG111"/>
  <c r="BF111"/>
  <c r="T111"/>
  <c r="R111"/>
  <c r="P111"/>
  <c r="BK111"/>
  <c r="J111"/>
  <c r="BE111"/>
  <c r="BI107"/>
  <c r="BH107"/>
  <c r="BG107"/>
  <c r="BF107"/>
  <c r="T107"/>
  <c r="R107"/>
  <c r="P107"/>
  <c r="BK107"/>
  <c r="J107"/>
  <c r="BE107"/>
  <c r="BI103"/>
  <c r="BH103"/>
  <c r="BG103"/>
  <c r="BF103"/>
  <c r="T103"/>
  <c r="R103"/>
  <c r="P103"/>
  <c r="BK103"/>
  <c r="J103"/>
  <c r="BE103"/>
  <c r="BI101"/>
  <c r="BH101"/>
  <c r="BG101"/>
  <c r="BF101"/>
  <c r="T101"/>
  <c r="R101"/>
  <c r="P101"/>
  <c r="BK101"/>
  <c r="J101"/>
  <c r="BE101"/>
  <c r="BI99"/>
  <c r="BH99"/>
  <c r="BG99"/>
  <c r="BF99"/>
  <c r="T99"/>
  <c r="R99"/>
  <c r="P99"/>
  <c r="BK99"/>
  <c r="J99"/>
  <c r="BE99"/>
  <c r="BI97"/>
  <c r="BH97"/>
  <c r="BG97"/>
  <c r="BF97"/>
  <c r="T97"/>
  <c r="R97"/>
  <c r="P97"/>
  <c r="BK97"/>
  <c r="J97"/>
  <c r="BE97"/>
  <c r="BI93"/>
  <c r="BH93"/>
  <c r="BG93"/>
  <c r="BF93"/>
  <c r="T93"/>
  <c r="R93"/>
  <c r="P93"/>
  <c r="BK93"/>
  <c r="J93"/>
  <c r="BE93"/>
  <c r="BI88"/>
  <c r="BH88"/>
  <c r="BG88"/>
  <c r="BF88"/>
  <c r="T88"/>
  <c r="R88"/>
  <c r="P88"/>
  <c r="BK88"/>
  <c r="J88"/>
  <c r="BE88"/>
  <c r="BI83"/>
  <c r="F34"/>
  <c i="1" r="BD54"/>
  <c i="4" r="BH83"/>
  <c r="F33"/>
  <c i="1" r="BC54"/>
  <c i="4" r="BG83"/>
  <c r="F32"/>
  <c i="1" r="BB54"/>
  <c i="4" r="BF83"/>
  <c r="J31"/>
  <c i="1" r="AW54"/>
  <c i="4" r="F31"/>
  <c i="1" r="BA54"/>
  <c i="4" r="T83"/>
  <c r="T82"/>
  <c r="T81"/>
  <c r="T80"/>
  <c r="R83"/>
  <c r="R82"/>
  <c r="R81"/>
  <c r="R80"/>
  <c r="P83"/>
  <c r="P82"/>
  <c r="P81"/>
  <c r="P80"/>
  <c i="1" r="AU54"/>
  <c i="4" r="BK83"/>
  <c r="BK82"/>
  <c r="J82"/>
  <c r="BK81"/>
  <c r="J81"/>
  <c r="BK80"/>
  <c r="J80"/>
  <c r="J56"/>
  <c r="J27"/>
  <c i="1" r="AG54"/>
  <c i="4" r="J83"/>
  <c r="BE83"/>
  <c r="J30"/>
  <c i="1" r="AV54"/>
  <c i="4" r="F30"/>
  <c i="1" r="AZ54"/>
  <c i="4" r="J58"/>
  <c r="J57"/>
  <c r="F74"/>
  <c r="E72"/>
  <c r="F49"/>
  <c r="E47"/>
  <c r="J36"/>
  <c r="J21"/>
  <c r="E21"/>
  <c r="J76"/>
  <c r="J51"/>
  <c r="J20"/>
  <c r="J18"/>
  <c r="E18"/>
  <c r="F77"/>
  <c r="F52"/>
  <c r="J17"/>
  <c r="J15"/>
  <c r="E15"/>
  <c r="F76"/>
  <c r="F51"/>
  <c r="J14"/>
  <c r="J12"/>
  <c r="J74"/>
  <c r="J49"/>
  <c r="E7"/>
  <c r="E70"/>
  <c r="E45"/>
  <c i="1" r="AY53"/>
  <c r="AX53"/>
  <c i="3"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T111"/>
  <c r="R112"/>
  <c r="R111"/>
  <c r="P112"/>
  <c r="P111"/>
  <c r="BK112"/>
  <c r="BK111"/>
  <c r="J111"/>
  <c r="J112"/>
  <c r="BE112"/>
  <c r="J61"/>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2"/>
  <c r="BH102"/>
  <c r="BG102"/>
  <c r="BF102"/>
  <c r="T102"/>
  <c r="R102"/>
  <c r="P102"/>
  <c r="BK102"/>
  <c r="J102"/>
  <c r="BE102"/>
  <c r="BI101"/>
  <c r="BH101"/>
  <c r="BG101"/>
  <c r="BF101"/>
  <c r="T101"/>
  <c r="R101"/>
  <c r="P101"/>
  <c r="BK101"/>
  <c r="J101"/>
  <c r="BE101"/>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7"/>
  <c r="BH87"/>
  <c r="BG87"/>
  <c r="BF87"/>
  <c r="T87"/>
  <c r="T86"/>
  <c r="T85"/>
  <c r="R87"/>
  <c r="R86"/>
  <c r="R85"/>
  <c r="P87"/>
  <c r="P86"/>
  <c r="P85"/>
  <c r="BK87"/>
  <c r="BK86"/>
  <c r="J86"/>
  <c r="BK85"/>
  <c r="J85"/>
  <c r="J87"/>
  <c r="BE87"/>
  <c r="J60"/>
  <c r="J59"/>
  <c r="BI84"/>
  <c r="F34"/>
  <c i="1" r="BD53"/>
  <c i="3" r="BH84"/>
  <c r="F33"/>
  <c i="1" r="BC53"/>
  <c i="3" r="BG84"/>
  <c r="F32"/>
  <c i="1" r="BB53"/>
  <c i="3" r="BF84"/>
  <c r="J31"/>
  <c i="1" r="AW53"/>
  <c i="3" r="F31"/>
  <c i="1" r="BA53"/>
  <c i="3" r="T84"/>
  <c r="T83"/>
  <c r="T82"/>
  <c r="T81"/>
  <c r="R84"/>
  <c r="R83"/>
  <c r="R82"/>
  <c r="R81"/>
  <c r="P84"/>
  <c r="P83"/>
  <c r="P82"/>
  <c r="P81"/>
  <c i="1" r="AU53"/>
  <c i="3" r="BK84"/>
  <c r="BK83"/>
  <c r="J83"/>
  <c r="BK82"/>
  <c r="J82"/>
  <c r="BK81"/>
  <c r="J81"/>
  <c r="J56"/>
  <c r="J27"/>
  <c i="1" r="AG53"/>
  <c i="3" r="J84"/>
  <c r="BE84"/>
  <c r="J30"/>
  <c i="1" r="AV53"/>
  <c i="3" r="F30"/>
  <c i="1" r="AZ53"/>
  <c i="3" r="J58"/>
  <c r="J57"/>
  <c r="F75"/>
  <c r="E73"/>
  <c r="F49"/>
  <c r="E47"/>
  <c r="J36"/>
  <c r="J21"/>
  <c r="E21"/>
  <c r="J77"/>
  <c r="J51"/>
  <c r="J20"/>
  <c r="J18"/>
  <c r="E18"/>
  <c r="F78"/>
  <c r="F52"/>
  <c r="J17"/>
  <c r="J15"/>
  <c r="E15"/>
  <c r="F77"/>
  <c r="F51"/>
  <c r="J14"/>
  <c r="J12"/>
  <c r="J75"/>
  <c r="J49"/>
  <c r="E7"/>
  <c r="E71"/>
  <c r="E45"/>
  <c i="1" r="AY52"/>
  <c r="AX52"/>
  <c i="2" r="BI775"/>
  <c r="BH775"/>
  <c r="BG775"/>
  <c r="BF775"/>
  <c r="T775"/>
  <c r="R775"/>
  <c r="P775"/>
  <c r="BK775"/>
  <c r="J775"/>
  <c r="BE775"/>
  <c r="BI772"/>
  <c r="BH772"/>
  <c r="BG772"/>
  <c r="BF772"/>
  <c r="T772"/>
  <c r="R772"/>
  <c r="P772"/>
  <c r="BK772"/>
  <c r="J772"/>
  <c r="BE772"/>
  <c r="BI766"/>
  <c r="BH766"/>
  <c r="BG766"/>
  <c r="BF766"/>
  <c r="T766"/>
  <c r="T765"/>
  <c r="R766"/>
  <c r="R765"/>
  <c r="P766"/>
  <c r="P765"/>
  <c r="BK766"/>
  <c r="BK765"/>
  <c r="J765"/>
  <c r="J766"/>
  <c r="BE766"/>
  <c r="J72"/>
  <c r="BI761"/>
  <c r="BH761"/>
  <c r="BG761"/>
  <c r="BF761"/>
  <c r="T761"/>
  <c r="T760"/>
  <c r="R761"/>
  <c r="R760"/>
  <c r="P761"/>
  <c r="P760"/>
  <c r="BK761"/>
  <c r="BK760"/>
  <c r="J760"/>
  <c r="J761"/>
  <c r="BE761"/>
  <c r="J71"/>
  <c r="BI756"/>
  <c r="BH756"/>
  <c r="BG756"/>
  <c r="BF756"/>
  <c r="T756"/>
  <c r="T755"/>
  <c r="R756"/>
  <c r="R755"/>
  <c r="P756"/>
  <c r="P755"/>
  <c r="BK756"/>
  <c r="BK755"/>
  <c r="J755"/>
  <c r="J756"/>
  <c r="BE756"/>
  <c r="J70"/>
  <c r="BI753"/>
  <c r="BH753"/>
  <c r="BG753"/>
  <c r="BF753"/>
  <c r="T753"/>
  <c r="R753"/>
  <c r="P753"/>
  <c r="BK753"/>
  <c r="J753"/>
  <c r="BE753"/>
  <c r="BI748"/>
  <c r="BH748"/>
  <c r="BG748"/>
  <c r="BF748"/>
  <c r="T748"/>
  <c r="R748"/>
  <c r="P748"/>
  <c r="BK748"/>
  <c r="J748"/>
  <c r="BE748"/>
  <c r="BI745"/>
  <c r="BH745"/>
  <c r="BG745"/>
  <c r="BF745"/>
  <c r="T745"/>
  <c r="R745"/>
  <c r="P745"/>
  <c r="BK745"/>
  <c r="J745"/>
  <c r="BE745"/>
  <c r="BI740"/>
  <c r="BH740"/>
  <c r="BG740"/>
  <c r="BF740"/>
  <c r="T740"/>
  <c r="R740"/>
  <c r="P740"/>
  <c r="BK740"/>
  <c r="J740"/>
  <c r="BE740"/>
  <c r="BI737"/>
  <c r="BH737"/>
  <c r="BG737"/>
  <c r="BF737"/>
  <c r="T737"/>
  <c r="R737"/>
  <c r="P737"/>
  <c r="BK737"/>
  <c r="J737"/>
  <c r="BE737"/>
  <c r="BI735"/>
  <c r="BH735"/>
  <c r="BG735"/>
  <c r="BF735"/>
  <c r="T735"/>
  <c r="T734"/>
  <c r="T733"/>
  <c r="R735"/>
  <c r="R734"/>
  <c r="R733"/>
  <c r="P735"/>
  <c r="P734"/>
  <c r="P733"/>
  <c r="BK735"/>
  <c r="BK734"/>
  <c r="J734"/>
  <c r="BK733"/>
  <c r="J733"/>
  <c r="J735"/>
  <c r="BE735"/>
  <c r="J69"/>
  <c r="J68"/>
  <c r="BI732"/>
  <c r="BH732"/>
  <c r="BG732"/>
  <c r="BF732"/>
  <c r="T732"/>
  <c r="T731"/>
  <c r="R732"/>
  <c r="R731"/>
  <c r="P732"/>
  <c r="P731"/>
  <c r="BK732"/>
  <c r="BK731"/>
  <c r="J731"/>
  <c r="J732"/>
  <c r="BE732"/>
  <c r="J67"/>
  <c r="BI725"/>
  <c r="BH725"/>
  <c r="BG725"/>
  <c r="BF725"/>
  <c r="T725"/>
  <c r="R725"/>
  <c r="P725"/>
  <c r="BK725"/>
  <c r="J725"/>
  <c r="BE725"/>
  <c r="BI717"/>
  <c r="BH717"/>
  <c r="BG717"/>
  <c r="BF717"/>
  <c r="T717"/>
  <c r="R717"/>
  <c r="P717"/>
  <c r="BK717"/>
  <c r="J717"/>
  <c r="BE717"/>
  <c r="BI711"/>
  <c r="BH711"/>
  <c r="BG711"/>
  <c r="BF711"/>
  <c r="T711"/>
  <c r="R711"/>
  <c r="P711"/>
  <c r="BK711"/>
  <c r="J711"/>
  <c r="BE711"/>
  <c r="BI706"/>
  <c r="BH706"/>
  <c r="BG706"/>
  <c r="BF706"/>
  <c r="T706"/>
  <c r="R706"/>
  <c r="P706"/>
  <c r="BK706"/>
  <c r="J706"/>
  <c r="BE706"/>
  <c r="BI701"/>
  <c r="BH701"/>
  <c r="BG701"/>
  <c r="BF701"/>
  <c r="T701"/>
  <c r="R701"/>
  <c r="P701"/>
  <c r="BK701"/>
  <c r="J701"/>
  <c r="BE701"/>
  <c r="BI697"/>
  <c r="BH697"/>
  <c r="BG697"/>
  <c r="BF697"/>
  <c r="T697"/>
  <c r="R697"/>
  <c r="P697"/>
  <c r="BK697"/>
  <c r="J697"/>
  <c r="BE697"/>
  <c r="BI693"/>
  <c r="BH693"/>
  <c r="BG693"/>
  <c r="BF693"/>
  <c r="T693"/>
  <c r="R693"/>
  <c r="P693"/>
  <c r="BK693"/>
  <c r="J693"/>
  <c r="BE693"/>
  <c r="BI688"/>
  <c r="BH688"/>
  <c r="BG688"/>
  <c r="BF688"/>
  <c r="T688"/>
  <c r="R688"/>
  <c r="P688"/>
  <c r="BK688"/>
  <c r="J688"/>
  <c r="BE688"/>
  <c r="BI684"/>
  <c r="BH684"/>
  <c r="BG684"/>
  <c r="BF684"/>
  <c r="T684"/>
  <c r="R684"/>
  <c r="P684"/>
  <c r="BK684"/>
  <c r="J684"/>
  <c r="BE684"/>
  <c r="BI675"/>
  <c r="BH675"/>
  <c r="BG675"/>
  <c r="BF675"/>
  <c r="T675"/>
  <c r="R675"/>
  <c r="P675"/>
  <c r="BK675"/>
  <c r="J675"/>
  <c r="BE675"/>
  <c r="BI671"/>
  <c r="BH671"/>
  <c r="BG671"/>
  <c r="BF671"/>
  <c r="T671"/>
  <c r="R671"/>
  <c r="P671"/>
  <c r="BK671"/>
  <c r="J671"/>
  <c r="BE671"/>
  <c r="BI666"/>
  <c r="BH666"/>
  <c r="BG666"/>
  <c r="BF666"/>
  <c r="T666"/>
  <c r="T665"/>
  <c r="R666"/>
  <c r="R665"/>
  <c r="P666"/>
  <c r="P665"/>
  <c r="BK666"/>
  <c r="BK665"/>
  <c r="J665"/>
  <c r="J666"/>
  <c r="BE666"/>
  <c r="J66"/>
  <c r="BI661"/>
  <c r="BH661"/>
  <c r="BG661"/>
  <c r="BF661"/>
  <c r="T661"/>
  <c r="R661"/>
  <c r="P661"/>
  <c r="BK661"/>
  <c r="J661"/>
  <c r="BE661"/>
  <c r="BI657"/>
  <c r="BH657"/>
  <c r="BG657"/>
  <c r="BF657"/>
  <c r="T657"/>
  <c r="R657"/>
  <c r="P657"/>
  <c r="BK657"/>
  <c r="J657"/>
  <c r="BE657"/>
  <c r="BI652"/>
  <c r="BH652"/>
  <c r="BG652"/>
  <c r="BF652"/>
  <c r="T652"/>
  <c r="R652"/>
  <c r="P652"/>
  <c r="BK652"/>
  <c r="J652"/>
  <c r="BE652"/>
  <c r="BI647"/>
  <c r="BH647"/>
  <c r="BG647"/>
  <c r="BF647"/>
  <c r="T647"/>
  <c r="R647"/>
  <c r="P647"/>
  <c r="BK647"/>
  <c r="J647"/>
  <c r="BE647"/>
  <c r="BI642"/>
  <c r="BH642"/>
  <c r="BG642"/>
  <c r="BF642"/>
  <c r="T642"/>
  <c r="R642"/>
  <c r="P642"/>
  <c r="BK642"/>
  <c r="J642"/>
  <c r="BE642"/>
  <c r="BI638"/>
  <c r="BH638"/>
  <c r="BG638"/>
  <c r="BF638"/>
  <c r="T638"/>
  <c r="R638"/>
  <c r="P638"/>
  <c r="BK638"/>
  <c r="J638"/>
  <c r="BE638"/>
  <c r="BI633"/>
  <c r="BH633"/>
  <c r="BG633"/>
  <c r="BF633"/>
  <c r="T633"/>
  <c r="R633"/>
  <c r="P633"/>
  <c r="BK633"/>
  <c r="J633"/>
  <c r="BE633"/>
  <c r="BI628"/>
  <c r="BH628"/>
  <c r="BG628"/>
  <c r="BF628"/>
  <c r="T628"/>
  <c r="R628"/>
  <c r="P628"/>
  <c r="BK628"/>
  <c r="J628"/>
  <c r="BE628"/>
  <c r="BI624"/>
  <c r="BH624"/>
  <c r="BG624"/>
  <c r="BF624"/>
  <c r="T624"/>
  <c r="R624"/>
  <c r="P624"/>
  <c r="BK624"/>
  <c r="J624"/>
  <c r="BE624"/>
  <c r="BI619"/>
  <c r="BH619"/>
  <c r="BG619"/>
  <c r="BF619"/>
  <c r="T619"/>
  <c r="R619"/>
  <c r="P619"/>
  <c r="BK619"/>
  <c r="J619"/>
  <c r="BE619"/>
  <c r="BI615"/>
  <c r="BH615"/>
  <c r="BG615"/>
  <c r="BF615"/>
  <c r="T615"/>
  <c r="R615"/>
  <c r="P615"/>
  <c r="BK615"/>
  <c r="J615"/>
  <c r="BE615"/>
  <c r="BI611"/>
  <c r="BH611"/>
  <c r="BG611"/>
  <c r="BF611"/>
  <c r="T611"/>
  <c r="R611"/>
  <c r="P611"/>
  <c r="BK611"/>
  <c r="J611"/>
  <c r="BE611"/>
  <c r="BI606"/>
  <c r="BH606"/>
  <c r="BG606"/>
  <c r="BF606"/>
  <c r="T606"/>
  <c r="R606"/>
  <c r="P606"/>
  <c r="BK606"/>
  <c r="J606"/>
  <c r="BE606"/>
  <c r="BI603"/>
  <c r="BH603"/>
  <c r="BG603"/>
  <c r="BF603"/>
  <c r="T603"/>
  <c r="R603"/>
  <c r="P603"/>
  <c r="BK603"/>
  <c r="J603"/>
  <c r="BE603"/>
  <c r="BI600"/>
  <c r="BH600"/>
  <c r="BG600"/>
  <c r="BF600"/>
  <c r="T600"/>
  <c r="R600"/>
  <c r="P600"/>
  <c r="BK600"/>
  <c r="J600"/>
  <c r="BE600"/>
  <c r="BI594"/>
  <c r="BH594"/>
  <c r="BG594"/>
  <c r="BF594"/>
  <c r="T594"/>
  <c r="R594"/>
  <c r="P594"/>
  <c r="BK594"/>
  <c r="J594"/>
  <c r="BE594"/>
  <c r="BI591"/>
  <c r="BH591"/>
  <c r="BG591"/>
  <c r="BF591"/>
  <c r="T591"/>
  <c r="R591"/>
  <c r="P591"/>
  <c r="BK591"/>
  <c r="J591"/>
  <c r="BE591"/>
  <c r="BI585"/>
  <c r="BH585"/>
  <c r="BG585"/>
  <c r="BF585"/>
  <c r="T585"/>
  <c r="R585"/>
  <c r="P585"/>
  <c r="BK585"/>
  <c r="J585"/>
  <c r="BE585"/>
  <c r="BI582"/>
  <c r="BH582"/>
  <c r="BG582"/>
  <c r="BF582"/>
  <c r="T582"/>
  <c r="R582"/>
  <c r="P582"/>
  <c r="BK582"/>
  <c r="J582"/>
  <c r="BE582"/>
  <c r="BI577"/>
  <c r="BH577"/>
  <c r="BG577"/>
  <c r="BF577"/>
  <c r="T577"/>
  <c r="R577"/>
  <c r="P577"/>
  <c r="BK577"/>
  <c r="J577"/>
  <c r="BE577"/>
  <c r="BI574"/>
  <c r="BH574"/>
  <c r="BG574"/>
  <c r="BF574"/>
  <c r="T574"/>
  <c r="R574"/>
  <c r="P574"/>
  <c r="BK574"/>
  <c r="J574"/>
  <c r="BE574"/>
  <c r="BI569"/>
  <c r="BH569"/>
  <c r="BG569"/>
  <c r="BF569"/>
  <c r="T569"/>
  <c r="R569"/>
  <c r="P569"/>
  <c r="BK569"/>
  <c r="J569"/>
  <c r="BE569"/>
  <c r="BI567"/>
  <c r="BH567"/>
  <c r="BG567"/>
  <c r="BF567"/>
  <c r="T567"/>
  <c r="R567"/>
  <c r="P567"/>
  <c r="BK567"/>
  <c r="J567"/>
  <c r="BE567"/>
  <c r="BI563"/>
  <c r="BH563"/>
  <c r="BG563"/>
  <c r="BF563"/>
  <c r="T563"/>
  <c r="R563"/>
  <c r="P563"/>
  <c r="BK563"/>
  <c r="J563"/>
  <c r="BE563"/>
  <c r="BI558"/>
  <c r="BH558"/>
  <c r="BG558"/>
  <c r="BF558"/>
  <c r="T558"/>
  <c r="R558"/>
  <c r="P558"/>
  <c r="BK558"/>
  <c r="J558"/>
  <c r="BE558"/>
  <c r="BI551"/>
  <c r="BH551"/>
  <c r="BG551"/>
  <c r="BF551"/>
  <c r="T551"/>
  <c r="R551"/>
  <c r="P551"/>
  <c r="BK551"/>
  <c r="J551"/>
  <c r="BE551"/>
  <c r="BI546"/>
  <c r="BH546"/>
  <c r="BG546"/>
  <c r="BF546"/>
  <c r="T546"/>
  <c r="R546"/>
  <c r="P546"/>
  <c r="BK546"/>
  <c r="J546"/>
  <c r="BE546"/>
  <c r="BI537"/>
  <c r="BH537"/>
  <c r="BG537"/>
  <c r="BF537"/>
  <c r="T537"/>
  <c r="R537"/>
  <c r="P537"/>
  <c r="BK537"/>
  <c r="J537"/>
  <c r="BE537"/>
  <c r="BI536"/>
  <c r="BH536"/>
  <c r="BG536"/>
  <c r="BF536"/>
  <c r="T536"/>
  <c r="R536"/>
  <c r="P536"/>
  <c r="BK536"/>
  <c r="J536"/>
  <c r="BE536"/>
  <c r="BI535"/>
  <c r="BH535"/>
  <c r="BG535"/>
  <c r="BF535"/>
  <c r="T535"/>
  <c r="R535"/>
  <c r="P535"/>
  <c r="BK535"/>
  <c r="J535"/>
  <c r="BE535"/>
  <c r="BI534"/>
  <c r="BH534"/>
  <c r="BG534"/>
  <c r="BF534"/>
  <c r="T534"/>
  <c r="R534"/>
  <c r="P534"/>
  <c r="BK534"/>
  <c r="J534"/>
  <c r="BE534"/>
  <c r="BI533"/>
  <c r="BH533"/>
  <c r="BG533"/>
  <c r="BF533"/>
  <c r="T533"/>
  <c r="R533"/>
  <c r="P533"/>
  <c r="BK533"/>
  <c r="J533"/>
  <c r="BE533"/>
  <c r="BI528"/>
  <c r="BH528"/>
  <c r="BG528"/>
  <c r="BF528"/>
  <c r="T528"/>
  <c r="R528"/>
  <c r="P528"/>
  <c r="BK528"/>
  <c r="J528"/>
  <c r="BE528"/>
  <c r="BI527"/>
  <c r="BH527"/>
  <c r="BG527"/>
  <c r="BF527"/>
  <c r="T527"/>
  <c r="R527"/>
  <c r="P527"/>
  <c r="BK527"/>
  <c r="J527"/>
  <c r="BE527"/>
  <c r="BI522"/>
  <c r="BH522"/>
  <c r="BG522"/>
  <c r="BF522"/>
  <c r="T522"/>
  <c r="R522"/>
  <c r="P522"/>
  <c r="BK522"/>
  <c r="J522"/>
  <c r="BE522"/>
  <c r="BI521"/>
  <c r="BH521"/>
  <c r="BG521"/>
  <c r="BF521"/>
  <c r="T521"/>
  <c r="R521"/>
  <c r="P521"/>
  <c r="BK521"/>
  <c r="J521"/>
  <c r="BE521"/>
  <c r="BI516"/>
  <c r="BH516"/>
  <c r="BG516"/>
  <c r="BF516"/>
  <c r="T516"/>
  <c r="T515"/>
  <c r="R516"/>
  <c r="R515"/>
  <c r="P516"/>
  <c r="P515"/>
  <c r="BK516"/>
  <c r="BK515"/>
  <c r="J515"/>
  <c r="J516"/>
  <c r="BE516"/>
  <c r="J65"/>
  <c r="BI514"/>
  <c r="BH514"/>
  <c r="BG514"/>
  <c r="BF514"/>
  <c r="T514"/>
  <c r="R514"/>
  <c r="P514"/>
  <c r="BK514"/>
  <c r="J514"/>
  <c r="BE514"/>
  <c r="BI510"/>
  <c r="BH510"/>
  <c r="BG510"/>
  <c r="BF510"/>
  <c r="T510"/>
  <c r="R510"/>
  <c r="P510"/>
  <c r="BK510"/>
  <c r="J510"/>
  <c r="BE510"/>
  <c r="BI509"/>
  <c r="BH509"/>
  <c r="BG509"/>
  <c r="BF509"/>
  <c r="T509"/>
  <c r="R509"/>
  <c r="P509"/>
  <c r="BK509"/>
  <c r="J509"/>
  <c r="BE509"/>
  <c r="BI505"/>
  <c r="BH505"/>
  <c r="BG505"/>
  <c r="BF505"/>
  <c r="T505"/>
  <c r="R505"/>
  <c r="P505"/>
  <c r="BK505"/>
  <c r="J505"/>
  <c r="BE505"/>
  <c r="BI500"/>
  <c r="BH500"/>
  <c r="BG500"/>
  <c r="BF500"/>
  <c r="T500"/>
  <c r="R500"/>
  <c r="P500"/>
  <c r="BK500"/>
  <c r="J500"/>
  <c r="BE500"/>
  <c r="BI495"/>
  <c r="BH495"/>
  <c r="BG495"/>
  <c r="BF495"/>
  <c r="T495"/>
  <c r="R495"/>
  <c r="P495"/>
  <c r="BK495"/>
  <c r="J495"/>
  <c r="BE495"/>
  <c r="BI494"/>
  <c r="BH494"/>
  <c r="BG494"/>
  <c r="BF494"/>
  <c r="T494"/>
  <c r="R494"/>
  <c r="P494"/>
  <c r="BK494"/>
  <c r="J494"/>
  <c r="BE494"/>
  <c r="BI489"/>
  <c r="BH489"/>
  <c r="BG489"/>
  <c r="BF489"/>
  <c r="T489"/>
  <c r="R489"/>
  <c r="P489"/>
  <c r="BK489"/>
  <c r="J489"/>
  <c r="BE489"/>
  <c r="BI488"/>
  <c r="BH488"/>
  <c r="BG488"/>
  <c r="BF488"/>
  <c r="T488"/>
  <c r="R488"/>
  <c r="P488"/>
  <c r="BK488"/>
  <c r="J488"/>
  <c r="BE488"/>
  <c r="BI487"/>
  <c r="BH487"/>
  <c r="BG487"/>
  <c r="BF487"/>
  <c r="T487"/>
  <c r="R487"/>
  <c r="P487"/>
  <c r="BK487"/>
  <c r="J487"/>
  <c r="BE487"/>
  <c r="BI486"/>
  <c r="BH486"/>
  <c r="BG486"/>
  <c r="BF486"/>
  <c r="T486"/>
  <c r="R486"/>
  <c r="P486"/>
  <c r="BK486"/>
  <c r="J486"/>
  <c r="BE486"/>
  <c r="BI485"/>
  <c r="BH485"/>
  <c r="BG485"/>
  <c r="BF485"/>
  <c r="T485"/>
  <c r="R485"/>
  <c r="P485"/>
  <c r="BK485"/>
  <c r="J485"/>
  <c r="BE485"/>
  <c r="BI484"/>
  <c r="BH484"/>
  <c r="BG484"/>
  <c r="BF484"/>
  <c r="T484"/>
  <c r="R484"/>
  <c r="P484"/>
  <c r="BK484"/>
  <c r="J484"/>
  <c r="BE484"/>
  <c r="BI483"/>
  <c r="BH483"/>
  <c r="BG483"/>
  <c r="BF483"/>
  <c r="T483"/>
  <c r="R483"/>
  <c r="P483"/>
  <c r="BK483"/>
  <c r="J483"/>
  <c r="BE483"/>
  <c r="BI482"/>
  <c r="BH482"/>
  <c r="BG482"/>
  <c r="BF482"/>
  <c r="T482"/>
  <c r="R482"/>
  <c r="P482"/>
  <c r="BK482"/>
  <c r="J482"/>
  <c r="BE482"/>
  <c r="BI481"/>
  <c r="BH481"/>
  <c r="BG481"/>
  <c r="BF481"/>
  <c r="T481"/>
  <c r="R481"/>
  <c r="P481"/>
  <c r="BK481"/>
  <c r="J481"/>
  <c r="BE481"/>
  <c r="BI480"/>
  <c r="BH480"/>
  <c r="BG480"/>
  <c r="BF480"/>
  <c r="T480"/>
  <c r="R480"/>
  <c r="P480"/>
  <c r="BK480"/>
  <c r="J480"/>
  <c r="BE480"/>
  <c r="BI475"/>
  <c r="BH475"/>
  <c r="BG475"/>
  <c r="BF475"/>
  <c r="T475"/>
  <c r="R475"/>
  <c r="P475"/>
  <c r="BK475"/>
  <c r="J475"/>
  <c r="BE475"/>
  <c r="BI474"/>
  <c r="BH474"/>
  <c r="BG474"/>
  <c r="BF474"/>
  <c r="T474"/>
  <c r="R474"/>
  <c r="P474"/>
  <c r="BK474"/>
  <c r="J474"/>
  <c r="BE474"/>
  <c r="BI469"/>
  <c r="BH469"/>
  <c r="BG469"/>
  <c r="BF469"/>
  <c r="T469"/>
  <c r="R469"/>
  <c r="P469"/>
  <c r="BK469"/>
  <c r="J469"/>
  <c r="BE469"/>
  <c r="BI464"/>
  <c r="BH464"/>
  <c r="BG464"/>
  <c r="BF464"/>
  <c r="T464"/>
  <c r="R464"/>
  <c r="P464"/>
  <c r="BK464"/>
  <c r="J464"/>
  <c r="BE464"/>
  <c r="BI459"/>
  <c r="BH459"/>
  <c r="BG459"/>
  <c r="BF459"/>
  <c r="T459"/>
  <c r="T458"/>
  <c r="R459"/>
  <c r="R458"/>
  <c r="P459"/>
  <c r="P458"/>
  <c r="BK459"/>
  <c r="BK458"/>
  <c r="J458"/>
  <c r="J459"/>
  <c r="BE459"/>
  <c r="J64"/>
  <c r="BI452"/>
  <c r="BH452"/>
  <c r="BG452"/>
  <c r="BF452"/>
  <c r="T452"/>
  <c r="T451"/>
  <c r="R452"/>
  <c r="R451"/>
  <c r="P452"/>
  <c r="P451"/>
  <c r="BK452"/>
  <c r="BK451"/>
  <c r="J451"/>
  <c r="J452"/>
  <c r="BE452"/>
  <c r="J63"/>
  <c r="BI450"/>
  <c r="BH450"/>
  <c r="BG450"/>
  <c r="BF450"/>
  <c r="T450"/>
  <c r="R450"/>
  <c r="P450"/>
  <c r="BK450"/>
  <c r="J450"/>
  <c r="BE450"/>
  <c r="BI447"/>
  <c r="BH447"/>
  <c r="BG447"/>
  <c r="BF447"/>
  <c r="T447"/>
  <c r="R447"/>
  <c r="P447"/>
  <c r="BK447"/>
  <c r="J447"/>
  <c r="BE447"/>
  <c r="BI442"/>
  <c r="BH442"/>
  <c r="BG442"/>
  <c r="BF442"/>
  <c r="T442"/>
  <c r="R442"/>
  <c r="P442"/>
  <c r="BK442"/>
  <c r="J442"/>
  <c r="BE442"/>
  <c r="BI439"/>
  <c r="BH439"/>
  <c r="BG439"/>
  <c r="BF439"/>
  <c r="T439"/>
  <c r="R439"/>
  <c r="P439"/>
  <c r="BK439"/>
  <c r="J439"/>
  <c r="BE439"/>
  <c r="BI434"/>
  <c r="BH434"/>
  <c r="BG434"/>
  <c r="BF434"/>
  <c r="T434"/>
  <c r="R434"/>
  <c r="P434"/>
  <c r="BK434"/>
  <c r="J434"/>
  <c r="BE434"/>
  <c r="BI433"/>
  <c r="BH433"/>
  <c r="BG433"/>
  <c r="BF433"/>
  <c r="T433"/>
  <c r="R433"/>
  <c r="P433"/>
  <c r="BK433"/>
  <c r="J433"/>
  <c r="BE433"/>
  <c r="BI430"/>
  <c r="BH430"/>
  <c r="BG430"/>
  <c r="BF430"/>
  <c r="T430"/>
  <c r="R430"/>
  <c r="P430"/>
  <c r="BK430"/>
  <c r="J430"/>
  <c r="BE430"/>
  <c r="BI425"/>
  <c r="BH425"/>
  <c r="BG425"/>
  <c r="BF425"/>
  <c r="T425"/>
  <c r="R425"/>
  <c r="P425"/>
  <c r="BK425"/>
  <c r="J425"/>
  <c r="BE425"/>
  <c r="BI422"/>
  <c r="BH422"/>
  <c r="BG422"/>
  <c r="BF422"/>
  <c r="T422"/>
  <c r="R422"/>
  <c r="P422"/>
  <c r="BK422"/>
  <c r="J422"/>
  <c r="BE422"/>
  <c r="BI418"/>
  <c r="BH418"/>
  <c r="BG418"/>
  <c r="BF418"/>
  <c r="T418"/>
  <c r="R418"/>
  <c r="P418"/>
  <c r="BK418"/>
  <c r="J418"/>
  <c r="BE418"/>
  <c r="BI414"/>
  <c r="BH414"/>
  <c r="BG414"/>
  <c r="BF414"/>
  <c r="T414"/>
  <c r="R414"/>
  <c r="P414"/>
  <c r="BK414"/>
  <c r="J414"/>
  <c r="BE414"/>
  <c r="BI409"/>
  <c r="BH409"/>
  <c r="BG409"/>
  <c r="BF409"/>
  <c r="T409"/>
  <c r="R409"/>
  <c r="P409"/>
  <c r="BK409"/>
  <c r="J409"/>
  <c r="BE409"/>
  <c r="BI405"/>
  <c r="BH405"/>
  <c r="BG405"/>
  <c r="BF405"/>
  <c r="T405"/>
  <c r="R405"/>
  <c r="P405"/>
  <c r="BK405"/>
  <c r="J405"/>
  <c r="BE405"/>
  <c r="BI400"/>
  <c r="BH400"/>
  <c r="BG400"/>
  <c r="BF400"/>
  <c r="T400"/>
  <c r="R400"/>
  <c r="P400"/>
  <c r="BK400"/>
  <c r="J400"/>
  <c r="BE400"/>
  <c r="BI395"/>
  <c r="BH395"/>
  <c r="BG395"/>
  <c r="BF395"/>
  <c r="T395"/>
  <c r="R395"/>
  <c r="P395"/>
  <c r="BK395"/>
  <c r="J395"/>
  <c r="BE395"/>
  <c r="BI390"/>
  <c r="BH390"/>
  <c r="BG390"/>
  <c r="BF390"/>
  <c r="T390"/>
  <c r="R390"/>
  <c r="P390"/>
  <c r="BK390"/>
  <c r="J390"/>
  <c r="BE390"/>
  <c r="BI386"/>
  <c r="BH386"/>
  <c r="BG386"/>
  <c r="BF386"/>
  <c r="T386"/>
  <c r="R386"/>
  <c r="P386"/>
  <c r="BK386"/>
  <c r="J386"/>
  <c r="BE386"/>
  <c r="BI381"/>
  <c r="BH381"/>
  <c r="BG381"/>
  <c r="BF381"/>
  <c r="T381"/>
  <c r="R381"/>
  <c r="P381"/>
  <c r="BK381"/>
  <c r="J381"/>
  <c r="BE381"/>
  <c r="BI376"/>
  <c r="BH376"/>
  <c r="BG376"/>
  <c r="BF376"/>
  <c r="T376"/>
  <c r="R376"/>
  <c r="P376"/>
  <c r="BK376"/>
  <c r="J376"/>
  <c r="BE376"/>
  <c r="BI372"/>
  <c r="BH372"/>
  <c r="BG372"/>
  <c r="BF372"/>
  <c r="T372"/>
  <c r="R372"/>
  <c r="P372"/>
  <c r="BK372"/>
  <c r="J372"/>
  <c r="BE372"/>
  <c r="BI367"/>
  <c r="BH367"/>
  <c r="BG367"/>
  <c r="BF367"/>
  <c r="T367"/>
  <c r="R367"/>
  <c r="P367"/>
  <c r="BK367"/>
  <c r="J367"/>
  <c r="BE367"/>
  <c r="BI362"/>
  <c r="BH362"/>
  <c r="BG362"/>
  <c r="BF362"/>
  <c r="T362"/>
  <c r="R362"/>
  <c r="P362"/>
  <c r="BK362"/>
  <c r="J362"/>
  <c r="BE362"/>
  <c r="BI357"/>
  <c r="BH357"/>
  <c r="BG357"/>
  <c r="BF357"/>
  <c r="T357"/>
  <c r="R357"/>
  <c r="P357"/>
  <c r="BK357"/>
  <c r="J357"/>
  <c r="BE357"/>
  <c r="BI352"/>
  <c r="BH352"/>
  <c r="BG352"/>
  <c r="BF352"/>
  <c r="T352"/>
  <c r="R352"/>
  <c r="P352"/>
  <c r="BK352"/>
  <c r="J352"/>
  <c r="BE352"/>
  <c r="BI347"/>
  <c r="BH347"/>
  <c r="BG347"/>
  <c r="BF347"/>
  <c r="T347"/>
  <c r="R347"/>
  <c r="P347"/>
  <c r="BK347"/>
  <c r="J347"/>
  <c r="BE347"/>
  <c r="BI342"/>
  <c r="BH342"/>
  <c r="BG342"/>
  <c r="BF342"/>
  <c r="T342"/>
  <c r="R342"/>
  <c r="P342"/>
  <c r="BK342"/>
  <c r="J342"/>
  <c r="BE342"/>
  <c r="BI338"/>
  <c r="BH338"/>
  <c r="BG338"/>
  <c r="BF338"/>
  <c r="T338"/>
  <c r="R338"/>
  <c r="P338"/>
  <c r="BK338"/>
  <c r="J338"/>
  <c r="BE338"/>
  <c r="BI334"/>
  <c r="BH334"/>
  <c r="BG334"/>
  <c r="BF334"/>
  <c r="T334"/>
  <c r="R334"/>
  <c r="P334"/>
  <c r="BK334"/>
  <c r="J334"/>
  <c r="BE334"/>
  <c r="BI328"/>
  <c r="BH328"/>
  <c r="BG328"/>
  <c r="BF328"/>
  <c r="T328"/>
  <c r="R328"/>
  <c r="P328"/>
  <c r="BK328"/>
  <c r="J328"/>
  <c r="BE328"/>
  <c r="BI324"/>
  <c r="BH324"/>
  <c r="BG324"/>
  <c r="BF324"/>
  <c r="T324"/>
  <c r="R324"/>
  <c r="P324"/>
  <c r="BK324"/>
  <c r="J324"/>
  <c r="BE324"/>
  <c r="BI320"/>
  <c r="BH320"/>
  <c r="BG320"/>
  <c r="BF320"/>
  <c r="T320"/>
  <c r="R320"/>
  <c r="P320"/>
  <c r="BK320"/>
  <c r="J320"/>
  <c r="BE320"/>
  <c r="BI316"/>
  <c r="BH316"/>
  <c r="BG316"/>
  <c r="BF316"/>
  <c r="T316"/>
  <c r="R316"/>
  <c r="P316"/>
  <c r="BK316"/>
  <c r="J316"/>
  <c r="BE316"/>
  <c r="BI312"/>
  <c r="BH312"/>
  <c r="BG312"/>
  <c r="BF312"/>
  <c r="T312"/>
  <c r="R312"/>
  <c r="P312"/>
  <c r="BK312"/>
  <c r="J312"/>
  <c r="BE312"/>
  <c r="BI308"/>
  <c r="BH308"/>
  <c r="BG308"/>
  <c r="BF308"/>
  <c r="T308"/>
  <c r="T307"/>
  <c r="R308"/>
  <c r="R307"/>
  <c r="P308"/>
  <c r="P307"/>
  <c r="BK308"/>
  <c r="BK307"/>
  <c r="J307"/>
  <c r="J308"/>
  <c r="BE308"/>
  <c r="J62"/>
  <c r="BI302"/>
  <c r="BH302"/>
  <c r="BG302"/>
  <c r="BF302"/>
  <c r="T302"/>
  <c r="R302"/>
  <c r="P302"/>
  <c r="BK302"/>
  <c r="J302"/>
  <c r="BE302"/>
  <c r="BI295"/>
  <c r="BH295"/>
  <c r="BG295"/>
  <c r="BF295"/>
  <c r="T295"/>
  <c r="R295"/>
  <c r="P295"/>
  <c r="BK295"/>
  <c r="J295"/>
  <c r="BE295"/>
  <c r="BI290"/>
  <c r="BH290"/>
  <c r="BG290"/>
  <c r="BF290"/>
  <c r="T290"/>
  <c r="R290"/>
  <c r="P290"/>
  <c r="BK290"/>
  <c r="J290"/>
  <c r="BE290"/>
  <c r="BI288"/>
  <c r="BH288"/>
  <c r="BG288"/>
  <c r="BF288"/>
  <c r="T288"/>
  <c r="R288"/>
  <c r="P288"/>
  <c r="BK288"/>
  <c r="J288"/>
  <c r="BE288"/>
  <c r="BI284"/>
  <c r="BH284"/>
  <c r="BG284"/>
  <c r="BF284"/>
  <c r="T284"/>
  <c r="R284"/>
  <c r="P284"/>
  <c r="BK284"/>
  <c r="J284"/>
  <c r="BE284"/>
  <c r="BI280"/>
  <c r="BH280"/>
  <c r="BG280"/>
  <c r="BF280"/>
  <c r="T280"/>
  <c r="R280"/>
  <c r="P280"/>
  <c r="BK280"/>
  <c r="J280"/>
  <c r="BE280"/>
  <c r="BI279"/>
  <c r="BH279"/>
  <c r="BG279"/>
  <c r="BF279"/>
  <c r="T279"/>
  <c r="R279"/>
  <c r="P279"/>
  <c r="BK279"/>
  <c r="J279"/>
  <c r="BE279"/>
  <c r="BI275"/>
  <c r="BH275"/>
  <c r="BG275"/>
  <c r="BF275"/>
  <c r="T275"/>
  <c r="T274"/>
  <c r="R275"/>
  <c r="R274"/>
  <c r="P275"/>
  <c r="P274"/>
  <c r="BK275"/>
  <c r="BK274"/>
  <c r="J274"/>
  <c r="J275"/>
  <c r="BE275"/>
  <c r="J61"/>
  <c r="BI270"/>
  <c r="BH270"/>
  <c r="BG270"/>
  <c r="BF270"/>
  <c r="T270"/>
  <c r="R270"/>
  <c r="P270"/>
  <c r="BK270"/>
  <c r="J270"/>
  <c r="BE270"/>
  <c r="BI268"/>
  <c r="BH268"/>
  <c r="BG268"/>
  <c r="BF268"/>
  <c r="T268"/>
  <c r="R268"/>
  <c r="P268"/>
  <c r="BK268"/>
  <c r="J268"/>
  <c r="BE268"/>
  <c r="BI264"/>
  <c r="BH264"/>
  <c r="BG264"/>
  <c r="BF264"/>
  <c r="T264"/>
  <c r="R264"/>
  <c r="P264"/>
  <c r="BK264"/>
  <c r="J264"/>
  <c r="BE264"/>
  <c r="BI260"/>
  <c r="BH260"/>
  <c r="BG260"/>
  <c r="BF260"/>
  <c r="T260"/>
  <c r="R260"/>
  <c r="P260"/>
  <c r="BK260"/>
  <c r="J260"/>
  <c r="BE260"/>
  <c r="BI257"/>
  <c r="BH257"/>
  <c r="BG257"/>
  <c r="BF257"/>
  <c r="T257"/>
  <c r="R257"/>
  <c r="P257"/>
  <c r="BK257"/>
  <c r="J257"/>
  <c r="BE257"/>
  <c r="BI252"/>
  <c r="BH252"/>
  <c r="BG252"/>
  <c r="BF252"/>
  <c r="T252"/>
  <c r="T251"/>
  <c r="R252"/>
  <c r="R251"/>
  <c r="P252"/>
  <c r="P251"/>
  <c r="BK252"/>
  <c r="BK251"/>
  <c r="J251"/>
  <c r="J252"/>
  <c r="BE252"/>
  <c r="J60"/>
  <c r="BI248"/>
  <c r="BH248"/>
  <c r="BG248"/>
  <c r="BF248"/>
  <c r="T248"/>
  <c r="R248"/>
  <c r="P248"/>
  <c r="BK248"/>
  <c r="J248"/>
  <c r="BE248"/>
  <c r="BI246"/>
  <c r="BH246"/>
  <c r="BG246"/>
  <c r="BF246"/>
  <c r="T246"/>
  <c r="R246"/>
  <c r="P246"/>
  <c r="BK246"/>
  <c r="J246"/>
  <c r="BE246"/>
  <c r="BI243"/>
  <c r="BH243"/>
  <c r="BG243"/>
  <c r="BF243"/>
  <c r="T243"/>
  <c r="R243"/>
  <c r="P243"/>
  <c r="BK243"/>
  <c r="J243"/>
  <c r="BE243"/>
  <c r="BI238"/>
  <c r="BH238"/>
  <c r="BG238"/>
  <c r="BF238"/>
  <c r="T238"/>
  <c r="R238"/>
  <c r="P238"/>
  <c r="BK238"/>
  <c r="J238"/>
  <c r="BE238"/>
  <c r="BI236"/>
  <c r="BH236"/>
  <c r="BG236"/>
  <c r="BF236"/>
  <c r="T236"/>
  <c r="R236"/>
  <c r="P236"/>
  <c r="BK236"/>
  <c r="J236"/>
  <c r="BE236"/>
  <c r="BI232"/>
  <c r="BH232"/>
  <c r="BG232"/>
  <c r="BF232"/>
  <c r="T232"/>
  <c r="T231"/>
  <c r="R232"/>
  <c r="R231"/>
  <c r="P232"/>
  <c r="P231"/>
  <c r="BK232"/>
  <c r="BK231"/>
  <c r="J231"/>
  <c r="J232"/>
  <c r="BE232"/>
  <c r="J59"/>
  <c r="BI221"/>
  <c r="BH221"/>
  <c r="BG221"/>
  <c r="BF221"/>
  <c r="T221"/>
  <c r="R221"/>
  <c r="P221"/>
  <c r="BK221"/>
  <c r="J221"/>
  <c r="BE221"/>
  <c r="BI218"/>
  <c r="BH218"/>
  <c r="BG218"/>
  <c r="BF218"/>
  <c r="T218"/>
  <c r="R218"/>
  <c r="P218"/>
  <c r="BK218"/>
  <c r="J218"/>
  <c r="BE218"/>
  <c r="BI211"/>
  <c r="BH211"/>
  <c r="BG211"/>
  <c r="BF211"/>
  <c r="T211"/>
  <c r="R211"/>
  <c r="P211"/>
  <c r="BK211"/>
  <c r="J211"/>
  <c r="BE211"/>
  <c r="BI207"/>
  <c r="BH207"/>
  <c r="BG207"/>
  <c r="BF207"/>
  <c r="T207"/>
  <c r="R207"/>
  <c r="P207"/>
  <c r="BK207"/>
  <c r="J207"/>
  <c r="BE207"/>
  <c r="BI203"/>
  <c r="BH203"/>
  <c r="BG203"/>
  <c r="BF203"/>
  <c r="T203"/>
  <c r="R203"/>
  <c r="P203"/>
  <c r="BK203"/>
  <c r="J203"/>
  <c r="BE203"/>
  <c r="BI199"/>
  <c r="BH199"/>
  <c r="BG199"/>
  <c r="BF199"/>
  <c r="T199"/>
  <c r="R199"/>
  <c r="P199"/>
  <c r="BK199"/>
  <c r="J199"/>
  <c r="BE199"/>
  <c r="BI192"/>
  <c r="BH192"/>
  <c r="BG192"/>
  <c r="BF192"/>
  <c r="T192"/>
  <c r="R192"/>
  <c r="P192"/>
  <c r="BK192"/>
  <c r="J192"/>
  <c r="BE192"/>
  <c r="BI188"/>
  <c r="BH188"/>
  <c r="BG188"/>
  <c r="BF188"/>
  <c r="T188"/>
  <c r="R188"/>
  <c r="P188"/>
  <c r="BK188"/>
  <c r="J188"/>
  <c r="BE188"/>
  <c r="BI183"/>
  <c r="BH183"/>
  <c r="BG183"/>
  <c r="BF183"/>
  <c r="T183"/>
  <c r="R183"/>
  <c r="P183"/>
  <c r="BK183"/>
  <c r="J183"/>
  <c r="BE183"/>
  <c r="BI179"/>
  <c r="BH179"/>
  <c r="BG179"/>
  <c r="BF179"/>
  <c r="T179"/>
  <c r="R179"/>
  <c r="P179"/>
  <c r="BK179"/>
  <c r="J179"/>
  <c r="BE179"/>
  <c r="BI174"/>
  <c r="BH174"/>
  <c r="BG174"/>
  <c r="BF174"/>
  <c r="T174"/>
  <c r="R174"/>
  <c r="P174"/>
  <c r="BK174"/>
  <c r="J174"/>
  <c r="BE174"/>
  <c r="BI170"/>
  <c r="BH170"/>
  <c r="BG170"/>
  <c r="BF170"/>
  <c r="T170"/>
  <c r="R170"/>
  <c r="P170"/>
  <c r="BK170"/>
  <c r="J170"/>
  <c r="BE170"/>
  <c r="BI153"/>
  <c r="BH153"/>
  <c r="BG153"/>
  <c r="BF153"/>
  <c r="T153"/>
  <c r="R153"/>
  <c r="P153"/>
  <c r="BK153"/>
  <c r="J153"/>
  <c r="BE153"/>
  <c r="BI149"/>
  <c r="BH149"/>
  <c r="BG149"/>
  <c r="BF149"/>
  <c r="T149"/>
  <c r="R149"/>
  <c r="P149"/>
  <c r="BK149"/>
  <c r="J149"/>
  <c r="BE149"/>
  <c r="BI145"/>
  <c r="BH145"/>
  <c r="BG145"/>
  <c r="BF145"/>
  <c r="T145"/>
  <c r="R145"/>
  <c r="P145"/>
  <c r="BK145"/>
  <c r="J145"/>
  <c r="BE145"/>
  <c r="BI141"/>
  <c r="BH141"/>
  <c r="BG141"/>
  <c r="BF141"/>
  <c r="T141"/>
  <c r="R141"/>
  <c r="P141"/>
  <c r="BK141"/>
  <c r="J141"/>
  <c r="BE141"/>
  <c r="BI136"/>
  <c r="BH136"/>
  <c r="BG136"/>
  <c r="BF136"/>
  <c r="T136"/>
  <c r="R136"/>
  <c r="P136"/>
  <c r="BK136"/>
  <c r="J136"/>
  <c r="BE136"/>
  <c r="BI131"/>
  <c r="BH131"/>
  <c r="BG131"/>
  <c r="BF131"/>
  <c r="T131"/>
  <c r="R131"/>
  <c r="P131"/>
  <c r="BK131"/>
  <c r="J131"/>
  <c r="BE131"/>
  <c r="BI126"/>
  <c r="BH126"/>
  <c r="BG126"/>
  <c r="BF126"/>
  <c r="T126"/>
  <c r="R126"/>
  <c r="P126"/>
  <c r="BK126"/>
  <c r="J126"/>
  <c r="BE126"/>
  <c r="BI121"/>
  <c r="BH121"/>
  <c r="BG121"/>
  <c r="BF121"/>
  <c r="T121"/>
  <c r="R121"/>
  <c r="P121"/>
  <c r="BK121"/>
  <c r="J121"/>
  <c r="BE121"/>
  <c r="BI116"/>
  <c r="BH116"/>
  <c r="BG116"/>
  <c r="BF116"/>
  <c r="T116"/>
  <c r="R116"/>
  <c r="P116"/>
  <c r="BK116"/>
  <c r="J116"/>
  <c r="BE116"/>
  <c r="BI111"/>
  <c r="BH111"/>
  <c r="BG111"/>
  <c r="BF111"/>
  <c r="T111"/>
  <c r="R111"/>
  <c r="P111"/>
  <c r="BK111"/>
  <c r="J111"/>
  <c r="BE111"/>
  <c r="BI106"/>
  <c r="BH106"/>
  <c r="BG106"/>
  <c r="BF106"/>
  <c r="T106"/>
  <c r="R106"/>
  <c r="P106"/>
  <c r="BK106"/>
  <c r="J106"/>
  <c r="BE106"/>
  <c r="BI101"/>
  <c r="BH101"/>
  <c r="BG101"/>
  <c r="BF101"/>
  <c r="T101"/>
  <c r="R101"/>
  <c r="P101"/>
  <c r="BK101"/>
  <c r="J101"/>
  <c r="BE101"/>
  <c r="BI95"/>
  <c r="F34"/>
  <c i="1" r="BD52"/>
  <c i="2" r="BH95"/>
  <c r="F33"/>
  <c i="1" r="BC52"/>
  <c i="2" r="BG95"/>
  <c r="F32"/>
  <c i="1" r="BB52"/>
  <c i="2" r="BF95"/>
  <c r="J31"/>
  <c i="1" r="AW52"/>
  <c i="2" r="F31"/>
  <c i="1" r="BA52"/>
  <c i="2" r="T95"/>
  <c r="T94"/>
  <c r="T93"/>
  <c r="T92"/>
  <c r="R95"/>
  <c r="R94"/>
  <c r="R93"/>
  <c r="R92"/>
  <c r="P95"/>
  <c r="P94"/>
  <c r="P93"/>
  <c r="P92"/>
  <c i="1" r="AU52"/>
  <c i="2" r="BK95"/>
  <c r="BK94"/>
  <c r="J94"/>
  <c r="BK93"/>
  <c r="J93"/>
  <c r="BK92"/>
  <c r="J92"/>
  <c r="J56"/>
  <c r="J27"/>
  <c i="1" r="AG52"/>
  <c i="2" r="J95"/>
  <c r="BE95"/>
  <c r="J30"/>
  <c i="1" r="AV52"/>
  <c i="2" r="F30"/>
  <c i="1" r="AZ52"/>
  <c i="2" r="J58"/>
  <c r="J57"/>
  <c r="F86"/>
  <c r="E84"/>
  <c r="F49"/>
  <c r="E47"/>
  <c r="J36"/>
  <c r="J21"/>
  <c r="E21"/>
  <c r="J88"/>
  <c r="J51"/>
  <c r="J20"/>
  <c r="J18"/>
  <c r="E18"/>
  <c r="F89"/>
  <c r="F52"/>
  <c r="J17"/>
  <c r="J15"/>
  <c r="E15"/>
  <c r="F88"/>
  <c r="F51"/>
  <c r="J14"/>
  <c r="J12"/>
  <c r="J86"/>
  <c r="J49"/>
  <c r="E7"/>
  <c r="E82"/>
  <c r="E45"/>
  <c i="1" r="BD51"/>
  <c r="W30"/>
  <c r="BC51"/>
  <c r="W29"/>
  <c r="BB51"/>
  <c r="W28"/>
  <c r="BA51"/>
  <c r="W27"/>
  <c r="AZ51"/>
  <c r="W26"/>
  <c r="AY51"/>
  <c r="AX51"/>
  <c r="AW51"/>
  <c r="AK27"/>
  <c r="AV51"/>
  <c r="AK26"/>
  <c r="AU51"/>
  <c r="AT51"/>
  <c r="AS51"/>
  <c r="AG51"/>
  <c r="AK23"/>
  <c r="AT55"/>
  <c r="AN55"/>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<sst xmlns="http://schemas.openxmlformats.org/spreadsheetml/2006/main">
  <si>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</si>
  <si>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</si>
  <si>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</si>
  <si>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</si>
  <si>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</si>
  <si>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</si>
  <si>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</si>
  <si>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{c25c1d3c-6604-42cc-942c-1096e3b6ef83}</t>
  </si>
  <si>
    <t>0,01</t>
  </si>
  <si>
    <t>21</t>
  </si>
  <si>
    <t>15</t>
  </si>
  <si>
    <t>REKAPITULACE STAVBY</t>
  </si>
  <si>
    <t xml:space="preserve">v ---  níže se nacházejí doplnkové a pomocné údaje k sestavám  --- v</t>
  </si>
  <si>
    <t>Návod na vyplnění</t>
  </si>
  <si>
    <t>0,001</t>
  </si>
  <si>
    <t>Kód:</t>
  </si>
  <si>
    <t>S39</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</si>
  <si>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</si>
  <si>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</si>
  <si>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náměstí V.Řezáče</t>
  </si>
  <si>
    <t>KSO:</t>
  </si>
  <si>
    <t/>
  </si>
  <si>
    <t>CC-CZ:</t>
  </si>
  <si>
    <t>Místo:</t>
  </si>
  <si>
    <t xml:space="preserve"> </t>
  </si>
  <si>
    <t>Datum:</t>
  </si>
  <si>
    <t>28. 3. 2018</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</si>
  <si>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</si>
  <si>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</si>
  <si>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</si>
  <si>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</si>
  <si>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</si>
  <si>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</si>
  <si>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</si>
  <si>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</si>
  <si>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</si>
  <si>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</si>
  <si>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</si>
  <si>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</si>
  <si>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</si>
  <si>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</si>
  <si>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</si>
  <si>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</si>
  <si>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</si>
  <si>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</si>
  <si>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</si>
  <si>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</si>
  <si>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</si>
  <si>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</si>
  <si>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</si>
  <si>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</si>
  <si>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</si>
  <si>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</si>
  <si>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</si>
  <si>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</si>
  <si>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</si>
  <si>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</si>
  <si>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</si>
  <si>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</si>
  <si>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</si>
  <si>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</si>
  <si>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</si>
  <si>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</si>
  <si>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</si>
  <si>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</si>
  <si>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</si>
  <si>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</si>
  <si>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</si>
  <si>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</si>
  <si>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</si>
  <si>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</si>
  <si>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</si>
  <si>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</si>
  <si>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</si>
  <si>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</si>
  <si>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SK2801 - SO 101 , Ko</t>
  </si>
  <si>
    <t>SK2801 - SO 101 , Komunik...</t>
  </si>
  <si>
    <t>STA</t>
  </si>
  <si>
    <t>1</t>
  </si>
  <si>
    <t>{1256b6cd-c535-4596-8286-9b40dd6addab}</t>
  </si>
  <si>
    <t>2</t>
  </si>
  <si>
    <t xml:space="preserve">SK2802 - SO 401  Veř</t>
  </si>
  <si>
    <t xml:space="preserve">SK2802 - SO 401  Veřejné ...</t>
  </si>
  <si>
    <t>{96572503-1132-45c1-b108-7caba557ea3d}</t>
  </si>
  <si>
    <t xml:space="preserve">SK2803 - SO 801  Sad</t>
  </si>
  <si>
    <t xml:space="preserve">SK2803 - SO 801  Sadové ú...</t>
  </si>
  <si>
    <t>{404c9b3a-7ddb-47cd-9da9-9e12d89811dd}</t>
  </si>
  <si>
    <t>SK2804 - VON</t>
  </si>
  <si>
    <t>{94a0b243-2e90-4181-ab72-4f5c929b6ac6}</t>
  </si>
  <si>
    <t>1) Krycí list soupisu</t>
  </si>
  <si>
    <t>2) Rekapitulace</t>
  </si>
  <si>
    <t>3) Soupis prací</t>
  </si>
  <si>
    <t>Zpět na list:</t>
  </si>
  <si>
    <t>Rekapitulace stavby</t>
  </si>
  <si>
    <t>KRYCÍ LIST SOUPISU</t>
  </si>
  <si>
    <t>Objekt:</t>
  </si>
  <si>
    <t>SK2801 - SO 101 , Ko - SK2801 - SO 101 , Komunik...</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</si>
  <si>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</si>
  <si>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</si>
  <si>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</si>
  <si>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</si>
  <si>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</si>
  <si>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</si>
  <si>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</si>
  <si>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</si>
  <si>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</si>
  <si>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</si>
  <si>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</si>
  <si>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</si>
  <si>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</si>
  <si>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</si>
  <si>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</si>
  <si>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</si>
  <si>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</si>
  <si>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</si>
  <si>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761 - Konstrukce prosvětlovací</t>
  </si>
  <si>
    <t xml:space="preserve">    767 - Konstrukce zámečnické</t>
  </si>
  <si>
    <t xml:space="preserve">    772 - Podlahy z kamene</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</si>
  <si>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</si>
  <si>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</si>
  <si>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</si>
  <si>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</si>
  <si>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</si>
  <si>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</si>
  <si>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</si>
  <si>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</si>
  <si>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</si>
  <si>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</si>
  <si>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</si>
  <si>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</si>
  <si>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</si>
  <si>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</si>
  <si>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</si>
  <si>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</si>
  <si>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</si>
  <si>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</si>
  <si>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</si>
  <si>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113106122</t>
  </si>
  <si>
    <t>Rozebrání dlažeb a dílců komunikací pro pěší, vozovek a ploch s přemístěním hmot na skládku na vzdálenost do 3 m nebo s naložením na dopravní prostředek komunikací pro pěší s ložem z kameniva nebo živice a s výplní spár z kamenných dlaždic nebo desek</t>
  </si>
  <si>
    <t>m2</t>
  </si>
  <si>
    <t>CS ÚRS 2017 02</t>
  </si>
  <si>
    <t>4</t>
  </si>
  <si>
    <t>PSC</t>
  </si>
  <si>
    <t xml:space="preserve">Poznámka k souboru cen:_x000d_
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</si>
  <si>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</si>
  <si>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2*2*5</t>
  </si>
  <si>
    <t>4*2</t>
  </si>
  <si>
    <t>podesty schodišť</t>
  </si>
  <si>
    <t>Součet</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</si>
  <si>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</si>
  <si>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</si>
  <si>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12</t>
  </si>
  <si>
    <t>chodník ,dle výpisu hl.výměr</t>
  </si>
  <si>
    <t>3</t>
  </si>
  <si>
    <t>113106511</t>
  </si>
  <si>
    <t>Rozebrání dlažeb a dílců komunikací pro pěší, vozovek a ploch s přemístěním hmot na skládku na vzdálenost do 3 m nebo s naložením na dopravní prostředek vozovek a ploch, s jakoukoliv výplní spár v ploše jednotlivě přes 200 m2 z velkých kostek s ložem z kameniva těženého</t>
  </si>
  <si>
    <t>6</t>
  </si>
  <si>
    <t>1330</t>
  </si>
  <si>
    <t>dle výpisu hl.výměr</t>
  </si>
  <si>
    <t>113107162</t>
  </si>
  <si>
    <t>Odstranění podkladů nebo krytů s přemístěním hmot na skládku na vzdálenost do 20 m nebo s naložením na dopravní prostředek v ploše jednotlivě přes 50 m2 do 200 m2 z kameniva hrubého drceného, o tl. vrstvy přes 100 do 200 mm</t>
  </si>
  <si>
    <t>8</t>
  </si>
  <si>
    <t xml:space="preserve">Poznámka k souboru cen:_x000d_
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</si>
  <si>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153+162</t>
  </si>
  <si>
    <t>chodník , dle výpisu hl.výměr</t>
  </si>
  <si>
    <t>5</t>
  </si>
  <si>
    <t>10</t>
  </si>
  <si>
    <t>chodník zámk.dl, dle výpisu hl.výměr</t>
  </si>
  <si>
    <t>113107181</t>
  </si>
  <si>
    <t>Odstranění podkladů nebo krytů s přemístěním hmot na skládku na vzdálenost do 20 m nebo s naložením na dopravní prostředek v ploše jednotlivě přes 50 m2 do 200 m2 živičných, o tl. vrstvy do 50 mm</t>
  </si>
  <si>
    <t>315</t>
  </si>
  <si>
    <t>7</t>
  </si>
  <si>
    <t>113107223</t>
  </si>
  <si>
    <t>Odstranění podkladů nebo krytů s přemístěním hmot na skládku na vzdálenost do 20 m nebo s naložením na dopravní prostředek v ploše jednotlivě přes 200 m2 z kameniva hrubého drceného, o tl. vrstvy přes 200 do 300 mm</t>
  </si>
  <si>
    <t>14</t>
  </si>
  <si>
    <t>113107231</t>
  </si>
  <si>
    <t>Odstranění podkladů nebo krytů s přemístěním hmot na skládku na vzdálenost do 20 m nebo s naložením na dopravní prostředek v ploše jednotlivě přes 200 m2 z betonu prostého, o tl. vrstvy přes 100 do 150 mm</t>
  </si>
  <si>
    <t>16</t>
  </si>
  <si>
    <t>9</t>
  </si>
  <si>
    <t>113154333</t>
  </si>
  <si>
    <t>Frézování živičného podkladu nebo krytu s naložením na dopravní prostředek plochy přes 1 000 do 10 000 m2 bez překážek v trase pruhu šířky přes 1 m do 2 m, tloušťky vrstvy 60 mm</t>
  </si>
  <si>
    <t>18</t>
  </si>
  <si>
    <t xml:space="preserve">Poznámka k souboru cen:_x000d_
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</si>
  <si>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11320111R</t>
  </si>
  <si>
    <t>Vytrhání obrub s vybouráním lože, s přemístěním hmot na skládku na vzdálenost do 3 m nebo s naložením na dopravní prostředek chodníkových kamenných š- 0,15 m</t>
  </si>
  <si>
    <t>m</t>
  </si>
  <si>
    <t>20</t>
  </si>
  <si>
    <t>33</t>
  </si>
  <si>
    <t>11</t>
  </si>
  <si>
    <t>11320112R</t>
  </si>
  <si>
    <t>Vytrhání obrub s vybouráním lože, s přemístěním hmot na skládku na vzdálenost do 3 m nebo s naložením na dopravní prostředek silničních kamenných š 0,25 m</t>
  </si>
  <si>
    <t>22</t>
  </si>
  <si>
    <t>109+33</t>
  </si>
  <si>
    <t>11320118R</t>
  </si>
  <si>
    <t>Vytrhání obrub s vybouráním lože, s přemístěním hmot na skládku na vzdálenost do 3 m nebo s naložením na dopravní prostředek silničních ležatých kamenných š 0,05 m</t>
  </si>
  <si>
    <t>24</t>
  </si>
  <si>
    <t>13</t>
  </si>
  <si>
    <t>122302202</t>
  </si>
  <si>
    <t>Odkopávky a prokopávky nezapažené pro silnice s přemístěním výkopku v příčných profilech na vzdálenost do 15 m nebo s naložením na dopravní prostředek v hornině tř. 4 přes 100 do 1 000 m3</t>
  </si>
  <si>
    <t>m3</t>
  </si>
  <si>
    <t>26</t>
  </si>
  <si>
    <t xml:space="preserve">Poznámka k souboru cen:_x000d_
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</si>
  <si>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748*(0,47-0,36)</t>
  </si>
  <si>
    <t>vozovka</t>
  </si>
  <si>
    <t>(745+206)*0,5</t>
  </si>
  <si>
    <t>sanace</t>
  </si>
  <si>
    <t>16*0,36+215*0,51</t>
  </si>
  <si>
    <t>vjezdy</t>
  </si>
  <si>
    <t>206*(0,49-0,36)</t>
  </si>
  <si>
    <t>perk.stání</t>
  </si>
  <si>
    <t>(400+16,5)*0,24</t>
  </si>
  <si>
    <t>chodníky</t>
  </si>
  <si>
    <t>16,5*0,51</t>
  </si>
  <si>
    <t>kontejnery</t>
  </si>
  <si>
    <t>37*0,49</t>
  </si>
  <si>
    <t>přejezd</t>
  </si>
  <si>
    <t>122302209</t>
  </si>
  <si>
    <t>Odkopávky a prokopávky nezapažené pro silnice s přemístěním výkopku v příčných profilech na vzdálenost do 15 m nebo s naložením na dopravní prostředek v hornině tř. 4 Příplatek k cenám za lepivost horniny tř. 4</t>
  </si>
  <si>
    <t>28</t>
  </si>
  <si>
    <t>826,475*1/2</t>
  </si>
  <si>
    <t>132301101</t>
  </si>
  <si>
    <t>Hloubení zapažených i nezapažených rýh šířky do 600 mm s urovnáním dna do předepsaného profilu a spádu v hornině tř. 4 do 100 m3</t>
  </si>
  <si>
    <t>30</t>
  </si>
  <si>
    <t xml:space="preserve">Poznámka k souboru cen:_x000d_
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</si>
  <si>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277*0,5*0,4</t>
  </si>
  <si>
    <t>pro trativod , dle výpisu hl.výměr</t>
  </si>
  <si>
    <t>132301109</t>
  </si>
  <si>
    <t>Hloubení zapažených i nezapažených rýh šířky do 600 mm s urovnáním dna do předepsaného profilu a spádu v hornině tř. 4 Příplatek k cenám za lepivost horniny tř. 4</t>
  </si>
  <si>
    <t>32</t>
  </si>
  <si>
    <t>55,4*1/2</t>
  </si>
  <si>
    <t>17</t>
  </si>
  <si>
    <t>132301201</t>
  </si>
  <si>
    <t>Hloubení zapažených i nezapažených rýh šířky přes 600 do 2 000 mm s urovnáním dna do předepsaného profilu a spádu v hornině tř. 4 do 100 m3</t>
  </si>
  <si>
    <t>34</t>
  </si>
  <si>
    <t xml:space="preserve">Poznámka k souboru cen:_x000d_
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</si>
  <si>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54*1*1,75</t>
  </si>
  <si>
    <t>pro přípojky vpustí , dle výpisu hl.výměr</t>
  </si>
  <si>
    <t>132301209</t>
  </si>
  <si>
    <t>Hloubení zapažených i nezapažených rýh šířky přes 600 do 2 000 mm s urovnáním dna do předepsaného profilu a spádu v hornině tř. 4 Příplatek k cenám za lepivost horniny tř. 4</t>
  </si>
  <si>
    <t>36</t>
  </si>
  <si>
    <t>94,5*1/2</t>
  </si>
  <si>
    <t>19</t>
  </si>
  <si>
    <t>162701105</t>
  </si>
  <si>
    <t>Vodorovné přemístění výkopku nebo sypaniny po suchu na obvyklém dopravním prostředku, bez naložení výkopku, avšak se složením bez rozhrnutí z horniny tř. 1 až 4 na vzdálenost přes 9 000 do 10 000 m</t>
  </si>
  <si>
    <t>38</t>
  </si>
  <si>
    <t xml:space="preserve">Poznámka k souboru cen:_x000d_
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</si>
  <si>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826,475</t>
  </si>
  <si>
    <t>odkop</t>
  </si>
  <si>
    <t>55,4+94,5</t>
  </si>
  <si>
    <t>rýhy</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</si>
  <si>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</si>
  <si>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</si>
  <si>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40</t>
  </si>
  <si>
    <t>976,375*10</t>
  </si>
  <si>
    <t>171201201</t>
  </si>
  <si>
    <t>Uložení sypaniny na skládky</t>
  </si>
  <si>
    <t>42</t>
  </si>
  <si>
    <t xml:space="preserve">Poznámka k souboru cen:_x000d_
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</si>
  <si>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976,375</t>
  </si>
  <si>
    <t>171201211</t>
  </si>
  <si>
    <t>Uložení sypaniny poplatek za uložení sypaniny na skládce (skládkovné)</t>
  </si>
  <si>
    <t>t</t>
  </si>
  <si>
    <t>44</t>
  </si>
  <si>
    <t>976,375*1,8</t>
  </si>
  <si>
    <t>23</t>
  </si>
  <si>
    <t>175111101</t>
  </si>
  <si>
    <t>Obsypání potrubí ručně sypaninou z vhodných hornin tř. 1 až 4 nebo materiálem připraveným podél výkopu ve vzdálenosti do 3 m od jeho kraje, pro jakoukoliv hloubku výkopu a míru zhutnění bez prohození sypaniny</t>
  </si>
  <si>
    <t>46</t>
  </si>
  <si>
    <t xml:space="preserve">Poznámka k souboru cen:_x000d_
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</si>
  <si>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54*1*0,4</t>
  </si>
  <si>
    <t>příp.vpusti</t>
  </si>
  <si>
    <t>2*0,7*0,4</t>
  </si>
  <si>
    <t>příp.geiger</t>
  </si>
  <si>
    <t>M</t>
  </si>
  <si>
    <t>583312000</t>
  </si>
  <si>
    <t>štěrkopísek netříděný zásypový materiál</t>
  </si>
  <si>
    <t>48</t>
  </si>
  <si>
    <t>22,16*2 "Přepočtené koeficientem množství</t>
  </si>
  <si>
    <t>25</t>
  </si>
  <si>
    <t>181951102</t>
  </si>
  <si>
    <t>Úprava pláně vyrovnáním výškových rozdílů v hornině tř. 1 až 4 se zhutněním</t>
  </si>
  <si>
    <t>50</t>
  </si>
  <si>
    <t xml:space="preserve">Poznámka k souboru cen:_x000d_
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</si>
  <si>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748+425</t>
  </si>
  <si>
    <t>komun a chodníky</t>
  </si>
  <si>
    <t>206</t>
  </si>
  <si>
    <t>park.stání</t>
  </si>
  <si>
    <t>25,5+231</t>
  </si>
  <si>
    <t>kontejnery + vjezdy</t>
  </si>
  <si>
    <t>Zakládání</t>
  </si>
  <si>
    <t>212752212</t>
  </si>
  <si>
    <t>Trativody z drenážních trubek se zřízením štěrkopískového lože pod trubky a s jejich obsypem v průměrném celkovém množství do 0,15 m3/m v otevřeném výkopu z trubek plastových flexibilních D přes 65 do 100 mm</t>
  </si>
  <si>
    <t>52</t>
  </si>
  <si>
    <t>277</t>
  </si>
  <si>
    <t>27</t>
  </si>
  <si>
    <t>212972112</t>
  </si>
  <si>
    <t>Opláštění drenážních trub filtrační textilií DN 100</t>
  </si>
  <si>
    <t>54</t>
  </si>
  <si>
    <t xml:space="preserve">Poznámka k souboru cen:_x000d_
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</si>
  <si>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213141133</t>
  </si>
  <si>
    <t>Zřízení vrstvy z geotextilie filtrační, separační, odvodňovací, ochranné, výztužné nebo protierozní ve sklonu přes 1:2 do 1:1, šířky přes 6 do 8,5 m</t>
  </si>
  <si>
    <t>56</t>
  </si>
  <si>
    <t xml:space="preserve">Poznámka k souboru cen:_x000d_
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</si>
  <si>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951</t>
  </si>
  <si>
    <t>29</t>
  </si>
  <si>
    <t>693110160</t>
  </si>
  <si>
    <t xml:space="preserve">geotextilie   600 g/m2</t>
  </si>
  <si>
    <t>58</t>
  </si>
  <si>
    <t>951*1,15 "Přepočtené koeficientem množství</t>
  </si>
  <si>
    <t>214500111</t>
  </si>
  <si>
    <t>Zřízení výplně rýhy s drenážním potrubím z trub DN do 200 štěrkem, pískem nebo štěrkopískem, výšky přes 200 do 300 mm</t>
  </si>
  <si>
    <t>60</t>
  </si>
  <si>
    <t xml:space="preserve">Poznámka k souboru cen:_x000d_
Poznámka k souboru cen: 1. Ceny lze použít i pro obsyp drenážního potrubí. 2. Výplň rýhy s drenážním potrubím z trub DN přes 200 se oceňuje cenami souboru cen 174 20-11 Zásyp sypaninou bez zhutnění části A 01 katalogu 800-1 Zemní práce. 3. V cenách nejsou započteny náklady na výplňový materiál, tyto se oceňují ve specifikaci. Ztratné lze dohodnout ve výši 5 %. 4. Výška výplně se určuje od dna rýhy. </t>
  </si>
  <si>
    <t>31</t>
  </si>
  <si>
    <t>583441720</t>
  </si>
  <si>
    <t>štěrkodrť frakce 0-32 třída C</t>
  </si>
  <si>
    <t>62</t>
  </si>
  <si>
    <t>277*0,4*0,5*1,98</t>
  </si>
  <si>
    <t>Svislé a kompletní konstrukce</t>
  </si>
  <si>
    <t>339921133</t>
  </si>
  <si>
    <t>Osazování palisád betonových v řadě se zabetonováním výšky palisády přes 1000 do 1500 mm</t>
  </si>
  <si>
    <t>64</t>
  </si>
  <si>
    <t xml:space="preserve">Poznámka k souboru cen:_x000d_
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</si>
  <si>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11,5</t>
  </si>
  <si>
    <t>592284160</t>
  </si>
  <si>
    <t>palisáda tyčová půlkulatá armovaná 17,5X20X150 cm</t>
  </si>
  <si>
    <t>kus</t>
  </si>
  <si>
    <t>66</t>
  </si>
  <si>
    <t>66*1,01 "Přepočtené koeficientem množství</t>
  </si>
  <si>
    <t>348321219</t>
  </si>
  <si>
    <t>Zábradelní zídky a podezdívky z betonu železového tř. C 30/37</t>
  </si>
  <si>
    <t>68</t>
  </si>
  <si>
    <t>10,5*1*0,3</t>
  </si>
  <si>
    <t>35</t>
  </si>
  <si>
    <t>348351211</t>
  </si>
  <si>
    <t>Bednění zábradelních zídek a podezdívek bez profilování i s profilováním, s půdorysem přímým nebo zakřiveným plné zřízení</t>
  </si>
  <si>
    <t>70</t>
  </si>
  <si>
    <t xml:space="preserve">Poznámka k souboru cen:_x000d_
Poznámka k souboru cen: 1. Množství měrných jednotek se určuje v m2 rozvinuté obedňované plochy </t>
  </si>
  <si>
    <t>10,5*1*2</t>
  </si>
  <si>
    <t>348351212</t>
  </si>
  <si>
    <t>Bednění zábradelních zídek a podezdívek bez profilování i s profilováním, s půdorysem přímým nebo zakřiveným plné odstranění</t>
  </si>
  <si>
    <t>72</t>
  </si>
  <si>
    <t>37</t>
  </si>
  <si>
    <t>348361216</t>
  </si>
  <si>
    <t>Výztuž zábradelních zídek a podezdívek z oceli 10 505 (R) nebo BSt 500</t>
  </si>
  <si>
    <t>74</t>
  </si>
  <si>
    <t>0,9</t>
  </si>
  <si>
    <t>Vodorovné konstrukce</t>
  </si>
  <si>
    <t>434191423</t>
  </si>
  <si>
    <t>Osazování schodišťových stupňů kamenných s vyspárováním styčných spár, s provizorním dřevěným zábradlím a dočasným zakrytím stupnic prkny na desku, stupňů pemrlovaných nebo ostatních</t>
  </si>
  <si>
    <t>76</t>
  </si>
  <si>
    <t xml:space="preserve">Poznámka k souboru cen:_x000d_
Poznámka k souboru cen: 1. U cen -1441, -1443, -1461, -1462 je započtena podpěrná konstrukce visuté části stupňů. 2. Množství měrných jednotek se určuje v m délky stupňů včetně uložení. 3. Dodávka stupňů se oceňuje ve specifikaci. </t>
  </si>
  <si>
    <t>39</t>
  </si>
  <si>
    <t>583880150</t>
  </si>
  <si>
    <t>stupeň schodišťový plný žulový 150x300x1000 mm výžlabková podstupnice - pemrlovaný</t>
  </si>
  <si>
    <t>78</t>
  </si>
  <si>
    <t>434311115</t>
  </si>
  <si>
    <t>Stupně dusané z betonu prostého nebo prokládaného kamenem na terén nebo na desku bez potěru, se zahlazením povrchu tř. C 20/25</t>
  </si>
  <si>
    <t>80</t>
  </si>
  <si>
    <t>41</t>
  </si>
  <si>
    <t>434351141</t>
  </si>
  <si>
    <t>Bednění stupňů betonovaných na podstupňové desce nebo na terénu půdorysně přímočarých zřízení</t>
  </si>
  <si>
    <t>82</t>
  </si>
  <si>
    <t xml:space="preserve">Poznámka k souboru cen:_x000d_
Poznámka k souboru cen: 1. Množství měrných jednotek bednění stupňů se určuje v m2 plochy stupnic a podstupnic. </t>
  </si>
  <si>
    <t>24*0,17</t>
  </si>
  <si>
    <t>434351142</t>
  </si>
  <si>
    <t>Bednění stupňů betonovaných na podstupňové desce nebo na terénu půdorysně přímočarých odstranění</t>
  </si>
  <si>
    <t>84</t>
  </si>
  <si>
    <t>43</t>
  </si>
  <si>
    <t>451317777</t>
  </si>
  <si>
    <t>Podklad nebo lože pod dlažbu (přídlažbu) v ploše vodorovné nebo ve sklonu do 1:5, tloušťky od 50 do 100 mm z betonu prostého</t>
  </si>
  <si>
    <t>86</t>
  </si>
  <si>
    <t xml:space="preserve">Poznámka k souboru cen:_x000d_
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</si>
  <si>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206+37</t>
  </si>
  <si>
    <t>park.stání + přejezd, dle výpisu hl.výměr</t>
  </si>
  <si>
    <t>451573111</t>
  </si>
  <si>
    <t>Lože pod potrubí, stoky a drobné objekty v otevřeném výkopu z písku a štěrkopísku do 63 mm</t>
  </si>
  <si>
    <t>88</t>
  </si>
  <si>
    <t xml:space="preserve">Poznámka k souboru cen:_x000d_
Poznámka k souboru cen: 1. Ceny -1111 a -1192 lze použít i pro zřízení sběrných vrstev nad drenážními trubkami. 2. V cenách -5111 a -1192 jsou započteny i náklady na prohození výkopku získaného při zemních pracích. </t>
  </si>
  <si>
    <t>54*1*0,1</t>
  </si>
  <si>
    <t>příp.vpustí</t>
  </si>
  <si>
    <t>2*0,7*0,1</t>
  </si>
  <si>
    <t>45</t>
  </si>
  <si>
    <t>46251111R</t>
  </si>
  <si>
    <t>Sanace z lomového kamene</t>
  </si>
  <si>
    <t>90</t>
  </si>
  <si>
    <t xml:space="preserve">Poznámka k souboru cen:_x000d_
Poznámka k souboru cen: 1. Drenážní beton může být použit k záhozu drenážních trub. 2. V cenách jsou započteny náklady na rozprostření záhozu bez zhutnění po vrstvách tak, aby zásyp tvořil pevný celek, případně v poslední vrstvě s urovnáním povrchu, náklady na manipulaci ručně kolečkem a odstranění záhozu ručně mezi pilotami pro odbourání hlav železobetonových vrtaných pilot nebo z prostoru mimo piloty ručně. 3. V cenách nejsou započteny náklady na nutné zemní práce. </t>
  </si>
  <si>
    <t>748 *0,4+206*0,3</t>
  </si>
  <si>
    <t>vozovka , park. stání</t>
  </si>
  <si>
    <t>Komunikace pozemní</t>
  </si>
  <si>
    <t>564831111</t>
  </si>
  <si>
    <t>Podklad ze štěrkodrti ŠD s rozprostřením a zhutněním, po zhutnění tl. 100 mm</t>
  </si>
  <si>
    <t>92</t>
  </si>
  <si>
    <t>16+215</t>
  </si>
  <si>
    <t>vjezdy , dle výpisu hl.výměr</t>
  </si>
  <si>
    <t>47</t>
  </si>
  <si>
    <t>94</t>
  </si>
  <si>
    <t>25,5</t>
  </si>
  <si>
    <t>kontejnery , dle výpisu hl.výměr</t>
  </si>
  <si>
    <t>564851111</t>
  </si>
  <si>
    <t>Podklad ze štěrkodrti ŠD s rozprostřením a zhutněním, po zhutnění tl. 150 mm</t>
  </si>
  <si>
    <t>96</t>
  </si>
  <si>
    <t>425+16,5</t>
  </si>
  <si>
    <t>49</t>
  </si>
  <si>
    <t>98</t>
  </si>
  <si>
    <t>vjezdy ,dle výpisu hl.výměr</t>
  </si>
  <si>
    <t>100</t>
  </si>
  <si>
    <t>51</t>
  </si>
  <si>
    <t>564861111</t>
  </si>
  <si>
    <t>Podklad ze štěrkodrti ŠD s rozprostřením a zhutněním, po zhutnění tl. 200 mm</t>
  </si>
  <si>
    <t>102</t>
  </si>
  <si>
    <t>748</t>
  </si>
  <si>
    <t>104</t>
  </si>
  <si>
    <t>park.stání , dle výpisu hl.výměr</t>
  </si>
  <si>
    <t>53</t>
  </si>
  <si>
    <t>106</t>
  </si>
  <si>
    <t>přejezd, dle výpisu hl.výměr</t>
  </si>
  <si>
    <t>564952111</t>
  </si>
  <si>
    <t>Podklad z mechanicky zpevněného kameniva MZK (minerální beton) s rozprostřením a s hutněním, po zhutnění tl. 150 mm</t>
  </si>
  <si>
    <t>108</t>
  </si>
  <si>
    <t xml:space="preserve">Poznámka k souboru cen:_x000d_
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</si>
  <si>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55</t>
  </si>
  <si>
    <t>110</t>
  </si>
  <si>
    <t>stání pro kontejnery , dle výpisu hl.výměr</t>
  </si>
  <si>
    <t>112</t>
  </si>
  <si>
    <t>215</t>
  </si>
  <si>
    <t xml:space="preserve">zesílené vjezdy,dle výpisu hl.výměr </t>
  </si>
  <si>
    <t>57</t>
  </si>
  <si>
    <t>564952113</t>
  </si>
  <si>
    <t>Podklad z mechanicky zpevněného kameniva MZK (minerální beton) s rozprostřením a s hutněním, po zhutnění tl. 170 mm</t>
  </si>
  <si>
    <t>114</t>
  </si>
  <si>
    <t>116</t>
  </si>
  <si>
    <t>přejezd,dle výpisu hl.výměr</t>
  </si>
  <si>
    <t>59</t>
  </si>
  <si>
    <t>565165121</t>
  </si>
  <si>
    <t>Asfaltový beton vrstva podkladní ACP 16 + (obalované kamenivo střednězrnné - OKS) s rozprostřením a zhutněním v pruhu šířky přes 3 m, po zhutnění tl. 80 mm</t>
  </si>
  <si>
    <t>118</t>
  </si>
  <si>
    <t xml:space="preserve">Poznámka k souboru cen:_x000d_
Poznámka k souboru cen: 1. ČSN EN 13108-1 připouští pro ACP 16 pouze tl. 50 až 80 mm. </t>
  </si>
  <si>
    <t>56518111R</t>
  </si>
  <si>
    <t>Vyrovnávky povrchu dosavadních podkladů s rozprostřením hmot a zhutněním obalovaným kamenivem ACP 16+</t>
  </si>
  <si>
    <t>120</t>
  </si>
  <si>
    <t>61</t>
  </si>
  <si>
    <t>57319111R</t>
  </si>
  <si>
    <t>Postřik infiltrační kationaktivní emulzí v množství 0,4 kg/m2</t>
  </si>
  <si>
    <t>122</t>
  </si>
  <si>
    <t xml:space="preserve">Poznámka k souboru cen:_x000d_
Poznámka k souboru cen: 1. V ceně nejsou započteny náklady na popř. projektem předepsané očištění vozovky, které se oceňuje cenou 938 90-8411 Očištění povrchu saponátovým roztokem části C 01 tohoto katalogu. </t>
  </si>
  <si>
    <t>16,5</t>
  </si>
  <si>
    <t>oprava vozovky ,dle výpisu hl.výměr</t>
  </si>
  <si>
    <t>124</t>
  </si>
  <si>
    <t>63</t>
  </si>
  <si>
    <t>573231107</t>
  </si>
  <si>
    <t>Postřik spojovací PS bez posypu kamenivem ze silniční emulze, v množství 0,35 kg/m2</t>
  </si>
  <si>
    <t>126</t>
  </si>
  <si>
    <t>577134121</t>
  </si>
  <si>
    <t>Asfaltový beton vrstva obrusná ACO 11 + s rozprostřením a se zhutněním z nemodifikovaného asfaltu v pruhu šířky přes 3 m tř. I, po zhutnění tl. 40 mm</t>
  </si>
  <si>
    <t>128</t>
  </si>
  <si>
    <t xml:space="preserve">Poznámka k souboru cen:_x000d_
Poznámka k souboru cen: 1. ČSN EN 13108-1 připouští pro ACO 11 pouze tl. 35 až 50 mm. </t>
  </si>
  <si>
    <t>65</t>
  </si>
  <si>
    <t>130</t>
  </si>
  <si>
    <t>591141111</t>
  </si>
  <si>
    <t>Kladení dlažby z kostek s provedením lože do tl. 50 mm, se zalitím spár vysokopevnostní maltou , s dvojím beraněním a se smetením přebytečného materiálu na krajnici velkých z kamene, do lože z cementové malty</t>
  </si>
  <si>
    <t>132</t>
  </si>
  <si>
    <t xml:space="preserve">Poznámka k souboru cen:_x000d_
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</si>
  <si>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chodn.přejezd,dle výpisu hl.výměr</t>
  </si>
  <si>
    <t>67</t>
  </si>
  <si>
    <t>583801590</t>
  </si>
  <si>
    <t>kostka dlažební velká, žula velikost 15/17 třída II šedá</t>
  </si>
  <si>
    <t>134</t>
  </si>
  <si>
    <t>37/3</t>
  </si>
  <si>
    <t>1t = 3m2</t>
  </si>
  <si>
    <t>591241111</t>
  </si>
  <si>
    <t>Kladení dlažby z kostek s provedením lože do tl. 50 mm, se zalitím spár vysokopevnostní maltou , s dvojím beraněním a se smetením přebytečného materiálu na krajnici drobných z kamene, do lože z cementové malty</t>
  </si>
  <si>
    <t>136</t>
  </si>
  <si>
    <t>178+28</t>
  </si>
  <si>
    <t xml:space="preserve">park.stání  , dle výpisu hl.výměr</t>
  </si>
  <si>
    <t>69</t>
  </si>
  <si>
    <t>583801100</t>
  </si>
  <si>
    <t>kostka dlažební drobná, žula, I.jakost, velikost 10 cm</t>
  </si>
  <si>
    <t>138</t>
  </si>
  <si>
    <t>206/3</t>
  </si>
  <si>
    <t>1t = 3 m2</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</si>
  <si>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</si>
  <si>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</si>
  <si>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140</t>
  </si>
  <si>
    <t xml:space="preserve">Poznámka k souboru cen:_x000d_
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</si>
  <si>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71</t>
  </si>
  <si>
    <t>592452670</t>
  </si>
  <si>
    <t>dlažba skladebná betonová základní pro nevidomé 20 x 10 x 6 cm barevná</t>
  </si>
  <si>
    <t>142</t>
  </si>
  <si>
    <t>16,5*1,01 "Přepočtené koeficientem množství</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</si>
  <si>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</si>
  <si>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</si>
  <si>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144</t>
  </si>
  <si>
    <t>425</t>
  </si>
  <si>
    <t>chodník, dle výpisu hl.výměr</t>
  </si>
  <si>
    <t>73</t>
  </si>
  <si>
    <t>59245038R</t>
  </si>
  <si>
    <t>dlažba zámková profilová základní 20x16,5x6 cm přírodní se zdrsněným povrchem</t>
  </si>
  <si>
    <t>146</t>
  </si>
  <si>
    <t>425*1,01 "Přepočtené koeficientem množství</t>
  </si>
  <si>
    <t>148</t>
  </si>
  <si>
    <t>75</t>
  </si>
  <si>
    <t>596211210</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</si>
  <si>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</si>
  <si>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150</t>
  </si>
  <si>
    <t>stání pro kontejnery</t>
  </si>
  <si>
    <t>592450070</t>
  </si>
  <si>
    <t>dlažba zámková profilová pro komunikace 20x16,5x8 cm přírodní</t>
  </si>
  <si>
    <t>152</t>
  </si>
  <si>
    <t>25,5*1,01 "Přepočtené koeficientem množství</t>
  </si>
  <si>
    <t>77</t>
  </si>
  <si>
    <t>596212211</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</si>
  <si>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50 do 100 m2</t>
  </si>
  <si>
    <t>154</t>
  </si>
  <si>
    <t xml:space="preserve">Poznámka k souboru cen:_x000d_
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</si>
  <si>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156</t>
  </si>
  <si>
    <t>231*1,01 "Přepočtené koeficientem množství</t>
  </si>
  <si>
    <t>79</t>
  </si>
  <si>
    <t>59245267R</t>
  </si>
  <si>
    <t>158</t>
  </si>
  <si>
    <t>Úpravy povrchů, podlahy a osazování výplní</t>
  </si>
  <si>
    <t>631311126</t>
  </si>
  <si>
    <t>Mazanina z betonu prostého bez zvýšených nároků na prostředí tl. přes 80 do 120 mm tř. C 25/30</t>
  </si>
  <si>
    <t>160</t>
  </si>
  <si>
    <t xml:space="preserve">Poznámka k souboru cen:_x000d_
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</si>
  <si>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(2*2*5)*0,1</t>
  </si>
  <si>
    <t>(4*2*1)*0,1</t>
  </si>
  <si>
    <t>pod podesty schodišť</t>
  </si>
  <si>
    <t>Trubní vedení</t>
  </si>
  <si>
    <t>81</t>
  </si>
  <si>
    <t>871315221</t>
  </si>
  <si>
    <t>Kanalizační potrubí z tvrdého PVC v otevřeném výkopu ve sklonu do 20 %, hladkého plnostěnného jednovrstvého, tuhost třídy SN 8 DN 160</t>
  </si>
  <si>
    <t>162</t>
  </si>
  <si>
    <t xml:space="preserve">Poznámka k souboru cen:_x000d_
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</si>
  <si>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přípojka geiger ,dle výpisu hl.výměr</t>
  </si>
  <si>
    <t>164</t>
  </si>
  <si>
    <t>přípojky vpustí</t>
  </si>
  <si>
    <t>83</t>
  </si>
  <si>
    <t>877265271</t>
  </si>
  <si>
    <t>Montáž tvarovek na kanalizačním potrubí z trub z plastu z tvrdého PVC nebo z polypropylenu v otevřeném výkopu lapačů střešních splavenin DN 100</t>
  </si>
  <si>
    <t>166</t>
  </si>
  <si>
    <t xml:space="preserve">Poznámka k souboru cen:_x000d_
Poznámka k souboru cen: 1. V cenách nejsou započteny náklady na dodání tvarovek. Tvarovky se oceňují ve ve specifikaci. </t>
  </si>
  <si>
    <t>552441010</t>
  </si>
  <si>
    <t>lapač střešních splavenin - geiger DN 125 mm</t>
  </si>
  <si>
    <t>168</t>
  </si>
  <si>
    <t>85</t>
  </si>
  <si>
    <t>895941111</t>
  </si>
  <si>
    <t>Zřízení vpusti kanalizační uliční z betonových dílců typ UV-50 normální</t>
  </si>
  <si>
    <t>170</t>
  </si>
  <si>
    <t xml:space="preserve">Poznámka k souboru cen:_x000d_
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</si>
  <si>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592238540</t>
  </si>
  <si>
    <t>skruž betonová pro uliční vpusť s výtokovým otvorem PVC, 45x35x5 cm</t>
  </si>
  <si>
    <t>172</t>
  </si>
  <si>
    <t>87</t>
  </si>
  <si>
    <t>592238520</t>
  </si>
  <si>
    <t>dno betonové pro uliční vpusť s kalovou prohlubní 45x30x5 cm</t>
  </si>
  <si>
    <t>174</t>
  </si>
  <si>
    <t>592238570</t>
  </si>
  <si>
    <t>skruž betonová pro uliční vpusť horní 45 x 29,5 x 5 cm</t>
  </si>
  <si>
    <t>176</t>
  </si>
  <si>
    <t>89</t>
  </si>
  <si>
    <t>592238620</t>
  </si>
  <si>
    <t>skruž betonová pro uliční vpusť středová 45 x 29,5 x 5 cm</t>
  </si>
  <si>
    <t>178</t>
  </si>
  <si>
    <t>592238640</t>
  </si>
  <si>
    <t>prstenec betonový pro uliční vpusť vyrovnávací 39 x 6 x 13 cm</t>
  </si>
  <si>
    <t>180</t>
  </si>
  <si>
    <t>91</t>
  </si>
  <si>
    <t>592238660</t>
  </si>
  <si>
    <t>skruž betonová pro uliční vpusť přechodová 45-27/29,5/5 cm</t>
  </si>
  <si>
    <t>182</t>
  </si>
  <si>
    <t>592238730</t>
  </si>
  <si>
    <t>mříž vtoková s rámem pro uliční vpusti 500/500</t>
  </si>
  <si>
    <t>184</t>
  </si>
  <si>
    <t>93</t>
  </si>
  <si>
    <t>592238740</t>
  </si>
  <si>
    <t>koš vysoký pro uliční vpusti, žárově zinkovaný plech,pro rám 500/300</t>
  </si>
  <si>
    <t>186</t>
  </si>
  <si>
    <t>89598321R</t>
  </si>
  <si>
    <t>Vybourání vpusti kanalizační uliční</t>
  </si>
  <si>
    <t>188</t>
  </si>
  <si>
    <t>95</t>
  </si>
  <si>
    <t>899103113</t>
  </si>
  <si>
    <t>Osazení poklopů litinových a ocelových bez rámů hmotnosti jednotlivě přes 100 kg do 150 kg</t>
  </si>
  <si>
    <t>190</t>
  </si>
  <si>
    <t xml:space="preserve">Poznámka k souboru cen:_x000d_
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</si>
  <si>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552410310</t>
  </si>
  <si>
    <t>poklop šachtový třída D 400, kruhový s ventilací samonivelační</t>
  </si>
  <si>
    <t>192</t>
  </si>
  <si>
    <t>97</t>
  </si>
  <si>
    <t>899331111</t>
  </si>
  <si>
    <t>Výšková úprava uličního vstupu nebo vpusti do 200 mm zvýšením poklopu - samonivelační</t>
  </si>
  <si>
    <t>194</t>
  </si>
  <si>
    <t xml:space="preserve">Poznámka k souboru cen:_x000d_
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</si>
  <si>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899431111</t>
  </si>
  <si>
    <t>Výšková úprava uličního vstupu nebo vpusti do 200 mm zvýšením krycího hrnce, šoupěte nebo hydrantu bez úpravy armatur</t>
  </si>
  <si>
    <t>196</t>
  </si>
  <si>
    <t>99</t>
  </si>
  <si>
    <t>899914111</t>
  </si>
  <si>
    <t>Montáž ocelové chráničky v otevřeném výkopu vnějšího průměru D 159 x 10 mm</t>
  </si>
  <si>
    <t>198</t>
  </si>
  <si>
    <t>del výpisu hl.výměr</t>
  </si>
  <si>
    <t>140110700</t>
  </si>
  <si>
    <t>chránička dělená Cetin</t>
  </si>
  <si>
    <t>200</t>
  </si>
  <si>
    <t>101</t>
  </si>
  <si>
    <t>899914112</t>
  </si>
  <si>
    <t>Montáž ocelové chráničky v otevřeném výkopu vnějšího průměru D 219 x 10 mm</t>
  </si>
  <si>
    <t>202</t>
  </si>
  <si>
    <t>křížení plyn,dle výpisu hl.výměr</t>
  </si>
  <si>
    <t>140111060</t>
  </si>
  <si>
    <t>trubka ocelová bezešvá dělená chránička</t>
  </si>
  <si>
    <t>204</t>
  </si>
  <si>
    <t>Ostatní konstrukce a práce, bourání</t>
  </si>
  <si>
    <t>103</t>
  </si>
  <si>
    <t>911121111</t>
  </si>
  <si>
    <t>Montáž zábradlí ocelového zabetonovaného</t>
  </si>
  <si>
    <t xml:space="preserve">Poznámka k souboru cen:_x000d_
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</si>
  <si>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13+11+6</t>
  </si>
  <si>
    <t>55391201R</t>
  </si>
  <si>
    <t xml:space="preserve">zábradlí ocelové  - žár.pozink , nátěr</t>
  </si>
  <si>
    <t>208</t>
  </si>
  <si>
    <t>105</t>
  </si>
  <si>
    <t>914111111</t>
  </si>
  <si>
    <t>Montáž svislé dopravní značky základní velikosti do 1 m2 objímkami na sloupky nebo konzoly</t>
  </si>
  <si>
    <t>210</t>
  </si>
  <si>
    <t xml:space="preserve">Poznámka k souboru cen:_x000d_
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</si>
  <si>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40444004R</t>
  </si>
  <si>
    <t>značka dopravní svislá reflexní</t>
  </si>
  <si>
    <t>212</t>
  </si>
  <si>
    <t>107</t>
  </si>
  <si>
    <t>914511112</t>
  </si>
  <si>
    <t>Montáž sloupku dopravních značek délky do 3,5 m do hliníkové patky</t>
  </si>
  <si>
    <t>214</t>
  </si>
  <si>
    <t xml:space="preserve">Poznámka k souboru cen:_x000d_
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</si>
  <si>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404452250</t>
  </si>
  <si>
    <t>sloupek Zn 60 - 350</t>
  </si>
  <si>
    <t>216</t>
  </si>
  <si>
    <t>109</t>
  </si>
  <si>
    <t>404452400</t>
  </si>
  <si>
    <t>patka hliníková pro sloupek D 60 mm</t>
  </si>
  <si>
    <t>218</t>
  </si>
  <si>
    <t>404452530</t>
  </si>
  <si>
    <t>víčko plastové na sloupek 60</t>
  </si>
  <si>
    <t>220</t>
  </si>
  <si>
    <t>111</t>
  </si>
  <si>
    <t>404452560</t>
  </si>
  <si>
    <t>upínací svorka na sloupek D 60 mm</t>
  </si>
  <si>
    <t>222</t>
  </si>
  <si>
    <t>915211112</t>
  </si>
  <si>
    <t>Vodorovné dopravní značení stříkaným plastem dělící čára šířky 125 mm souvislá bílá retroreflexní</t>
  </si>
  <si>
    <t>224</t>
  </si>
  <si>
    <t xml:space="preserve">Poznámka k souboru cen:_x000d_
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</si>
  <si>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V10a</t>
  </si>
  <si>
    <t>22,9</t>
  </si>
  <si>
    <t>V10b</t>
  </si>
  <si>
    <t>4,7</t>
  </si>
  <si>
    <t>V10c</t>
  </si>
  <si>
    <t>113</t>
  </si>
  <si>
    <t>915221112</t>
  </si>
  <si>
    <t>Vodorovné dopravní značení stříkaným plastem vodící čára bílá šířky 250 mm souvislá retroreflexní</t>
  </si>
  <si>
    <t>226</t>
  </si>
  <si>
    <t>V4</t>
  </si>
  <si>
    <t>915221122</t>
  </si>
  <si>
    <t>Vodorovné dopravní značení stříkaným plastem vodící čára bílá šířky 250 mm přerušovaná retroreflexní</t>
  </si>
  <si>
    <t>228</t>
  </si>
  <si>
    <t>V2b</t>
  </si>
  <si>
    <t>V10d</t>
  </si>
  <si>
    <t>115</t>
  </si>
  <si>
    <t>915231112</t>
  </si>
  <si>
    <t>Vodorovné dopravní značení stříkaným plastem přechody pro chodce, šipky, symboly nápisy bílé retroreflexní</t>
  </si>
  <si>
    <t>230</t>
  </si>
  <si>
    <t>V7</t>
  </si>
  <si>
    <t>915611111</t>
  </si>
  <si>
    <t>Předznačení pro vodorovné značení stříkané barvou nebo prováděné z nátěrových hmot liniové dělicí čáry, vodicí proužky</t>
  </si>
  <si>
    <t>232</t>
  </si>
  <si>
    <t xml:space="preserve">Poznámka k souboru cen:_x000d_
Poznámka k souboru cen: 1. Množství měrných jednotek se určuje: a) pro cenu -1111 v m délky dělicí čáry nebo vodícího proužku (včetně mezer), b) pro cenu -1112 v m2 natírané nebo stříkané plochy. </t>
  </si>
  <si>
    <t>37,6+144+116*1/2</t>
  </si>
  <si>
    <t>117</t>
  </si>
  <si>
    <t>915621111</t>
  </si>
  <si>
    <t>Předznačení pro vodorovné značení stříkané barvou nebo prováděné z nátěrových hmot plošné šipky, symboly, nápisy</t>
  </si>
  <si>
    <t>234</t>
  </si>
  <si>
    <t>91611112R</t>
  </si>
  <si>
    <t>Osazení silniční obruby z dlažebních kostek v jedné řadě s ložem tl. přes 50 do 100 mm, s vyplněním a zatřením spár cementovou maltou z drobných kostek s boční opěrou z betonu prostého tř. C 12/15, do lože z betonu prostého téže značky</t>
  </si>
  <si>
    <t>236</t>
  </si>
  <si>
    <t>73+54+28+18</t>
  </si>
  <si>
    <t>119</t>
  </si>
  <si>
    <t>592185600</t>
  </si>
  <si>
    <t>krajník betonový skladebná dlažba 25 x 12,5 x 10 cm přírodní</t>
  </si>
  <si>
    <t>238</t>
  </si>
  <si>
    <t>30,756*1,01</t>
  </si>
  <si>
    <t>916131213</t>
  </si>
  <si>
    <t>Osazení silničního obrubníku betonového se zřízením lože, s vyplněním a zatřením spár cementovou maltou stojatého s boční opěrou z betonu prostého tř. C 12/15, do lože z betonu prostého téže značky</t>
  </si>
  <si>
    <t>240</t>
  </si>
  <si>
    <t xml:space="preserve">Poznámka k souboru cen:_x000d_
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</si>
  <si>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49+40+92+20+73</t>
  </si>
  <si>
    <t>121</t>
  </si>
  <si>
    <t>592174500</t>
  </si>
  <si>
    <t>obrubník betonový chodníkový silniční vibrolisovaný 100x15x30 cm vč.obloukových</t>
  </si>
  <si>
    <t>242</t>
  </si>
  <si>
    <t>274*1,01 "Přepočtené koeficientem množství</t>
  </si>
  <si>
    <t>916231213</t>
  </si>
  <si>
    <t>Osazení chodníkového obrubníku betonového se zřízením lože, s vyplněním a zatřením spár cementovou maltou stojatého s boční opěrou z betonu prostého tř. C 12/15, do lože z betonu prostého téže značky</t>
  </si>
  <si>
    <t>244</t>
  </si>
  <si>
    <t xml:space="preserve">Poznámka k souboru cen:_x000d_
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</si>
  <si>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21+22+23+20+5,5+5+13+10+8+15+25</t>
  </si>
  <si>
    <t>5+5+15</t>
  </si>
  <si>
    <t>123</t>
  </si>
  <si>
    <t>592175090</t>
  </si>
  <si>
    <t>obrubník betonový univerzální přírodní 50x8x25 cm</t>
  </si>
  <si>
    <t>246</t>
  </si>
  <si>
    <t>192,5*2*1,01</t>
  </si>
  <si>
    <t>916331112</t>
  </si>
  <si>
    <t>Osazení zahradního obrubníku betonového s ložem tl. od 50 do 100 mm z betonu prostého tř. C 12/15 s boční opěrou z betonu prostého tř. C 12/15</t>
  </si>
  <si>
    <t>248</t>
  </si>
  <si>
    <t xml:space="preserve">Poznámka k souboru cen:_x000d_
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</si>
  <si>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25+5,5+17+6</t>
  </si>
  <si>
    <t>4+16</t>
  </si>
  <si>
    <t>125</t>
  </si>
  <si>
    <t>592173040</t>
  </si>
  <si>
    <t>obrubník betonový zahradní přírodní šedá 50x5x20 cm</t>
  </si>
  <si>
    <t>250</t>
  </si>
  <si>
    <t>73,5*2*1,01</t>
  </si>
  <si>
    <t>916991121</t>
  </si>
  <si>
    <t>Lože pod obrubníky, krajníky nebo obruby z dlažebních kostek z betonu prostého tř. C 30/37</t>
  </si>
  <si>
    <t>252</t>
  </si>
  <si>
    <t>254*0,3*0,1</t>
  </si>
  <si>
    <t>127</t>
  </si>
  <si>
    <t>935932325</t>
  </si>
  <si>
    <t>Odvodňovací plastový žlab pro třídu zatížení D 400 vnitřní šířky 200 mm s krycím roštem mřížkovým z nerezové oceli</t>
  </si>
  <si>
    <t>254</t>
  </si>
  <si>
    <t xml:space="preserve">Poznámka k souboru cen:_x000d_
Poznámka k souboru cen: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</si>
  <si>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9,5</t>
  </si>
  <si>
    <t>953961113</t>
  </si>
  <si>
    <t>Kotvy chemické s vyvrtáním otvoru do betonu, železobetonu nebo tvrdého kamene tmel, velikost M 12, hloubka 110 mm</t>
  </si>
  <si>
    <t>256</t>
  </si>
  <si>
    <t xml:space="preserve">Poznámka k souboru cen:_x000d_
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</si>
  <si>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16*4</t>
  </si>
  <si>
    <t>129</t>
  </si>
  <si>
    <t>953965121</t>
  </si>
  <si>
    <t>Kotvy chemické s vyvrtáním otvoru kotevní šrouby pro chemické kotvy, velikost M 12, délka 160 mm</t>
  </si>
  <si>
    <t>258</t>
  </si>
  <si>
    <t>962042321</t>
  </si>
  <si>
    <t>Bourání zdiva z betonu prostého nadzákladového objemu přes 1 m3</t>
  </si>
  <si>
    <t>260</t>
  </si>
  <si>
    <t xml:space="preserve">Poznámka k souboru cen:_x000d_
Poznámka k souboru cen: 1. Bourání pilířů o průřezu přes 0,36 m2 se oceňuje cenami -2320 a - 2321 jako bourání zdiva nadzákladového z betonu prostého. </t>
  </si>
  <si>
    <t>3,15</t>
  </si>
  <si>
    <t>beton.zídka,dle výpisu hl.výměr</t>
  </si>
  <si>
    <t>131</t>
  </si>
  <si>
    <t>963022819</t>
  </si>
  <si>
    <t>Bourání kamenných schodišťových stupňů oblých, rovných nebo kosých zhotovených na místě</t>
  </si>
  <si>
    <t>262</t>
  </si>
  <si>
    <t>13*2</t>
  </si>
  <si>
    <t>966006211</t>
  </si>
  <si>
    <t>Odstranění (demontáž) svislých dopravních značek s odklizením materiálu na skládku na vzdálenost do 20 m nebo s naložením na dopravní prostředek ze sloupů, sloupků nebo konzol</t>
  </si>
  <si>
    <t>264</t>
  </si>
  <si>
    <t xml:space="preserve">Poznámka k souboru cen:_x000d_
Poznámka k souboru cen: 1. Přemístění demontovaných značek na vzdálenost přes 20 m se oceňuje cenami souborů cen 997 22-1 Vodorovná doprava vybouraných hmot. </t>
  </si>
  <si>
    <t>133</t>
  </si>
  <si>
    <t>979054451</t>
  </si>
  <si>
    <t>Očištění vybouraných prvků komunikací od spojovacího materiálu s odklizením a uložením očištěných hmot a spojovacího materiálu na skládku na vzdálenost do 10 m zámkových dlaždic s vyplněním spár kamenivem</t>
  </si>
  <si>
    <t>266</t>
  </si>
  <si>
    <t xml:space="preserve">Poznámka k souboru cen:_x000d_
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</si>
  <si>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979071111</t>
  </si>
  <si>
    <t>Očištění vybouraných dlažebních kostek od spojovacího materiálu, s uložením očištěných kostek na skládku, s odklizením odpadových hmot na hromady a s odklizením vybouraných kostek na vzdálenost do 3 m velkých, s původním vyplněním spár kamenivem těženým</t>
  </si>
  <si>
    <t>268</t>
  </si>
  <si>
    <t xml:space="preserve">Poznámka k souboru cen:_x000d_
Poznámka k souboru cen: 1. Ceny jsou určeny jen pro očištění vybouraných kostek uložených do lože ze sypkého materiálu bez pojiva. 2. Přemístění vybouraných dlažebních kostek na vzdálenost přes 3 m se oceňuje cenami souborů cen 997 22-1 Vodorovná doprava suti. </t>
  </si>
  <si>
    <t>135</t>
  </si>
  <si>
    <t>985121121</t>
  </si>
  <si>
    <t>Tryskání degradovaného betonu stěn, rubu kleneb a podlah vodou pod tlakem do 300 barů</t>
  </si>
  <si>
    <t>270</t>
  </si>
  <si>
    <t xml:space="preserve">Poznámka k souboru cen:_x000d_
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</si>
  <si>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oprava stáv.bet .zídky</t>
  </si>
  <si>
    <t>985311112</t>
  </si>
  <si>
    <t>Reprofilace betonu sanačními maltami na cementové bázi ručně stěn, tloušťky přes 10 do 20 mm</t>
  </si>
  <si>
    <t>272</t>
  </si>
  <si>
    <t xml:space="preserve">Poznámka k souboru cen:_x000d_
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</si>
  <si>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oprava beton.zídky,dle výpisu hl.výměr</t>
  </si>
  <si>
    <t>137</t>
  </si>
  <si>
    <t>985312112</t>
  </si>
  <si>
    <t>Stěrka k vyrovnání ploch reprofilovaného betonu stěn, tloušťky přes 2 do 3 mm</t>
  </si>
  <si>
    <t>274</t>
  </si>
  <si>
    <t xml:space="preserve">Poznámka k souboru cen:_x000d_
Poznámka k souboru cen: 1. V cenách nejsou započteny náklady na ochranný nátěr, které se oceňují souborem cen 985 32-4 Ochranný nátěr betonu. </t>
  </si>
  <si>
    <t>oprava zídky</t>
  </si>
  <si>
    <t>985323111</t>
  </si>
  <si>
    <t>Spojovací můstek reprofilovaného betonu na cementové bázi, tloušťky 1 mm</t>
  </si>
  <si>
    <t>276</t>
  </si>
  <si>
    <t>139</t>
  </si>
  <si>
    <t>985324221</t>
  </si>
  <si>
    <t>Ochranný nátěr betonu akrylátový dvojnásobný</t>
  </si>
  <si>
    <t>278</t>
  </si>
  <si>
    <t>997</t>
  </si>
  <si>
    <t>Přesun sutě</t>
  </si>
  <si>
    <t>997221551</t>
  </si>
  <si>
    <t>Vodorovná doprava suti bez naložení, ale se složením a s hrubým urovnáním ze sypkých materiálů, na vzdálenost do 1 km</t>
  </si>
  <si>
    <t>280</t>
  </si>
  <si>
    <t xml:space="preserve">Poznámka k souboru cen:_x000d_
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</si>
  <si>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936,22-52,66+432,5</t>
  </si>
  <si>
    <t>odpočet zámkové a obrub + beton pod dl.</t>
  </si>
  <si>
    <t>141</t>
  </si>
  <si>
    <t>997221559</t>
  </si>
  <si>
    <t>Vodorovná doprava suti bez naložení, ale se složením a s hrubým urovnáním Příplatek k ceně za každý další i započatý 1 km přes 1 km</t>
  </si>
  <si>
    <t>282</t>
  </si>
  <si>
    <t>1316,06*19</t>
  </si>
  <si>
    <t>997221561</t>
  </si>
  <si>
    <t>Vodorovná doprava suti bez naložení, ale se složením a s hrubým urovnáním z kusových materiálů, na vzdálenost do 1 km</t>
  </si>
  <si>
    <t>284</t>
  </si>
  <si>
    <t>12*0,26</t>
  </si>
  <si>
    <t>zámková dl.</t>
  </si>
  <si>
    <t>33*0,23+142*0,29+11*0,07</t>
  </si>
  <si>
    <t>obruby</t>
  </si>
  <si>
    <t>143</t>
  </si>
  <si>
    <t>997221569</t>
  </si>
  <si>
    <t>286</t>
  </si>
  <si>
    <t>52,66*19</t>
  </si>
  <si>
    <t>99722157R</t>
  </si>
  <si>
    <t>Vodorovná doprava vybouranýchdalž.kostek do skladu města s naložením a složením</t>
  </si>
  <si>
    <t>288</t>
  </si>
  <si>
    <t xml:space="preserve">Poznámka k souboru cen:_x000d_
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</si>
  <si>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1330*0,417</t>
  </si>
  <si>
    <t>dlaž.kostky</t>
  </si>
  <si>
    <t>145</t>
  </si>
  <si>
    <t>997221611</t>
  </si>
  <si>
    <t>Nakládání na dopravní prostředky pro vodorovnou dopravu suti</t>
  </si>
  <si>
    <t>290</t>
  </si>
  <si>
    <t xml:space="preserve">Poznámka k souboru cen:_x000d_
Poznámka k souboru cen: 1. Ceny lze použít i pro překládání při lomené dopravě. 2. Ceny nelze použít při dopravě po železnici, po vodě nebo neobvyklými dopravními prostředky. </t>
  </si>
  <si>
    <t>1316,06</t>
  </si>
  <si>
    <t>997221612</t>
  </si>
  <si>
    <t>Nakládání na dopravní prostředky pro vodorovnou dopravu vybouraných hmot</t>
  </si>
  <si>
    <t>292</t>
  </si>
  <si>
    <t>52,66</t>
  </si>
  <si>
    <t>147</t>
  </si>
  <si>
    <t>997221815</t>
  </si>
  <si>
    <t>Poplatek za uložení stavebního odpadu na skládce (skládkovné) betonového</t>
  </si>
  <si>
    <t>294</t>
  </si>
  <si>
    <t xml:space="preserve">Poznámka k souboru cen:_x000d_
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</si>
  <si>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zámková,obruby</t>
  </si>
  <si>
    <t>296</t>
  </si>
  <si>
    <t>1330*0,325</t>
  </si>
  <si>
    <t>beton pod dlažbou</t>
  </si>
  <si>
    <t>149</t>
  </si>
  <si>
    <t>997221845</t>
  </si>
  <si>
    <t>Poplatek za uložení stavebního odpadu na skládce (skládkovné) asfaltového bez obsahu dehtu</t>
  </si>
  <si>
    <t>298</t>
  </si>
  <si>
    <t>315*0,098</t>
  </si>
  <si>
    <t>1330*0,153</t>
  </si>
  <si>
    <t xml:space="preserve">asfalt z chodníků a frézovaná drť </t>
  </si>
  <si>
    <t>997221855</t>
  </si>
  <si>
    <t>Poplatek za uložení stavebního odpadu na skládce (skládkovné) zeminy a kameniva</t>
  </si>
  <si>
    <t>300</t>
  </si>
  <si>
    <t>883,56</t>
  </si>
  <si>
    <t>-1330*0,153</t>
  </si>
  <si>
    <t>frézovaná</t>
  </si>
  <si>
    <t>-315*0,098</t>
  </si>
  <si>
    <t xml:space="preserve">živice z  chodníků</t>
  </si>
  <si>
    <t>151</t>
  </si>
  <si>
    <t>99722185R</t>
  </si>
  <si>
    <t>302</t>
  </si>
  <si>
    <t>26*0,112</t>
  </si>
  <si>
    <t>stupně</t>
  </si>
  <si>
    <t>28*0,235</t>
  </si>
  <si>
    <t>podesty</t>
  </si>
  <si>
    <t>998</t>
  </si>
  <si>
    <t>Přesun hmot</t>
  </si>
  <si>
    <t>998223011</t>
  </si>
  <si>
    <t>Přesun hmot pro pozemní komunikace s krytem dlážděným dopravní vzdálenost do 200 m jakékoliv délky objektu</t>
  </si>
  <si>
    <t>304</t>
  </si>
  <si>
    <t>PSV</t>
  </si>
  <si>
    <t>Práce a dodávky PSV</t>
  </si>
  <si>
    <t>711</t>
  </si>
  <si>
    <t>Izolace proti vodě, vlhkosti a plynům</t>
  </si>
  <si>
    <t>153</t>
  </si>
  <si>
    <t>711112001</t>
  </si>
  <si>
    <t>Provedení izolace proti zemní vlhkosti natěradly a tmely za studena na ploše svislé S nátěrem penetračním</t>
  </si>
  <si>
    <t>306</t>
  </si>
  <si>
    <t xml:space="preserve">Poznámka k souboru cen:_x000d_
Poznámka k souboru cen: 1. Izolace plochy jednotlivě do 10 m2 se oceňují skladebně cenou příslušné izolace a cenou 711 19-9095 Příplatek za plochu do 10 m2. </t>
  </si>
  <si>
    <t>111631500</t>
  </si>
  <si>
    <t>lak asfaltový penetrační (MJ t) bal 9 kg</t>
  </si>
  <si>
    <t>308</t>
  </si>
  <si>
    <t>39*0,00035 "Přepočtené koeficientem množství</t>
  </si>
  <si>
    <t>155</t>
  </si>
  <si>
    <t>711142559</t>
  </si>
  <si>
    <t>Provedení izolace proti zemní vlhkosti pásy přitavením NAIP na ploše svislé S</t>
  </si>
  <si>
    <t>310</t>
  </si>
  <si>
    <t xml:space="preserve">Poznámka k souboru cen:_x000d_
Poznámka k souboru cen: 1. Izolace plochy jednotlivě do 10 m2 se oceňují skladebně cenou příslušné izolace a cenou 711 19-9097 Příplatek za plochu do 10 m2. </t>
  </si>
  <si>
    <t>26*1,5</t>
  </si>
  <si>
    <t>zídka</t>
  </si>
  <si>
    <t>62833161R</t>
  </si>
  <si>
    <t>pás těžký asfaltovaný PSB</t>
  </si>
  <si>
    <t>312</t>
  </si>
  <si>
    <t>39*1,2 "Přepočtené koeficientem množství</t>
  </si>
  <si>
    <t>157</t>
  </si>
  <si>
    <t>711161306</t>
  </si>
  <si>
    <t>Izolace proti zemní vlhkosti nopovými foliemi základů nebo stěn pro běžné podmínky tloušťky 0,5 mm, šířky 1,0 m</t>
  </si>
  <si>
    <t>314</t>
  </si>
  <si>
    <t xml:space="preserve">Poznámka k souboru cen:_x000d_
Poznámka k souboru cen: 1. V cenách -1302 až -1361 nejsou započteny náklady na ukončení izolace lištou. 2. Prostupy izolací se oceňují cenami souboru 711 76 - Provedení detailů fóliemi. </t>
  </si>
  <si>
    <t>(33+13+10+48+17+18)*1</t>
  </si>
  <si>
    <t>998711101</t>
  </si>
  <si>
    <t>Přesun hmot pro izolace proti vodě, vlhkosti a plynům stanovený z hmotnosti přesunovaného materiálu vodorovná dopravní vzdálenost do 50 m v objektech výšky do 6 m</t>
  </si>
  <si>
    <t>316</t>
  </si>
  <si>
    <t xml:space="preserve">Poznámka k souboru cen:_x000d_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</si>
  <si>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761</t>
  </si>
  <si>
    <t>Konstrukce prosvětlovací</t>
  </si>
  <si>
    <t>159</t>
  </si>
  <si>
    <t>76166108R</t>
  </si>
  <si>
    <t>Oprava sklepních světlíků (anglických dvorků) včetně osazení a dodávky roštu ( mříže ) metalizovaného vč.rámu,dobetonování stěn</t>
  </si>
  <si>
    <t>318</t>
  </si>
  <si>
    <t>767</t>
  </si>
  <si>
    <t>Konstrukce zámečnické</t>
  </si>
  <si>
    <t>767161814</t>
  </si>
  <si>
    <t>Demontáž zábradlí rovného nerozebíratelný spoj hmotnosti 1 m zábradlí přes 20 kg</t>
  </si>
  <si>
    <t>320</t>
  </si>
  <si>
    <t>772</t>
  </si>
  <si>
    <t>Podlahy z kamene</t>
  </si>
  <si>
    <t>161</t>
  </si>
  <si>
    <t>772521150</t>
  </si>
  <si>
    <t>Kladení dlažby z kamene do malty z nejvýše dvou rozdílných druhů pravoúhlých desek nebo dlaždic ve skladbě se pravidelně opakujících, tl. přes 30 do 50 mm</t>
  </si>
  <si>
    <t>322</t>
  </si>
  <si>
    <t xml:space="preserve">Poznámka k souboru cen:_x000d_
Poznámka k souboru cen: 1. Vyrovnání podkladu se oceňuje cenami souboru cen 771 99-01 Vyrovnání podkladu samonivelační stěrkou části A01 katalogu 771 Podlahy z dlaždic. 2. V cenách kladení dlažby na terče 772 52-81 jsou započteny i náklady na dodávku terčů. </t>
  </si>
  <si>
    <t>4*2*1</t>
  </si>
  <si>
    <t>583811540</t>
  </si>
  <si>
    <t>deska dlažební, žula tryskaná, 30x30 tl 5 cm</t>
  </si>
  <si>
    <t>324</t>
  </si>
  <si>
    <t>28*1,04 "Přepočtené koeficientem množství</t>
  </si>
  <si>
    <t>163</t>
  </si>
  <si>
    <t>998772101</t>
  </si>
  <si>
    <t>Přesun hmot pro kamenné dlažby, obklady schodišťových stupňů a soklů stanovený z hmotnosti přesunovaného materiálu vodorovná dopravní vzdálenost do 50 m v objektech výšky do 6 m</t>
  </si>
  <si>
    <t>326</t>
  </si>
  <si>
    <t xml:space="preserve">Poznámka k souboru cen:_x000d_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</si>
  <si>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 xml:space="preserve">SK2802 - SO 401  Veř - SK2802 - SO 401  Veřejné ...</t>
  </si>
  <si>
    <t xml:space="preserve">    741 - Elektroinstalace - silnoproud</t>
  </si>
  <si>
    <t xml:space="preserve">    742 - Elektroinstalace - slaboproud</t>
  </si>
  <si>
    <t>899722112</t>
  </si>
  <si>
    <t>Krytí potrubí z plastů výstražnou fólií z PVC šířky 25 cm</t>
  </si>
  <si>
    <t>741</t>
  </si>
  <si>
    <t>Elektroinstalace - silnoproud</t>
  </si>
  <si>
    <t>741110053</t>
  </si>
  <si>
    <t>Montáž trubek elektroinstalačních s nasunutím nebo našroubováním do krabic plastových ohebných, uložených volně, vnější D přes 35 mm</t>
  </si>
  <si>
    <t>345713500</t>
  </si>
  <si>
    <t>trubka elektroinstalační ohebná dvouplášťová korugovaná DN 40 mm, HDPE</t>
  </si>
  <si>
    <t>741110242</t>
  </si>
  <si>
    <t>Montáž trubek pancéřových elektroinstalačních s nasunutím nebo našroubováním do krabic kovových ohebných, uložených volně, D přes 16 do 29 mm</t>
  </si>
  <si>
    <t>345710230</t>
  </si>
  <si>
    <t>trubka elektroinstalační ohebná kovová D 29/35,2 mm</t>
  </si>
  <si>
    <t>741110313</t>
  </si>
  <si>
    <t>Montáž trubek ochranných s nasunutím nebo našroubováním do krabic plastových tuhých, uložených volně, vnitřního D přes 90 do 133 mm</t>
  </si>
  <si>
    <t>345713650</t>
  </si>
  <si>
    <t>trubka elektroinstalační tuhá dvouplášťová korugovaná DN 110 mm, kabuflex</t>
  </si>
  <si>
    <t>74111031R</t>
  </si>
  <si>
    <t>Montáž trubek ochranných s nasunutím , uložených volně, vnitřního D přes 152 do 250mm</t>
  </si>
  <si>
    <t>34571167R</t>
  </si>
  <si>
    <t>trubka Sitrex DN 250</t>
  </si>
  <si>
    <t>741122102</t>
  </si>
  <si>
    <t>Montáž kabelů měděných bez ukončení uložených v trubkách zatažených plných plochých (CYKYLo), počtu a průřezu žil 3x1,5 až 2,5 mm2</t>
  </si>
  <si>
    <t>341110300</t>
  </si>
  <si>
    <t>kabel silový s Cu jádrem CYKY 3x1,5 mm2</t>
  </si>
  <si>
    <t>10*1,05</t>
  </si>
  <si>
    <t>741122133</t>
  </si>
  <si>
    <t>Montáž kabelů měděných bez ukončení uložených v trubkách zatažených plných kulatých nebo bezhalogenových (CYKY) počtu a průřezu žil 4x10 mm2</t>
  </si>
  <si>
    <t>341110760</t>
  </si>
  <si>
    <t>kabel silový s Cu jádrem CYKY 4x10 mm2</t>
  </si>
  <si>
    <t>110*1,05</t>
  </si>
  <si>
    <t>741130004</t>
  </si>
  <si>
    <t>Ukončení vodičů izolovaných s označením a zapojením v rozváděči nebo na přístroji, průřezu žíly do 5 x 1,5 mm2</t>
  </si>
  <si>
    <t>741130005</t>
  </si>
  <si>
    <t>Ukončení vodičů izolovaných s označením a zapojením v rozváděči nebo na přístroji, průřezu žíly do 4 x 10 mm2</t>
  </si>
  <si>
    <t>741410001</t>
  </si>
  <si>
    <t>Montáž uzemňovacího vedení s upevněním, propojením a připojením pomocí svorek na povrchu pásku průřezu do 120 mm2</t>
  </si>
  <si>
    <t>354420620</t>
  </si>
  <si>
    <t>pás zemnící 30 x 4 mm FeZn</t>
  </si>
  <si>
    <t>kg</t>
  </si>
  <si>
    <t>30*0,9</t>
  </si>
  <si>
    <t>742</t>
  </si>
  <si>
    <t>Elektroinstalace - slaboproud</t>
  </si>
  <si>
    <t>74211000R</t>
  </si>
  <si>
    <t>Plošina MP 16</t>
  </si>
  <si>
    <t>Sh</t>
  </si>
  <si>
    <t>74211001R</t>
  </si>
  <si>
    <t>D + M beton.základ do zeminy</t>
  </si>
  <si>
    <t>74211031R</t>
  </si>
  <si>
    <t>Montážní práce mimo ceníky</t>
  </si>
  <si>
    <t>74211002R</t>
  </si>
  <si>
    <t>Jáma stožár. VO ruč. do 2 m3 , zem.tř. 3</t>
  </si>
  <si>
    <t>74211003R</t>
  </si>
  <si>
    <t>Kabel.rýha š 35 , hl. 50 zem.tř 4</t>
  </si>
  <si>
    <t>74211004R</t>
  </si>
  <si>
    <t>Kabel.rýha š 50 , hl.120 zem.tř 4</t>
  </si>
  <si>
    <t>74211005R</t>
  </si>
  <si>
    <t>D + M natavení izol.pásu na stožár</t>
  </si>
  <si>
    <t>74211007R</t>
  </si>
  <si>
    <t>Vytyčení kabel.tras u silnice 100 m</t>
  </si>
  <si>
    <t>km</t>
  </si>
  <si>
    <t>74211009R</t>
  </si>
  <si>
    <t>Stožár. pouzdro mimo osu 250 x 800</t>
  </si>
  <si>
    <t>74211013R</t>
  </si>
  <si>
    <t>Zához - Kabel.rýha š 35 , hl. 50 zem.tř 4</t>
  </si>
  <si>
    <t>74211014R</t>
  </si>
  <si>
    <t>Zához - Kabel.rýha š 50 , hl.120 zem.tř 4</t>
  </si>
  <si>
    <t>74211018R</t>
  </si>
  <si>
    <t>Zához jámy , zem. 2</t>
  </si>
  <si>
    <t>74211032R</t>
  </si>
  <si>
    <t>Demontážní práce mimo ceníky</t>
  </si>
  <si>
    <t>hod</t>
  </si>
  <si>
    <t>74211033R</t>
  </si>
  <si>
    <t>Demontáž stožáru v = 8 m</t>
  </si>
  <si>
    <t>74211034R</t>
  </si>
  <si>
    <t>Demontáž výložníku</t>
  </si>
  <si>
    <t>74211035R</t>
  </si>
  <si>
    <t>Demontáž svítidla MC 2 , 1 x 100 W SHC</t>
  </si>
  <si>
    <t>74211036R</t>
  </si>
  <si>
    <t>Demontáž stožár.pouzdra</t>
  </si>
  <si>
    <t>74211038R</t>
  </si>
  <si>
    <t>Geodetické zaměření</t>
  </si>
  <si>
    <t>74211039R</t>
  </si>
  <si>
    <t>Výchozí revize el.zařízení</t>
  </si>
  <si>
    <t>74211041R</t>
  </si>
  <si>
    <t>Drobný materiál 1 %</t>
  </si>
  <si>
    <t>KĆ</t>
  </si>
  <si>
    <t>74211042R</t>
  </si>
  <si>
    <t>PPV 2 %</t>
  </si>
  <si>
    <t xml:space="preserve">SK2803 - SO 801  Sad - SK2803 - SO 801  Sadové ú...</t>
  </si>
  <si>
    <t>112151315</t>
  </si>
  <si>
    <t>Pokácení stromu postupné bez spouštění částí kmene a koruny o průměru na řezné ploše pařezu přes 500 do 600 mm</t>
  </si>
  <si>
    <t xml:space="preserve">Poznámka k souboru cen:_x000d_
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</si>
  <si>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112201115</t>
  </si>
  <si>
    <t>Odstranění pařezu v rovině nebo na svahu do 1:5 o průměru pařezu na řezné ploše přes 500 do 600 mm</t>
  </si>
  <si>
    <t xml:space="preserve">Poznámka k souboru cen:_x000d_
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</si>
  <si>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121101102</t>
  </si>
  <si>
    <t>Sejmutí ornice nebo lesní půdy s vodorovným přemístěním na hromady v místě upotřebení nebo na dočasné či trvalé skládky se složením, na vzdálenost přes 50 do 100 m</t>
  </si>
  <si>
    <t xml:space="preserve">Poznámka k souboru cen:_x000d_
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</si>
  <si>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606,6*0,15</t>
  </si>
  <si>
    <t>162301401</t>
  </si>
  <si>
    <t>Vodorovné přemístění větví, kmenů nebo pařezů s naložením, složením a dopravou do 5000 m větví stromů listnatých, průměru kmene přes 100 do 300 mm</t>
  </si>
  <si>
    <t xml:space="preserve">Poznámka k souboru cen:_x000d_
Poznámka k souboru cen: 1. Průměr kmene i pařezu se měří v místě řezu. 2. Měrná jednotka je 1 strom. </t>
  </si>
  <si>
    <t>162301411</t>
  </si>
  <si>
    <t>Vodorovné přemístění větví, kmenů nebo pařezů s naložením, složením a dopravou do 5000 m kmenů stromů listnatých, průměru přes 100 do 300 mm</t>
  </si>
  <si>
    <t>162301421</t>
  </si>
  <si>
    <t>Vodorovné přemístění větví, kmenů nebo pařezů s naložením, složením a dopravou do 5000 m pařezů kmenů, průměru přes 100 do 300 mm</t>
  </si>
  <si>
    <t>162301901</t>
  </si>
  <si>
    <t>Vodorovné přemístění větví, kmenů nebo pařezů s naložením, složením a dopravou Příplatek k cenám za každých dalších i započatých 5000 m přes 5000 m větví stromů listnatých, průměru kmene přes 100 do 300 mm</t>
  </si>
  <si>
    <t>1*3</t>
  </si>
  <si>
    <t>162301911</t>
  </si>
  <si>
    <t>Vodorovné přemístění větví, kmenů nebo pařezů s naložením, složením a dopravou Příplatek k cenám za každých dalších i započatých 5000 m přes 5000 m kmenů stromů listnatých, o průměru přes 100 do 300 mm</t>
  </si>
  <si>
    <t>162301921</t>
  </si>
  <si>
    <t>Vodorovné přemístění větví, kmenů nebo pařezů s naložením, složením a dopravou Příplatek k cenám za každých dalších i započatých 5000 m přes 5000 m pařezů kmenů, průměru přes 100 do 300 mm</t>
  </si>
  <si>
    <t>181111121</t>
  </si>
  <si>
    <t>Plošná úprava terénu v zemině tř. 1 až 4 s urovnáním povrchu bez doplnění ornice souvislé plochy do 500 m2 při nerovnostech terénu přes 100 do 150 mm v rovině nebo na svahu do 1:5</t>
  </si>
  <si>
    <t xml:space="preserve">Poznámka k souboru cen:_x000d_
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</si>
  <si>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606,6</t>
  </si>
  <si>
    <t>181301102</t>
  </si>
  <si>
    <t>Rozprostření a urovnání ornice v rovině nebo ve svahu sklonu do 1:5 při souvislé ploše do 500 m2, tl. vrstvy přes 100 do 150 mm</t>
  </si>
  <si>
    <t xml:space="preserve">Poznámka k souboru cen:_x000d_
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</si>
  <si>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181411131</t>
  </si>
  <si>
    <t>Založení trávníku na půdě předem připravené plochy do 1000 m2 výsevem včetně utažení parkového v rovině nebo na svahu do 1:5</t>
  </si>
  <si>
    <t xml:space="preserve">Poznámka k souboru cen:_x000d_
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</si>
  <si>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005724100</t>
  </si>
  <si>
    <t>osivo směs travní parková</t>
  </si>
  <si>
    <t>182303111</t>
  </si>
  <si>
    <t>Doplnění zeminy nebo substrátu na travnatých plochách tloušťky do 50 mm v rovině nebo na svahu do 1:5</t>
  </si>
  <si>
    <t xml:space="preserve">Poznámka k souboru cen:_x000d_
Poznámka k souboru cen: 1. V cenách jsou započteny i náklady na vodorovné přemístění na vzdálenost do 3 m. 2. V cenách nejsou započteny náklady na substrát. </t>
  </si>
  <si>
    <t>78,8</t>
  </si>
  <si>
    <t>103641010</t>
  </si>
  <si>
    <t xml:space="preserve">zemina pro terénní úpravy -  ornice</t>
  </si>
  <si>
    <t>8*1,8</t>
  </si>
  <si>
    <t>183101221</t>
  </si>
  <si>
    <t>Hloubení jamek pro vysazování rostlin v zemině tř.1 až 4 s výměnou půdy z 50% v rovině nebo na svahu do 1:5, objemu přes 0,40 do 1,00 m3</t>
  </si>
  <si>
    <t xml:space="preserve">Poznámka k souboru cen:_x000d_
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</si>
  <si>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103715000</t>
  </si>
  <si>
    <t xml:space="preserve">substrát pro trávníky A  VL</t>
  </si>
  <si>
    <t>5*0,3</t>
  </si>
  <si>
    <t>183111114</t>
  </si>
  <si>
    <t>Hloubení jamek pro vysazování rostlin v zemině tř.1 až 4 bez výměny půdy v rovině nebo na svahu do 1:5, objemu přes 0,01 do 0,02 m3</t>
  </si>
  <si>
    <t xml:space="preserve">Poznámka k souboru cen:_x000d_
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</si>
  <si>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183205111</t>
  </si>
  <si>
    <t>Založení záhonu pro výsadbu rostlin v rovině nebo na svahu do 1:5 v zemině tř. 1 až 2</t>
  </si>
  <si>
    <t xml:space="preserve">Poznámka k souboru cen:_x000d_
Poznámka k souboru cen: 1. V cenách jsou započteny i náklady na urovnání s případným naložení odpadu na dopravní prostředek, odvoz na vzdálenost do 20 km a složení výkopků. 2. Ceny nelze použít pro založení záhonu s výškovým členěním pro ornamentální výsadby; tyto práce se oceňují individuálně. </t>
  </si>
  <si>
    <t>183403114</t>
  </si>
  <si>
    <t>Obdělání půdy kultivátorováním v rovině nebo na svahu do 1:5</t>
  </si>
  <si>
    <t xml:space="preserve">Poznámka k souboru cen:_x000d_
Poznámka k souboru cen: 1. Každé opakované obdělání půdy se oceňuje samostatně. 2. Ceny -3114 a -3115 lze použít i pro obdělání půdy aktivními branami. </t>
  </si>
  <si>
    <t>184102112</t>
  </si>
  <si>
    <t>Výsadba dřeviny s balem do předem vyhloubené jamky se zalitím v rovině nebo na svahu do 1:5, při průměru balu přes 200 do 300 mm</t>
  </si>
  <si>
    <t xml:space="preserve">Poznámka k souboru cen:_x000d_
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</si>
  <si>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02650001R</t>
  </si>
  <si>
    <t xml:space="preserve">Spiraea  cinerea Grefsheim  , 20 - 30 K</t>
  </si>
  <si>
    <t>02650002R</t>
  </si>
  <si>
    <t xml:space="preserve">Spiraea  japonica Golden Princess 20 - 30 K</t>
  </si>
  <si>
    <t>02650003R</t>
  </si>
  <si>
    <t xml:space="preserve">Spiraea japonica Little Princess  20 - 30 K</t>
  </si>
  <si>
    <t>02650004R</t>
  </si>
  <si>
    <t>Philadelphus Snowbelle 20 - 30 K</t>
  </si>
  <si>
    <t>02650007R</t>
  </si>
  <si>
    <t>Berberis frikartii Amstelveen 20 - 30 K</t>
  </si>
  <si>
    <t>184102114</t>
  </si>
  <si>
    <t>Výsadba dřeviny s balem do předem vyhloubené jamky se zalitím v rovině nebo na svahu do 1:5, při průměru balu přes 400 do 500 mm</t>
  </si>
  <si>
    <t>026503155</t>
  </si>
  <si>
    <t xml:space="preserve">Prunus hillieri " Spire "  14 - 16 ZB</t>
  </si>
  <si>
    <t>184215133</t>
  </si>
  <si>
    <t>Ukotvení dřeviny kůly třemi kůly, délky přes 2 do 3 m</t>
  </si>
  <si>
    <t xml:space="preserve">Poznámka k souboru cen:_x000d_
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</si>
  <si>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052171185</t>
  </si>
  <si>
    <t xml:space="preserve">kůl frézovaný s fazetou  , pr. 6 - 8 cm  , dl 2,5m</t>
  </si>
  <si>
    <t>15*3 "Přepočtené koeficientem množství</t>
  </si>
  <si>
    <t>052171186</t>
  </si>
  <si>
    <t>příčka z půlené ,frétz.kulatiny</t>
  </si>
  <si>
    <t>184215411</t>
  </si>
  <si>
    <t>Zhotovení závlahové mísy u solitérních dřevin v rovině nebo na svahu do 1:5, o průměru mísy do 0,5 m</t>
  </si>
  <si>
    <t xml:space="preserve">Poznámka k souboru cen:_x000d_
Poznámka k souboru cen: 1. V cenách jsou započteny i náklady na případné naložení vzniklého odpadu na dopravní prostředek, odvoz na vzdálenost do 20 km a složení odpadu. 2. V cenách nejsou započteny náklady na materiál pro zhotovení závlahové mísy, tento se oceňuje ve specifikaci. 3. V cenách o sklonu svahu přes 1:1 jsou uvažovány podmínky pro svahy běžně schůdné; bez použití lezeckých technik. V případě použití lezeckých technik se tyto náklady oceňují individuálně. </t>
  </si>
  <si>
    <t>184501141</t>
  </si>
  <si>
    <t>Zhotovení obalu kmene z rákosové nebo kokosové rohože v rovině nebo na svahu do 1:5</t>
  </si>
  <si>
    <t xml:space="preserve">Poznámka k souboru cen:_x000d_
Poznámka k souboru cen: 1. V cenách nejsou započteny náklady na dodání rohože tyto náklady se oceňují ve specifikaci. </t>
  </si>
  <si>
    <t>618940100</t>
  </si>
  <si>
    <t>rákosová rohož , š 2 m</t>
  </si>
  <si>
    <t>184801121</t>
  </si>
  <si>
    <t>Ošetření vysazených dřevin solitérních v rovině nebo na svahu do 1:5</t>
  </si>
  <si>
    <t xml:space="preserve">Poznámka k souboru cen:_x000d_
Poznámka k souboru cen: 1. V cenách jsou započteny i náklady na odplevelení s nakypřením nebo vypletí, odstranění poškozených částí dřeviny s případným složením odpadu na hromady, naložením na dopravní prostředek a odvozem do 20 km a s jeho složením. 2. Ceny jsou určeny pouze pro jednorázové ošetření. 3. V cenách nejsou započteny náklady na: a) zalití rostlin; zalití se oceňuje cenami části C02 souboru cen 185 80-43 Zalití rostlin vodou, b) chemické odplevelení; tyto práce se oceňují cenami části A02 souboru cen 184 80-26 Chemické odplevelení po založení kultury, c) hnojení; tyto práce se oceňují cenami části A02 souboru cen 184 85-11 Hnojení roztokem hnojiva nebo 185 80-21 Hnojení, d) řez; tyto práce se oceňují cenami části C02 souboru cen 184 80-61 Řez stromů nebo keřů. 4. V cenách o sklonu svahu přes 1:1 jsou uvažovány podmínky pro svahy běžně schůdné; bez použití lezeckých technik. V případě použití lezeckých technik se tyto náklady oceňují individuálně. </t>
  </si>
  <si>
    <t>rozvoj.péče, 3 x opakování / strom</t>
  </si>
  <si>
    <t>184801131</t>
  </si>
  <si>
    <t>Ošetření vysazených dřevin ve skupinách v rovině nebo na svahu do 1:5</t>
  </si>
  <si>
    <t>1418</t>
  </si>
  <si>
    <t>rozvoj.péče , 18x opakování / keře ( 6 x ročně</t>
  </si>
  <si>
    <t>184802111</t>
  </si>
  <si>
    <t>Chemické odplevelení půdy před založením kultury, trávníku nebo zpevněných ploch o výměře jednotlivě přes 20 m2 v rovině nebo na svahu do 1:5 postřikem na široko</t>
  </si>
  <si>
    <t xml:space="preserve">Poznámka k souboru cen:_x000d_
Poznámka k souboru cen: 1. Ceny -2111, -2211, -2311 a -2411 lze použít i pro aplikaci retardantů na trávníky. 2. V cenách -2111, -2211, -2311 a -2411 jsou započteny i náklady na dovoz vody do 10 km. 3. V cenách nejsou započteny náklady na případné zapravení přípravku do půdy a) obděláním půdy; tyto práce se oceňují cenami části A02 souboru cen 183 40-31 Obdělání půdy, b) prolitím; toto se oceňuje cenami části C02 souboru cen 185 80-43 Zalití rostlin vodou a případně cenami části A02 souboru cen 185 85-11 Dovoz vody pro zálivku rostlin. 4. Každá opakovaná aplikace se oceňuje samostatně. 5. Chemické odplevelení ploch do 20 m2 se oceňuje příslušnými cenami souboru cen 184 80-26 Chemické odplevelení po založení kultury. 6. V cenách o sklonu svahu přes 1:1 jsou uvažovány podmínky pro svahy běžně schůdné; bez použití lezeckých technik. V případě použití lezeckých technik se tyto náklady oceňují individuálně. </t>
  </si>
  <si>
    <t>685,4</t>
  </si>
  <si>
    <t>252340010</t>
  </si>
  <si>
    <t>listový herbicid totální systémový neselektivní, bal. 1 l</t>
  </si>
  <si>
    <t>litr</t>
  </si>
  <si>
    <t>184811111</t>
  </si>
  <si>
    <t>Ošetřování stromů sejmutí chráničů z rákosu a papíru včetně spálení</t>
  </si>
  <si>
    <t xml:space="preserve">Poznámka k souboru cen:_x000d_
Poznámka k souboru cen: 1. V ceně -2112 jsou započteny i náklady na zaražení kůlu vedle sazenice nebo na osazení kůlu do jamky při výsadbě sazenic včetně upevnění sazenice ke kůlu motouzem. </t>
  </si>
  <si>
    <t>rozvojová péče</t>
  </si>
  <si>
    <t>184852311</t>
  </si>
  <si>
    <t>Řez stromů prováděný lezeckou technikou výchovný špičáky a keřové stromy, výšky do 4 m</t>
  </si>
  <si>
    <t xml:space="preserve">Poznámka k souboru cen:_x000d_
Poznámka k souboru cen: 1. Plocha koruny se určí jako součin ideálního průměru stromu a jeho výšky. Ideální průměr stromu je součet nejkratší a nejdelší vzdálenosti svislého obrysu koruny od kmene. 2. Plocha koruny příplatku se určí z procentního podílu překážky k prostoru vymezenému okapovou linií stromu. Za překážky se považuje např. svah přes 1:2 nebo různé stavby a komunikace zasahující do okapové linie stromu. 3. Příplatek k ceně dle plochy koruny stromu se započítává za každých započatých 25 % překážky v půdorysném průmětu stromu vymezeném okapovou linií stromu. Celkový příplatek může činit maximálně čtyřnásobek uvedené ceny. 4. Za překážky jsou považovány objekty jako např. komunikace, svah 1:2, stavební objekty apod. 5. V cenách jsou započteny i náklady na rozřezání větví a jejich přemístění na hromady na vzdálenost do 20 m. 6. V cenách nejsou započteny náklady na skládku. 7. Mernou jednotkou kus se u řezu rozumí jeden strom. </t>
  </si>
  <si>
    <t>rozvoj.péče , 2 x opak./strom</t>
  </si>
  <si>
    <t>184911111</t>
  </si>
  <si>
    <t>Znovuuvázání dřeviny jedním úvazkem ke stávajícímu kůlu</t>
  </si>
  <si>
    <t xml:space="preserve">Poznámka k souboru cen:_x000d_
Poznámka k souboru cen: 1. Každé další uvázání se oceňuje samostatně. </t>
  </si>
  <si>
    <t>184911421</t>
  </si>
  <si>
    <t>Mulčování vysazených rostlin mulčovací kůrou, tl. do 100 mm v rovině nebo na svahu do 1:5</t>
  </si>
  <si>
    <t xml:space="preserve">Poznámka k souboru cen:_x000d_
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</si>
  <si>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103911000</t>
  </si>
  <si>
    <t>kůra mulčovací VL</t>
  </si>
  <si>
    <t>0,5*0,103 "Přepočtené koeficientem množství</t>
  </si>
  <si>
    <t>1,05*0,103 "Přepočtené koeficientem množství</t>
  </si>
  <si>
    <t>7,8*0,103 "Přepočtené koeficientem množství</t>
  </si>
  <si>
    <t>185802114</t>
  </si>
  <si>
    <t>Hnojení půdy nebo trávníku v rovině nebo na svahu do 1:5 umělým hnojivem s rozdělením k jednotlivým rostlinám</t>
  </si>
  <si>
    <t xml:space="preserve">Poznámka k souboru cen:_x000d_
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</si>
  <si>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25191155R</t>
  </si>
  <si>
    <t>plné tabletové hnojivo s postup.uvolňováním živin</t>
  </si>
  <si>
    <t>185803111</t>
  </si>
  <si>
    <t>Ošetření trávníku jednorázové v rovině nebo na svahu do 1:5</t>
  </si>
  <si>
    <t xml:space="preserve">Poznámka k souboru cen:_x000d_
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</si>
  <si>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185804311</t>
  </si>
  <si>
    <t>Zalití rostlin vodou plochy záhonů jednotlivě do 20 m2</t>
  </si>
  <si>
    <t>0,5</t>
  </si>
  <si>
    <t>zálivka stromů , 2 x opakování</t>
  </si>
  <si>
    <t>rozvoj.péče , 24 x opakování</t>
  </si>
  <si>
    <t>082113210</t>
  </si>
  <si>
    <t>voda pitná pro ostatní odběratele</t>
  </si>
  <si>
    <t>185804312</t>
  </si>
  <si>
    <t>Zalití rostlin vodou plochy záhonů jednotlivě přes 20 m2</t>
  </si>
  <si>
    <t>2,6</t>
  </si>
  <si>
    <t>keře , 2 x opakování</t>
  </si>
  <si>
    <t xml:space="preserve">rozvoj.péče ,  24 x opakování</t>
  </si>
  <si>
    <t>185851121</t>
  </si>
  <si>
    <t>Dovoz vody pro zálivku rostlin na vzdálenost do 1000 m</t>
  </si>
  <si>
    <t xml:space="preserve">Poznámka k souboru cen:_x000d_
Poznámka k souboru cen: 1. Ceny lze použít pouze tehdy, když není voda dostupná z vodovodního řádu. 2. V cenách jsou započteny i náklady na čerpání vody do cisterny. 3. V cenách nejsou započteny náklady na dodání vody. Tyto náklady se oceňují individuálně. </t>
  </si>
  <si>
    <t>3,1</t>
  </si>
  <si>
    <t xml:space="preserve">rozvojová péče </t>
  </si>
  <si>
    <t>33895014R</t>
  </si>
  <si>
    <t>Oprava stáv. kotvení stromu vč. použitých materiálů</t>
  </si>
  <si>
    <t xml:space="preserve">rozvoj.péče ,  2 x opak.strom</t>
  </si>
  <si>
    <t>998231311</t>
  </si>
  <si>
    <t>Přesun hmot pro sadovnické a krajinářské úpravy - strojně dopravní vzdálenost do 5000 m</t>
  </si>
  <si>
    <t>SK2804 - VON - SK2804 - VON</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</si>
  <si>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</si>
  <si>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</si>
  <si>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</si>
  <si>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</si>
  <si>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</si>
  <si>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</si>
  <si>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VRN</t>
  </si>
  <si>
    <t>Vedlejší rozpočtové náklady</t>
  </si>
  <si>
    <t>VRN1</t>
  </si>
  <si>
    <t>Průzkumné, geodetické a projektové práce</t>
  </si>
  <si>
    <t>011103001</t>
  </si>
  <si>
    <t>Hydrogeologický dozor a dohled vč.měření a vypracování zprávy</t>
  </si>
  <si>
    <t>012103000</t>
  </si>
  <si>
    <t>Geodetické práce před výstavbou a při výstavbě - zaměření ,vytyčení</t>
  </si>
  <si>
    <t>012203001</t>
  </si>
  <si>
    <t>Vytyčení stáv.inženýrských sítí</t>
  </si>
  <si>
    <t>012303000</t>
  </si>
  <si>
    <t>Geodetické práce po výstavbě zaměření skutešního provedení , geometrický plán</t>
  </si>
  <si>
    <t>013254000</t>
  </si>
  <si>
    <t>Projektové práce dokumentace stavby (výkresová a textová) RDS a skutečného provedení stavby</t>
  </si>
  <si>
    <t>VRN3</t>
  </si>
  <si>
    <t>Zařízení staveniště</t>
  </si>
  <si>
    <t>030001000</t>
  </si>
  <si>
    <t>Zařízení staveniště - zřízení ,odstranění ,zabezpečení ,oplocení , náklady na stav.buňky, mobil.WC , energie pro ZS</t>
  </si>
  <si>
    <t>034002001</t>
  </si>
  <si>
    <t>Havarijní opatření v případě úniku ropných látek ( skladování sorpčního materiálu - Vapex , ) a případná ekologická likvidace kontamin.materiálů</t>
  </si>
  <si>
    <t>VRN4</t>
  </si>
  <si>
    <t>Inženýrská činnost</t>
  </si>
  <si>
    <t>043002000</t>
  </si>
  <si>
    <t>Zkoušení materiálů nezávislou zkušebnou nad rámec KZP , dle požadavku investora</t>
  </si>
  <si>
    <t>VRN7</t>
  </si>
  <si>
    <t>Provozní vlivy</t>
  </si>
  <si>
    <t>071103000</t>
  </si>
  <si>
    <t>Dopravně inženýrská opatření ( DIO ) - příloha č. 1)</t>
  </si>
  <si>
    <t>VRN9</t>
  </si>
  <si>
    <t>Ostatní náklady</t>
  </si>
  <si>
    <t>091003001</t>
  </si>
  <si>
    <t>Fotodokumentace</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</si>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</sst>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6">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800080"/>
      <name val="Trebuchet MS"/>
    </font>
    <font>
      <sz val="8"/>
      <color rgb="FFFF0000"/>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5" fillId="0" borderId="0" applyNumberFormat="0" applyFill="0" applyBorder="0" applyAlignment="0" applyProtection="0"/>
  </cellStyleXfs>
  <cellXfs count="365">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protection locked="0"/>
    </xf>
    <xf numFmtId="0" fontId="12" fillId="2" borderId="0" xfId="0" applyFont="1" applyFill="1" applyAlignment="1" applyProtection="1">
      <alignment horizontal="left" vertical="center"/>
    </xf>
    <xf numFmtId="0" fontId="13" fillId="2" borderId="0" xfId="0" applyFont="1" applyFill="1" applyAlignment="1" applyProtection="1">
      <alignment vertical="center"/>
    </xf>
    <xf numFmtId="0" fontId="14" fillId="2" borderId="0" xfId="0" applyFont="1" applyFill="1" applyAlignment="1" applyProtection="1">
      <alignment horizontal="left" vertical="center"/>
    </xf>
    <xf numFmtId="0" fontId="15" fillId="2" borderId="0" xfId="1" applyFont="1" applyFill="1" applyAlignment="1" applyProtection="1">
      <alignment vertical="center"/>
    </xf>
    <xf numFmtId="0" fontId="45" fillId="2" borderId="0" xfId="1"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6" fillId="0" borderId="0" xfId="0" applyFont="1" applyBorder="1" applyAlignment="1" applyProtection="1">
      <alignment horizontal="left" vertical="center"/>
    </xf>
    <xf numFmtId="0" fontId="0" fillId="0" borderId="6" xfId="0" applyBorder="1" applyProtection="1"/>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0"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0" fillId="0" borderId="0" xfId="0" applyFont="1" applyAlignment="1">
      <alignment horizontal="left" vertical="center"/>
    </xf>
    <xf numFmtId="0" fontId="19"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1" fillId="0" borderId="8" xfId="0" applyFont="1" applyBorder="1" applyAlignment="1" applyProtection="1">
      <alignment horizontal="left" vertical="center"/>
    </xf>
    <xf numFmtId="0" fontId="0" fillId="0" borderId="8" xfId="0" applyFont="1" applyBorder="1" applyAlignment="1" applyProtection="1">
      <alignment vertical="center"/>
    </xf>
    <xf numFmtId="4" fontId="21"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0"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6"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9"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2" fillId="0" borderId="0" xfId="0" applyFont="1" applyAlignment="1" applyProtection="1">
      <alignment vertical="center"/>
    </xf>
    <xf numFmtId="165" fontId="2" fillId="0" borderId="0" xfId="0" applyNumberFormat="1" applyFont="1" applyAlignment="1" applyProtection="1">
      <alignment horizontal="left" vertical="center"/>
    </xf>
    <xf numFmtId="0" fontId="23" fillId="0" borderId="15" xfId="0" applyFont="1" applyBorder="1" applyAlignment="1">
      <alignment horizontal="center" vertical="center"/>
    </xf>
    <xf numFmtId="0" fontId="23"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19" fillId="0" borderId="20" xfId="0" applyFont="1" applyBorder="1" applyAlignment="1" applyProtection="1">
      <alignment horizontal="center" vertical="center" wrapText="1"/>
    </xf>
    <xf numFmtId="0" fontId="19" fillId="0" borderId="21" xfId="0" applyFont="1" applyBorder="1" applyAlignment="1" applyProtection="1">
      <alignment horizontal="center" vertical="center" wrapText="1"/>
    </xf>
    <xf numFmtId="0" fontId="19"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3" fillId="0" borderId="0" xfId="0" applyFont="1" applyAlignment="1" applyProtection="1">
      <alignment horizontal="center" vertical="center"/>
    </xf>
    <xf numFmtId="4" fontId="23" fillId="0" borderId="18" xfId="0" applyNumberFormat="1" applyFont="1" applyBorder="1" applyAlignment="1" applyProtection="1">
      <alignment vertical="center"/>
    </xf>
    <xf numFmtId="4" fontId="23" fillId="0" borderId="0" xfId="0" applyNumberFormat="1" applyFont="1" applyBorder="1" applyAlignment="1" applyProtection="1">
      <alignment vertical="center"/>
    </xf>
    <xf numFmtId="166" fontId="23" fillId="0" borderId="0" xfId="0" applyNumberFormat="1" applyFont="1" applyBorder="1" applyAlignment="1" applyProtection="1">
      <alignment vertical="center"/>
    </xf>
    <xf numFmtId="4" fontId="23" fillId="0" borderId="19" xfId="0" applyNumberFormat="1" applyFont="1" applyBorder="1" applyAlignment="1" applyProtection="1">
      <alignment vertical="center"/>
    </xf>
    <xf numFmtId="0" fontId="3"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4" fillId="0" borderId="5"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left" vertical="center" wrapText="1"/>
    </xf>
    <xf numFmtId="0" fontId="28" fillId="0" borderId="0" xfId="0" applyFont="1" applyAlignment="1" applyProtection="1">
      <alignment vertical="center"/>
    </xf>
    <xf numFmtId="4" fontId="28" fillId="0" borderId="0" xfId="0" applyNumberFormat="1" applyFont="1" applyAlignment="1" applyProtection="1">
      <alignment vertical="center"/>
    </xf>
    <xf numFmtId="0" fontId="29" fillId="0" borderId="0" xfId="0" applyFont="1" applyAlignment="1" applyProtection="1">
      <alignment horizontal="center" vertical="center"/>
    </xf>
    <xf numFmtId="0" fontId="4" fillId="0" borderId="5" xfId="0" applyFont="1" applyBorder="1" applyAlignment="1">
      <alignment vertical="center"/>
    </xf>
    <xf numFmtId="4" fontId="30" fillId="0" borderId="18"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9" xfId="0" applyNumberFormat="1" applyFont="1" applyBorder="1" applyAlignment="1" applyProtection="1">
      <alignment vertical="center"/>
    </xf>
    <xf numFmtId="0" fontId="4" fillId="0" borderId="0" xfId="0" applyFont="1" applyAlignment="1">
      <alignment horizontal="left" vertical="center"/>
    </xf>
    <xf numFmtId="4" fontId="30" fillId="0" borderId="23" xfId="0" applyNumberFormat="1" applyFont="1" applyBorder="1" applyAlignment="1" applyProtection="1">
      <alignment vertical="center"/>
    </xf>
    <xf numFmtId="4" fontId="30" fillId="0" borderId="24" xfId="0" applyNumberFormat="1" applyFont="1" applyBorder="1" applyAlignment="1" applyProtection="1">
      <alignment vertical="center"/>
    </xf>
    <xf numFmtId="166" fontId="30" fillId="0" borderId="24" xfId="0" applyNumberFormat="1" applyFont="1" applyBorder="1" applyAlignment="1" applyProtection="1">
      <alignment vertical="center"/>
    </xf>
    <xf numFmtId="4" fontId="30" fillId="0" borderId="25" xfId="0" applyNumberFormat="1" applyFont="1" applyBorder="1" applyAlignment="1" applyProtection="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1" applyFont="1" applyFill="1" applyAlignment="1">
      <alignment vertical="center"/>
    </xf>
    <xf numFmtId="0" fontId="13"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19"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19"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1" fillId="0" borderId="0" xfId="0" applyFont="1" applyBorder="1" applyAlignment="1" applyProtection="1">
      <alignment horizontal="left" vertical="center"/>
    </xf>
    <xf numFmtId="4" fontId="24"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2"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19" fillId="0" borderId="0" xfId="0" applyFont="1" applyAlignment="1" applyProtection="1">
      <alignment horizontal="left" vertical="center" wrapText="1"/>
    </xf>
    <xf numFmtId="0" fontId="2" fillId="0" borderId="0" xfId="0" applyFont="1" applyAlignment="1" applyProtection="1">
      <alignment horizontal="left" vertical="center"/>
    </xf>
    <xf numFmtId="0" fontId="19"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4"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3"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3"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1" fillId="0" borderId="24" xfId="0" applyFont="1" applyBorder="1" applyAlignment="1" applyProtection="1">
      <alignment horizontal="center"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lignment vertical="top"/>
      <protection locked="0"/>
    </xf>
    <xf numFmtId="0" fontId="38" fillId="0" borderId="29" xfId="0" applyFont="1" applyBorder="1" applyAlignment="1">
      <alignment vertical="center" wrapText="1"/>
      <protection locked="0"/>
    </xf>
    <xf numFmtId="0" fontId="38" fillId="0" borderId="30" xfId="0" applyFont="1" applyBorder="1" applyAlignment="1">
      <alignment vertical="center" wrapText="1"/>
      <protection locked="0"/>
    </xf>
    <xf numFmtId="0" fontId="38" fillId="0" borderId="31" xfId="0" applyFont="1" applyBorder="1" applyAlignment="1">
      <alignment vertical="center" wrapText="1"/>
      <protection locked="0"/>
    </xf>
    <xf numFmtId="0" fontId="38" fillId="0" borderId="32" xfId="0" applyFont="1" applyBorder="1" applyAlignment="1">
      <alignment horizontal="center" vertical="center" wrapText="1"/>
      <protection locked="0"/>
    </xf>
    <xf numFmtId="0" fontId="39" fillId="0" borderId="1" xfId="0" applyFont="1" applyBorder="1" applyAlignment="1">
      <alignment horizontal="center" vertical="center" wrapText="1"/>
      <protection locked="0"/>
    </xf>
    <xf numFmtId="0" fontId="38" fillId="0" borderId="33" xfId="0" applyFont="1" applyBorder="1" applyAlignment="1">
      <alignment horizontal="center" vertical="center" wrapText="1"/>
      <protection locked="0"/>
    </xf>
    <xf numFmtId="0" fontId="38" fillId="0" borderId="32" xfId="0" applyFont="1" applyBorder="1" applyAlignment="1">
      <alignment vertical="center" wrapText="1"/>
      <protection locked="0"/>
    </xf>
    <xf numFmtId="0" fontId="40" fillId="0" borderId="34" xfId="0" applyFont="1" applyBorder="1" applyAlignment="1">
      <alignment horizontal="left" wrapText="1"/>
      <protection locked="0"/>
    </xf>
    <xf numFmtId="0" fontId="38" fillId="0" borderId="33" xfId="0" applyFont="1" applyBorder="1" applyAlignment="1">
      <alignment vertical="center" wrapText="1"/>
      <protection locked="0"/>
    </xf>
    <xf numFmtId="0" fontId="40" fillId="0" borderId="1" xfId="0" applyFont="1" applyBorder="1" applyAlignment="1">
      <alignment horizontal="left" vertical="center" wrapText="1"/>
      <protection locked="0"/>
    </xf>
    <xf numFmtId="0" fontId="41" fillId="0" borderId="1" xfId="0" applyFont="1" applyBorder="1" applyAlignment="1">
      <alignment horizontal="left" vertical="center" wrapText="1"/>
      <protection locked="0"/>
    </xf>
    <xf numFmtId="0" fontId="41" fillId="0" borderId="32" xfId="0" applyFont="1" applyBorder="1" applyAlignment="1">
      <alignment vertical="center" wrapText="1"/>
      <protection locked="0"/>
    </xf>
    <xf numFmtId="0" fontId="41" fillId="0" borderId="1" xfId="0" applyFont="1" applyBorder="1" applyAlignment="1">
      <alignment vertical="center" wrapText="1"/>
      <protection locked="0"/>
    </xf>
    <xf numFmtId="0" fontId="41" fillId="0" borderId="1" xfId="0" applyFont="1" applyBorder="1" applyAlignment="1">
      <alignment vertical="center"/>
      <protection locked="0"/>
    </xf>
    <xf numFmtId="0" fontId="41" fillId="0" borderId="1" xfId="0" applyFont="1" applyBorder="1" applyAlignment="1">
      <alignment horizontal="left" vertical="center"/>
      <protection locked="0"/>
    </xf>
    <xf numFmtId="49" fontId="41" fillId="0" borderId="1" xfId="0" applyNumberFormat="1" applyFont="1" applyBorder="1" applyAlignment="1">
      <alignment horizontal="left" vertical="center" wrapText="1"/>
      <protection locked="0"/>
    </xf>
    <xf numFmtId="49" fontId="41" fillId="0" borderId="1" xfId="0" applyNumberFormat="1" applyFont="1" applyBorder="1" applyAlignment="1">
      <alignment vertical="center" wrapText="1"/>
      <protection locked="0"/>
    </xf>
    <xf numFmtId="0" fontId="38" fillId="0" borderId="35" xfId="0" applyFont="1" applyBorder="1" applyAlignment="1">
      <alignment vertical="center" wrapText="1"/>
      <protection locked="0"/>
    </xf>
    <xf numFmtId="0" fontId="42" fillId="0" borderId="34" xfId="0" applyFont="1" applyBorder="1" applyAlignment="1">
      <alignment vertical="center" wrapText="1"/>
      <protection locked="0"/>
    </xf>
    <xf numFmtId="0" fontId="38" fillId="0" borderId="36" xfId="0" applyFont="1" applyBorder="1" applyAlignment="1">
      <alignment vertical="center" wrapText="1"/>
      <protection locked="0"/>
    </xf>
    <xf numFmtId="0" fontId="38" fillId="0" borderId="1" xfId="0" applyFont="1" applyBorder="1" applyAlignment="1">
      <alignment vertical="top"/>
      <protection locked="0"/>
    </xf>
    <xf numFmtId="0" fontId="38" fillId="0" borderId="0" xfId="0" applyFont="1" applyAlignment="1">
      <alignment vertical="top"/>
      <protection locked="0"/>
    </xf>
    <xf numFmtId="0" fontId="38" fillId="0" borderId="29" xfId="0" applyFont="1" applyBorder="1" applyAlignment="1">
      <alignment horizontal="left" vertical="center"/>
      <protection locked="0"/>
    </xf>
    <xf numFmtId="0" fontId="38" fillId="0" borderId="30" xfId="0" applyFont="1" applyBorder="1" applyAlignment="1">
      <alignment horizontal="left" vertical="center"/>
      <protection locked="0"/>
    </xf>
    <xf numFmtId="0" fontId="38" fillId="0" borderId="31" xfId="0" applyFont="1" applyBorder="1" applyAlignment="1">
      <alignment horizontal="left" vertical="center"/>
      <protection locked="0"/>
    </xf>
    <xf numFmtId="0" fontId="38" fillId="0" borderId="32" xfId="0" applyFont="1" applyBorder="1" applyAlignment="1">
      <alignment horizontal="left" vertical="center"/>
      <protection locked="0"/>
    </xf>
    <xf numFmtId="0" fontId="39" fillId="0" borderId="1" xfId="0" applyFont="1" applyBorder="1" applyAlignment="1">
      <alignment horizontal="center" vertical="center"/>
      <protection locked="0"/>
    </xf>
    <xf numFmtId="0" fontId="38" fillId="0" borderId="33" xfId="0" applyFont="1" applyBorder="1" applyAlignment="1">
      <alignment horizontal="left" vertical="center"/>
      <protection locked="0"/>
    </xf>
    <xf numFmtId="0" fontId="40" fillId="0" borderId="1" xfId="0" applyFont="1" applyBorder="1" applyAlignment="1">
      <alignment horizontal="left" vertical="center"/>
      <protection locked="0"/>
    </xf>
    <xf numFmtId="0" fontId="43" fillId="0" borderId="0" xfId="0" applyFont="1" applyAlignment="1">
      <alignment horizontal="left" vertical="center"/>
      <protection locked="0"/>
    </xf>
    <xf numFmtId="0" fontId="40" fillId="0" borderId="34" xfId="0" applyFont="1" applyBorder="1" applyAlignment="1">
      <alignment horizontal="left" vertical="center"/>
      <protection locked="0"/>
    </xf>
    <xf numFmtId="0" fontId="40" fillId="0" borderId="34" xfId="0" applyFont="1" applyBorder="1" applyAlignment="1">
      <alignment horizontal="center" vertical="center"/>
      <protection locked="0"/>
    </xf>
    <xf numFmtId="0" fontId="43" fillId="0" borderId="34" xfId="0" applyFont="1" applyBorder="1" applyAlignment="1">
      <alignment horizontal="left" vertical="center"/>
      <protection locked="0"/>
    </xf>
    <xf numFmtId="0" fontId="44" fillId="0" borderId="1" xfId="0" applyFont="1" applyBorder="1" applyAlignment="1">
      <alignment horizontal="left" vertical="center"/>
      <protection locked="0"/>
    </xf>
    <xf numFmtId="0" fontId="41" fillId="0" borderId="0" xfId="0" applyFont="1" applyAlignment="1">
      <alignment horizontal="left" vertical="center"/>
      <protection locked="0"/>
    </xf>
    <xf numFmtId="0" fontId="41" fillId="0" borderId="1" xfId="0" applyFont="1" applyBorder="1" applyAlignment="1">
      <alignment horizontal="center" vertical="center"/>
      <protection locked="0"/>
    </xf>
    <xf numFmtId="0" fontId="41" fillId="0" borderId="32" xfId="0" applyFont="1" applyBorder="1" applyAlignment="1">
      <alignment horizontal="left" vertical="center"/>
      <protection locked="0"/>
    </xf>
    <xf numFmtId="0" fontId="41" fillId="0" borderId="1" xfId="0" applyFont="1" applyFill="1" applyBorder="1" applyAlignment="1">
      <alignment horizontal="left" vertical="center"/>
      <protection locked="0"/>
    </xf>
    <xf numFmtId="0" fontId="41" fillId="0" borderId="1" xfId="0" applyFont="1" applyFill="1" applyBorder="1" applyAlignment="1">
      <alignment horizontal="center" vertical="center"/>
      <protection locked="0"/>
    </xf>
    <xf numFmtId="0" fontId="38" fillId="0" borderId="35" xfId="0" applyFont="1" applyBorder="1" applyAlignment="1">
      <alignment horizontal="left" vertical="center"/>
      <protection locked="0"/>
    </xf>
    <xf numFmtId="0" fontId="42" fillId="0" borderId="34" xfId="0" applyFont="1" applyBorder="1" applyAlignment="1">
      <alignment horizontal="left" vertical="center"/>
      <protection locked="0"/>
    </xf>
    <xf numFmtId="0" fontId="38" fillId="0" borderId="36" xfId="0" applyFont="1" applyBorder="1" applyAlignment="1">
      <alignment horizontal="left" vertical="center"/>
      <protection locked="0"/>
    </xf>
    <xf numFmtId="0" fontId="38" fillId="0" borderId="1" xfId="0" applyFont="1" applyBorder="1" applyAlignment="1">
      <alignment horizontal="left" vertical="center"/>
      <protection locked="0"/>
    </xf>
    <xf numFmtId="0" fontId="42"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1" fillId="0" borderId="34" xfId="0" applyFont="1" applyBorder="1" applyAlignment="1">
      <alignment horizontal="left" vertical="center"/>
      <protection locked="0"/>
    </xf>
    <xf numFmtId="0" fontId="38" fillId="0" borderId="1" xfId="0" applyFont="1" applyBorder="1" applyAlignment="1">
      <alignment horizontal="left" vertical="center" wrapText="1"/>
      <protection locked="0"/>
    </xf>
    <xf numFmtId="0" fontId="41" fillId="0" borderId="1" xfId="0" applyFont="1" applyBorder="1" applyAlignment="1">
      <alignment horizontal="center" vertical="center" wrapText="1"/>
      <protection locked="0"/>
    </xf>
    <xf numFmtId="0" fontId="38" fillId="0" borderId="29" xfId="0" applyFont="1" applyBorder="1" applyAlignment="1">
      <alignment horizontal="left" vertical="center" wrapText="1"/>
      <protection locked="0"/>
    </xf>
    <xf numFmtId="0" fontId="38" fillId="0" borderId="30" xfId="0" applyFont="1" applyBorder="1" applyAlignment="1">
      <alignment horizontal="left" vertical="center" wrapText="1"/>
      <protection locked="0"/>
    </xf>
    <xf numFmtId="0" fontId="38" fillId="0" borderId="31" xfId="0" applyFont="1" applyBorder="1" applyAlignment="1">
      <alignment horizontal="left" vertical="center" wrapText="1"/>
      <protection locked="0"/>
    </xf>
    <xf numFmtId="0" fontId="38" fillId="0" borderId="32" xfId="0" applyFont="1" applyBorder="1" applyAlignment="1">
      <alignment horizontal="left" vertical="center" wrapText="1"/>
      <protection locked="0"/>
    </xf>
    <xf numFmtId="0" fontId="38" fillId="0" borderId="33" xfId="0" applyFont="1" applyBorder="1" applyAlignment="1">
      <alignment horizontal="left" vertical="center" wrapText="1"/>
      <protection locked="0"/>
    </xf>
    <xf numFmtId="0" fontId="43" fillId="0" borderId="32" xfId="0" applyFont="1" applyBorder="1" applyAlignment="1">
      <alignment horizontal="left" vertical="center" wrapText="1"/>
      <protection locked="0"/>
    </xf>
    <xf numFmtId="0" fontId="43" fillId="0" borderId="33" xfId="0" applyFont="1" applyBorder="1" applyAlignment="1">
      <alignment horizontal="left" vertical="center" wrapText="1"/>
      <protection locked="0"/>
    </xf>
    <xf numFmtId="0" fontId="41" fillId="0" borderId="32" xfId="0" applyFont="1" applyBorder="1" applyAlignment="1">
      <alignment horizontal="left" vertical="center" wrapText="1"/>
      <protection locked="0"/>
    </xf>
    <xf numFmtId="0" fontId="41" fillId="0" borderId="33" xfId="0" applyFont="1" applyBorder="1" applyAlignment="1">
      <alignment horizontal="left" vertical="center" wrapText="1"/>
      <protection locked="0"/>
    </xf>
    <xf numFmtId="0" fontId="41" fillId="0" borderId="33" xfId="0" applyFont="1" applyBorder="1" applyAlignment="1">
      <alignment horizontal="left" vertical="center"/>
      <protection locked="0"/>
    </xf>
    <xf numFmtId="0" fontId="41" fillId="0" borderId="35" xfId="0" applyFont="1" applyBorder="1" applyAlignment="1">
      <alignment horizontal="left" vertical="center" wrapText="1"/>
      <protection locked="0"/>
    </xf>
    <xf numFmtId="0" fontId="41" fillId="0" borderId="34" xfId="0" applyFont="1" applyBorder="1" applyAlignment="1">
      <alignment horizontal="left" vertical="center" wrapText="1"/>
      <protection locked="0"/>
    </xf>
    <xf numFmtId="0" fontId="41" fillId="0" borderId="36" xfId="0" applyFont="1" applyBorder="1" applyAlignment="1">
      <alignment horizontal="left" vertical="center" wrapText="1"/>
      <protection locked="0"/>
    </xf>
    <xf numFmtId="0" fontId="41" fillId="0" borderId="1" xfId="0" applyFont="1" applyBorder="1" applyAlignment="1">
      <alignment horizontal="left" vertical="top"/>
      <protection locked="0"/>
    </xf>
    <xf numFmtId="0" fontId="41" fillId="0" borderId="1" xfId="0" applyFont="1" applyBorder="1" applyAlignment="1">
      <alignment horizontal="center" vertical="top"/>
      <protection locked="0"/>
    </xf>
    <xf numFmtId="0" fontId="41" fillId="0" borderId="35" xfId="0" applyFont="1" applyBorder="1" applyAlignment="1">
      <alignment horizontal="left" vertical="center"/>
      <protection locked="0"/>
    </xf>
    <xf numFmtId="0" fontId="41" fillId="0" borderId="36" xfId="0" applyFont="1" applyBorder="1" applyAlignment="1">
      <alignment horizontal="left" vertical="center"/>
      <protection locked="0"/>
    </xf>
    <xf numFmtId="0" fontId="43" fillId="0" borderId="0" xfId="0" applyFont="1" applyAlignment="1">
      <alignment vertical="center"/>
      <protection locked="0"/>
    </xf>
    <xf numFmtId="0" fontId="40" fillId="0" borderId="1" xfId="0" applyFont="1" applyBorder="1" applyAlignment="1">
      <alignment vertical="center"/>
      <protection locked="0"/>
    </xf>
    <xf numFmtId="0" fontId="43" fillId="0" borderId="34" xfId="0" applyFont="1" applyBorder="1" applyAlignment="1">
      <alignment vertical="center"/>
      <protection locked="0"/>
    </xf>
    <xf numFmtId="0" fontId="40" fillId="0" borderId="34" xfId="0" applyFont="1" applyBorder="1" applyAlignment="1">
      <alignment vertical="center"/>
      <protection locked="0"/>
    </xf>
    <xf numFmtId="0" fontId="0" fillId="0" borderId="1" xfId="0" applyBorder="1" applyAlignment="1">
      <alignment vertical="top"/>
      <protection locked="0"/>
    </xf>
    <xf numFmtId="49" fontId="41"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0" fillId="0" borderId="34" xfId="0" applyFont="1" applyBorder="1" applyAlignment="1">
      <alignment horizontal="left"/>
      <protection locked="0"/>
    </xf>
    <xf numFmtId="0" fontId="43" fillId="0" borderId="34" xfId="0" applyFont="1" applyBorder="1" applyAlignment="1">
      <protection locked="0"/>
    </xf>
    <xf numFmtId="0" fontId="38" fillId="0" borderId="32" xfId="0" applyFont="1" applyBorder="1" applyAlignment="1">
      <alignment vertical="top"/>
      <protection locked="0"/>
    </xf>
    <xf numFmtId="0" fontId="38" fillId="0" borderId="33" xfId="0" applyFont="1" applyBorder="1" applyAlignment="1">
      <alignment vertical="top"/>
      <protection locked="0"/>
    </xf>
    <xf numFmtId="0" fontId="38" fillId="0" borderId="1" xfId="0" applyFont="1" applyBorder="1" applyAlignment="1">
      <alignment horizontal="center" vertical="center"/>
      <protection locked="0"/>
    </xf>
    <xf numFmtId="0" fontId="38" fillId="0" borderId="1" xfId="0" applyFont="1" applyBorder="1" applyAlignment="1">
      <alignment horizontal="left" vertical="top"/>
      <protection locked="0"/>
    </xf>
    <xf numFmtId="0" fontId="38" fillId="0" borderId="35" xfId="0" applyFont="1" applyBorder="1" applyAlignment="1">
      <alignment vertical="top"/>
      <protection locked="0"/>
    </xf>
    <xf numFmtId="0" fontId="38" fillId="0" borderId="34" xfId="0" applyFont="1" applyBorder="1" applyAlignment="1">
      <alignment vertical="top"/>
      <protection locked="0"/>
    </xf>
    <xf numFmtId="0" fontId="38"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theme" Target="theme/theme1.xml" /><Relationship Id="rId9" Type="http://schemas.openxmlformats.org/officeDocument/2006/relationships/calcChain" Target="calcChain.xml" /><Relationship Id="rId1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ht="36.96" customHeight="1">
      <c r="AR2"/>
      <c r="BS2" s="23" t="s">
        <v>8</v>
      </c>
      <c r="BT2" s="23" t="s">
        <v>9</v>
      </c>
    </row>
    <row r="3" ht="6.96"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ht="36.96"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ht="14.4" customHeight="1">
      <c r="B5" s="27"/>
      <c r="C5" s="28"/>
      <c r="D5" s="33" t="s">
        <v>15</v>
      </c>
      <c r="E5" s="28"/>
      <c r="F5" s="28"/>
      <c r="G5" s="28"/>
      <c r="H5" s="28"/>
      <c r="I5" s="28"/>
      <c r="J5" s="28"/>
      <c r="K5" s="34" t="s">
        <v>16</v>
      </c>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30"/>
      <c r="BE5" s="35" t="s">
        <v>17</v>
      </c>
      <c r="BS5" s="23" t="s">
        <v>8</v>
      </c>
    </row>
    <row r="6" ht="36.96" customHeight="1">
      <c r="B6" s="27"/>
      <c r="C6" s="28"/>
      <c r="D6" s="36" t="s">
        <v>18</v>
      </c>
      <c r="E6" s="28"/>
      <c r="F6" s="28"/>
      <c r="G6" s="28"/>
      <c r="H6" s="28"/>
      <c r="I6" s="28"/>
      <c r="J6" s="28"/>
      <c r="K6" s="37" t="s">
        <v>19</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30"/>
      <c r="BE6" s="38"/>
      <c r="BS6" s="23" t="s">
        <v>8</v>
      </c>
    </row>
    <row r="7" ht="14.4" customHeight="1">
      <c r="B7" s="27"/>
      <c r="C7" s="28"/>
      <c r="D7" s="39"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9" t="s">
        <v>22</v>
      </c>
      <c r="AL7" s="28"/>
      <c r="AM7" s="28"/>
      <c r="AN7" s="34" t="s">
        <v>21</v>
      </c>
      <c r="AO7" s="28"/>
      <c r="AP7" s="28"/>
      <c r="AQ7" s="30"/>
      <c r="BE7" s="38"/>
      <c r="BS7" s="23" t="s">
        <v>8</v>
      </c>
    </row>
    <row r="8" ht="14.4" customHeight="1">
      <c r="B8" s="27"/>
      <c r="C8" s="28"/>
      <c r="D8" s="39"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9" t="s">
        <v>25</v>
      </c>
      <c r="AL8" s="28"/>
      <c r="AM8" s="28"/>
      <c r="AN8" s="40" t="s">
        <v>26</v>
      </c>
      <c r="AO8" s="28"/>
      <c r="AP8" s="28"/>
      <c r="AQ8" s="30"/>
      <c r="BE8" s="38"/>
      <c r="BS8" s="23" t="s">
        <v>8</v>
      </c>
    </row>
    <row r="9" ht="14.4"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8"/>
      <c r="BS9" s="23" t="s">
        <v>8</v>
      </c>
    </row>
    <row r="10" ht="14.4" customHeight="1">
      <c r="B10" s="27"/>
      <c r="C10" s="28"/>
      <c r="D10" s="39"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9" t="s">
        <v>28</v>
      </c>
      <c r="AL10" s="28"/>
      <c r="AM10" s="28"/>
      <c r="AN10" s="34" t="s">
        <v>21</v>
      </c>
      <c r="AO10" s="28"/>
      <c r="AP10" s="28"/>
      <c r="AQ10" s="30"/>
      <c r="BE10" s="38"/>
      <c r="BS10" s="23" t="s">
        <v>8</v>
      </c>
    </row>
    <row r="11" ht="18.48"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9" t="s">
        <v>29</v>
      </c>
      <c r="AL11" s="28"/>
      <c r="AM11" s="28"/>
      <c r="AN11" s="34" t="s">
        <v>21</v>
      </c>
      <c r="AO11" s="28"/>
      <c r="AP11" s="28"/>
      <c r="AQ11" s="30"/>
      <c r="BE11" s="38"/>
      <c r="BS11" s="23" t="s">
        <v>8</v>
      </c>
    </row>
    <row r="12" ht="6.96"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8"/>
      <c r="BS12" s="23" t="s">
        <v>8</v>
      </c>
    </row>
    <row r="13" ht="14.4" customHeight="1">
      <c r="B13" s="27"/>
      <c r="C13" s="28"/>
      <c r="D13" s="39"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9" t="s">
        <v>28</v>
      </c>
      <c r="AL13" s="28"/>
      <c r="AM13" s="28"/>
      <c r="AN13" s="41" t="s">
        <v>31</v>
      </c>
      <c r="AO13" s="28"/>
      <c r="AP13" s="28"/>
      <c r="AQ13" s="30"/>
      <c r="BE13" s="38"/>
      <c r="BS13" s="23" t="s">
        <v>8</v>
      </c>
    </row>
    <row r="14">
      <c r="B14" s="27"/>
      <c r="C14" s="28"/>
      <c r="D14" s="28"/>
      <c r="E14" s="41" t="s">
        <v>31</v>
      </c>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39" t="s">
        <v>29</v>
      </c>
      <c r="AL14" s="28"/>
      <c r="AM14" s="28"/>
      <c r="AN14" s="41" t="s">
        <v>31</v>
      </c>
      <c r="AO14" s="28"/>
      <c r="AP14" s="28"/>
      <c r="AQ14" s="30"/>
      <c r="BE14" s="38"/>
      <c r="BS14" s="23" t="s">
        <v>8</v>
      </c>
    </row>
    <row r="15" ht="6.96"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8"/>
      <c r="BS15" s="23" t="s">
        <v>6</v>
      </c>
    </row>
    <row r="16" ht="14.4" customHeight="1">
      <c r="B16" s="27"/>
      <c r="C16" s="28"/>
      <c r="D16" s="39"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9" t="s">
        <v>28</v>
      </c>
      <c r="AL16" s="28"/>
      <c r="AM16" s="28"/>
      <c r="AN16" s="34" t="s">
        <v>21</v>
      </c>
      <c r="AO16" s="28"/>
      <c r="AP16" s="28"/>
      <c r="AQ16" s="30"/>
      <c r="BE16" s="38"/>
      <c r="BS16" s="23" t="s">
        <v>6</v>
      </c>
    </row>
    <row r="17" ht="18.48"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9" t="s">
        <v>29</v>
      </c>
      <c r="AL17" s="28"/>
      <c r="AM17" s="28"/>
      <c r="AN17" s="34" t="s">
        <v>21</v>
      </c>
      <c r="AO17" s="28"/>
      <c r="AP17" s="28"/>
      <c r="AQ17" s="30"/>
      <c r="BE17" s="38"/>
      <c r="BS17" s="23" t="s">
        <v>33</v>
      </c>
    </row>
    <row r="18" ht="6.96"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8"/>
      <c r="BS18" s="23" t="s">
        <v>8</v>
      </c>
    </row>
    <row r="19" ht="14.4" customHeight="1">
      <c r="B19" s="27"/>
      <c r="C19" s="28"/>
      <c r="D19" s="39" t="s">
        <v>34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8"/>
      <c r="BS19" s="23" t="s">
        <v>8</v>
      </c>
    </row>
    <row r="20" ht="57" customHeight="1">
      <c r="B20" s="27"/>
      <c r="C20" s="28"/>
      <c r="D20" s="28"/>
      <c r="E20" s="43" t="s">
        <v>35</v>
      </c>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28"/>
      <c r="AP20" s="28"/>
      <c r="AQ20" s="30"/>
      <c r="BE20" s="38"/>
      <c r="BS20" s="23" t="s">
        <v>6</v>
      </c>
    </row>
    <row r="21" ht="6.96"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8"/>
    </row>
    <row r="22" ht="6.96" customHeight="1">
      <c r="B22" s="27"/>
      <c r="C22" s="28"/>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28"/>
      <c r="AQ22" s="30"/>
      <c r="BE22" s="38"/>
    </row>
    <row r="23" s="1" customFormat="1" ht="25.92" customHeight="1">
      <c r="B23" s="45"/>
      <c r="C23" s="46"/>
      <c r="D23" s="47" t="s">
        <v>36</v>
      </c>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9">
        <f>ROUND(AG51,2)</f>
        <v>0</v>
      </c>
      <c r="AL23" s="48"/>
      <c r="AM23" s="48"/>
      <c r="AN23" s="48"/>
      <c r="AO23" s="48"/>
      <c r="AP23" s="46"/>
      <c r="AQ23" s="50"/>
      <c r="BE23" s="38"/>
    </row>
    <row r="24" s="1" customFormat="1" ht="6.96" customHeigh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50"/>
      <c r="BE24" s="38"/>
    </row>
    <row r="25" s="1" customFormat="1">
      <c r="B25" s="45"/>
      <c r="C25" s="46"/>
      <c r="D25" s="46"/>
      <c r="E25" s="46"/>
      <c r="F25" s="46"/>
      <c r="G25" s="46"/>
      <c r="H25" s="46"/>
      <c r="I25" s="46"/>
      <c r="J25" s="46"/>
      <c r="K25" s="46"/>
      <c r="L25" s="51" t="s">
        <v>37</v>
      </c>
      <c r="M25" s="51"/>
      <c r="N25" s="51"/>
      <c r="O25" s="51"/>
      <c r="P25" s="46"/>
      <c r="Q25" s="46"/>
      <c r="R25" s="46"/>
      <c r="S25" s="46"/>
      <c r="T25" s="46"/>
      <c r="U25" s="46"/>
      <c r="V25" s="46"/>
      <c r="W25" s="51" t="s">
        <v>38</v>
      </c>
      <c r="X25" s="51"/>
      <c r="Y25" s="51"/>
      <c r="Z25" s="51"/>
      <c r="AA25" s="51"/>
      <c r="AB25" s="51"/>
      <c r="AC25" s="51"/>
      <c r="AD25" s="51"/>
      <c r="AE25" s="51"/>
      <c r="AF25" s="46"/>
      <c r="AG25" s="46"/>
      <c r="AH25" s="46"/>
      <c r="AI25" s="46"/>
      <c r="AJ25" s="46"/>
      <c r="AK25" s="51" t="s">
        <v>39</v>
      </c>
      <c r="AL25" s="51"/>
      <c r="AM25" s="51"/>
      <c r="AN25" s="51"/>
      <c r="AO25" s="51"/>
      <c r="AP25" s="46"/>
      <c r="AQ25" s="50"/>
      <c r="BE25" s="38"/>
    </row>
    <row r="26" s="2" customFormat="1" ht="14.4" customHeight="1">
      <c r="B26" s="52"/>
      <c r="C26" s="53"/>
      <c r="D26" s="54" t="s">
        <v>40</v>
      </c>
      <c r="E26" s="53"/>
      <c r="F26" s="54" t="s">
        <v>41</v>
      </c>
      <c r="G26" s="53"/>
      <c r="H26" s="53"/>
      <c r="I26" s="53"/>
      <c r="J26" s="53"/>
      <c r="K26" s="53"/>
      <c r="L26" s="55">
        <v>0.20999999999999999</v>
      </c>
      <c r="M26" s="53"/>
      <c r="N26" s="53"/>
      <c r="O26" s="53"/>
      <c r="P26" s="53"/>
      <c r="Q26" s="53"/>
      <c r="R26" s="53"/>
      <c r="S26" s="53"/>
      <c r="T26" s="53"/>
      <c r="U26" s="53"/>
      <c r="V26" s="53"/>
      <c r="W26" s="56">
        <f>ROUND(AZ51,2)</f>
        <v>0</v>
      </c>
      <c r="X26" s="53"/>
      <c r="Y26" s="53"/>
      <c r="Z26" s="53"/>
      <c r="AA26" s="53"/>
      <c r="AB26" s="53"/>
      <c r="AC26" s="53"/>
      <c r="AD26" s="53"/>
      <c r="AE26" s="53"/>
      <c r="AF26" s="53"/>
      <c r="AG26" s="53"/>
      <c r="AH26" s="53"/>
      <c r="AI26" s="53"/>
      <c r="AJ26" s="53"/>
      <c r="AK26" s="56">
        <f>ROUND(AV51,2)</f>
        <v>0</v>
      </c>
      <c r="AL26" s="53"/>
      <c r="AM26" s="53"/>
      <c r="AN26" s="53"/>
      <c r="AO26" s="53"/>
      <c r="AP26" s="53"/>
      <c r="AQ26" s="57"/>
      <c r="BE26" s="38"/>
    </row>
    <row r="27" s="2" customFormat="1" ht="14.4" customHeight="1">
      <c r="B27" s="52"/>
      <c r="C27" s="53"/>
      <c r="D27" s="53"/>
      <c r="E27" s="53"/>
      <c r="F27" s="54" t="s">
        <v>42</v>
      </c>
      <c r="G27" s="53"/>
      <c r="H27" s="53"/>
      <c r="I27" s="53"/>
      <c r="J27" s="53"/>
      <c r="K27" s="53"/>
      <c r="L27" s="55">
        <v>0.14999999999999999</v>
      </c>
      <c r="M27" s="53"/>
      <c r="N27" s="53"/>
      <c r="O27" s="53"/>
      <c r="P27" s="53"/>
      <c r="Q27" s="53"/>
      <c r="R27" s="53"/>
      <c r="S27" s="53"/>
      <c r="T27" s="53"/>
      <c r="U27" s="53"/>
      <c r="V27" s="53"/>
      <c r="W27" s="56">
        <f>ROUND(BA51,2)</f>
        <v>0</v>
      </c>
      <c r="X27" s="53"/>
      <c r="Y27" s="53"/>
      <c r="Z27" s="53"/>
      <c r="AA27" s="53"/>
      <c r="AB27" s="53"/>
      <c r="AC27" s="53"/>
      <c r="AD27" s="53"/>
      <c r="AE27" s="53"/>
      <c r="AF27" s="53"/>
      <c r="AG27" s="53"/>
      <c r="AH27" s="53"/>
      <c r="AI27" s="53"/>
      <c r="AJ27" s="53"/>
      <c r="AK27" s="56">
        <f>ROUND(AW51,2)</f>
        <v>0</v>
      </c>
      <c r="AL27" s="53"/>
      <c r="AM27" s="53"/>
      <c r="AN27" s="53"/>
      <c r="AO27" s="53"/>
      <c r="AP27" s="53"/>
      <c r="AQ27" s="57"/>
      <c r="BE27" s="38"/>
    </row>
    <row r="28" hidden="1" s="2" customFormat="1" ht="14.4" customHeight="1">
      <c r="B28" s="52"/>
      <c r="C28" s="53"/>
      <c r="D28" s="53"/>
      <c r="E28" s="53"/>
      <c r="F28" s="54" t="s">
        <v>43</v>
      </c>
      <c r="G28" s="53"/>
      <c r="H28" s="53"/>
      <c r="I28" s="53"/>
      <c r="J28" s="53"/>
      <c r="K28" s="53"/>
      <c r="L28" s="55">
        <v>0.20999999999999999</v>
      </c>
      <c r="M28" s="53"/>
      <c r="N28" s="53"/>
      <c r="O28" s="53"/>
      <c r="P28" s="53"/>
      <c r="Q28" s="53"/>
      <c r="R28" s="53"/>
      <c r="S28" s="53"/>
      <c r="T28" s="53"/>
      <c r="U28" s="53"/>
      <c r="V28" s="53"/>
      <c r="W28" s="56">
        <f>ROUND(BB51,2)</f>
        <v>0</v>
      </c>
      <c r="X28" s="53"/>
      <c r="Y28" s="53"/>
      <c r="Z28" s="53"/>
      <c r="AA28" s="53"/>
      <c r="AB28" s="53"/>
      <c r="AC28" s="53"/>
      <c r="AD28" s="53"/>
      <c r="AE28" s="53"/>
      <c r="AF28" s="53"/>
      <c r="AG28" s="53"/>
      <c r="AH28" s="53"/>
      <c r="AI28" s="53"/>
      <c r="AJ28" s="53"/>
      <c r="AK28" s="56">
        <v>0</v>
      </c>
      <c r="AL28" s="53"/>
      <c r="AM28" s="53"/>
      <c r="AN28" s="53"/>
      <c r="AO28" s="53"/>
      <c r="AP28" s="53"/>
      <c r="AQ28" s="57"/>
      <c r="BE28" s="38"/>
    </row>
    <row r="29" hidden="1" s="2" customFormat="1" ht="14.4" customHeight="1">
      <c r="B29" s="52"/>
      <c r="C29" s="53"/>
      <c r="D29" s="53"/>
      <c r="E29" s="53"/>
      <c r="F29" s="54" t="s">
        <v>44</v>
      </c>
      <c r="G29" s="53"/>
      <c r="H29" s="53"/>
      <c r="I29" s="53"/>
      <c r="J29" s="53"/>
      <c r="K29" s="53"/>
      <c r="L29" s="55">
        <v>0.14999999999999999</v>
      </c>
      <c r="M29" s="53"/>
      <c r="N29" s="53"/>
      <c r="O29" s="53"/>
      <c r="P29" s="53"/>
      <c r="Q29" s="53"/>
      <c r="R29" s="53"/>
      <c r="S29" s="53"/>
      <c r="T29" s="53"/>
      <c r="U29" s="53"/>
      <c r="V29" s="53"/>
      <c r="W29" s="56">
        <f>ROUND(BC51,2)</f>
        <v>0</v>
      </c>
      <c r="X29" s="53"/>
      <c r="Y29" s="53"/>
      <c r="Z29" s="53"/>
      <c r="AA29" s="53"/>
      <c r="AB29" s="53"/>
      <c r="AC29" s="53"/>
      <c r="AD29" s="53"/>
      <c r="AE29" s="53"/>
      <c r="AF29" s="53"/>
      <c r="AG29" s="53"/>
      <c r="AH29" s="53"/>
      <c r="AI29" s="53"/>
      <c r="AJ29" s="53"/>
      <c r="AK29" s="56">
        <v>0</v>
      </c>
      <c r="AL29" s="53"/>
      <c r="AM29" s="53"/>
      <c r="AN29" s="53"/>
      <c r="AO29" s="53"/>
      <c r="AP29" s="53"/>
      <c r="AQ29" s="57"/>
      <c r="BE29" s="38"/>
    </row>
    <row r="30" hidden="1" s="2" customFormat="1" ht="14.4" customHeight="1">
      <c r="B30" s="52"/>
      <c r="C30" s="53"/>
      <c r="D30" s="53"/>
      <c r="E30" s="53"/>
      <c r="F30" s="54" t="s">
        <v>45</v>
      </c>
      <c r="G30" s="53"/>
      <c r="H30" s="53"/>
      <c r="I30" s="53"/>
      <c r="J30" s="53"/>
      <c r="K30" s="53"/>
      <c r="L30" s="55">
        <v>0</v>
      </c>
      <c r="M30" s="53"/>
      <c r="N30" s="53"/>
      <c r="O30" s="53"/>
      <c r="P30" s="53"/>
      <c r="Q30" s="53"/>
      <c r="R30" s="53"/>
      <c r="S30" s="53"/>
      <c r="T30" s="53"/>
      <c r="U30" s="53"/>
      <c r="V30" s="53"/>
      <c r="W30" s="56">
        <f>ROUND(BD51,2)</f>
        <v>0</v>
      </c>
      <c r="X30" s="53"/>
      <c r="Y30" s="53"/>
      <c r="Z30" s="53"/>
      <c r="AA30" s="53"/>
      <c r="AB30" s="53"/>
      <c r="AC30" s="53"/>
      <c r="AD30" s="53"/>
      <c r="AE30" s="53"/>
      <c r="AF30" s="53"/>
      <c r="AG30" s="53"/>
      <c r="AH30" s="53"/>
      <c r="AI30" s="53"/>
      <c r="AJ30" s="53"/>
      <c r="AK30" s="56">
        <v>0</v>
      </c>
      <c r="AL30" s="53"/>
      <c r="AM30" s="53"/>
      <c r="AN30" s="53"/>
      <c r="AO30" s="53"/>
      <c r="AP30" s="53"/>
      <c r="AQ30" s="57"/>
      <c r="BE30" s="38"/>
    </row>
    <row r="31" s="1" customFormat="1" ht="6.96" customHeight="1">
      <c r="B31" s="45"/>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50"/>
      <c r="BE31" s="38"/>
    </row>
    <row r="32" s="1" customFormat="1" ht="25.92" customHeight="1">
      <c r="B32" s="45"/>
      <c r="C32" s="58"/>
      <c r="D32" s="59" t="s">
        <v>46</v>
      </c>
      <c r="E32" s="60"/>
      <c r="F32" s="60"/>
      <c r="G32" s="60"/>
      <c r="H32" s="60"/>
      <c r="I32" s="60"/>
      <c r="J32" s="60"/>
      <c r="K32" s="60"/>
      <c r="L32" s="60"/>
      <c r="M32" s="60"/>
      <c r="N32" s="60"/>
      <c r="O32" s="60"/>
      <c r="P32" s="60"/>
      <c r="Q32" s="60"/>
      <c r="R32" s="60"/>
      <c r="S32" s="60"/>
      <c r="T32" s="61" t="s">
        <v>47</v>
      </c>
      <c r="U32" s="60"/>
      <c r="V32" s="60"/>
      <c r="W32" s="60"/>
      <c r="X32" s="62" t="s">
        <v>48</v>
      </c>
      <c r="Y32" s="60"/>
      <c r="Z32" s="60"/>
      <c r="AA32" s="60"/>
      <c r="AB32" s="60"/>
      <c r="AC32" s="60"/>
      <c r="AD32" s="60"/>
      <c r="AE32" s="60"/>
      <c r="AF32" s="60"/>
      <c r="AG32" s="60"/>
      <c r="AH32" s="60"/>
      <c r="AI32" s="60"/>
      <c r="AJ32" s="60"/>
      <c r="AK32" s="63">
        <f>SUM(AK23:AK30)</f>
        <v>0</v>
      </c>
      <c r="AL32" s="60"/>
      <c r="AM32" s="60"/>
      <c r="AN32" s="60"/>
      <c r="AO32" s="64"/>
      <c r="AP32" s="58"/>
      <c r="AQ32" s="65"/>
      <c r="BE32" s="38"/>
    </row>
    <row r="33" s="1" customFormat="1" ht="6.96" customHeight="1">
      <c r="B33" s="45"/>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50"/>
    </row>
    <row r="34" s="1" customFormat="1" ht="6.96" customHeight="1">
      <c r="B34" s="66"/>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8"/>
    </row>
    <row r="38" s="1" customFormat="1" ht="6.96" customHeight="1">
      <c r="B38" s="69"/>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1"/>
    </row>
    <row r="39" s="1" customFormat="1" ht="36.96" customHeight="1">
      <c r="B39" s="45"/>
      <c r="C39" s="72" t="s">
        <v>49</v>
      </c>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1"/>
    </row>
    <row r="40" s="1" customFormat="1" ht="6.96" customHeight="1">
      <c r="B40" s="45"/>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1"/>
    </row>
    <row r="41" s="3" customFormat="1" ht="14.4" customHeight="1">
      <c r="B41" s="74"/>
      <c r="C41" s="75" t="s">
        <v>15</v>
      </c>
      <c r="D41" s="76"/>
      <c r="E41" s="76"/>
      <c r="F41" s="76"/>
      <c r="G41" s="76"/>
      <c r="H41" s="76"/>
      <c r="I41" s="76"/>
      <c r="J41" s="76"/>
      <c r="K41" s="76"/>
      <c r="L41" s="76" t="str">
        <f>K5</f>
        <v>S39</v>
      </c>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7"/>
    </row>
    <row r="42" s="4" customFormat="1" ht="36.96" customHeight="1">
      <c r="B42" s="78"/>
      <c r="C42" s="79" t="s">
        <v>18</v>
      </c>
      <c r="D42" s="80"/>
      <c r="E42" s="80"/>
      <c r="F42" s="80"/>
      <c r="G42" s="80"/>
      <c r="H42" s="80"/>
      <c r="I42" s="80"/>
      <c r="J42" s="80"/>
      <c r="K42" s="80"/>
      <c r="L42" s="81" t="str">
        <f>K6</f>
        <v>náměstí V.Řezáče</v>
      </c>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2"/>
    </row>
    <row r="43" s="1" customFormat="1" ht="6.96" customHeight="1">
      <c r="B43" s="45"/>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1"/>
    </row>
    <row r="44" s="1" customFormat="1">
      <c r="B44" s="45"/>
      <c r="C44" s="75" t="s">
        <v>23</v>
      </c>
      <c r="D44" s="73"/>
      <c r="E44" s="73"/>
      <c r="F44" s="73"/>
      <c r="G44" s="73"/>
      <c r="H44" s="73"/>
      <c r="I44" s="73"/>
      <c r="J44" s="73"/>
      <c r="K44" s="73"/>
      <c r="L44" s="83" t="str">
        <f>IF(K8="","",K8)</f>
        <v xml:space="preserve"> </v>
      </c>
      <c r="M44" s="73"/>
      <c r="N44" s="73"/>
      <c r="O44" s="73"/>
      <c r="P44" s="73"/>
      <c r="Q44" s="73"/>
      <c r="R44" s="73"/>
      <c r="S44" s="73"/>
      <c r="T44" s="73"/>
      <c r="U44" s="73"/>
      <c r="V44" s="73"/>
      <c r="W44" s="73"/>
      <c r="X44" s="73"/>
      <c r="Y44" s="73"/>
      <c r="Z44" s="73"/>
      <c r="AA44" s="73"/>
      <c r="AB44" s="73"/>
      <c r="AC44" s="73"/>
      <c r="AD44" s="73"/>
      <c r="AE44" s="73"/>
      <c r="AF44" s="73"/>
      <c r="AG44" s="73"/>
      <c r="AH44" s="73"/>
      <c r="AI44" s="75" t="s">
        <v>25</v>
      </c>
      <c r="AJ44" s="73"/>
      <c r="AK44" s="73"/>
      <c r="AL44" s="73"/>
      <c r="AM44" s="84" t="str">
        <f>IF(AN8= "","",AN8)</f>
        <v>28. 3. 2018</v>
      </c>
      <c r="AN44" s="84"/>
      <c r="AO44" s="73"/>
      <c r="AP44" s="73"/>
      <c r="AQ44" s="73"/>
      <c r="AR44" s="71"/>
    </row>
    <row r="45" s="1" customFormat="1" ht="6.96" customHeight="1">
      <c r="B45" s="45"/>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1"/>
    </row>
    <row r="46" s="1" customFormat="1">
      <c r="B46" s="45"/>
      <c r="C46" s="75" t="s">
        <v>27</v>
      </c>
      <c r="D46" s="73"/>
      <c r="E46" s="73"/>
      <c r="F46" s="73"/>
      <c r="G46" s="73"/>
      <c r="H46" s="73"/>
      <c r="I46" s="73"/>
      <c r="J46" s="73"/>
      <c r="K46" s="73"/>
      <c r="L46" s="76" t="str">
        <f>IF(E11= "","",E11)</f>
        <v xml:space="preserve"> </v>
      </c>
      <c r="M46" s="73"/>
      <c r="N46" s="73"/>
      <c r="O46" s="73"/>
      <c r="P46" s="73"/>
      <c r="Q46" s="73"/>
      <c r="R46" s="73"/>
      <c r="S46" s="73"/>
      <c r="T46" s="73"/>
      <c r="U46" s="73"/>
      <c r="V46" s="73"/>
      <c r="W46" s="73"/>
      <c r="X46" s="73"/>
      <c r="Y46" s="73"/>
      <c r="Z46" s="73"/>
      <c r="AA46" s="73"/>
      <c r="AB46" s="73"/>
      <c r="AC46" s="73"/>
      <c r="AD46" s="73"/>
      <c r="AE46" s="73"/>
      <c r="AF46" s="73"/>
      <c r="AG46" s="73"/>
      <c r="AH46" s="73"/>
      <c r="AI46" s="75" t="s">
        <v>32</v>
      </c>
      <c r="AJ46" s="73"/>
      <c r="AK46" s="73"/>
      <c r="AL46" s="73"/>
      <c r="AM46" s="76" t="str">
        <f>IF(E17="","",E17)</f>
        <v xml:space="preserve"> </v>
      </c>
      <c r="AN46" s="76"/>
      <c r="AO46" s="76"/>
      <c r="AP46" s="76"/>
      <c r="AQ46" s="73"/>
      <c r="AR46" s="71"/>
      <c r="AS46" s="85" t="s">
        <v>50</v>
      </c>
      <c r="AT46" s="86"/>
      <c r="AU46" s="87"/>
      <c r="AV46" s="87"/>
      <c r="AW46" s="87"/>
      <c r="AX46" s="87"/>
      <c r="AY46" s="87"/>
      <c r="AZ46" s="87"/>
      <c r="BA46" s="87"/>
      <c r="BB46" s="87"/>
      <c r="BC46" s="87"/>
      <c r="BD46" s="88"/>
    </row>
    <row r="47" s="1" customFormat="1">
      <c r="B47" s="45"/>
      <c r="C47" s="75" t="s">
        <v>30</v>
      </c>
      <c r="D47" s="73"/>
      <c r="E47" s="73"/>
      <c r="F47" s="73"/>
      <c r="G47" s="73"/>
      <c r="H47" s="73"/>
      <c r="I47" s="73"/>
      <c r="J47" s="73"/>
      <c r="K47" s="73"/>
      <c r="L47" s="76" t="str">
        <f>IF(E14= "Vyplň údaj","",E14)</f>
        <v/>
      </c>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1"/>
      <c r="AS47" s="89"/>
      <c r="AT47" s="90"/>
      <c r="AU47" s="91"/>
      <c r="AV47" s="91"/>
      <c r="AW47" s="91"/>
      <c r="AX47" s="91"/>
      <c r="AY47" s="91"/>
      <c r="AZ47" s="91"/>
      <c r="BA47" s="91"/>
      <c r="BB47" s="91"/>
      <c r="BC47" s="91"/>
      <c r="BD47" s="92"/>
    </row>
    <row r="48" s="1" customFormat="1" ht="10.8" customHeight="1">
      <c r="B48" s="45"/>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1"/>
      <c r="AS48" s="93"/>
      <c r="AT48" s="54"/>
      <c r="AU48" s="46"/>
      <c r="AV48" s="46"/>
      <c r="AW48" s="46"/>
      <c r="AX48" s="46"/>
      <c r="AY48" s="46"/>
      <c r="AZ48" s="46"/>
      <c r="BA48" s="46"/>
      <c r="BB48" s="46"/>
      <c r="BC48" s="46"/>
      <c r="BD48" s="94"/>
    </row>
    <row r="49" s="1" customFormat="1" ht="29.28" customHeight="1">
      <c r="B49" s="45"/>
      <c r="C49" s="95" t="s">
        <v>51</v>
      </c>
      <c r="D49" s="96"/>
      <c r="E49" s="96"/>
      <c r="F49" s="96"/>
      <c r="G49" s="96"/>
      <c r="H49" s="97"/>
      <c r="I49" s="98" t="s">
        <v>52</v>
      </c>
      <c r="J49" s="96"/>
      <c r="K49" s="96"/>
      <c r="L49" s="96"/>
      <c r="M49" s="96"/>
      <c r="N49" s="96"/>
      <c r="O49" s="96"/>
      <c r="P49" s="96"/>
      <c r="Q49" s="96"/>
      <c r="R49" s="96"/>
      <c r="S49" s="96"/>
      <c r="T49" s="96"/>
      <c r="U49" s="96"/>
      <c r="V49" s="96"/>
      <c r="W49" s="96"/>
      <c r="X49" s="96"/>
      <c r="Y49" s="96"/>
      <c r="Z49" s="96"/>
      <c r="AA49" s="96"/>
      <c r="AB49" s="96"/>
      <c r="AC49" s="96"/>
      <c r="AD49" s="96"/>
      <c r="AE49" s="96"/>
      <c r="AF49" s="96"/>
      <c r="AG49" s="99" t="s">
        <v>53</v>
      </c>
      <c r="AH49" s="96"/>
      <c r="AI49" s="96"/>
      <c r="AJ49" s="96"/>
      <c r="AK49" s="96"/>
      <c r="AL49" s="96"/>
      <c r="AM49" s="96"/>
      <c r="AN49" s="98" t="s">
        <v>54</v>
      </c>
      <c r="AO49" s="96"/>
      <c r="AP49" s="96"/>
      <c r="AQ49" s="100" t="s">
        <v>55</v>
      </c>
      <c r="AR49" s="71"/>
      <c r="AS49" s="101" t="s">
        <v>56</v>
      </c>
      <c r="AT49" s="102" t="s">
        <v>57</v>
      </c>
      <c r="AU49" s="102" t="s">
        <v>58</v>
      </c>
      <c r="AV49" s="102" t="s">
        <v>59</v>
      </c>
      <c r="AW49" s="102" t="s">
        <v>60</v>
      </c>
      <c r="AX49" s="102" t="s">
        <v>61</v>
      </c>
      <c r="AY49" s="102" t="s">
        <v>62</v>
      </c>
      <c r="AZ49" s="102" t="s">
        <v>63</v>
      </c>
      <c r="BA49" s="102" t="s">
        <v>64</v>
      </c>
      <c r="BB49" s="102" t="s">
        <v>65</v>
      </c>
      <c r="BC49" s="102" t="s">
        <v>66</v>
      </c>
      <c r="BD49" s="103" t="s">
        <v>67</v>
      </c>
    </row>
    <row r="50" s="1" customFormat="1" ht="10.8" customHeight="1">
      <c r="B50" s="45"/>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1"/>
      <c r="AS50" s="104"/>
      <c r="AT50" s="105"/>
      <c r="AU50" s="105"/>
      <c r="AV50" s="105"/>
      <c r="AW50" s="105"/>
      <c r="AX50" s="105"/>
      <c r="AY50" s="105"/>
      <c r="AZ50" s="105"/>
      <c r="BA50" s="105"/>
      <c r="BB50" s="105"/>
      <c r="BC50" s="105"/>
      <c r="BD50" s="106"/>
    </row>
    <row r="51" s="4" customFormat="1" ht="32.4" customHeight="1">
      <c r="B51" s="78"/>
      <c r="C51" s="107" t="s">
        <v>68</v>
      </c>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9">
        <f>ROUND(SUM(AG52:AG55),2)</f>
        <v>0</v>
      </c>
      <c r="AH51" s="109"/>
      <c r="AI51" s="109"/>
      <c r="AJ51" s="109"/>
      <c r="AK51" s="109"/>
      <c r="AL51" s="109"/>
      <c r="AM51" s="109"/>
      <c r="AN51" s="110">
        <f>SUM(AG51,AT51)</f>
        <v>0</v>
      </c>
      <c r="AO51" s="110"/>
      <c r="AP51" s="110"/>
      <c r="AQ51" s="111" t="s">
        <v>21</v>
      </c>
      <c r="AR51" s="82"/>
      <c r="AS51" s="112">
        <f>ROUND(SUM(AS52:AS55),2)</f>
        <v>0</v>
      </c>
      <c r="AT51" s="113">
        <f>ROUND(SUM(AV51:AW51),2)</f>
        <v>0</v>
      </c>
      <c r="AU51" s="114">
        <f>ROUND(SUM(AU52:AU55),5)</f>
        <v>0</v>
      </c>
      <c r="AV51" s="113">
        <f>ROUND(AZ51*L26,2)</f>
        <v>0</v>
      </c>
      <c r="AW51" s="113">
        <f>ROUND(BA51*L27,2)</f>
        <v>0</v>
      </c>
      <c r="AX51" s="113">
        <f>ROUND(BB51*L26,2)</f>
        <v>0</v>
      </c>
      <c r="AY51" s="113">
        <f>ROUND(BC51*L27,2)</f>
        <v>0</v>
      </c>
      <c r="AZ51" s="113">
        <f>ROUND(SUM(AZ52:AZ55),2)</f>
        <v>0</v>
      </c>
      <c r="BA51" s="113">
        <f>ROUND(SUM(BA52:BA55),2)</f>
        <v>0</v>
      </c>
      <c r="BB51" s="113">
        <f>ROUND(SUM(BB52:BB55),2)</f>
        <v>0</v>
      </c>
      <c r="BC51" s="113">
        <f>ROUND(SUM(BC52:BC55),2)</f>
        <v>0</v>
      </c>
      <c r="BD51" s="115">
        <f>ROUND(SUM(BD52:BD55),2)</f>
        <v>0</v>
      </c>
      <c r="BS51" s="116" t="s">
        <v>69</v>
      </c>
      <c r="BT51" s="116" t="s">
        <v>70</v>
      </c>
      <c r="BU51" s="117" t="s">
        <v>71</v>
      </c>
      <c r="BV51" s="116" t="s">
        <v>72</v>
      </c>
      <c r="BW51" s="116" t="s">
        <v>7</v>
      </c>
      <c r="BX51" s="116" t="s">
        <v>73</v>
      </c>
      <c r="CL51" s="116" t="s">
        <v>21</v>
      </c>
    </row>
    <row r="52" s="5" customFormat="1" ht="63" customHeight="1">
      <c r="A52" s="118" t="s">
        <v>74</v>
      </c>
      <c r="B52" s="119"/>
      <c r="C52" s="120"/>
      <c r="D52" s="121" t="s">
        <v>75</v>
      </c>
      <c r="E52" s="121"/>
      <c r="F52" s="121"/>
      <c r="G52" s="121"/>
      <c r="H52" s="121"/>
      <c r="I52" s="122"/>
      <c r="J52" s="121" t="s">
        <v>76</v>
      </c>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3">
        <f>'SK2801 - SO 101 , Ko - SK...'!J27</f>
        <v>0</v>
      </c>
      <c r="AH52" s="122"/>
      <c r="AI52" s="122"/>
      <c r="AJ52" s="122"/>
      <c r="AK52" s="122"/>
      <c r="AL52" s="122"/>
      <c r="AM52" s="122"/>
      <c r="AN52" s="123">
        <f>SUM(AG52,AT52)</f>
        <v>0</v>
      </c>
      <c r="AO52" s="122"/>
      <c r="AP52" s="122"/>
      <c r="AQ52" s="124" t="s">
        <v>77</v>
      </c>
      <c r="AR52" s="125"/>
      <c r="AS52" s="126">
        <v>0</v>
      </c>
      <c r="AT52" s="127">
        <f>ROUND(SUM(AV52:AW52),2)</f>
        <v>0</v>
      </c>
      <c r="AU52" s="128">
        <f>'SK2801 - SO 101 , Ko - SK...'!P92</f>
        <v>0</v>
      </c>
      <c r="AV52" s="127">
        <f>'SK2801 - SO 101 , Ko - SK...'!J30</f>
        <v>0</v>
      </c>
      <c r="AW52" s="127">
        <f>'SK2801 - SO 101 , Ko - SK...'!J31</f>
        <v>0</v>
      </c>
      <c r="AX52" s="127">
        <f>'SK2801 - SO 101 , Ko - SK...'!J32</f>
        <v>0</v>
      </c>
      <c r="AY52" s="127">
        <f>'SK2801 - SO 101 , Ko - SK...'!J33</f>
        <v>0</v>
      </c>
      <c r="AZ52" s="127">
        <f>'SK2801 - SO 101 , Ko - SK...'!F30</f>
        <v>0</v>
      </c>
      <c r="BA52" s="127">
        <f>'SK2801 - SO 101 , Ko - SK...'!F31</f>
        <v>0</v>
      </c>
      <c r="BB52" s="127">
        <f>'SK2801 - SO 101 , Ko - SK...'!F32</f>
        <v>0</v>
      </c>
      <c r="BC52" s="127">
        <f>'SK2801 - SO 101 , Ko - SK...'!F33</f>
        <v>0</v>
      </c>
      <c r="BD52" s="129">
        <f>'SK2801 - SO 101 , Ko - SK...'!F34</f>
        <v>0</v>
      </c>
      <c r="BT52" s="130" t="s">
        <v>78</v>
      </c>
      <c r="BV52" s="130" t="s">
        <v>72</v>
      </c>
      <c r="BW52" s="130" t="s">
        <v>79</v>
      </c>
      <c r="BX52" s="130" t="s">
        <v>7</v>
      </c>
      <c r="CL52" s="130" t="s">
        <v>21</v>
      </c>
      <c r="CM52" s="130" t="s">
        <v>80</v>
      </c>
    </row>
    <row r="53" s="5" customFormat="1" ht="63" customHeight="1">
      <c r="A53" s="118" t="s">
        <v>74</v>
      </c>
      <c r="B53" s="119"/>
      <c r="C53" s="120"/>
      <c r="D53" s="121" t="s">
        <v>81</v>
      </c>
      <c r="E53" s="121"/>
      <c r="F53" s="121"/>
      <c r="G53" s="121"/>
      <c r="H53" s="121"/>
      <c r="I53" s="122"/>
      <c r="J53" s="121" t="s">
        <v>82</v>
      </c>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3">
        <f>'SK2802 - SO 401  Veř - SK...'!J27</f>
        <v>0</v>
      </c>
      <c r="AH53" s="122"/>
      <c r="AI53" s="122"/>
      <c r="AJ53" s="122"/>
      <c r="AK53" s="122"/>
      <c r="AL53" s="122"/>
      <c r="AM53" s="122"/>
      <c r="AN53" s="123">
        <f>SUM(AG53,AT53)</f>
        <v>0</v>
      </c>
      <c r="AO53" s="122"/>
      <c r="AP53" s="122"/>
      <c r="AQ53" s="124" t="s">
        <v>77</v>
      </c>
      <c r="AR53" s="125"/>
      <c r="AS53" s="126">
        <v>0</v>
      </c>
      <c r="AT53" s="127">
        <f>ROUND(SUM(AV53:AW53),2)</f>
        <v>0</v>
      </c>
      <c r="AU53" s="128">
        <f>'SK2802 - SO 401  Veř - SK...'!P81</f>
        <v>0</v>
      </c>
      <c r="AV53" s="127">
        <f>'SK2802 - SO 401  Veř - SK...'!J30</f>
        <v>0</v>
      </c>
      <c r="AW53" s="127">
        <f>'SK2802 - SO 401  Veř - SK...'!J31</f>
        <v>0</v>
      </c>
      <c r="AX53" s="127">
        <f>'SK2802 - SO 401  Veř - SK...'!J32</f>
        <v>0</v>
      </c>
      <c r="AY53" s="127">
        <f>'SK2802 - SO 401  Veř - SK...'!J33</f>
        <v>0</v>
      </c>
      <c r="AZ53" s="127">
        <f>'SK2802 - SO 401  Veř - SK...'!F30</f>
        <v>0</v>
      </c>
      <c r="BA53" s="127">
        <f>'SK2802 - SO 401  Veř - SK...'!F31</f>
        <v>0</v>
      </c>
      <c r="BB53" s="127">
        <f>'SK2802 - SO 401  Veř - SK...'!F32</f>
        <v>0</v>
      </c>
      <c r="BC53" s="127">
        <f>'SK2802 - SO 401  Veř - SK...'!F33</f>
        <v>0</v>
      </c>
      <c r="BD53" s="129">
        <f>'SK2802 - SO 401  Veř - SK...'!F34</f>
        <v>0</v>
      </c>
      <c r="BT53" s="130" t="s">
        <v>78</v>
      </c>
      <c r="BV53" s="130" t="s">
        <v>72</v>
      </c>
      <c r="BW53" s="130" t="s">
        <v>83</v>
      </c>
      <c r="BX53" s="130" t="s">
        <v>7</v>
      </c>
      <c r="CL53" s="130" t="s">
        <v>21</v>
      </c>
      <c r="CM53" s="130" t="s">
        <v>80</v>
      </c>
    </row>
    <row r="54" s="5" customFormat="1" ht="63" customHeight="1">
      <c r="A54" s="118" t="s">
        <v>74</v>
      </c>
      <c r="B54" s="119"/>
      <c r="C54" s="120"/>
      <c r="D54" s="121" t="s">
        <v>84</v>
      </c>
      <c r="E54" s="121"/>
      <c r="F54" s="121"/>
      <c r="G54" s="121"/>
      <c r="H54" s="121"/>
      <c r="I54" s="122"/>
      <c r="J54" s="121" t="s">
        <v>85</v>
      </c>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3">
        <f>'SK2803 - SO 801  Sad - SK...'!J27</f>
        <v>0</v>
      </c>
      <c r="AH54" s="122"/>
      <c r="AI54" s="122"/>
      <c r="AJ54" s="122"/>
      <c r="AK54" s="122"/>
      <c r="AL54" s="122"/>
      <c r="AM54" s="122"/>
      <c r="AN54" s="123">
        <f>SUM(AG54,AT54)</f>
        <v>0</v>
      </c>
      <c r="AO54" s="122"/>
      <c r="AP54" s="122"/>
      <c r="AQ54" s="124" t="s">
        <v>77</v>
      </c>
      <c r="AR54" s="125"/>
      <c r="AS54" s="126">
        <v>0</v>
      </c>
      <c r="AT54" s="127">
        <f>ROUND(SUM(AV54:AW54),2)</f>
        <v>0</v>
      </c>
      <c r="AU54" s="128">
        <f>'SK2803 - SO 801  Sad - SK...'!P80</f>
        <v>0</v>
      </c>
      <c r="AV54" s="127">
        <f>'SK2803 - SO 801  Sad - SK...'!J30</f>
        <v>0</v>
      </c>
      <c r="AW54" s="127">
        <f>'SK2803 - SO 801  Sad - SK...'!J31</f>
        <v>0</v>
      </c>
      <c r="AX54" s="127">
        <f>'SK2803 - SO 801  Sad - SK...'!J32</f>
        <v>0</v>
      </c>
      <c r="AY54" s="127">
        <f>'SK2803 - SO 801  Sad - SK...'!J33</f>
        <v>0</v>
      </c>
      <c r="AZ54" s="127">
        <f>'SK2803 - SO 801  Sad - SK...'!F30</f>
        <v>0</v>
      </c>
      <c r="BA54" s="127">
        <f>'SK2803 - SO 801  Sad - SK...'!F31</f>
        <v>0</v>
      </c>
      <c r="BB54" s="127">
        <f>'SK2803 - SO 801  Sad - SK...'!F32</f>
        <v>0</v>
      </c>
      <c r="BC54" s="127">
        <f>'SK2803 - SO 801  Sad - SK...'!F33</f>
        <v>0</v>
      </c>
      <c r="BD54" s="129">
        <f>'SK2803 - SO 801  Sad - SK...'!F34</f>
        <v>0</v>
      </c>
      <c r="BT54" s="130" t="s">
        <v>78</v>
      </c>
      <c r="BV54" s="130" t="s">
        <v>72</v>
      </c>
      <c r="BW54" s="130" t="s">
        <v>86</v>
      </c>
      <c r="BX54" s="130" t="s">
        <v>7</v>
      </c>
      <c r="CL54" s="130" t="s">
        <v>21</v>
      </c>
      <c r="CM54" s="130" t="s">
        <v>80</v>
      </c>
    </row>
    <row r="55" s="5" customFormat="1" ht="31.5" customHeight="1">
      <c r="A55" s="118" t="s">
        <v>74</v>
      </c>
      <c r="B55" s="119"/>
      <c r="C55" s="120"/>
      <c r="D55" s="121" t="s">
        <v>87</v>
      </c>
      <c r="E55" s="121"/>
      <c r="F55" s="121"/>
      <c r="G55" s="121"/>
      <c r="H55" s="121"/>
      <c r="I55" s="122"/>
      <c r="J55" s="121" t="s">
        <v>87</v>
      </c>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3">
        <f>'SK2804 - VON - SK2804 - VON'!J27</f>
        <v>0</v>
      </c>
      <c r="AH55" s="122"/>
      <c r="AI55" s="122"/>
      <c r="AJ55" s="122"/>
      <c r="AK55" s="122"/>
      <c r="AL55" s="122"/>
      <c r="AM55" s="122"/>
      <c r="AN55" s="123">
        <f>SUM(AG55,AT55)</f>
        <v>0</v>
      </c>
      <c r="AO55" s="122"/>
      <c r="AP55" s="122"/>
      <c r="AQ55" s="124" t="s">
        <v>77</v>
      </c>
      <c r="AR55" s="125"/>
      <c r="AS55" s="131">
        <v>0</v>
      </c>
      <c r="AT55" s="132">
        <f>ROUND(SUM(AV55:AW55),2)</f>
        <v>0</v>
      </c>
      <c r="AU55" s="133">
        <f>'SK2804 - VON - SK2804 - VON'!P82</f>
        <v>0</v>
      </c>
      <c r="AV55" s="132">
        <f>'SK2804 - VON - SK2804 - VON'!J30</f>
        <v>0</v>
      </c>
      <c r="AW55" s="132">
        <f>'SK2804 - VON - SK2804 - VON'!J31</f>
        <v>0</v>
      </c>
      <c r="AX55" s="132">
        <f>'SK2804 - VON - SK2804 - VON'!J32</f>
        <v>0</v>
      </c>
      <c r="AY55" s="132">
        <f>'SK2804 - VON - SK2804 - VON'!J33</f>
        <v>0</v>
      </c>
      <c r="AZ55" s="132">
        <f>'SK2804 - VON - SK2804 - VON'!F30</f>
        <v>0</v>
      </c>
      <c r="BA55" s="132">
        <f>'SK2804 - VON - SK2804 - VON'!F31</f>
        <v>0</v>
      </c>
      <c r="BB55" s="132">
        <f>'SK2804 - VON - SK2804 - VON'!F32</f>
        <v>0</v>
      </c>
      <c r="BC55" s="132">
        <f>'SK2804 - VON - SK2804 - VON'!F33</f>
        <v>0</v>
      </c>
      <c r="BD55" s="134">
        <f>'SK2804 - VON - SK2804 - VON'!F34</f>
        <v>0</v>
      </c>
      <c r="BT55" s="130" t="s">
        <v>78</v>
      </c>
      <c r="BV55" s="130" t="s">
        <v>72</v>
      </c>
      <c r="BW55" s="130" t="s">
        <v>88</v>
      </c>
      <c r="BX55" s="130" t="s">
        <v>7</v>
      </c>
      <c r="CL55" s="130" t="s">
        <v>21</v>
      </c>
      <c r="CM55" s="130" t="s">
        <v>80</v>
      </c>
    </row>
    <row r="56" s="1" customFormat="1" ht="30" customHeight="1">
      <c r="B56" s="45"/>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1"/>
    </row>
    <row r="57" s="1" customFormat="1" ht="6.96" customHeight="1">
      <c r="B57" s="6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71"/>
    </row>
  </sheetData>
  <sheetProtection sheet="1" formatColumns="0" formatRows="0" objects="1" scenarios="1" spinCount="100000" saltValue="MELWq3AZecR19UEbVKx9ST7Dn9fnQbnO9mp0ZlMx5cjhFuqa3FywThvdZ/nsZQ7uqBXj8psrvYoB0RwWTOW9fA==" hashValue="3nVqFXngL4w68CgAyksJxvKcmyp5MPijC4dhbsNi0dcgqu2rAh2D4sP2dUULhV/m6F99oOV+FtVbHiwxZF7D3w==" algorithmName="SHA-512" password="CC35"/>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G51:AM51"/>
    <mergeCell ref="AN51:AP51"/>
    <mergeCell ref="AR2:BE2"/>
  </mergeCells>
  <hyperlinks>
    <hyperlink ref="K1:S1" location="C2" display="1) Rekapitulace stavby"/>
    <hyperlink ref="W1:AI1" location="C51" display="2) Rekapitulace objektů stavby a soupisů prací"/>
    <hyperlink ref="A52" location="'SK2801 - SO 101 , Ko - SK...'!C2" display="/"/>
    <hyperlink ref="A53" location="'SK2802 - SO 401  Veř - SK...'!C2" display="/"/>
    <hyperlink ref="A54" location="'SK2803 - SO 801  Sad - SK...'!C2" display="/"/>
    <hyperlink ref="A55" location="'SK2804 - VON - SK2804 - VON'!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79</v>
      </c>
    </row>
    <row r="3" ht="6.96" customHeight="1">
      <c r="B3" s="24"/>
      <c r="C3" s="25"/>
      <c r="D3" s="25"/>
      <c r="E3" s="25"/>
      <c r="F3" s="25"/>
      <c r="G3" s="25"/>
      <c r="H3" s="25"/>
      <c r="I3" s="140"/>
      <c r="J3" s="25"/>
      <c r="K3" s="26"/>
      <c r="AT3" s="23" t="s">
        <v>80</v>
      </c>
    </row>
    <row r="4" ht="36.96" customHeight="1">
      <c r="B4" s="27"/>
      <c r="C4" s="28"/>
      <c r="D4" s="29" t="s">
        <v>94</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V.Řezáče</v>
      </c>
      <c r="F7" s="39"/>
      <c r="G7" s="39"/>
      <c r="H7" s="39"/>
      <c r="I7" s="141"/>
      <c r="J7" s="28"/>
      <c r="K7" s="30"/>
    </row>
    <row r="8" s="1" customFormat="1">
      <c r="B8" s="45"/>
      <c r="C8" s="46"/>
      <c r="D8" s="39" t="s">
        <v>95</v>
      </c>
      <c r="E8" s="46"/>
      <c r="F8" s="46"/>
      <c r="G8" s="46"/>
      <c r="H8" s="46"/>
      <c r="I8" s="143"/>
      <c r="J8" s="46"/>
      <c r="K8" s="50"/>
    </row>
    <row r="9" s="1" customFormat="1" ht="36.96" customHeight="1">
      <c r="B9" s="45"/>
      <c r="C9" s="46"/>
      <c r="D9" s="46"/>
      <c r="E9" s="144" t="s">
        <v>96</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28. 3. 2018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30</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32</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29</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34</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36</v>
      </c>
      <c r="E27" s="46"/>
      <c r="F27" s="46"/>
      <c r="G27" s="46"/>
      <c r="H27" s="46"/>
      <c r="I27" s="143"/>
      <c r="J27" s="154">
        <f>ROUND(J92,2)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38</v>
      </c>
      <c r="G29" s="46"/>
      <c r="H29" s="46"/>
      <c r="I29" s="155" t="s">
        <v>37</v>
      </c>
      <c r="J29" s="51" t="s">
        <v>39</v>
      </c>
      <c r="K29" s="50"/>
    </row>
    <row r="30" s="1" customFormat="1" ht="14.4" customHeight="1">
      <c r="B30" s="45"/>
      <c r="C30" s="46"/>
      <c r="D30" s="54" t="s">
        <v>40</v>
      </c>
      <c r="E30" s="54" t="s">
        <v>41</v>
      </c>
      <c r="F30" s="156">
        <f>ROUND(SUM(BE92:BE776), 2)</f>
        <v>0</v>
      </c>
      <c r="G30" s="46"/>
      <c r="H30" s="46"/>
      <c r="I30" s="157">
        <v>0.20999999999999999</v>
      </c>
      <c r="J30" s="156">
        <f>ROUND(ROUND((SUM(BE92:BE776)), 2)*I30, 2)</f>
        <v>0</v>
      </c>
      <c r="K30" s="50"/>
    </row>
    <row r="31" s="1" customFormat="1" ht="14.4" customHeight="1">
      <c r="B31" s="45"/>
      <c r="C31" s="46"/>
      <c r="D31" s="46"/>
      <c r="E31" s="54" t="s">
        <v>42</v>
      </c>
      <c r="F31" s="156">
        <f>ROUND(SUM(BF92:BF776), 2)</f>
        <v>0</v>
      </c>
      <c r="G31" s="46"/>
      <c r="H31" s="46"/>
      <c r="I31" s="157">
        <v>0.14999999999999999</v>
      </c>
      <c r="J31" s="156">
        <f>ROUND(ROUND((SUM(BF92:BF776)), 2)*I31, 2)</f>
        <v>0</v>
      </c>
      <c r="K31" s="50"/>
    </row>
    <row r="32" hidden="1" s="1" customFormat="1" ht="14.4" customHeight="1">
      <c r="B32" s="45"/>
      <c r="C32" s="46"/>
      <c r="D32" s="46"/>
      <c r="E32" s="54" t="s">
        <v>43</v>
      </c>
      <c r="F32" s="156">
        <f>ROUND(SUM(BG92:BG776), 2)</f>
        <v>0</v>
      </c>
      <c r="G32" s="46"/>
      <c r="H32" s="46"/>
      <c r="I32" s="157">
        <v>0.20999999999999999</v>
      </c>
      <c r="J32" s="156">
        <v>0</v>
      </c>
      <c r="K32" s="50"/>
    </row>
    <row r="33" hidden="1" s="1" customFormat="1" ht="14.4" customHeight="1">
      <c r="B33" s="45"/>
      <c r="C33" s="46"/>
      <c r="D33" s="46"/>
      <c r="E33" s="54" t="s">
        <v>44</v>
      </c>
      <c r="F33" s="156">
        <f>ROUND(SUM(BH92:BH776), 2)</f>
        <v>0</v>
      </c>
      <c r="G33" s="46"/>
      <c r="H33" s="46"/>
      <c r="I33" s="157">
        <v>0.14999999999999999</v>
      </c>
      <c r="J33" s="156">
        <v>0</v>
      </c>
      <c r="K33" s="50"/>
    </row>
    <row r="34" hidden="1" s="1" customFormat="1" ht="14.4" customHeight="1">
      <c r="B34" s="45"/>
      <c r="C34" s="46"/>
      <c r="D34" s="46"/>
      <c r="E34" s="54" t="s">
        <v>45</v>
      </c>
      <c r="F34" s="156">
        <f>ROUND(SUM(BI92:BI776),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46</v>
      </c>
      <c r="E36" s="97"/>
      <c r="F36" s="97"/>
      <c r="G36" s="160" t="s">
        <v>47</v>
      </c>
      <c r="H36" s="161" t="s">
        <v>48</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97</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V.Řezáče</v>
      </c>
      <c r="F45" s="39"/>
      <c r="G45" s="39"/>
      <c r="H45" s="39"/>
      <c r="I45" s="143"/>
      <c r="J45" s="46"/>
      <c r="K45" s="50"/>
    </row>
    <row r="46" s="1" customFormat="1" ht="14.4" customHeight="1">
      <c r="B46" s="45"/>
      <c r="C46" s="39" t="s">
        <v>95</v>
      </c>
      <c r="D46" s="46"/>
      <c r="E46" s="46"/>
      <c r="F46" s="46"/>
      <c r="G46" s="46"/>
      <c r="H46" s="46"/>
      <c r="I46" s="143"/>
      <c r="J46" s="46"/>
      <c r="K46" s="50"/>
    </row>
    <row r="47" s="1" customFormat="1" ht="17.25" customHeight="1">
      <c r="B47" s="45"/>
      <c r="C47" s="46"/>
      <c r="D47" s="46"/>
      <c r="E47" s="144" t="str">
        <f>E9</f>
        <v>SK2801 - SO 101 , Ko - SK2801 - SO 101 , Komunik...</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28. 3. 2018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32</v>
      </c>
      <c r="J51" s="43" t="str">
        <f>E21</f>
        <v xml:space="preserve"> </v>
      </c>
      <c r="K51" s="50"/>
    </row>
    <row r="52" s="1" customFormat="1" ht="14.4" customHeight="1">
      <c r="B52" s="45"/>
      <c r="C52" s="39" t="s">
        <v>30</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98</v>
      </c>
      <c r="D54" s="158"/>
      <c r="E54" s="158"/>
      <c r="F54" s="158"/>
      <c r="G54" s="158"/>
      <c r="H54" s="158"/>
      <c r="I54" s="172"/>
      <c r="J54" s="173" t="s">
        <v>99</v>
      </c>
      <c r="K54" s="174"/>
    </row>
    <row r="55" s="1" customFormat="1" ht="10.32" customHeight="1">
      <c r="B55" s="45"/>
      <c r="C55" s="46"/>
      <c r="D55" s="46"/>
      <c r="E55" s="46"/>
      <c r="F55" s="46"/>
      <c r="G55" s="46"/>
      <c r="H55" s="46"/>
      <c r="I55" s="143"/>
      <c r="J55" s="46"/>
      <c r="K55" s="50"/>
    </row>
    <row r="56" s="1" customFormat="1" ht="29.28" customHeight="1">
      <c r="B56" s="45"/>
      <c r="C56" s="175" t="s">
        <v>100</v>
      </c>
      <c r="D56" s="46"/>
      <c r="E56" s="46"/>
      <c r="F56" s="46"/>
      <c r="G56" s="46"/>
      <c r="H56" s="46"/>
      <c r="I56" s="143"/>
      <c r="J56" s="154">
        <f>J92</f>
        <v>0</v>
      </c>
      <c r="K56" s="50"/>
      <c r="AU56" s="23" t="s">
        <v>101</v>
      </c>
    </row>
    <row r="57" s="7" customFormat="1" ht="24.96" customHeight="1">
      <c r="B57" s="176"/>
      <c r="C57" s="177"/>
      <c r="D57" s="178" t="s">
        <v>102</v>
      </c>
      <c r="E57" s="179"/>
      <c r="F57" s="179"/>
      <c r="G57" s="179"/>
      <c r="H57" s="179"/>
      <c r="I57" s="180"/>
      <c r="J57" s="181">
        <f>J93</f>
        <v>0</v>
      </c>
      <c r="K57" s="182"/>
    </row>
    <row r="58" s="8" customFormat="1" ht="19.92" customHeight="1">
      <c r="B58" s="183"/>
      <c r="C58" s="184"/>
      <c r="D58" s="185" t="s">
        <v>103</v>
      </c>
      <c r="E58" s="186"/>
      <c r="F58" s="186"/>
      <c r="G58" s="186"/>
      <c r="H58" s="186"/>
      <c r="I58" s="187"/>
      <c r="J58" s="188">
        <f>J94</f>
        <v>0</v>
      </c>
      <c r="K58" s="189"/>
    </row>
    <row r="59" s="8" customFormat="1" ht="19.92" customHeight="1">
      <c r="B59" s="183"/>
      <c r="C59" s="184"/>
      <c r="D59" s="185" t="s">
        <v>104</v>
      </c>
      <c r="E59" s="186"/>
      <c r="F59" s="186"/>
      <c r="G59" s="186"/>
      <c r="H59" s="186"/>
      <c r="I59" s="187"/>
      <c r="J59" s="188">
        <f>J231</f>
        <v>0</v>
      </c>
      <c r="K59" s="189"/>
    </row>
    <row r="60" s="8" customFormat="1" ht="19.92" customHeight="1">
      <c r="B60" s="183"/>
      <c r="C60" s="184"/>
      <c r="D60" s="185" t="s">
        <v>105</v>
      </c>
      <c r="E60" s="186"/>
      <c r="F60" s="186"/>
      <c r="G60" s="186"/>
      <c r="H60" s="186"/>
      <c r="I60" s="187"/>
      <c r="J60" s="188">
        <f>J251</f>
        <v>0</v>
      </c>
      <c r="K60" s="189"/>
    </row>
    <row r="61" s="8" customFormat="1" ht="19.92" customHeight="1">
      <c r="B61" s="183"/>
      <c r="C61" s="184"/>
      <c r="D61" s="185" t="s">
        <v>106</v>
      </c>
      <c r="E61" s="186"/>
      <c r="F61" s="186"/>
      <c r="G61" s="186"/>
      <c r="H61" s="186"/>
      <c r="I61" s="187"/>
      <c r="J61" s="188">
        <f>J274</f>
        <v>0</v>
      </c>
      <c r="K61" s="189"/>
    </row>
    <row r="62" s="8" customFormat="1" ht="19.92" customHeight="1">
      <c r="B62" s="183"/>
      <c r="C62" s="184"/>
      <c r="D62" s="185" t="s">
        <v>107</v>
      </c>
      <c r="E62" s="186"/>
      <c r="F62" s="186"/>
      <c r="G62" s="186"/>
      <c r="H62" s="186"/>
      <c r="I62" s="187"/>
      <c r="J62" s="188">
        <f>J307</f>
        <v>0</v>
      </c>
      <c r="K62" s="189"/>
    </row>
    <row r="63" s="8" customFormat="1" ht="19.92" customHeight="1">
      <c r="B63" s="183"/>
      <c r="C63" s="184"/>
      <c r="D63" s="185" t="s">
        <v>108</v>
      </c>
      <c r="E63" s="186"/>
      <c r="F63" s="186"/>
      <c r="G63" s="186"/>
      <c r="H63" s="186"/>
      <c r="I63" s="187"/>
      <c r="J63" s="188">
        <f>J451</f>
        <v>0</v>
      </c>
      <c r="K63" s="189"/>
    </row>
    <row r="64" s="8" customFormat="1" ht="19.92" customHeight="1">
      <c r="B64" s="183"/>
      <c r="C64" s="184"/>
      <c r="D64" s="185" t="s">
        <v>109</v>
      </c>
      <c r="E64" s="186"/>
      <c r="F64" s="186"/>
      <c r="G64" s="186"/>
      <c r="H64" s="186"/>
      <c r="I64" s="187"/>
      <c r="J64" s="188">
        <f>J458</f>
        <v>0</v>
      </c>
      <c r="K64" s="189"/>
    </row>
    <row r="65" s="8" customFormat="1" ht="19.92" customHeight="1">
      <c r="B65" s="183"/>
      <c r="C65" s="184"/>
      <c r="D65" s="185" t="s">
        <v>110</v>
      </c>
      <c r="E65" s="186"/>
      <c r="F65" s="186"/>
      <c r="G65" s="186"/>
      <c r="H65" s="186"/>
      <c r="I65" s="187"/>
      <c r="J65" s="188">
        <f>J515</f>
        <v>0</v>
      </c>
      <c r="K65" s="189"/>
    </row>
    <row r="66" s="8" customFormat="1" ht="19.92" customHeight="1">
      <c r="B66" s="183"/>
      <c r="C66" s="184"/>
      <c r="D66" s="185" t="s">
        <v>111</v>
      </c>
      <c r="E66" s="186"/>
      <c r="F66" s="186"/>
      <c r="G66" s="186"/>
      <c r="H66" s="186"/>
      <c r="I66" s="187"/>
      <c r="J66" s="188">
        <f>J665</f>
        <v>0</v>
      </c>
      <c r="K66" s="189"/>
    </row>
    <row r="67" s="8" customFormat="1" ht="19.92" customHeight="1">
      <c r="B67" s="183"/>
      <c r="C67" s="184"/>
      <c r="D67" s="185" t="s">
        <v>112</v>
      </c>
      <c r="E67" s="186"/>
      <c r="F67" s="186"/>
      <c r="G67" s="186"/>
      <c r="H67" s="186"/>
      <c r="I67" s="187"/>
      <c r="J67" s="188">
        <f>J731</f>
        <v>0</v>
      </c>
      <c r="K67" s="189"/>
    </row>
    <row r="68" s="7" customFormat="1" ht="24.96" customHeight="1">
      <c r="B68" s="176"/>
      <c r="C68" s="177"/>
      <c r="D68" s="178" t="s">
        <v>113</v>
      </c>
      <c r="E68" s="179"/>
      <c r="F68" s="179"/>
      <c r="G68" s="179"/>
      <c r="H68" s="179"/>
      <c r="I68" s="180"/>
      <c r="J68" s="181">
        <f>J733</f>
        <v>0</v>
      </c>
      <c r="K68" s="182"/>
    </row>
    <row r="69" s="8" customFormat="1" ht="19.92" customHeight="1">
      <c r="B69" s="183"/>
      <c r="C69" s="184"/>
      <c r="D69" s="185" t="s">
        <v>114</v>
      </c>
      <c r="E69" s="186"/>
      <c r="F69" s="186"/>
      <c r="G69" s="186"/>
      <c r="H69" s="186"/>
      <c r="I69" s="187"/>
      <c r="J69" s="188">
        <f>J734</f>
        <v>0</v>
      </c>
      <c r="K69" s="189"/>
    </row>
    <row r="70" s="8" customFormat="1" ht="19.92" customHeight="1">
      <c r="B70" s="183"/>
      <c r="C70" s="184"/>
      <c r="D70" s="185" t="s">
        <v>115</v>
      </c>
      <c r="E70" s="186"/>
      <c r="F70" s="186"/>
      <c r="G70" s="186"/>
      <c r="H70" s="186"/>
      <c r="I70" s="187"/>
      <c r="J70" s="188">
        <f>J755</f>
        <v>0</v>
      </c>
      <c r="K70" s="189"/>
    </row>
    <row r="71" s="8" customFormat="1" ht="19.92" customHeight="1">
      <c r="B71" s="183"/>
      <c r="C71" s="184"/>
      <c r="D71" s="185" t="s">
        <v>116</v>
      </c>
      <c r="E71" s="186"/>
      <c r="F71" s="186"/>
      <c r="G71" s="186"/>
      <c r="H71" s="186"/>
      <c r="I71" s="187"/>
      <c r="J71" s="188">
        <f>J760</f>
        <v>0</v>
      </c>
      <c r="K71" s="189"/>
    </row>
    <row r="72" s="8" customFormat="1" ht="19.92" customHeight="1">
      <c r="B72" s="183"/>
      <c r="C72" s="184"/>
      <c r="D72" s="185" t="s">
        <v>117</v>
      </c>
      <c r="E72" s="186"/>
      <c r="F72" s="186"/>
      <c r="G72" s="186"/>
      <c r="H72" s="186"/>
      <c r="I72" s="187"/>
      <c r="J72" s="188">
        <f>J765</f>
        <v>0</v>
      </c>
      <c r="K72" s="189"/>
    </row>
    <row r="73" s="1" customFormat="1" ht="21.84" customHeight="1">
      <c r="B73" s="45"/>
      <c r="C73" s="46"/>
      <c r="D73" s="46"/>
      <c r="E73" s="46"/>
      <c r="F73" s="46"/>
      <c r="G73" s="46"/>
      <c r="H73" s="46"/>
      <c r="I73" s="143"/>
      <c r="J73" s="46"/>
      <c r="K73" s="50"/>
    </row>
    <row r="74" s="1" customFormat="1" ht="6.96" customHeight="1">
      <c r="B74" s="66"/>
      <c r="C74" s="67"/>
      <c r="D74" s="67"/>
      <c r="E74" s="67"/>
      <c r="F74" s="67"/>
      <c r="G74" s="67"/>
      <c r="H74" s="67"/>
      <c r="I74" s="165"/>
      <c r="J74" s="67"/>
      <c r="K74" s="68"/>
    </row>
    <row r="78" s="1" customFormat="1" ht="6.96" customHeight="1">
      <c r="B78" s="69"/>
      <c r="C78" s="70"/>
      <c r="D78" s="70"/>
      <c r="E78" s="70"/>
      <c r="F78" s="70"/>
      <c r="G78" s="70"/>
      <c r="H78" s="70"/>
      <c r="I78" s="168"/>
      <c r="J78" s="70"/>
      <c r="K78" s="70"/>
      <c r="L78" s="71"/>
    </row>
    <row r="79" s="1" customFormat="1" ht="36.96" customHeight="1">
      <c r="B79" s="45"/>
      <c r="C79" s="72" t="s">
        <v>118</v>
      </c>
      <c r="D79" s="73"/>
      <c r="E79" s="73"/>
      <c r="F79" s="73"/>
      <c r="G79" s="73"/>
      <c r="H79" s="73"/>
      <c r="I79" s="190"/>
      <c r="J79" s="73"/>
      <c r="K79" s="73"/>
      <c r="L79" s="71"/>
    </row>
    <row r="80" s="1" customFormat="1" ht="6.96" customHeight="1">
      <c r="B80" s="45"/>
      <c r="C80" s="73"/>
      <c r="D80" s="73"/>
      <c r="E80" s="73"/>
      <c r="F80" s="73"/>
      <c r="G80" s="73"/>
      <c r="H80" s="73"/>
      <c r="I80" s="190"/>
      <c r="J80" s="73"/>
      <c r="K80" s="73"/>
      <c r="L80" s="71"/>
    </row>
    <row r="81" s="1" customFormat="1" ht="14.4" customHeight="1">
      <c r="B81" s="45"/>
      <c r="C81" s="75" t="s">
        <v>18</v>
      </c>
      <c r="D81" s="73"/>
      <c r="E81" s="73"/>
      <c r="F81" s="73"/>
      <c r="G81" s="73"/>
      <c r="H81" s="73"/>
      <c r="I81" s="190"/>
      <c r="J81" s="73"/>
      <c r="K81" s="73"/>
      <c r="L81" s="71"/>
    </row>
    <row r="82" s="1" customFormat="1" ht="16.5" customHeight="1">
      <c r="B82" s="45"/>
      <c r="C82" s="73"/>
      <c r="D82" s="73"/>
      <c r="E82" s="191" t="str">
        <f>E7</f>
        <v>náměstí V.Řezáče</v>
      </c>
      <c r="F82" s="75"/>
      <c r="G82" s="75"/>
      <c r="H82" s="75"/>
      <c r="I82" s="190"/>
      <c r="J82" s="73"/>
      <c r="K82" s="73"/>
      <c r="L82" s="71"/>
    </row>
    <row r="83" s="1" customFormat="1" ht="14.4" customHeight="1">
      <c r="B83" s="45"/>
      <c r="C83" s="75" t="s">
        <v>95</v>
      </c>
      <c r="D83" s="73"/>
      <c r="E83" s="73"/>
      <c r="F83" s="73"/>
      <c r="G83" s="73"/>
      <c r="H83" s="73"/>
      <c r="I83" s="190"/>
      <c r="J83" s="73"/>
      <c r="K83" s="73"/>
      <c r="L83" s="71"/>
    </row>
    <row r="84" s="1" customFormat="1" ht="17.25" customHeight="1">
      <c r="B84" s="45"/>
      <c r="C84" s="73"/>
      <c r="D84" s="73"/>
      <c r="E84" s="81" t="str">
        <f>E9</f>
        <v>SK2801 - SO 101 , Ko - SK2801 - SO 101 , Komunik...</v>
      </c>
      <c r="F84" s="73"/>
      <c r="G84" s="73"/>
      <c r="H84" s="73"/>
      <c r="I84" s="190"/>
      <c r="J84" s="73"/>
      <c r="K84" s="73"/>
      <c r="L84" s="71"/>
    </row>
    <row r="85" s="1" customFormat="1" ht="6.96" customHeight="1">
      <c r="B85" s="45"/>
      <c r="C85" s="73"/>
      <c r="D85" s="73"/>
      <c r="E85" s="73"/>
      <c r="F85" s="73"/>
      <c r="G85" s="73"/>
      <c r="H85" s="73"/>
      <c r="I85" s="190"/>
      <c r="J85" s="73"/>
      <c r="K85" s="73"/>
      <c r="L85" s="71"/>
    </row>
    <row r="86" s="1" customFormat="1" ht="18" customHeight="1">
      <c r="B86" s="45"/>
      <c r="C86" s="75" t="s">
        <v>23</v>
      </c>
      <c r="D86" s="73"/>
      <c r="E86" s="73"/>
      <c r="F86" s="192" t="str">
        <f>F12</f>
        <v xml:space="preserve"> </v>
      </c>
      <c r="G86" s="73"/>
      <c r="H86" s="73"/>
      <c r="I86" s="193" t="s">
        <v>25</v>
      </c>
      <c r="J86" s="84" t="str">
        <f>IF(J12="","",J12)</f>
        <v>28. 3. 2018</v>
      </c>
      <c r="K86" s="73"/>
      <c r="L86" s="71"/>
    </row>
    <row r="87" s="1" customFormat="1" ht="6.96" customHeight="1">
      <c r="B87" s="45"/>
      <c r="C87" s="73"/>
      <c r="D87" s="73"/>
      <c r="E87" s="73"/>
      <c r="F87" s="73"/>
      <c r="G87" s="73"/>
      <c r="H87" s="73"/>
      <c r="I87" s="190"/>
      <c r="J87" s="73"/>
      <c r="K87" s="73"/>
      <c r="L87" s="71"/>
    </row>
    <row r="88" s="1" customFormat="1">
      <c r="B88" s="45"/>
      <c r="C88" s="75" t="s">
        <v>27</v>
      </c>
      <c r="D88" s="73"/>
      <c r="E88" s="73"/>
      <c r="F88" s="192" t="str">
        <f>E15</f>
        <v xml:space="preserve"> </v>
      </c>
      <c r="G88" s="73"/>
      <c r="H88" s="73"/>
      <c r="I88" s="193" t="s">
        <v>32</v>
      </c>
      <c r="J88" s="192" t="str">
        <f>E21</f>
        <v xml:space="preserve"> </v>
      </c>
      <c r="K88" s="73"/>
      <c r="L88" s="71"/>
    </row>
    <row r="89" s="1" customFormat="1" ht="14.4" customHeight="1">
      <c r="B89" s="45"/>
      <c r="C89" s="75" t="s">
        <v>30</v>
      </c>
      <c r="D89" s="73"/>
      <c r="E89" s="73"/>
      <c r="F89" s="192" t="str">
        <f>IF(E18="","",E18)</f>
        <v/>
      </c>
      <c r="G89" s="73"/>
      <c r="H89" s="73"/>
      <c r="I89" s="190"/>
      <c r="J89" s="73"/>
      <c r="K89" s="73"/>
      <c r="L89" s="71"/>
    </row>
    <row r="90" s="1" customFormat="1" ht="10.32" customHeight="1">
      <c r="B90" s="45"/>
      <c r="C90" s="73"/>
      <c r="D90" s="73"/>
      <c r="E90" s="73"/>
      <c r="F90" s="73"/>
      <c r="G90" s="73"/>
      <c r="H90" s="73"/>
      <c r="I90" s="190"/>
      <c r="J90" s="73"/>
      <c r="K90" s="73"/>
      <c r="L90" s="71"/>
    </row>
    <row r="91" s="9" customFormat="1" ht="29.28" customHeight="1">
      <c r="B91" s="194"/>
      <c r="C91" s="195" t="s">
        <v>119</v>
      </c>
      <c r="D91" s="196" t="s">
        <v>55</v>
      </c>
      <c r="E91" s="196" t="s">
        <v>51</v>
      </c>
      <c r="F91" s="196" t="s">
        <v>120</v>
      </c>
      <c r="G91" s="196" t="s">
        <v>121</v>
      </c>
      <c r="H91" s="196" t="s">
        <v>122</v>
      </c>
      <c r="I91" s="197" t="s">
        <v>123</v>
      </c>
      <c r="J91" s="196" t="s">
        <v>99</v>
      </c>
      <c r="K91" s="198" t="s">
        <v>124</v>
      </c>
      <c r="L91" s="199"/>
      <c r="M91" s="101" t="s">
        <v>125</v>
      </c>
      <c r="N91" s="102" t="s">
        <v>40</v>
      </c>
      <c r="O91" s="102" t="s">
        <v>126</v>
      </c>
      <c r="P91" s="102" t="s">
        <v>127</v>
      </c>
      <c r="Q91" s="102" t="s">
        <v>128</v>
      </c>
      <c r="R91" s="102" t="s">
        <v>129</v>
      </c>
      <c r="S91" s="102" t="s">
        <v>130</v>
      </c>
      <c r="T91" s="103" t="s">
        <v>131</v>
      </c>
    </row>
    <row r="92" s="1" customFormat="1" ht="29.28" customHeight="1">
      <c r="B92" s="45"/>
      <c r="C92" s="107" t="s">
        <v>100</v>
      </c>
      <c r="D92" s="73"/>
      <c r="E92" s="73"/>
      <c r="F92" s="73"/>
      <c r="G92" s="73"/>
      <c r="H92" s="73"/>
      <c r="I92" s="190"/>
      <c r="J92" s="200">
        <f>BK92</f>
        <v>0</v>
      </c>
      <c r="K92" s="73"/>
      <c r="L92" s="71"/>
      <c r="M92" s="104"/>
      <c r="N92" s="105"/>
      <c r="O92" s="105"/>
      <c r="P92" s="201">
        <f>P93+P733</f>
        <v>0</v>
      </c>
      <c r="Q92" s="105"/>
      <c r="R92" s="201">
        <f>R93+R733</f>
        <v>0</v>
      </c>
      <c r="S92" s="105"/>
      <c r="T92" s="202">
        <f>T93+T733</f>
        <v>0</v>
      </c>
      <c r="AT92" s="23" t="s">
        <v>69</v>
      </c>
      <c r="AU92" s="23" t="s">
        <v>101</v>
      </c>
      <c r="BK92" s="203">
        <f>BK93+BK733</f>
        <v>0</v>
      </c>
    </row>
    <row r="93" s="10" customFormat="1" ht="37.44" customHeight="1">
      <c r="B93" s="204"/>
      <c r="C93" s="205"/>
      <c r="D93" s="206" t="s">
        <v>69</v>
      </c>
      <c r="E93" s="207" t="s">
        <v>132</v>
      </c>
      <c r="F93" s="207" t="s">
        <v>133</v>
      </c>
      <c r="G93" s="205"/>
      <c r="H93" s="205"/>
      <c r="I93" s="208"/>
      <c r="J93" s="209">
        <f>BK93</f>
        <v>0</v>
      </c>
      <c r="K93" s="205"/>
      <c r="L93" s="210"/>
      <c r="M93" s="211"/>
      <c r="N93" s="212"/>
      <c r="O93" s="212"/>
      <c r="P93" s="213">
        <f>P94+P231+P251+P274+P307+P451+P458+P515+P665+P731</f>
        <v>0</v>
      </c>
      <c r="Q93" s="212"/>
      <c r="R93" s="213">
        <f>R94+R231+R251+R274+R307+R451+R458+R515+R665+R731</f>
        <v>0</v>
      </c>
      <c r="S93" s="212"/>
      <c r="T93" s="214">
        <f>T94+T231+T251+T274+T307+T451+T458+T515+T665+T731</f>
        <v>0</v>
      </c>
      <c r="AR93" s="215" t="s">
        <v>78</v>
      </c>
      <c r="AT93" s="216" t="s">
        <v>69</v>
      </c>
      <c r="AU93" s="216" t="s">
        <v>70</v>
      </c>
      <c r="AY93" s="215" t="s">
        <v>134</v>
      </c>
      <c r="BK93" s="217">
        <f>BK94+BK231+BK251+BK274+BK307+BK451+BK458+BK515+BK665+BK731</f>
        <v>0</v>
      </c>
    </row>
    <row r="94" s="10" customFormat="1" ht="19.92" customHeight="1">
      <c r="B94" s="204"/>
      <c r="C94" s="205"/>
      <c r="D94" s="206" t="s">
        <v>69</v>
      </c>
      <c r="E94" s="218" t="s">
        <v>78</v>
      </c>
      <c r="F94" s="218" t="s">
        <v>135</v>
      </c>
      <c r="G94" s="205"/>
      <c r="H94" s="205"/>
      <c r="I94" s="208"/>
      <c r="J94" s="219">
        <f>BK94</f>
        <v>0</v>
      </c>
      <c r="K94" s="205"/>
      <c r="L94" s="210"/>
      <c r="M94" s="211"/>
      <c r="N94" s="212"/>
      <c r="O94" s="212"/>
      <c r="P94" s="213">
        <f>SUM(P95:P230)</f>
        <v>0</v>
      </c>
      <c r="Q94" s="212"/>
      <c r="R94" s="213">
        <f>SUM(R95:R230)</f>
        <v>0</v>
      </c>
      <c r="S94" s="212"/>
      <c r="T94" s="214">
        <f>SUM(T95:T230)</f>
        <v>0</v>
      </c>
      <c r="AR94" s="215" t="s">
        <v>78</v>
      </c>
      <c r="AT94" s="216" t="s">
        <v>69</v>
      </c>
      <c r="AU94" s="216" t="s">
        <v>78</v>
      </c>
      <c r="AY94" s="215" t="s">
        <v>134</v>
      </c>
      <c r="BK94" s="217">
        <f>SUM(BK95:BK230)</f>
        <v>0</v>
      </c>
    </row>
    <row r="95" s="1" customFormat="1" ht="51" customHeight="1">
      <c r="B95" s="45"/>
      <c r="C95" s="220" t="s">
        <v>78</v>
      </c>
      <c r="D95" s="220" t="s">
        <v>136</v>
      </c>
      <c r="E95" s="221" t="s">
        <v>137</v>
      </c>
      <c r="F95" s="222" t="s">
        <v>138</v>
      </c>
      <c r="G95" s="223" t="s">
        <v>139</v>
      </c>
      <c r="H95" s="224">
        <v>28</v>
      </c>
      <c r="I95" s="225"/>
      <c r="J95" s="226">
        <f>ROUND(I95*H95,2)</f>
        <v>0</v>
      </c>
      <c r="K95" s="222" t="s">
        <v>140</v>
      </c>
      <c r="L95" s="71"/>
      <c r="M95" s="227" t="s">
        <v>21</v>
      </c>
      <c r="N95" s="228" t="s">
        <v>41</v>
      </c>
      <c r="O95" s="46"/>
      <c r="P95" s="229">
        <f>O95*H95</f>
        <v>0</v>
      </c>
      <c r="Q95" s="229">
        <v>0</v>
      </c>
      <c r="R95" s="229">
        <f>Q95*H95</f>
        <v>0</v>
      </c>
      <c r="S95" s="229">
        <v>0</v>
      </c>
      <c r="T95" s="230">
        <f>S95*H95</f>
        <v>0</v>
      </c>
      <c r="AR95" s="23" t="s">
        <v>141</v>
      </c>
      <c r="AT95" s="23" t="s">
        <v>136</v>
      </c>
      <c r="AU95" s="23" t="s">
        <v>80</v>
      </c>
      <c r="AY95" s="23" t="s">
        <v>134</v>
      </c>
      <c r="BE95" s="231">
        <f>IF(N95="základní",J95,0)</f>
        <v>0</v>
      </c>
      <c r="BF95" s="231">
        <f>IF(N95="snížená",J95,0)</f>
        <v>0</v>
      </c>
      <c r="BG95" s="231">
        <f>IF(N95="zákl. přenesená",J95,0)</f>
        <v>0</v>
      </c>
      <c r="BH95" s="231">
        <f>IF(N95="sníž. přenesená",J95,0)</f>
        <v>0</v>
      </c>
      <c r="BI95" s="231">
        <f>IF(N95="nulová",J95,0)</f>
        <v>0</v>
      </c>
      <c r="BJ95" s="23" t="s">
        <v>78</v>
      </c>
      <c r="BK95" s="231">
        <f>ROUND(I95*H95,2)</f>
        <v>0</v>
      </c>
      <c r="BL95" s="23" t="s">
        <v>141</v>
      </c>
      <c r="BM95" s="23" t="s">
        <v>80</v>
      </c>
    </row>
    <row r="96" s="1" customFormat="1">
      <c r="B96" s="45"/>
      <c r="C96" s="73"/>
      <c r="D96" s="232" t="s">
        <v>142</v>
      </c>
      <c r="E96" s="73"/>
      <c r="F96" s="233" t="s">
        <v>143</v>
      </c>
      <c r="G96" s="73"/>
      <c r="H96" s="73"/>
      <c r="I96" s="190"/>
      <c r="J96" s="73"/>
      <c r="K96" s="73"/>
      <c r="L96" s="71"/>
      <c r="M96" s="234"/>
      <c r="N96" s="46"/>
      <c r="O96" s="46"/>
      <c r="P96" s="46"/>
      <c r="Q96" s="46"/>
      <c r="R96" s="46"/>
      <c r="S96" s="46"/>
      <c r="T96" s="94"/>
      <c r="AT96" s="23" t="s">
        <v>142</v>
      </c>
      <c r="AU96" s="23" t="s">
        <v>80</v>
      </c>
    </row>
    <row r="97" s="11" customFormat="1">
      <c r="B97" s="235"/>
      <c r="C97" s="236"/>
      <c r="D97" s="232" t="s">
        <v>144</v>
      </c>
      <c r="E97" s="237" t="s">
        <v>21</v>
      </c>
      <c r="F97" s="238" t="s">
        <v>145</v>
      </c>
      <c r="G97" s="236"/>
      <c r="H97" s="239">
        <v>20</v>
      </c>
      <c r="I97" s="240"/>
      <c r="J97" s="236"/>
      <c r="K97" s="236"/>
      <c r="L97" s="241"/>
      <c r="M97" s="242"/>
      <c r="N97" s="243"/>
      <c r="O97" s="243"/>
      <c r="P97" s="243"/>
      <c r="Q97" s="243"/>
      <c r="R97" s="243"/>
      <c r="S97" s="243"/>
      <c r="T97" s="244"/>
      <c r="AT97" s="245" t="s">
        <v>144</v>
      </c>
      <c r="AU97" s="245" t="s">
        <v>80</v>
      </c>
      <c r="AV97" s="11" t="s">
        <v>80</v>
      </c>
      <c r="AW97" s="11" t="s">
        <v>33</v>
      </c>
      <c r="AX97" s="11" t="s">
        <v>70</v>
      </c>
      <c r="AY97" s="245" t="s">
        <v>134</v>
      </c>
    </row>
    <row r="98" s="11" customFormat="1">
      <c r="B98" s="235"/>
      <c r="C98" s="236"/>
      <c r="D98" s="232" t="s">
        <v>144</v>
      </c>
      <c r="E98" s="237" t="s">
        <v>21</v>
      </c>
      <c r="F98" s="238" t="s">
        <v>146</v>
      </c>
      <c r="G98" s="236"/>
      <c r="H98" s="239">
        <v>8</v>
      </c>
      <c r="I98" s="240"/>
      <c r="J98" s="236"/>
      <c r="K98" s="236"/>
      <c r="L98" s="241"/>
      <c r="M98" s="242"/>
      <c r="N98" s="243"/>
      <c r="O98" s="243"/>
      <c r="P98" s="243"/>
      <c r="Q98" s="243"/>
      <c r="R98" s="243"/>
      <c r="S98" s="243"/>
      <c r="T98" s="244"/>
      <c r="AT98" s="245" t="s">
        <v>144</v>
      </c>
      <c r="AU98" s="245" t="s">
        <v>80</v>
      </c>
      <c r="AV98" s="11" t="s">
        <v>80</v>
      </c>
      <c r="AW98" s="11" t="s">
        <v>33</v>
      </c>
      <c r="AX98" s="11" t="s">
        <v>70</v>
      </c>
      <c r="AY98" s="245" t="s">
        <v>134</v>
      </c>
    </row>
    <row r="99" s="12" customFormat="1">
      <c r="B99" s="246"/>
      <c r="C99" s="247"/>
      <c r="D99" s="232" t="s">
        <v>144</v>
      </c>
      <c r="E99" s="248" t="s">
        <v>21</v>
      </c>
      <c r="F99" s="249" t="s">
        <v>147</v>
      </c>
      <c r="G99" s="247"/>
      <c r="H99" s="248" t="s">
        <v>21</v>
      </c>
      <c r="I99" s="250"/>
      <c r="J99" s="247"/>
      <c r="K99" s="247"/>
      <c r="L99" s="251"/>
      <c r="M99" s="252"/>
      <c r="N99" s="253"/>
      <c r="O99" s="253"/>
      <c r="P99" s="253"/>
      <c r="Q99" s="253"/>
      <c r="R99" s="253"/>
      <c r="S99" s="253"/>
      <c r="T99" s="254"/>
      <c r="AT99" s="255" t="s">
        <v>144</v>
      </c>
      <c r="AU99" s="255" t="s">
        <v>80</v>
      </c>
      <c r="AV99" s="12" t="s">
        <v>78</v>
      </c>
      <c r="AW99" s="12" t="s">
        <v>33</v>
      </c>
      <c r="AX99" s="12" t="s">
        <v>70</v>
      </c>
      <c r="AY99" s="255" t="s">
        <v>134</v>
      </c>
    </row>
    <row r="100" s="13" customFormat="1">
      <c r="B100" s="256"/>
      <c r="C100" s="257"/>
      <c r="D100" s="232" t="s">
        <v>144</v>
      </c>
      <c r="E100" s="258" t="s">
        <v>21</v>
      </c>
      <c r="F100" s="259" t="s">
        <v>148</v>
      </c>
      <c r="G100" s="257"/>
      <c r="H100" s="260">
        <v>28</v>
      </c>
      <c r="I100" s="261"/>
      <c r="J100" s="257"/>
      <c r="K100" s="257"/>
      <c r="L100" s="262"/>
      <c r="M100" s="263"/>
      <c r="N100" s="264"/>
      <c r="O100" s="264"/>
      <c r="P100" s="264"/>
      <c r="Q100" s="264"/>
      <c r="R100" s="264"/>
      <c r="S100" s="264"/>
      <c r="T100" s="265"/>
      <c r="AT100" s="266" t="s">
        <v>144</v>
      </c>
      <c r="AU100" s="266" t="s">
        <v>80</v>
      </c>
      <c r="AV100" s="13" t="s">
        <v>141</v>
      </c>
      <c r="AW100" s="13" t="s">
        <v>33</v>
      </c>
      <c r="AX100" s="13" t="s">
        <v>78</v>
      </c>
      <c r="AY100" s="266" t="s">
        <v>134</v>
      </c>
    </row>
    <row r="101" s="1" customFormat="1" ht="51" customHeight="1">
      <c r="B101" s="45"/>
      <c r="C101" s="220" t="s">
        <v>80</v>
      </c>
      <c r="D101" s="220" t="s">
        <v>136</v>
      </c>
      <c r="E101" s="221" t="s">
        <v>149</v>
      </c>
      <c r="F101" s="222" t="s">
        <v>150</v>
      </c>
      <c r="G101" s="223" t="s">
        <v>139</v>
      </c>
      <c r="H101" s="224">
        <v>12</v>
      </c>
      <c r="I101" s="225"/>
      <c r="J101" s="226">
        <f>ROUND(I101*H101,2)</f>
        <v>0</v>
      </c>
      <c r="K101" s="222" t="s">
        <v>140</v>
      </c>
      <c r="L101" s="71"/>
      <c r="M101" s="227" t="s">
        <v>21</v>
      </c>
      <c r="N101" s="228" t="s">
        <v>41</v>
      </c>
      <c r="O101" s="46"/>
      <c r="P101" s="229">
        <f>O101*H101</f>
        <v>0</v>
      </c>
      <c r="Q101" s="229">
        <v>0</v>
      </c>
      <c r="R101" s="229">
        <f>Q101*H101</f>
        <v>0</v>
      </c>
      <c r="S101" s="229">
        <v>0</v>
      </c>
      <c r="T101" s="230">
        <f>S101*H101</f>
        <v>0</v>
      </c>
      <c r="AR101" s="23" t="s">
        <v>141</v>
      </c>
      <c r="AT101" s="23" t="s">
        <v>136</v>
      </c>
      <c r="AU101" s="23" t="s">
        <v>80</v>
      </c>
      <c r="AY101" s="23" t="s">
        <v>134</v>
      </c>
      <c r="BE101" s="231">
        <f>IF(N101="základní",J101,0)</f>
        <v>0</v>
      </c>
      <c r="BF101" s="231">
        <f>IF(N101="snížená",J101,0)</f>
        <v>0</v>
      </c>
      <c r="BG101" s="231">
        <f>IF(N101="zákl. přenesená",J101,0)</f>
        <v>0</v>
      </c>
      <c r="BH101" s="231">
        <f>IF(N101="sníž. přenesená",J101,0)</f>
        <v>0</v>
      </c>
      <c r="BI101" s="231">
        <f>IF(N101="nulová",J101,0)</f>
        <v>0</v>
      </c>
      <c r="BJ101" s="23" t="s">
        <v>78</v>
      </c>
      <c r="BK101" s="231">
        <f>ROUND(I101*H101,2)</f>
        <v>0</v>
      </c>
      <c r="BL101" s="23" t="s">
        <v>141</v>
      </c>
      <c r="BM101" s="23" t="s">
        <v>141</v>
      </c>
    </row>
    <row r="102" s="1" customFormat="1">
      <c r="B102" s="45"/>
      <c r="C102" s="73"/>
      <c r="D102" s="232" t="s">
        <v>142</v>
      </c>
      <c r="E102" s="73"/>
      <c r="F102" s="233" t="s">
        <v>143</v>
      </c>
      <c r="G102" s="73"/>
      <c r="H102" s="73"/>
      <c r="I102" s="190"/>
      <c r="J102" s="73"/>
      <c r="K102" s="73"/>
      <c r="L102" s="71"/>
      <c r="M102" s="234"/>
      <c r="N102" s="46"/>
      <c r="O102" s="46"/>
      <c r="P102" s="46"/>
      <c r="Q102" s="46"/>
      <c r="R102" s="46"/>
      <c r="S102" s="46"/>
      <c r="T102" s="94"/>
      <c r="AT102" s="23" t="s">
        <v>142</v>
      </c>
      <c r="AU102" s="23" t="s">
        <v>80</v>
      </c>
    </row>
    <row r="103" s="11" customFormat="1">
      <c r="B103" s="235"/>
      <c r="C103" s="236"/>
      <c r="D103" s="232" t="s">
        <v>144</v>
      </c>
      <c r="E103" s="237" t="s">
        <v>21</v>
      </c>
      <c r="F103" s="238" t="s">
        <v>151</v>
      </c>
      <c r="G103" s="236"/>
      <c r="H103" s="239">
        <v>12</v>
      </c>
      <c r="I103" s="240"/>
      <c r="J103" s="236"/>
      <c r="K103" s="236"/>
      <c r="L103" s="241"/>
      <c r="M103" s="242"/>
      <c r="N103" s="243"/>
      <c r="O103" s="243"/>
      <c r="P103" s="243"/>
      <c r="Q103" s="243"/>
      <c r="R103" s="243"/>
      <c r="S103" s="243"/>
      <c r="T103" s="244"/>
      <c r="AT103" s="245" t="s">
        <v>144</v>
      </c>
      <c r="AU103" s="245" t="s">
        <v>80</v>
      </c>
      <c r="AV103" s="11" t="s">
        <v>80</v>
      </c>
      <c r="AW103" s="11" t="s">
        <v>33</v>
      </c>
      <c r="AX103" s="11" t="s">
        <v>70</v>
      </c>
      <c r="AY103" s="245" t="s">
        <v>134</v>
      </c>
    </row>
    <row r="104" s="12" customFormat="1">
      <c r="B104" s="246"/>
      <c r="C104" s="247"/>
      <c r="D104" s="232" t="s">
        <v>144</v>
      </c>
      <c r="E104" s="248" t="s">
        <v>21</v>
      </c>
      <c r="F104" s="249" t="s">
        <v>152</v>
      </c>
      <c r="G104" s="247"/>
      <c r="H104" s="248" t="s">
        <v>21</v>
      </c>
      <c r="I104" s="250"/>
      <c r="J104" s="247"/>
      <c r="K104" s="247"/>
      <c r="L104" s="251"/>
      <c r="M104" s="252"/>
      <c r="N104" s="253"/>
      <c r="O104" s="253"/>
      <c r="P104" s="253"/>
      <c r="Q104" s="253"/>
      <c r="R104" s="253"/>
      <c r="S104" s="253"/>
      <c r="T104" s="254"/>
      <c r="AT104" s="255" t="s">
        <v>144</v>
      </c>
      <c r="AU104" s="255" t="s">
        <v>80</v>
      </c>
      <c r="AV104" s="12" t="s">
        <v>78</v>
      </c>
      <c r="AW104" s="12" t="s">
        <v>33</v>
      </c>
      <c r="AX104" s="12" t="s">
        <v>70</v>
      </c>
      <c r="AY104" s="255" t="s">
        <v>134</v>
      </c>
    </row>
    <row r="105" s="13" customFormat="1">
      <c r="B105" s="256"/>
      <c r="C105" s="257"/>
      <c r="D105" s="232" t="s">
        <v>144</v>
      </c>
      <c r="E105" s="258" t="s">
        <v>21</v>
      </c>
      <c r="F105" s="259" t="s">
        <v>148</v>
      </c>
      <c r="G105" s="257"/>
      <c r="H105" s="260">
        <v>12</v>
      </c>
      <c r="I105" s="261"/>
      <c r="J105" s="257"/>
      <c r="K105" s="257"/>
      <c r="L105" s="262"/>
      <c r="M105" s="263"/>
      <c r="N105" s="264"/>
      <c r="O105" s="264"/>
      <c r="P105" s="264"/>
      <c r="Q105" s="264"/>
      <c r="R105" s="264"/>
      <c r="S105" s="264"/>
      <c r="T105" s="265"/>
      <c r="AT105" s="266" t="s">
        <v>144</v>
      </c>
      <c r="AU105" s="266" t="s">
        <v>80</v>
      </c>
      <c r="AV105" s="13" t="s">
        <v>141</v>
      </c>
      <c r="AW105" s="13" t="s">
        <v>33</v>
      </c>
      <c r="AX105" s="13" t="s">
        <v>78</v>
      </c>
      <c r="AY105" s="266" t="s">
        <v>134</v>
      </c>
    </row>
    <row r="106" s="1" customFormat="1" ht="63.75" customHeight="1">
      <c r="B106" s="45"/>
      <c r="C106" s="220" t="s">
        <v>153</v>
      </c>
      <c r="D106" s="220" t="s">
        <v>136</v>
      </c>
      <c r="E106" s="221" t="s">
        <v>154</v>
      </c>
      <c r="F106" s="222" t="s">
        <v>155</v>
      </c>
      <c r="G106" s="223" t="s">
        <v>139</v>
      </c>
      <c r="H106" s="224">
        <v>1330</v>
      </c>
      <c r="I106" s="225"/>
      <c r="J106" s="226">
        <f>ROUND(I106*H106,2)</f>
        <v>0</v>
      </c>
      <c r="K106" s="222" t="s">
        <v>140</v>
      </c>
      <c r="L106" s="71"/>
      <c r="M106" s="227" t="s">
        <v>21</v>
      </c>
      <c r="N106" s="228" t="s">
        <v>41</v>
      </c>
      <c r="O106" s="46"/>
      <c r="P106" s="229">
        <f>O106*H106</f>
        <v>0</v>
      </c>
      <c r="Q106" s="229">
        <v>0</v>
      </c>
      <c r="R106" s="229">
        <f>Q106*H106</f>
        <v>0</v>
      </c>
      <c r="S106" s="229">
        <v>0</v>
      </c>
      <c r="T106" s="230">
        <f>S106*H106</f>
        <v>0</v>
      </c>
      <c r="AR106" s="23" t="s">
        <v>141</v>
      </c>
      <c r="AT106" s="23" t="s">
        <v>136</v>
      </c>
      <c r="AU106" s="23" t="s">
        <v>80</v>
      </c>
      <c r="AY106" s="23" t="s">
        <v>134</v>
      </c>
      <c r="BE106" s="231">
        <f>IF(N106="základní",J106,0)</f>
        <v>0</v>
      </c>
      <c r="BF106" s="231">
        <f>IF(N106="snížená",J106,0)</f>
        <v>0</v>
      </c>
      <c r="BG106" s="231">
        <f>IF(N106="zákl. přenesená",J106,0)</f>
        <v>0</v>
      </c>
      <c r="BH106" s="231">
        <f>IF(N106="sníž. přenesená",J106,0)</f>
        <v>0</v>
      </c>
      <c r="BI106" s="231">
        <f>IF(N106="nulová",J106,0)</f>
        <v>0</v>
      </c>
      <c r="BJ106" s="23" t="s">
        <v>78</v>
      </c>
      <c r="BK106" s="231">
        <f>ROUND(I106*H106,2)</f>
        <v>0</v>
      </c>
      <c r="BL106" s="23" t="s">
        <v>141</v>
      </c>
      <c r="BM106" s="23" t="s">
        <v>156</v>
      </c>
    </row>
    <row r="107" s="1" customFormat="1">
      <c r="B107" s="45"/>
      <c r="C107" s="73"/>
      <c r="D107" s="232" t="s">
        <v>142</v>
      </c>
      <c r="E107" s="73"/>
      <c r="F107" s="233" t="s">
        <v>143</v>
      </c>
      <c r="G107" s="73"/>
      <c r="H107" s="73"/>
      <c r="I107" s="190"/>
      <c r="J107" s="73"/>
      <c r="K107" s="73"/>
      <c r="L107" s="71"/>
      <c r="M107" s="234"/>
      <c r="N107" s="46"/>
      <c r="O107" s="46"/>
      <c r="P107" s="46"/>
      <c r="Q107" s="46"/>
      <c r="R107" s="46"/>
      <c r="S107" s="46"/>
      <c r="T107" s="94"/>
      <c r="AT107" s="23" t="s">
        <v>142</v>
      </c>
      <c r="AU107" s="23" t="s">
        <v>80</v>
      </c>
    </row>
    <row r="108" s="11" customFormat="1">
      <c r="B108" s="235"/>
      <c r="C108" s="236"/>
      <c r="D108" s="232" t="s">
        <v>144</v>
      </c>
      <c r="E108" s="237" t="s">
        <v>21</v>
      </c>
      <c r="F108" s="238" t="s">
        <v>157</v>
      </c>
      <c r="G108" s="236"/>
      <c r="H108" s="239">
        <v>1330</v>
      </c>
      <c r="I108" s="240"/>
      <c r="J108" s="236"/>
      <c r="K108" s="236"/>
      <c r="L108" s="241"/>
      <c r="M108" s="242"/>
      <c r="N108" s="243"/>
      <c r="O108" s="243"/>
      <c r="P108" s="243"/>
      <c r="Q108" s="243"/>
      <c r="R108" s="243"/>
      <c r="S108" s="243"/>
      <c r="T108" s="244"/>
      <c r="AT108" s="245" t="s">
        <v>144</v>
      </c>
      <c r="AU108" s="245" t="s">
        <v>80</v>
      </c>
      <c r="AV108" s="11" t="s">
        <v>80</v>
      </c>
      <c r="AW108" s="11" t="s">
        <v>33</v>
      </c>
      <c r="AX108" s="11" t="s">
        <v>70</v>
      </c>
      <c r="AY108" s="245" t="s">
        <v>134</v>
      </c>
    </row>
    <row r="109" s="12" customFormat="1">
      <c r="B109" s="246"/>
      <c r="C109" s="247"/>
      <c r="D109" s="232" t="s">
        <v>144</v>
      </c>
      <c r="E109" s="248" t="s">
        <v>21</v>
      </c>
      <c r="F109" s="249" t="s">
        <v>158</v>
      </c>
      <c r="G109" s="247"/>
      <c r="H109" s="248" t="s">
        <v>21</v>
      </c>
      <c r="I109" s="250"/>
      <c r="J109" s="247"/>
      <c r="K109" s="247"/>
      <c r="L109" s="251"/>
      <c r="M109" s="252"/>
      <c r="N109" s="253"/>
      <c r="O109" s="253"/>
      <c r="P109" s="253"/>
      <c r="Q109" s="253"/>
      <c r="R109" s="253"/>
      <c r="S109" s="253"/>
      <c r="T109" s="254"/>
      <c r="AT109" s="255" t="s">
        <v>144</v>
      </c>
      <c r="AU109" s="255" t="s">
        <v>80</v>
      </c>
      <c r="AV109" s="12" t="s">
        <v>78</v>
      </c>
      <c r="AW109" s="12" t="s">
        <v>33</v>
      </c>
      <c r="AX109" s="12" t="s">
        <v>70</v>
      </c>
      <c r="AY109" s="255" t="s">
        <v>134</v>
      </c>
    </row>
    <row r="110" s="13" customFormat="1">
      <c r="B110" s="256"/>
      <c r="C110" s="257"/>
      <c r="D110" s="232" t="s">
        <v>144</v>
      </c>
      <c r="E110" s="258" t="s">
        <v>21</v>
      </c>
      <c r="F110" s="259" t="s">
        <v>148</v>
      </c>
      <c r="G110" s="257"/>
      <c r="H110" s="260">
        <v>1330</v>
      </c>
      <c r="I110" s="261"/>
      <c r="J110" s="257"/>
      <c r="K110" s="257"/>
      <c r="L110" s="262"/>
      <c r="M110" s="263"/>
      <c r="N110" s="264"/>
      <c r="O110" s="264"/>
      <c r="P110" s="264"/>
      <c r="Q110" s="264"/>
      <c r="R110" s="264"/>
      <c r="S110" s="264"/>
      <c r="T110" s="265"/>
      <c r="AT110" s="266" t="s">
        <v>144</v>
      </c>
      <c r="AU110" s="266" t="s">
        <v>80</v>
      </c>
      <c r="AV110" s="13" t="s">
        <v>141</v>
      </c>
      <c r="AW110" s="13" t="s">
        <v>33</v>
      </c>
      <c r="AX110" s="13" t="s">
        <v>78</v>
      </c>
      <c r="AY110" s="266" t="s">
        <v>134</v>
      </c>
    </row>
    <row r="111" s="1" customFormat="1" ht="51" customHeight="1">
      <c r="B111" s="45"/>
      <c r="C111" s="220" t="s">
        <v>141</v>
      </c>
      <c r="D111" s="220" t="s">
        <v>136</v>
      </c>
      <c r="E111" s="221" t="s">
        <v>159</v>
      </c>
      <c r="F111" s="222" t="s">
        <v>160</v>
      </c>
      <c r="G111" s="223" t="s">
        <v>139</v>
      </c>
      <c r="H111" s="224">
        <v>315</v>
      </c>
      <c r="I111" s="225"/>
      <c r="J111" s="226">
        <f>ROUND(I111*H111,2)</f>
        <v>0</v>
      </c>
      <c r="K111" s="222" t="s">
        <v>140</v>
      </c>
      <c r="L111" s="71"/>
      <c r="M111" s="227" t="s">
        <v>21</v>
      </c>
      <c r="N111" s="228" t="s">
        <v>41</v>
      </c>
      <c r="O111" s="46"/>
      <c r="P111" s="229">
        <f>O111*H111</f>
        <v>0</v>
      </c>
      <c r="Q111" s="229">
        <v>0</v>
      </c>
      <c r="R111" s="229">
        <f>Q111*H111</f>
        <v>0</v>
      </c>
      <c r="S111" s="229">
        <v>0</v>
      </c>
      <c r="T111" s="230">
        <f>S111*H111</f>
        <v>0</v>
      </c>
      <c r="AR111" s="23" t="s">
        <v>141</v>
      </c>
      <c r="AT111" s="23" t="s">
        <v>136</v>
      </c>
      <c r="AU111" s="23" t="s">
        <v>80</v>
      </c>
      <c r="AY111" s="23" t="s">
        <v>134</v>
      </c>
      <c r="BE111" s="231">
        <f>IF(N111="základní",J111,0)</f>
        <v>0</v>
      </c>
      <c r="BF111" s="231">
        <f>IF(N111="snížená",J111,0)</f>
        <v>0</v>
      </c>
      <c r="BG111" s="231">
        <f>IF(N111="zákl. přenesená",J111,0)</f>
        <v>0</v>
      </c>
      <c r="BH111" s="231">
        <f>IF(N111="sníž. přenesená",J111,0)</f>
        <v>0</v>
      </c>
      <c r="BI111" s="231">
        <f>IF(N111="nulová",J111,0)</f>
        <v>0</v>
      </c>
      <c r="BJ111" s="23" t="s">
        <v>78</v>
      </c>
      <c r="BK111" s="231">
        <f>ROUND(I111*H111,2)</f>
        <v>0</v>
      </c>
      <c r="BL111" s="23" t="s">
        <v>141</v>
      </c>
      <c r="BM111" s="23" t="s">
        <v>161</v>
      </c>
    </row>
    <row r="112" s="1" customFormat="1">
      <c r="B112" s="45"/>
      <c r="C112" s="73"/>
      <c r="D112" s="232" t="s">
        <v>142</v>
      </c>
      <c r="E112" s="73"/>
      <c r="F112" s="233" t="s">
        <v>162</v>
      </c>
      <c r="G112" s="73"/>
      <c r="H112" s="73"/>
      <c r="I112" s="190"/>
      <c r="J112" s="73"/>
      <c r="K112" s="73"/>
      <c r="L112" s="71"/>
      <c r="M112" s="234"/>
      <c r="N112" s="46"/>
      <c r="O112" s="46"/>
      <c r="P112" s="46"/>
      <c r="Q112" s="46"/>
      <c r="R112" s="46"/>
      <c r="S112" s="46"/>
      <c r="T112" s="94"/>
      <c r="AT112" s="23" t="s">
        <v>142</v>
      </c>
      <c r="AU112" s="23" t="s">
        <v>80</v>
      </c>
    </row>
    <row r="113" s="11" customFormat="1">
      <c r="B113" s="235"/>
      <c r="C113" s="236"/>
      <c r="D113" s="232" t="s">
        <v>144</v>
      </c>
      <c r="E113" s="237" t="s">
        <v>21</v>
      </c>
      <c r="F113" s="238" t="s">
        <v>163</v>
      </c>
      <c r="G113" s="236"/>
      <c r="H113" s="239">
        <v>315</v>
      </c>
      <c r="I113" s="240"/>
      <c r="J113" s="236"/>
      <c r="K113" s="236"/>
      <c r="L113" s="241"/>
      <c r="M113" s="242"/>
      <c r="N113" s="243"/>
      <c r="O113" s="243"/>
      <c r="P113" s="243"/>
      <c r="Q113" s="243"/>
      <c r="R113" s="243"/>
      <c r="S113" s="243"/>
      <c r="T113" s="244"/>
      <c r="AT113" s="245" t="s">
        <v>144</v>
      </c>
      <c r="AU113" s="245" t="s">
        <v>80</v>
      </c>
      <c r="AV113" s="11" t="s">
        <v>80</v>
      </c>
      <c r="AW113" s="11" t="s">
        <v>33</v>
      </c>
      <c r="AX113" s="11" t="s">
        <v>70</v>
      </c>
      <c r="AY113" s="245" t="s">
        <v>134</v>
      </c>
    </row>
    <row r="114" s="12" customFormat="1">
      <c r="B114" s="246"/>
      <c r="C114" s="247"/>
      <c r="D114" s="232" t="s">
        <v>144</v>
      </c>
      <c r="E114" s="248" t="s">
        <v>21</v>
      </c>
      <c r="F114" s="249" t="s">
        <v>164</v>
      </c>
      <c r="G114" s="247"/>
      <c r="H114" s="248" t="s">
        <v>21</v>
      </c>
      <c r="I114" s="250"/>
      <c r="J114" s="247"/>
      <c r="K114" s="247"/>
      <c r="L114" s="251"/>
      <c r="M114" s="252"/>
      <c r="N114" s="253"/>
      <c r="O114" s="253"/>
      <c r="P114" s="253"/>
      <c r="Q114" s="253"/>
      <c r="R114" s="253"/>
      <c r="S114" s="253"/>
      <c r="T114" s="254"/>
      <c r="AT114" s="255" t="s">
        <v>144</v>
      </c>
      <c r="AU114" s="255" t="s">
        <v>80</v>
      </c>
      <c r="AV114" s="12" t="s">
        <v>78</v>
      </c>
      <c r="AW114" s="12" t="s">
        <v>33</v>
      </c>
      <c r="AX114" s="12" t="s">
        <v>70</v>
      </c>
      <c r="AY114" s="255" t="s">
        <v>134</v>
      </c>
    </row>
    <row r="115" s="13" customFormat="1">
      <c r="B115" s="256"/>
      <c r="C115" s="257"/>
      <c r="D115" s="232" t="s">
        <v>144</v>
      </c>
      <c r="E115" s="258" t="s">
        <v>21</v>
      </c>
      <c r="F115" s="259" t="s">
        <v>148</v>
      </c>
      <c r="G115" s="257"/>
      <c r="H115" s="260">
        <v>315</v>
      </c>
      <c r="I115" s="261"/>
      <c r="J115" s="257"/>
      <c r="K115" s="257"/>
      <c r="L115" s="262"/>
      <c r="M115" s="263"/>
      <c r="N115" s="264"/>
      <c r="O115" s="264"/>
      <c r="P115" s="264"/>
      <c r="Q115" s="264"/>
      <c r="R115" s="264"/>
      <c r="S115" s="264"/>
      <c r="T115" s="265"/>
      <c r="AT115" s="266" t="s">
        <v>144</v>
      </c>
      <c r="AU115" s="266" t="s">
        <v>80</v>
      </c>
      <c r="AV115" s="13" t="s">
        <v>141</v>
      </c>
      <c r="AW115" s="13" t="s">
        <v>33</v>
      </c>
      <c r="AX115" s="13" t="s">
        <v>78</v>
      </c>
      <c r="AY115" s="266" t="s">
        <v>134</v>
      </c>
    </row>
    <row r="116" s="1" customFormat="1" ht="51" customHeight="1">
      <c r="B116" s="45"/>
      <c r="C116" s="220" t="s">
        <v>165</v>
      </c>
      <c r="D116" s="220" t="s">
        <v>136</v>
      </c>
      <c r="E116" s="221" t="s">
        <v>159</v>
      </c>
      <c r="F116" s="222" t="s">
        <v>160</v>
      </c>
      <c r="G116" s="223" t="s">
        <v>139</v>
      </c>
      <c r="H116" s="224">
        <v>12</v>
      </c>
      <c r="I116" s="225"/>
      <c r="J116" s="226">
        <f>ROUND(I116*H116,2)</f>
        <v>0</v>
      </c>
      <c r="K116" s="222" t="s">
        <v>140</v>
      </c>
      <c r="L116" s="71"/>
      <c r="M116" s="227" t="s">
        <v>21</v>
      </c>
      <c r="N116" s="228" t="s">
        <v>41</v>
      </c>
      <c r="O116" s="46"/>
      <c r="P116" s="229">
        <f>O116*H116</f>
        <v>0</v>
      </c>
      <c r="Q116" s="229">
        <v>0</v>
      </c>
      <c r="R116" s="229">
        <f>Q116*H116</f>
        <v>0</v>
      </c>
      <c r="S116" s="229">
        <v>0</v>
      </c>
      <c r="T116" s="230">
        <f>S116*H116</f>
        <v>0</v>
      </c>
      <c r="AR116" s="23" t="s">
        <v>141</v>
      </c>
      <c r="AT116" s="23" t="s">
        <v>136</v>
      </c>
      <c r="AU116" s="23" t="s">
        <v>80</v>
      </c>
      <c r="AY116" s="23" t="s">
        <v>134</v>
      </c>
      <c r="BE116" s="231">
        <f>IF(N116="základní",J116,0)</f>
        <v>0</v>
      </c>
      <c r="BF116" s="231">
        <f>IF(N116="snížená",J116,0)</f>
        <v>0</v>
      </c>
      <c r="BG116" s="231">
        <f>IF(N116="zákl. přenesená",J116,0)</f>
        <v>0</v>
      </c>
      <c r="BH116" s="231">
        <f>IF(N116="sníž. přenesená",J116,0)</f>
        <v>0</v>
      </c>
      <c r="BI116" s="231">
        <f>IF(N116="nulová",J116,0)</f>
        <v>0</v>
      </c>
      <c r="BJ116" s="23" t="s">
        <v>78</v>
      </c>
      <c r="BK116" s="231">
        <f>ROUND(I116*H116,2)</f>
        <v>0</v>
      </c>
      <c r="BL116" s="23" t="s">
        <v>141</v>
      </c>
      <c r="BM116" s="23" t="s">
        <v>166</v>
      </c>
    </row>
    <row r="117" s="1" customFormat="1">
      <c r="B117" s="45"/>
      <c r="C117" s="73"/>
      <c r="D117" s="232" t="s">
        <v>142</v>
      </c>
      <c r="E117" s="73"/>
      <c r="F117" s="233" t="s">
        <v>162</v>
      </c>
      <c r="G117" s="73"/>
      <c r="H117" s="73"/>
      <c r="I117" s="190"/>
      <c r="J117" s="73"/>
      <c r="K117" s="73"/>
      <c r="L117" s="71"/>
      <c r="M117" s="234"/>
      <c r="N117" s="46"/>
      <c r="O117" s="46"/>
      <c r="P117" s="46"/>
      <c r="Q117" s="46"/>
      <c r="R117" s="46"/>
      <c r="S117" s="46"/>
      <c r="T117" s="94"/>
      <c r="AT117" s="23" t="s">
        <v>142</v>
      </c>
      <c r="AU117" s="23" t="s">
        <v>80</v>
      </c>
    </row>
    <row r="118" s="11" customFormat="1">
      <c r="B118" s="235"/>
      <c r="C118" s="236"/>
      <c r="D118" s="232" t="s">
        <v>144</v>
      </c>
      <c r="E118" s="237" t="s">
        <v>21</v>
      </c>
      <c r="F118" s="238" t="s">
        <v>151</v>
      </c>
      <c r="G118" s="236"/>
      <c r="H118" s="239">
        <v>12</v>
      </c>
      <c r="I118" s="240"/>
      <c r="J118" s="236"/>
      <c r="K118" s="236"/>
      <c r="L118" s="241"/>
      <c r="M118" s="242"/>
      <c r="N118" s="243"/>
      <c r="O118" s="243"/>
      <c r="P118" s="243"/>
      <c r="Q118" s="243"/>
      <c r="R118" s="243"/>
      <c r="S118" s="243"/>
      <c r="T118" s="244"/>
      <c r="AT118" s="245" t="s">
        <v>144</v>
      </c>
      <c r="AU118" s="245" t="s">
        <v>80</v>
      </c>
      <c r="AV118" s="11" t="s">
        <v>80</v>
      </c>
      <c r="AW118" s="11" t="s">
        <v>33</v>
      </c>
      <c r="AX118" s="11" t="s">
        <v>70</v>
      </c>
      <c r="AY118" s="245" t="s">
        <v>134</v>
      </c>
    </row>
    <row r="119" s="12" customFormat="1">
      <c r="B119" s="246"/>
      <c r="C119" s="247"/>
      <c r="D119" s="232" t="s">
        <v>144</v>
      </c>
      <c r="E119" s="248" t="s">
        <v>21</v>
      </c>
      <c r="F119" s="249" t="s">
        <v>167</v>
      </c>
      <c r="G119" s="247"/>
      <c r="H119" s="248" t="s">
        <v>21</v>
      </c>
      <c r="I119" s="250"/>
      <c r="J119" s="247"/>
      <c r="K119" s="247"/>
      <c r="L119" s="251"/>
      <c r="M119" s="252"/>
      <c r="N119" s="253"/>
      <c r="O119" s="253"/>
      <c r="P119" s="253"/>
      <c r="Q119" s="253"/>
      <c r="R119" s="253"/>
      <c r="S119" s="253"/>
      <c r="T119" s="254"/>
      <c r="AT119" s="255" t="s">
        <v>144</v>
      </c>
      <c r="AU119" s="255" t="s">
        <v>80</v>
      </c>
      <c r="AV119" s="12" t="s">
        <v>78</v>
      </c>
      <c r="AW119" s="12" t="s">
        <v>33</v>
      </c>
      <c r="AX119" s="12" t="s">
        <v>70</v>
      </c>
      <c r="AY119" s="255" t="s">
        <v>134</v>
      </c>
    </row>
    <row r="120" s="13" customFormat="1">
      <c r="B120" s="256"/>
      <c r="C120" s="257"/>
      <c r="D120" s="232" t="s">
        <v>144</v>
      </c>
      <c r="E120" s="258" t="s">
        <v>21</v>
      </c>
      <c r="F120" s="259" t="s">
        <v>148</v>
      </c>
      <c r="G120" s="257"/>
      <c r="H120" s="260">
        <v>12</v>
      </c>
      <c r="I120" s="261"/>
      <c r="J120" s="257"/>
      <c r="K120" s="257"/>
      <c r="L120" s="262"/>
      <c r="M120" s="263"/>
      <c r="N120" s="264"/>
      <c r="O120" s="264"/>
      <c r="P120" s="264"/>
      <c r="Q120" s="264"/>
      <c r="R120" s="264"/>
      <c r="S120" s="264"/>
      <c r="T120" s="265"/>
      <c r="AT120" s="266" t="s">
        <v>144</v>
      </c>
      <c r="AU120" s="266" t="s">
        <v>80</v>
      </c>
      <c r="AV120" s="13" t="s">
        <v>141</v>
      </c>
      <c r="AW120" s="13" t="s">
        <v>33</v>
      </c>
      <c r="AX120" s="13" t="s">
        <v>78</v>
      </c>
      <c r="AY120" s="266" t="s">
        <v>134</v>
      </c>
    </row>
    <row r="121" s="1" customFormat="1" ht="51" customHeight="1">
      <c r="B121" s="45"/>
      <c r="C121" s="220" t="s">
        <v>156</v>
      </c>
      <c r="D121" s="220" t="s">
        <v>136</v>
      </c>
      <c r="E121" s="221" t="s">
        <v>168</v>
      </c>
      <c r="F121" s="222" t="s">
        <v>169</v>
      </c>
      <c r="G121" s="223" t="s">
        <v>139</v>
      </c>
      <c r="H121" s="224">
        <v>315</v>
      </c>
      <c r="I121" s="225"/>
      <c r="J121" s="226">
        <f>ROUND(I121*H121,2)</f>
        <v>0</v>
      </c>
      <c r="K121" s="222" t="s">
        <v>140</v>
      </c>
      <c r="L121" s="71"/>
      <c r="M121" s="227" t="s">
        <v>21</v>
      </c>
      <c r="N121" s="228" t="s">
        <v>41</v>
      </c>
      <c r="O121" s="46"/>
      <c r="P121" s="229">
        <f>O121*H121</f>
        <v>0</v>
      </c>
      <c r="Q121" s="229">
        <v>0</v>
      </c>
      <c r="R121" s="229">
        <f>Q121*H121</f>
        <v>0</v>
      </c>
      <c r="S121" s="229">
        <v>0</v>
      </c>
      <c r="T121" s="230">
        <f>S121*H121</f>
        <v>0</v>
      </c>
      <c r="AR121" s="23" t="s">
        <v>141</v>
      </c>
      <c r="AT121" s="23" t="s">
        <v>136</v>
      </c>
      <c r="AU121" s="23" t="s">
        <v>80</v>
      </c>
      <c r="AY121" s="23" t="s">
        <v>134</v>
      </c>
      <c r="BE121" s="231">
        <f>IF(N121="základní",J121,0)</f>
        <v>0</v>
      </c>
      <c r="BF121" s="231">
        <f>IF(N121="snížená",J121,0)</f>
        <v>0</v>
      </c>
      <c r="BG121" s="231">
        <f>IF(N121="zákl. přenesená",J121,0)</f>
        <v>0</v>
      </c>
      <c r="BH121" s="231">
        <f>IF(N121="sníž. přenesená",J121,0)</f>
        <v>0</v>
      </c>
      <c r="BI121" s="231">
        <f>IF(N121="nulová",J121,0)</f>
        <v>0</v>
      </c>
      <c r="BJ121" s="23" t="s">
        <v>78</v>
      </c>
      <c r="BK121" s="231">
        <f>ROUND(I121*H121,2)</f>
        <v>0</v>
      </c>
      <c r="BL121" s="23" t="s">
        <v>141</v>
      </c>
      <c r="BM121" s="23" t="s">
        <v>151</v>
      </c>
    </row>
    <row r="122" s="1" customFormat="1">
      <c r="B122" s="45"/>
      <c r="C122" s="73"/>
      <c r="D122" s="232" t="s">
        <v>142</v>
      </c>
      <c r="E122" s="73"/>
      <c r="F122" s="233" t="s">
        <v>162</v>
      </c>
      <c r="G122" s="73"/>
      <c r="H122" s="73"/>
      <c r="I122" s="190"/>
      <c r="J122" s="73"/>
      <c r="K122" s="73"/>
      <c r="L122" s="71"/>
      <c r="M122" s="234"/>
      <c r="N122" s="46"/>
      <c r="O122" s="46"/>
      <c r="P122" s="46"/>
      <c r="Q122" s="46"/>
      <c r="R122" s="46"/>
      <c r="S122" s="46"/>
      <c r="T122" s="94"/>
      <c r="AT122" s="23" t="s">
        <v>142</v>
      </c>
      <c r="AU122" s="23" t="s">
        <v>80</v>
      </c>
    </row>
    <row r="123" s="12" customFormat="1">
      <c r="B123" s="246"/>
      <c r="C123" s="247"/>
      <c r="D123" s="232" t="s">
        <v>144</v>
      </c>
      <c r="E123" s="248" t="s">
        <v>21</v>
      </c>
      <c r="F123" s="249" t="s">
        <v>164</v>
      </c>
      <c r="G123" s="247"/>
      <c r="H123" s="248" t="s">
        <v>21</v>
      </c>
      <c r="I123" s="250"/>
      <c r="J123" s="247"/>
      <c r="K123" s="247"/>
      <c r="L123" s="251"/>
      <c r="M123" s="252"/>
      <c r="N123" s="253"/>
      <c r="O123" s="253"/>
      <c r="P123" s="253"/>
      <c r="Q123" s="253"/>
      <c r="R123" s="253"/>
      <c r="S123" s="253"/>
      <c r="T123" s="254"/>
      <c r="AT123" s="255" t="s">
        <v>144</v>
      </c>
      <c r="AU123" s="255" t="s">
        <v>80</v>
      </c>
      <c r="AV123" s="12" t="s">
        <v>78</v>
      </c>
      <c r="AW123" s="12" t="s">
        <v>33</v>
      </c>
      <c r="AX123" s="12" t="s">
        <v>70</v>
      </c>
      <c r="AY123" s="255" t="s">
        <v>134</v>
      </c>
    </row>
    <row r="124" s="11" customFormat="1">
      <c r="B124" s="235"/>
      <c r="C124" s="236"/>
      <c r="D124" s="232" t="s">
        <v>144</v>
      </c>
      <c r="E124" s="237" t="s">
        <v>21</v>
      </c>
      <c r="F124" s="238" t="s">
        <v>170</v>
      </c>
      <c r="G124" s="236"/>
      <c r="H124" s="239">
        <v>315</v>
      </c>
      <c r="I124" s="240"/>
      <c r="J124" s="236"/>
      <c r="K124" s="236"/>
      <c r="L124" s="241"/>
      <c r="M124" s="242"/>
      <c r="N124" s="243"/>
      <c r="O124" s="243"/>
      <c r="P124" s="243"/>
      <c r="Q124" s="243"/>
      <c r="R124" s="243"/>
      <c r="S124" s="243"/>
      <c r="T124" s="244"/>
      <c r="AT124" s="245" t="s">
        <v>144</v>
      </c>
      <c r="AU124" s="245" t="s">
        <v>80</v>
      </c>
      <c r="AV124" s="11" t="s">
        <v>80</v>
      </c>
      <c r="AW124" s="11" t="s">
        <v>33</v>
      </c>
      <c r="AX124" s="11" t="s">
        <v>70</v>
      </c>
      <c r="AY124" s="245" t="s">
        <v>134</v>
      </c>
    </row>
    <row r="125" s="13" customFormat="1">
      <c r="B125" s="256"/>
      <c r="C125" s="257"/>
      <c r="D125" s="232" t="s">
        <v>144</v>
      </c>
      <c r="E125" s="258" t="s">
        <v>21</v>
      </c>
      <c r="F125" s="259" t="s">
        <v>148</v>
      </c>
      <c r="G125" s="257"/>
      <c r="H125" s="260">
        <v>315</v>
      </c>
      <c r="I125" s="261"/>
      <c r="J125" s="257"/>
      <c r="K125" s="257"/>
      <c r="L125" s="262"/>
      <c r="M125" s="263"/>
      <c r="N125" s="264"/>
      <c r="O125" s="264"/>
      <c r="P125" s="264"/>
      <c r="Q125" s="264"/>
      <c r="R125" s="264"/>
      <c r="S125" s="264"/>
      <c r="T125" s="265"/>
      <c r="AT125" s="266" t="s">
        <v>144</v>
      </c>
      <c r="AU125" s="266" t="s">
        <v>80</v>
      </c>
      <c r="AV125" s="13" t="s">
        <v>141</v>
      </c>
      <c r="AW125" s="13" t="s">
        <v>33</v>
      </c>
      <c r="AX125" s="13" t="s">
        <v>78</v>
      </c>
      <c r="AY125" s="266" t="s">
        <v>134</v>
      </c>
    </row>
    <row r="126" s="1" customFormat="1" ht="51" customHeight="1">
      <c r="B126" s="45"/>
      <c r="C126" s="220" t="s">
        <v>171</v>
      </c>
      <c r="D126" s="220" t="s">
        <v>136</v>
      </c>
      <c r="E126" s="221" t="s">
        <v>172</v>
      </c>
      <c r="F126" s="222" t="s">
        <v>173</v>
      </c>
      <c r="G126" s="223" t="s">
        <v>139</v>
      </c>
      <c r="H126" s="224">
        <v>1330</v>
      </c>
      <c r="I126" s="225"/>
      <c r="J126" s="226">
        <f>ROUND(I126*H126,2)</f>
        <v>0</v>
      </c>
      <c r="K126" s="222" t="s">
        <v>140</v>
      </c>
      <c r="L126" s="71"/>
      <c r="M126" s="227" t="s">
        <v>21</v>
      </c>
      <c r="N126" s="228" t="s">
        <v>41</v>
      </c>
      <c r="O126" s="46"/>
      <c r="P126" s="229">
        <f>O126*H126</f>
        <v>0</v>
      </c>
      <c r="Q126" s="229">
        <v>0</v>
      </c>
      <c r="R126" s="229">
        <f>Q126*H126</f>
        <v>0</v>
      </c>
      <c r="S126" s="229">
        <v>0</v>
      </c>
      <c r="T126" s="230">
        <f>S126*H126</f>
        <v>0</v>
      </c>
      <c r="AR126" s="23" t="s">
        <v>141</v>
      </c>
      <c r="AT126" s="23" t="s">
        <v>136</v>
      </c>
      <c r="AU126" s="23" t="s">
        <v>80</v>
      </c>
      <c r="AY126" s="23" t="s">
        <v>134</v>
      </c>
      <c r="BE126" s="231">
        <f>IF(N126="základní",J126,0)</f>
        <v>0</v>
      </c>
      <c r="BF126" s="231">
        <f>IF(N126="snížená",J126,0)</f>
        <v>0</v>
      </c>
      <c r="BG126" s="231">
        <f>IF(N126="zákl. přenesená",J126,0)</f>
        <v>0</v>
      </c>
      <c r="BH126" s="231">
        <f>IF(N126="sníž. přenesená",J126,0)</f>
        <v>0</v>
      </c>
      <c r="BI126" s="231">
        <f>IF(N126="nulová",J126,0)</f>
        <v>0</v>
      </c>
      <c r="BJ126" s="23" t="s">
        <v>78</v>
      </c>
      <c r="BK126" s="231">
        <f>ROUND(I126*H126,2)</f>
        <v>0</v>
      </c>
      <c r="BL126" s="23" t="s">
        <v>141</v>
      </c>
      <c r="BM126" s="23" t="s">
        <v>174</v>
      </c>
    </row>
    <row r="127" s="1" customFormat="1">
      <c r="B127" s="45"/>
      <c r="C127" s="73"/>
      <c r="D127" s="232" t="s">
        <v>142</v>
      </c>
      <c r="E127" s="73"/>
      <c r="F127" s="233" t="s">
        <v>162</v>
      </c>
      <c r="G127" s="73"/>
      <c r="H127" s="73"/>
      <c r="I127" s="190"/>
      <c r="J127" s="73"/>
      <c r="K127" s="73"/>
      <c r="L127" s="71"/>
      <c r="M127" s="234"/>
      <c r="N127" s="46"/>
      <c r="O127" s="46"/>
      <c r="P127" s="46"/>
      <c r="Q127" s="46"/>
      <c r="R127" s="46"/>
      <c r="S127" s="46"/>
      <c r="T127" s="94"/>
      <c r="AT127" s="23" t="s">
        <v>142</v>
      </c>
      <c r="AU127" s="23" t="s">
        <v>80</v>
      </c>
    </row>
    <row r="128" s="11" customFormat="1">
      <c r="B128" s="235"/>
      <c r="C128" s="236"/>
      <c r="D128" s="232" t="s">
        <v>144</v>
      </c>
      <c r="E128" s="237" t="s">
        <v>21</v>
      </c>
      <c r="F128" s="238" t="s">
        <v>157</v>
      </c>
      <c r="G128" s="236"/>
      <c r="H128" s="239">
        <v>1330</v>
      </c>
      <c r="I128" s="240"/>
      <c r="J128" s="236"/>
      <c r="K128" s="236"/>
      <c r="L128" s="241"/>
      <c r="M128" s="242"/>
      <c r="N128" s="243"/>
      <c r="O128" s="243"/>
      <c r="P128" s="243"/>
      <c r="Q128" s="243"/>
      <c r="R128" s="243"/>
      <c r="S128" s="243"/>
      <c r="T128" s="244"/>
      <c r="AT128" s="245" t="s">
        <v>144</v>
      </c>
      <c r="AU128" s="245" t="s">
        <v>80</v>
      </c>
      <c r="AV128" s="11" t="s">
        <v>80</v>
      </c>
      <c r="AW128" s="11" t="s">
        <v>33</v>
      </c>
      <c r="AX128" s="11" t="s">
        <v>70</v>
      </c>
      <c r="AY128" s="245" t="s">
        <v>134</v>
      </c>
    </row>
    <row r="129" s="12" customFormat="1">
      <c r="B129" s="246"/>
      <c r="C129" s="247"/>
      <c r="D129" s="232" t="s">
        <v>144</v>
      </c>
      <c r="E129" s="248" t="s">
        <v>21</v>
      </c>
      <c r="F129" s="249" t="s">
        <v>158</v>
      </c>
      <c r="G129" s="247"/>
      <c r="H129" s="248" t="s">
        <v>21</v>
      </c>
      <c r="I129" s="250"/>
      <c r="J129" s="247"/>
      <c r="K129" s="247"/>
      <c r="L129" s="251"/>
      <c r="M129" s="252"/>
      <c r="N129" s="253"/>
      <c r="O129" s="253"/>
      <c r="P129" s="253"/>
      <c r="Q129" s="253"/>
      <c r="R129" s="253"/>
      <c r="S129" s="253"/>
      <c r="T129" s="254"/>
      <c r="AT129" s="255" t="s">
        <v>144</v>
      </c>
      <c r="AU129" s="255" t="s">
        <v>80</v>
      </c>
      <c r="AV129" s="12" t="s">
        <v>78</v>
      </c>
      <c r="AW129" s="12" t="s">
        <v>33</v>
      </c>
      <c r="AX129" s="12" t="s">
        <v>70</v>
      </c>
      <c r="AY129" s="255" t="s">
        <v>134</v>
      </c>
    </row>
    <row r="130" s="13" customFormat="1">
      <c r="B130" s="256"/>
      <c r="C130" s="257"/>
      <c r="D130" s="232" t="s">
        <v>144</v>
      </c>
      <c r="E130" s="258" t="s">
        <v>21</v>
      </c>
      <c r="F130" s="259" t="s">
        <v>148</v>
      </c>
      <c r="G130" s="257"/>
      <c r="H130" s="260">
        <v>1330</v>
      </c>
      <c r="I130" s="261"/>
      <c r="J130" s="257"/>
      <c r="K130" s="257"/>
      <c r="L130" s="262"/>
      <c r="M130" s="263"/>
      <c r="N130" s="264"/>
      <c r="O130" s="264"/>
      <c r="P130" s="264"/>
      <c r="Q130" s="264"/>
      <c r="R130" s="264"/>
      <c r="S130" s="264"/>
      <c r="T130" s="265"/>
      <c r="AT130" s="266" t="s">
        <v>144</v>
      </c>
      <c r="AU130" s="266" t="s">
        <v>80</v>
      </c>
      <c r="AV130" s="13" t="s">
        <v>141</v>
      </c>
      <c r="AW130" s="13" t="s">
        <v>33</v>
      </c>
      <c r="AX130" s="13" t="s">
        <v>78</v>
      </c>
      <c r="AY130" s="266" t="s">
        <v>134</v>
      </c>
    </row>
    <row r="131" s="1" customFormat="1" ht="51" customHeight="1">
      <c r="B131" s="45"/>
      <c r="C131" s="220" t="s">
        <v>161</v>
      </c>
      <c r="D131" s="220" t="s">
        <v>136</v>
      </c>
      <c r="E131" s="221" t="s">
        <v>175</v>
      </c>
      <c r="F131" s="222" t="s">
        <v>176</v>
      </c>
      <c r="G131" s="223" t="s">
        <v>139</v>
      </c>
      <c r="H131" s="224">
        <v>1330</v>
      </c>
      <c r="I131" s="225"/>
      <c r="J131" s="226">
        <f>ROUND(I131*H131,2)</f>
        <v>0</v>
      </c>
      <c r="K131" s="222" t="s">
        <v>140</v>
      </c>
      <c r="L131" s="71"/>
      <c r="M131" s="227" t="s">
        <v>21</v>
      </c>
      <c r="N131" s="228" t="s">
        <v>41</v>
      </c>
      <c r="O131" s="46"/>
      <c r="P131" s="229">
        <f>O131*H131</f>
        <v>0</v>
      </c>
      <c r="Q131" s="229">
        <v>0</v>
      </c>
      <c r="R131" s="229">
        <f>Q131*H131</f>
        <v>0</v>
      </c>
      <c r="S131" s="229">
        <v>0</v>
      </c>
      <c r="T131" s="230">
        <f>S131*H131</f>
        <v>0</v>
      </c>
      <c r="AR131" s="23" t="s">
        <v>141</v>
      </c>
      <c r="AT131" s="23" t="s">
        <v>136</v>
      </c>
      <c r="AU131" s="23" t="s">
        <v>80</v>
      </c>
      <c r="AY131" s="23" t="s">
        <v>134</v>
      </c>
      <c r="BE131" s="231">
        <f>IF(N131="základní",J131,0)</f>
        <v>0</v>
      </c>
      <c r="BF131" s="231">
        <f>IF(N131="snížená",J131,0)</f>
        <v>0</v>
      </c>
      <c r="BG131" s="231">
        <f>IF(N131="zákl. přenesená",J131,0)</f>
        <v>0</v>
      </c>
      <c r="BH131" s="231">
        <f>IF(N131="sníž. přenesená",J131,0)</f>
        <v>0</v>
      </c>
      <c r="BI131" s="231">
        <f>IF(N131="nulová",J131,0)</f>
        <v>0</v>
      </c>
      <c r="BJ131" s="23" t="s">
        <v>78</v>
      </c>
      <c r="BK131" s="231">
        <f>ROUND(I131*H131,2)</f>
        <v>0</v>
      </c>
      <c r="BL131" s="23" t="s">
        <v>141</v>
      </c>
      <c r="BM131" s="23" t="s">
        <v>177</v>
      </c>
    </row>
    <row r="132" s="1" customFormat="1">
      <c r="B132" s="45"/>
      <c r="C132" s="73"/>
      <c r="D132" s="232" t="s">
        <v>142</v>
      </c>
      <c r="E132" s="73"/>
      <c r="F132" s="233" t="s">
        <v>162</v>
      </c>
      <c r="G132" s="73"/>
      <c r="H132" s="73"/>
      <c r="I132" s="190"/>
      <c r="J132" s="73"/>
      <c r="K132" s="73"/>
      <c r="L132" s="71"/>
      <c r="M132" s="234"/>
      <c r="N132" s="46"/>
      <c r="O132" s="46"/>
      <c r="P132" s="46"/>
      <c r="Q132" s="46"/>
      <c r="R132" s="46"/>
      <c r="S132" s="46"/>
      <c r="T132" s="94"/>
      <c r="AT132" s="23" t="s">
        <v>142</v>
      </c>
      <c r="AU132" s="23" t="s">
        <v>80</v>
      </c>
    </row>
    <row r="133" s="11" customFormat="1">
      <c r="B133" s="235"/>
      <c r="C133" s="236"/>
      <c r="D133" s="232" t="s">
        <v>144</v>
      </c>
      <c r="E133" s="237" t="s">
        <v>21</v>
      </c>
      <c r="F133" s="238" t="s">
        <v>157</v>
      </c>
      <c r="G133" s="236"/>
      <c r="H133" s="239">
        <v>1330</v>
      </c>
      <c r="I133" s="240"/>
      <c r="J133" s="236"/>
      <c r="K133" s="236"/>
      <c r="L133" s="241"/>
      <c r="M133" s="242"/>
      <c r="N133" s="243"/>
      <c r="O133" s="243"/>
      <c r="P133" s="243"/>
      <c r="Q133" s="243"/>
      <c r="R133" s="243"/>
      <c r="S133" s="243"/>
      <c r="T133" s="244"/>
      <c r="AT133" s="245" t="s">
        <v>144</v>
      </c>
      <c r="AU133" s="245" t="s">
        <v>80</v>
      </c>
      <c r="AV133" s="11" t="s">
        <v>80</v>
      </c>
      <c r="AW133" s="11" t="s">
        <v>33</v>
      </c>
      <c r="AX133" s="11" t="s">
        <v>70</v>
      </c>
      <c r="AY133" s="245" t="s">
        <v>134</v>
      </c>
    </row>
    <row r="134" s="12" customFormat="1">
      <c r="B134" s="246"/>
      <c r="C134" s="247"/>
      <c r="D134" s="232" t="s">
        <v>144</v>
      </c>
      <c r="E134" s="248" t="s">
        <v>21</v>
      </c>
      <c r="F134" s="249" t="s">
        <v>158</v>
      </c>
      <c r="G134" s="247"/>
      <c r="H134" s="248" t="s">
        <v>21</v>
      </c>
      <c r="I134" s="250"/>
      <c r="J134" s="247"/>
      <c r="K134" s="247"/>
      <c r="L134" s="251"/>
      <c r="M134" s="252"/>
      <c r="N134" s="253"/>
      <c r="O134" s="253"/>
      <c r="P134" s="253"/>
      <c r="Q134" s="253"/>
      <c r="R134" s="253"/>
      <c r="S134" s="253"/>
      <c r="T134" s="254"/>
      <c r="AT134" s="255" t="s">
        <v>144</v>
      </c>
      <c r="AU134" s="255" t="s">
        <v>80</v>
      </c>
      <c r="AV134" s="12" t="s">
        <v>78</v>
      </c>
      <c r="AW134" s="12" t="s">
        <v>33</v>
      </c>
      <c r="AX134" s="12" t="s">
        <v>70</v>
      </c>
      <c r="AY134" s="255" t="s">
        <v>134</v>
      </c>
    </row>
    <row r="135" s="13" customFormat="1">
      <c r="B135" s="256"/>
      <c r="C135" s="257"/>
      <c r="D135" s="232" t="s">
        <v>144</v>
      </c>
      <c r="E135" s="258" t="s">
        <v>21</v>
      </c>
      <c r="F135" s="259" t="s">
        <v>148</v>
      </c>
      <c r="G135" s="257"/>
      <c r="H135" s="260">
        <v>1330</v>
      </c>
      <c r="I135" s="261"/>
      <c r="J135" s="257"/>
      <c r="K135" s="257"/>
      <c r="L135" s="262"/>
      <c r="M135" s="263"/>
      <c r="N135" s="264"/>
      <c r="O135" s="264"/>
      <c r="P135" s="264"/>
      <c r="Q135" s="264"/>
      <c r="R135" s="264"/>
      <c r="S135" s="264"/>
      <c r="T135" s="265"/>
      <c r="AT135" s="266" t="s">
        <v>144</v>
      </c>
      <c r="AU135" s="266" t="s">
        <v>80</v>
      </c>
      <c r="AV135" s="13" t="s">
        <v>141</v>
      </c>
      <c r="AW135" s="13" t="s">
        <v>33</v>
      </c>
      <c r="AX135" s="13" t="s">
        <v>78</v>
      </c>
      <c r="AY135" s="266" t="s">
        <v>134</v>
      </c>
    </row>
    <row r="136" s="1" customFormat="1" ht="38.25" customHeight="1">
      <c r="B136" s="45"/>
      <c r="C136" s="220" t="s">
        <v>178</v>
      </c>
      <c r="D136" s="220" t="s">
        <v>136</v>
      </c>
      <c r="E136" s="221" t="s">
        <v>179</v>
      </c>
      <c r="F136" s="222" t="s">
        <v>180</v>
      </c>
      <c r="G136" s="223" t="s">
        <v>139</v>
      </c>
      <c r="H136" s="224">
        <v>1330</v>
      </c>
      <c r="I136" s="225"/>
      <c r="J136" s="226">
        <f>ROUND(I136*H136,2)</f>
        <v>0</v>
      </c>
      <c r="K136" s="222" t="s">
        <v>140</v>
      </c>
      <c r="L136" s="71"/>
      <c r="M136" s="227" t="s">
        <v>21</v>
      </c>
      <c r="N136" s="228" t="s">
        <v>41</v>
      </c>
      <c r="O136" s="46"/>
      <c r="P136" s="229">
        <f>O136*H136</f>
        <v>0</v>
      </c>
      <c r="Q136" s="229">
        <v>0</v>
      </c>
      <c r="R136" s="229">
        <f>Q136*H136</f>
        <v>0</v>
      </c>
      <c r="S136" s="229">
        <v>0</v>
      </c>
      <c r="T136" s="230">
        <f>S136*H136</f>
        <v>0</v>
      </c>
      <c r="AR136" s="23" t="s">
        <v>141</v>
      </c>
      <c r="AT136" s="23" t="s">
        <v>136</v>
      </c>
      <c r="AU136" s="23" t="s">
        <v>80</v>
      </c>
      <c r="AY136" s="23" t="s">
        <v>134</v>
      </c>
      <c r="BE136" s="231">
        <f>IF(N136="základní",J136,0)</f>
        <v>0</v>
      </c>
      <c r="BF136" s="231">
        <f>IF(N136="snížená",J136,0)</f>
        <v>0</v>
      </c>
      <c r="BG136" s="231">
        <f>IF(N136="zákl. přenesená",J136,0)</f>
        <v>0</v>
      </c>
      <c r="BH136" s="231">
        <f>IF(N136="sníž. přenesená",J136,0)</f>
        <v>0</v>
      </c>
      <c r="BI136" s="231">
        <f>IF(N136="nulová",J136,0)</f>
        <v>0</v>
      </c>
      <c r="BJ136" s="23" t="s">
        <v>78</v>
      </c>
      <c r="BK136" s="231">
        <f>ROUND(I136*H136,2)</f>
        <v>0</v>
      </c>
      <c r="BL136" s="23" t="s">
        <v>141</v>
      </c>
      <c r="BM136" s="23" t="s">
        <v>181</v>
      </c>
    </row>
    <row r="137" s="1" customFormat="1">
      <c r="B137" s="45"/>
      <c r="C137" s="73"/>
      <c r="D137" s="232" t="s">
        <v>142</v>
      </c>
      <c r="E137" s="73"/>
      <c r="F137" s="233" t="s">
        <v>182</v>
      </c>
      <c r="G137" s="73"/>
      <c r="H137" s="73"/>
      <c r="I137" s="190"/>
      <c r="J137" s="73"/>
      <c r="K137" s="73"/>
      <c r="L137" s="71"/>
      <c r="M137" s="234"/>
      <c r="N137" s="46"/>
      <c r="O137" s="46"/>
      <c r="P137" s="46"/>
      <c r="Q137" s="46"/>
      <c r="R137" s="46"/>
      <c r="S137" s="46"/>
      <c r="T137" s="94"/>
      <c r="AT137" s="23" t="s">
        <v>142</v>
      </c>
      <c r="AU137" s="23" t="s">
        <v>80</v>
      </c>
    </row>
    <row r="138" s="11" customFormat="1">
      <c r="B138" s="235"/>
      <c r="C138" s="236"/>
      <c r="D138" s="232" t="s">
        <v>144</v>
      </c>
      <c r="E138" s="237" t="s">
        <v>21</v>
      </c>
      <c r="F138" s="238" t="s">
        <v>157</v>
      </c>
      <c r="G138" s="236"/>
      <c r="H138" s="239">
        <v>1330</v>
      </c>
      <c r="I138" s="240"/>
      <c r="J138" s="236"/>
      <c r="K138" s="236"/>
      <c r="L138" s="241"/>
      <c r="M138" s="242"/>
      <c r="N138" s="243"/>
      <c r="O138" s="243"/>
      <c r="P138" s="243"/>
      <c r="Q138" s="243"/>
      <c r="R138" s="243"/>
      <c r="S138" s="243"/>
      <c r="T138" s="244"/>
      <c r="AT138" s="245" t="s">
        <v>144</v>
      </c>
      <c r="AU138" s="245" t="s">
        <v>80</v>
      </c>
      <c r="AV138" s="11" t="s">
        <v>80</v>
      </c>
      <c r="AW138" s="11" t="s">
        <v>33</v>
      </c>
      <c r="AX138" s="11" t="s">
        <v>70</v>
      </c>
      <c r="AY138" s="245" t="s">
        <v>134</v>
      </c>
    </row>
    <row r="139" s="12" customFormat="1">
      <c r="B139" s="246"/>
      <c r="C139" s="247"/>
      <c r="D139" s="232" t="s">
        <v>144</v>
      </c>
      <c r="E139" s="248" t="s">
        <v>21</v>
      </c>
      <c r="F139" s="249" t="s">
        <v>158</v>
      </c>
      <c r="G139" s="247"/>
      <c r="H139" s="248" t="s">
        <v>21</v>
      </c>
      <c r="I139" s="250"/>
      <c r="J139" s="247"/>
      <c r="K139" s="247"/>
      <c r="L139" s="251"/>
      <c r="M139" s="252"/>
      <c r="N139" s="253"/>
      <c r="O139" s="253"/>
      <c r="P139" s="253"/>
      <c r="Q139" s="253"/>
      <c r="R139" s="253"/>
      <c r="S139" s="253"/>
      <c r="T139" s="254"/>
      <c r="AT139" s="255" t="s">
        <v>144</v>
      </c>
      <c r="AU139" s="255" t="s">
        <v>80</v>
      </c>
      <c r="AV139" s="12" t="s">
        <v>78</v>
      </c>
      <c r="AW139" s="12" t="s">
        <v>33</v>
      </c>
      <c r="AX139" s="12" t="s">
        <v>70</v>
      </c>
      <c r="AY139" s="255" t="s">
        <v>134</v>
      </c>
    </row>
    <row r="140" s="13" customFormat="1">
      <c r="B140" s="256"/>
      <c r="C140" s="257"/>
      <c r="D140" s="232" t="s">
        <v>144</v>
      </c>
      <c r="E140" s="258" t="s">
        <v>21</v>
      </c>
      <c r="F140" s="259" t="s">
        <v>148</v>
      </c>
      <c r="G140" s="257"/>
      <c r="H140" s="260">
        <v>1330</v>
      </c>
      <c r="I140" s="261"/>
      <c r="J140" s="257"/>
      <c r="K140" s="257"/>
      <c r="L140" s="262"/>
      <c r="M140" s="263"/>
      <c r="N140" s="264"/>
      <c r="O140" s="264"/>
      <c r="P140" s="264"/>
      <c r="Q140" s="264"/>
      <c r="R140" s="264"/>
      <c r="S140" s="264"/>
      <c r="T140" s="265"/>
      <c r="AT140" s="266" t="s">
        <v>144</v>
      </c>
      <c r="AU140" s="266" t="s">
        <v>80</v>
      </c>
      <c r="AV140" s="13" t="s">
        <v>141</v>
      </c>
      <c r="AW140" s="13" t="s">
        <v>33</v>
      </c>
      <c r="AX140" s="13" t="s">
        <v>78</v>
      </c>
      <c r="AY140" s="266" t="s">
        <v>134</v>
      </c>
    </row>
    <row r="141" s="1" customFormat="1" ht="38.25" customHeight="1">
      <c r="B141" s="45"/>
      <c r="C141" s="220" t="s">
        <v>166</v>
      </c>
      <c r="D141" s="220" t="s">
        <v>136</v>
      </c>
      <c r="E141" s="221" t="s">
        <v>183</v>
      </c>
      <c r="F141" s="222" t="s">
        <v>184</v>
      </c>
      <c r="G141" s="223" t="s">
        <v>185</v>
      </c>
      <c r="H141" s="224">
        <v>33</v>
      </c>
      <c r="I141" s="225"/>
      <c r="J141" s="226">
        <f>ROUND(I141*H141,2)</f>
        <v>0</v>
      </c>
      <c r="K141" s="222" t="s">
        <v>21</v>
      </c>
      <c r="L141" s="71"/>
      <c r="M141" s="227" t="s">
        <v>21</v>
      </c>
      <c r="N141" s="228" t="s">
        <v>41</v>
      </c>
      <c r="O141" s="46"/>
      <c r="P141" s="229">
        <f>O141*H141</f>
        <v>0</v>
      </c>
      <c r="Q141" s="229">
        <v>0</v>
      </c>
      <c r="R141" s="229">
        <f>Q141*H141</f>
        <v>0</v>
      </c>
      <c r="S141" s="229">
        <v>0</v>
      </c>
      <c r="T141" s="230">
        <f>S141*H141</f>
        <v>0</v>
      </c>
      <c r="AR141" s="23" t="s">
        <v>141</v>
      </c>
      <c r="AT141" s="23" t="s">
        <v>136</v>
      </c>
      <c r="AU141" s="23" t="s">
        <v>80</v>
      </c>
      <c r="AY141" s="23" t="s">
        <v>134</v>
      </c>
      <c r="BE141" s="231">
        <f>IF(N141="základní",J141,0)</f>
        <v>0</v>
      </c>
      <c r="BF141" s="231">
        <f>IF(N141="snížená",J141,0)</f>
        <v>0</v>
      </c>
      <c r="BG141" s="231">
        <f>IF(N141="zákl. přenesená",J141,0)</f>
        <v>0</v>
      </c>
      <c r="BH141" s="231">
        <f>IF(N141="sníž. přenesená",J141,0)</f>
        <v>0</v>
      </c>
      <c r="BI141" s="231">
        <f>IF(N141="nulová",J141,0)</f>
        <v>0</v>
      </c>
      <c r="BJ141" s="23" t="s">
        <v>78</v>
      </c>
      <c r="BK141" s="231">
        <f>ROUND(I141*H141,2)</f>
        <v>0</v>
      </c>
      <c r="BL141" s="23" t="s">
        <v>141</v>
      </c>
      <c r="BM141" s="23" t="s">
        <v>186</v>
      </c>
    </row>
    <row r="142" s="11" customFormat="1">
      <c r="B142" s="235"/>
      <c r="C142" s="236"/>
      <c r="D142" s="232" t="s">
        <v>144</v>
      </c>
      <c r="E142" s="237" t="s">
        <v>21</v>
      </c>
      <c r="F142" s="238" t="s">
        <v>187</v>
      </c>
      <c r="G142" s="236"/>
      <c r="H142" s="239">
        <v>33</v>
      </c>
      <c r="I142" s="240"/>
      <c r="J142" s="236"/>
      <c r="K142" s="236"/>
      <c r="L142" s="241"/>
      <c r="M142" s="242"/>
      <c r="N142" s="243"/>
      <c r="O142" s="243"/>
      <c r="P142" s="243"/>
      <c r="Q142" s="243"/>
      <c r="R142" s="243"/>
      <c r="S142" s="243"/>
      <c r="T142" s="244"/>
      <c r="AT142" s="245" t="s">
        <v>144</v>
      </c>
      <c r="AU142" s="245" t="s">
        <v>80</v>
      </c>
      <c r="AV142" s="11" t="s">
        <v>80</v>
      </c>
      <c r="AW142" s="11" t="s">
        <v>33</v>
      </c>
      <c r="AX142" s="11" t="s">
        <v>70</v>
      </c>
      <c r="AY142" s="245" t="s">
        <v>134</v>
      </c>
    </row>
    <row r="143" s="12" customFormat="1">
      <c r="B143" s="246"/>
      <c r="C143" s="247"/>
      <c r="D143" s="232" t="s">
        <v>144</v>
      </c>
      <c r="E143" s="248" t="s">
        <v>21</v>
      </c>
      <c r="F143" s="249" t="s">
        <v>158</v>
      </c>
      <c r="G143" s="247"/>
      <c r="H143" s="248" t="s">
        <v>21</v>
      </c>
      <c r="I143" s="250"/>
      <c r="J143" s="247"/>
      <c r="K143" s="247"/>
      <c r="L143" s="251"/>
      <c r="M143" s="252"/>
      <c r="N143" s="253"/>
      <c r="O143" s="253"/>
      <c r="P143" s="253"/>
      <c r="Q143" s="253"/>
      <c r="R143" s="253"/>
      <c r="S143" s="253"/>
      <c r="T143" s="254"/>
      <c r="AT143" s="255" t="s">
        <v>144</v>
      </c>
      <c r="AU143" s="255" t="s">
        <v>80</v>
      </c>
      <c r="AV143" s="12" t="s">
        <v>78</v>
      </c>
      <c r="AW143" s="12" t="s">
        <v>33</v>
      </c>
      <c r="AX143" s="12" t="s">
        <v>70</v>
      </c>
      <c r="AY143" s="255" t="s">
        <v>134</v>
      </c>
    </row>
    <row r="144" s="13" customFormat="1">
      <c r="B144" s="256"/>
      <c r="C144" s="257"/>
      <c r="D144" s="232" t="s">
        <v>144</v>
      </c>
      <c r="E144" s="258" t="s">
        <v>21</v>
      </c>
      <c r="F144" s="259" t="s">
        <v>148</v>
      </c>
      <c r="G144" s="257"/>
      <c r="H144" s="260">
        <v>33</v>
      </c>
      <c r="I144" s="261"/>
      <c r="J144" s="257"/>
      <c r="K144" s="257"/>
      <c r="L144" s="262"/>
      <c r="M144" s="263"/>
      <c r="N144" s="264"/>
      <c r="O144" s="264"/>
      <c r="P144" s="264"/>
      <c r="Q144" s="264"/>
      <c r="R144" s="264"/>
      <c r="S144" s="264"/>
      <c r="T144" s="265"/>
      <c r="AT144" s="266" t="s">
        <v>144</v>
      </c>
      <c r="AU144" s="266" t="s">
        <v>80</v>
      </c>
      <c r="AV144" s="13" t="s">
        <v>141</v>
      </c>
      <c r="AW144" s="13" t="s">
        <v>33</v>
      </c>
      <c r="AX144" s="13" t="s">
        <v>78</v>
      </c>
      <c r="AY144" s="266" t="s">
        <v>134</v>
      </c>
    </row>
    <row r="145" s="1" customFormat="1" ht="38.25" customHeight="1">
      <c r="B145" s="45"/>
      <c r="C145" s="220" t="s">
        <v>188</v>
      </c>
      <c r="D145" s="220" t="s">
        <v>136</v>
      </c>
      <c r="E145" s="221" t="s">
        <v>189</v>
      </c>
      <c r="F145" s="222" t="s">
        <v>190</v>
      </c>
      <c r="G145" s="223" t="s">
        <v>185</v>
      </c>
      <c r="H145" s="224">
        <v>142</v>
      </c>
      <c r="I145" s="225"/>
      <c r="J145" s="226">
        <f>ROUND(I145*H145,2)</f>
        <v>0</v>
      </c>
      <c r="K145" s="222" t="s">
        <v>21</v>
      </c>
      <c r="L145" s="71"/>
      <c r="M145" s="227" t="s">
        <v>21</v>
      </c>
      <c r="N145" s="228" t="s">
        <v>41</v>
      </c>
      <c r="O145" s="46"/>
      <c r="P145" s="229">
        <f>O145*H145</f>
        <v>0</v>
      </c>
      <c r="Q145" s="229">
        <v>0</v>
      </c>
      <c r="R145" s="229">
        <f>Q145*H145</f>
        <v>0</v>
      </c>
      <c r="S145" s="229">
        <v>0</v>
      </c>
      <c r="T145" s="230">
        <f>S145*H145</f>
        <v>0</v>
      </c>
      <c r="AR145" s="23" t="s">
        <v>141</v>
      </c>
      <c r="AT145" s="23" t="s">
        <v>136</v>
      </c>
      <c r="AU145" s="23" t="s">
        <v>80</v>
      </c>
      <c r="AY145" s="23" t="s">
        <v>134</v>
      </c>
      <c r="BE145" s="231">
        <f>IF(N145="základní",J145,0)</f>
        <v>0</v>
      </c>
      <c r="BF145" s="231">
        <f>IF(N145="snížená",J145,0)</f>
        <v>0</v>
      </c>
      <c r="BG145" s="231">
        <f>IF(N145="zákl. přenesená",J145,0)</f>
        <v>0</v>
      </c>
      <c r="BH145" s="231">
        <f>IF(N145="sníž. přenesená",J145,0)</f>
        <v>0</v>
      </c>
      <c r="BI145" s="231">
        <f>IF(N145="nulová",J145,0)</f>
        <v>0</v>
      </c>
      <c r="BJ145" s="23" t="s">
        <v>78</v>
      </c>
      <c r="BK145" s="231">
        <f>ROUND(I145*H145,2)</f>
        <v>0</v>
      </c>
      <c r="BL145" s="23" t="s">
        <v>141</v>
      </c>
      <c r="BM145" s="23" t="s">
        <v>191</v>
      </c>
    </row>
    <row r="146" s="11" customFormat="1">
      <c r="B146" s="235"/>
      <c r="C146" s="236"/>
      <c r="D146" s="232" t="s">
        <v>144</v>
      </c>
      <c r="E146" s="237" t="s">
        <v>21</v>
      </c>
      <c r="F146" s="238" t="s">
        <v>192</v>
      </c>
      <c r="G146" s="236"/>
      <c r="H146" s="239">
        <v>142</v>
      </c>
      <c r="I146" s="240"/>
      <c r="J146" s="236"/>
      <c r="K146" s="236"/>
      <c r="L146" s="241"/>
      <c r="M146" s="242"/>
      <c r="N146" s="243"/>
      <c r="O146" s="243"/>
      <c r="P146" s="243"/>
      <c r="Q146" s="243"/>
      <c r="R146" s="243"/>
      <c r="S146" s="243"/>
      <c r="T146" s="244"/>
      <c r="AT146" s="245" t="s">
        <v>144</v>
      </c>
      <c r="AU146" s="245" t="s">
        <v>80</v>
      </c>
      <c r="AV146" s="11" t="s">
        <v>80</v>
      </c>
      <c r="AW146" s="11" t="s">
        <v>33</v>
      </c>
      <c r="AX146" s="11" t="s">
        <v>70</v>
      </c>
      <c r="AY146" s="245" t="s">
        <v>134</v>
      </c>
    </row>
    <row r="147" s="12" customFormat="1">
      <c r="B147" s="246"/>
      <c r="C147" s="247"/>
      <c r="D147" s="232" t="s">
        <v>144</v>
      </c>
      <c r="E147" s="248" t="s">
        <v>21</v>
      </c>
      <c r="F147" s="249" t="s">
        <v>158</v>
      </c>
      <c r="G147" s="247"/>
      <c r="H147" s="248" t="s">
        <v>21</v>
      </c>
      <c r="I147" s="250"/>
      <c r="J147" s="247"/>
      <c r="K147" s="247"/>
      <c r="L147" s="251"/>
      <c r="M147" s="252"/>
      <c r="N147" s="253"/>
      <c r="O147" s="253"/>
      <c r="P147" s="253"/>
      <c r="Q147" s="253"/>
      <c r="R147" s="253"/>
      <c r="S147" s="253"/>
      <c r="T147" s="254"/>
      <c r="AT147" s="255" t="s">
        <v>144</v>
      </c>
      <c r="AU147" s="255" t="s">
        <v>80</v>
      </c>
      <c r="AV147" s="12" t="s">
        <v>78</v>
      </c>
      <c r="AW147" s="12" t="s">
        <v>33</v>
      </c>
      <c r="AX147" s="12" t="s">
        <v>70</v>
      </c>
      <c r="AY147" s="255" t="s">
        <v>134</v>
      </c>
    </row>
    <row r="148" s="13" customFormat="1">
      <c r="B148" s="256"/>
      <c r="C148" s="257"/>
      <c r="D148" s="232" t="s">
        <v>144</v>
      </c>
      <c r="E148" s="258" t="s">
        <v>21</v>
      </c>
      <c r="F148" s="259" t="s">
        <v>148</v>
      </c>
      <c r="G148" s="257"/>
      <c r="H148" s="260">
        <v>142</v>
      </c>
      <c r="I148" s="261"/>
      <c r="J148" s="257"/>
      <c r="K148" s="257"/>
      <c r="L148" s="262"/>
      <c r="M148" s="263"/>
      <c r="N148" s="264"/>
      <c r="O148" s="264"/>
      <c r="P148" s="264"/>
      <c r="Q148" s="264"/>
      <c r="R148" s="264"/>
      <c r="S148" s="264"/>
      <c r="T148" s="265"/>
      <c r="AT148" s="266" t="s">
        <v>144</v>
      </c>
      <c r="AU148" s="266" t="s">
        <v>80</v>
      </c>
      <c r="AV148" s="13" t="s">
        <v>141</v>
      </c>
      <c r="AW148" s="13" t="s">
        <v>33</v>
      </c>
      <c r="AX148" s="13" t="s">
        <v>78</v>
      </c>
      <c r="AY148" s="266" t="s">
        <v>134</v>
      </c>
    </row>
    <row r="149" s="1" customFormat="1" ht="38.25" customHeight="1">
      <c r="B149" s="45"/>
      <c r="C149" s="220" t="s">
        <v>151</v>
      </c>
      <c r="D149" s="220" t="s">
        <v>136</v>
      </c>
      <c r="E149" s="221" t="s">
        <v>193</v>
      </c>
      <c r="F149" s="222" t="s">
        <v>194</v>
      </c>
      <c r="G149" s="223" t="s">
        <v>185</v>
      </c>
      <c r="H149" s="224">
        <v>11</v>
      </c>
      <c r="I149" s="225"/>
      <c r="J149" s="226">
        <f>ROUND(I149*H149,2)</f>
        <v>0</v>
      </c>
      <c r="K149" s="222" t="s">
        <v>21</v>
      </c>
      <c r="L149" s="71"/>
      <c r="M149" s="227" t="s">
        <v>21</v>
      </c>
      <c r="N149" s="228" t="s">
        <v>41</v>
      </c>
      <c r="O149" s="46"/>
      <c r="P149" s="229">
        <f>O149*H149</f>
        <v>0</v>
      </c>
      <c r="Q149" s="229">
        <v>0</v>
      </c>
      <c r="R149" s="229">
        <f>Q149*H149</f>
        <v>0</v>
      </c>
      <c r="S149" s="229">
        <v>0</v>
      </c>
      <c r="T149" s="230">
        <f>S149*H149</f>
        <v>0</v>
      </c>
      <c r="AR149" s="23" t="s">
        <v>141</v>
      </c>
      <c r="AT149" s="23" t="s">
        <v>136</v>
      </c>
      <c r="AU149" s="23" t="s">
        <v>80</v>
      </c>
      <c r="AY149" s="23" t="s">
        <v>134</v>
      </c>
      <c r="BE149" s="231">
        <f>IF(N149="základní",J149,0)</f>
        <v>0</v>
      </c>
      <c r="BF149" s="231">
        <f>IF(N149="snížená",J149,0)</f>
        <v>0</v>
      </c>
      <c r="BG149" s="231">
        <f>IF(N149="zákl. přenesená",J149,0)</f>
        <v>0</v>
      </c>
      <c r="BH149" s="231">
        <f>IF(N149="sníž. přenesená",J149,0)</f>
        <v>0</v>
      </c>
      <c r="BI149" s="231">
        <f>IF(N149="nulová",J149,0)</f>
        <v>0</v>
      </c>
      <c r="BJ149" s="23" t="s">
        <v>78</v>
      </c>
      <c r="BK149" s="231">
        <f>ROUND(I149*H149,2)</f>
        <v>0</v>
      </c>
      <c r="BL149" s="23" t="s">
        <v>141</v>
      </c>
      <c r="BM149" s="23" t="s">
        <v>195</v>
      </c>
    </row>
    <row r="150" s="11" customFormat="1">
      <c r="B150" s="235"/>
      <c r="C150" s="236"/>
      <c r="D150" s="232" t="s">
        <v>144</v>
      </c>
      <c r="E150" s="237" t="s">
        <v>21</v>
      </c>
      <c r="F150" s="238" t="s">
        <v>188</v>
      </c>
      <c r="G150" s="236"/>
      <c r="H150" s="239">
        <v>11</v>
      </c>
      <c r="I150" s="240"/>
      <c r="J150" s="236"/>
      <c r="K150" s="236"/>
      <c r="L150" s="241"/>
      <c r="M150" s="242"/>
      <c r="N150" s="243"/>
      <c r="O150" s="243"/>
      <c r="P150" s="243"/>
      <c r="Q150" s="243"/>
      <c r="R150" s="243"/>
      <c r="S150" s="243"/>
      <c r="T150" s="244"/>
      <c r="AT150" s="245" t="s">
        <v>144</v>
      </c>
      <c r="AU150" s="245" t="s">
        <v>80</v>
      </c>
      <c r="AV150" s="11" t="s">
        <v>80</v>
      </c>
      <c r="AW150" s="11" t="s">
        <v>33</v>
      </c>
      <c r="AX150" s="11" t="s">
        <v>70</v>
      </c>
      <c r="AY150" s="245" t="s">
        <v>134</v>
      </c>
    </row>
    <row r="151" s="12" customFormat="1">
      <c r="B151" s="246"/>
      <c r="C151" s="247"/>
      <c r="D151" s="232" t="s">
        <v>144</v>
      </c>
      <c r="E151" s="248" t="s">
        <v>21</v>
      </c>
      <c r="F151" s="249" t="s">
        <v>158</v>
      </c>
      <c r="G151" s="247"/>
      <c r="H151" s="248" t="s">
        <v>21</v>
      </c>
      <c r="I151" s="250"/>
      <c r="J151" s="247"/>
      <c r="K151" s="247"/>
      <c r="L151" s="251"/>
      <c r="M151" s="252"/>
      <c r="N151" s="253"/>
      <c r="O151" s="253"/>
      <c r="P151" s="253"/>
      <c r="Q151" s="253"/>
      <c r="R151" s="253"/>
      <c r="S151" s="253"/>
      <c r="T151" s="254"/>
      <c r="AT151" s="255" t="s">
        <v>144</v>
      </c>
      <c r="AU151" s="255" t="s">
        <v>80</v>
      </c>
      <c r="AV151" s="12" t="s">
        <v>78</v>
      </c>
      <c r="AW151" s="12" t="s">
        <v>33</v>
      </c>
      <c r="AX151" s="12" t="s">
        <v>70</v>
      </c>
      <c r="AY151" s="255" t="s">
        <v>134</v>
      </c>
    </row>
    <row r="152" s="13" customFormat="1">
      <c r="B152" s="256"/>
      <c r="C152" s="257"/>
      <c r="D152" s="232" t="s">
        <v>144</v>
      </c>
      <c r="E152" s="258" t="s">
        <v>21</v>
      </c>
      <c r="F152" s="259" t="s">
        <v>148</v>
      </c>
      <c r="G152" s="257"/>
      <c r="H152" s="260">
        <v>11</v>
      </c>
      <c r="I152" s="261"/>
      <c r="J152" s="257"/>
      <c r="K152" s="257"/>
      <c r="L152" s="262"/>
      <c r="M152" s="263"/>
      <c r="N152" s="264"/>
      <c r="O152" s="264"/>
      <c r="P152" s="264"/>
      <c r="Q152" s="264"/>
      <c r="R152" s="264"/>
      <c r="S152" s="264"/>
      <c r="T152" s="265"/>
      <c r="AT152" s="266" t="s">
        <v>144</v>
      </c>
      <c r="AU152" s="266" t="s">
        <v>80</v>
      </c>
      <c r="AV152" s="13" t="s">
        <v>141</v>
      </c>
      <c r="AW152" s="13" t="s">
        <v>33</v>
      </c>
      <c r="AX152" s="13" t="s">
        <v>78</v>
      </c>
      <c r="AY152" s="266" t="s">
        <v>134</v>
      </c>
    </row>
    <row r="153" s="1" customFormat="1" ht="38.25" customHeight="1">
      <c r="B153" s="45"/>
      <c r="C153" s="220" t="s">
        <v>196</v>
      </c>
      <c r="D153" s="220" t="s">
        <v>136</v>
      </c>
      <c r="E153" s="221" t="s">
        <v>197</v>
      </c>
      <c r="F153" s="222" t="s">
        <v>198</v>
      </c>
      <c r="G153" s="223" t="s">
        <v>199</v>
      </c>
      <c r="H153" s="224">
        <v>826.47500000000002</v>
      </c>
      <c r="I153" s="225"/>
      <c r="J153" s="226">
        <f>ROUND(I153*H153,2)</f>
        <v>0</v>
      </c>
      <c r="K153" s="222" t="s">
        <v>140</v>
      </c>
      <c r="L153" s="71"/>
      <c r="M153" s="227" t="s">
        <v>21</v>
      </c>
      <c r="N153" s="228" t="s">
        <v>41</v>
      </c>
      <c r="O153" s="46"/>
      <c r="P153" s="229">
        <f>O153*H153</f>
        <v>0</v>
      </c>
      <c r="Q153" s="229">
        <v>0</v>
      </c>
      <c r="R153" s="229">
        <f>Q153*H153</f>
        <v>0</v>
      </c>
      <c r="S153" s="229">
        <v>0</v>
      </c>
      <c r="T153" s="230">
        <f>S153*H153</f>
        <v>0</v>
      </c>
      <c r="AR153" s="23" t="s">
        <v>141</v>
      </c>
      <c r="AT153" s="23" t="s">
        <v>136</v>
      </c>
      <c r="AU153" s="23" t="s">
        <v>80</v>
      </c>
      <c r="AY153" s="23" t="s">
        <v>134</v>
      </c>
      <c r="BE153" s="231">
        <f>IF(N153="základní",J153,0)</f>
        <v>0</v>
      </c>
      <c r="BF153" s="231">
        <f>IF(N153="snížená",J153,0)</f>
        <v>0</v>
      </c>
      <c r="BG153" s="231">
        <f>IF(N153="zákl. přenesená",J153,0)</f>
        <v>0</v>
      </c>
      <c r="BH153" s="231">
        <f>IF(N153="sníž. přenesená",J153,0)</f>
        <v>0</v>
      </c>
      <c r="BI153" s="231">
        <f>IF(N153="nulová",J153,0)</f>
        <v>0</v>
      </c>
      <c r="BJ153" s="23" t="s">
        <v>78</v>
      </c>
      <c r="BK153" s="231">
        <f>ROUND(I153*H153,2)</f>
        <v>0</v>
      </c>
      <c r="BL153" s="23" t="s">
        <v>141</v>
      </c>
      <c r="BM153" s="23" t="s">
        <v>200</v>
      </c>
    </row>
    <row r="154" s="1" customFormat="1">
      <c r="B154" s="45"/>
      <c r="C154" s="73"/>
      <c r="D154" s="232" t="s">
        <v>142</v>
      </c>
      <c r="E154" s="73"/>
      <c r="F154" s="233" t="s">
        <v>201</v>
      </c>
      <c r="G154" s="73"/>
      <c r="H154" s="73"/>
      <c r="I154" s="190"/>
      <c r="J154" s="73"/>
      <c r="K154" s="73"/>
      <c r="L154" s="71"/>
      <c r="M154" s="234"/>
      <c r="N154" s="46"/>
      <c r="O154" s="46"/>
      <c r="P154" s="46"/>
      <c r="Q154" s="46"/>
      <c r="R154" s="46"/>
      <c r="S154" s="46"/>
      <c r="T154" s="94"/>
      <c r="AT154" s="23" t="s">
        <v>142</v>
      </c>
      <c r="AU154" s="23" t="s">
        <v>80</v>
      </c>
    </row>
    <row r="155" s="11" customFormat="1">
      <c r="B155" s="235"/>
      <c r="C155" s="236"/>
      <c r="D155" s="232" t="s">
        <v>144</v>
      </c>
      <c r="E155" s="237" t="s">
        <v>21</v>
      </c>
      <c r="F155" s="238" t="s">
        <v>202</v>
      </c>
      <c r="G155" s="236"/>
      <c r="H155" s="239">
        <v>82.280000000000001</v>
      </c>
      <c r="I155" s="240"/>
      <c r="J155" s="236"/>
      <c r="K155" s="236"/>
      <c r="L155" s="241"/>
      <c r="M155" s="242"/>
      <c r="N155" s="243"/>
      <c r="O155" s="243"/>
      <c r="P155" s="243"/>
      <c r="Q155" s="243"/>
      <c r="R155" s="243"/>
      <c r="S155" s="243"/>
      <c r="T155" s="244"/>
      <c r="AT155" s="245" t="s">
        <v>144</v>
      </c>
      <c r="AU155" s="245" t="s">
        <v>80</v>
      </c>
      <c r="AV155" s="11" t="s">
        <v>80</v>
      </c>
      <c r="AW155" s="11" t="s">
        <v>33</v>
      </c>
      <c r="AX155" s="11" t="s">
        <v>70</v>
      </c>
      <c r="AY155" s="245" t="s">
        <v>134</v>
      </c>
    </row>
    <row r="156" s="12" customFormat="1">
      <c r="B156" s="246"/>
      <c r="C156" s="247"/>
      <c r="D156" s="232" t="s">
        <v>144</v>
      </c>
      <c r="E156" s="248" t="s">
        <v>21</v>
      </c>
      <c r="F156" s="249" t="s">
        <v>203</v>
      </c>
      <c r="G156" s="247"/>
      <c r="H156" s="248" t="s">
        <v>21</v>
      </c>
      <c r="I156" s="250"/>
      <c r="J156" s="247"/>
      <c r="K156" s="247"/>
      <c r="L156" s="251"/>
      <c r="M156" s="252"/>
      <c r="N156" s="253"/>
      <c r="O156" s="253"/>
      <c r="P156" s="253"/>
      <c r="Q156" s="253"/>
      <c r="R156" s="253"/>
      <c r="S156" s="253"/>
      <c r="T156" s="254"/>
      <c r="AT156" s="255" t="s">
        <v>144</v>
      </c>
      <c r="AU156" s="255" t="s">
        <v>80</v>
      </c>
      <c r="AV156" s="12" t="s">
        <v>78</v>
      </c>
      <c r="AW156" s="12" t="s">
        <v>33</v>
      </c>
      <c r="AX156" s="12" t="s">
        <v>70</v>
      </c>
      <c r="AY156" s="255" t="s">
        <v>134</v>
      </c>
    </row>
    <row r="157" s="11" customFormat="1">
      <c r="B157" s="235"/>
      <c r="C157" s="236"/>
      <c r="D157" s="232" t="s">
        <v>144</v>
      </c>
      <c r="E157" s="237" t="s">
        <v>21</v>
      </c>
      <c r="F157" s="238" t="s">
        <v>204</v>
      </c>
      <c r="G157" s="236"/>
      <c r="H157" s="239">
        <v>475.5</v>
      </c>
      <c r="I157" s="240"/>
      <c r="J157" s="236"/>
      <c r="K157" s="236"/>
      <c r="L157" s="241"/>
      <c r="M157" s="242"/>
      <c r="N157" s="243"/>
      <c r="O157" s="243"/>
      <c r="P157" s="243"/>
      <c r="Q157" s="243"/>
      <c r="R157" s="243"/>
      <c r="S157" s="243"/>
      <c r="T157" s="244"/>
      <c r="AT157" s="245" t="s">
        <v>144</v>
      </c>
      <c r="AU157" s="245" t="s">
        <v>80</v>
      </c>
      <c r="AV157" s="11" t="s">
        <v>80</v>
      </c>
      <c r="AW157" s="11" t="s">
        <v>33</v>
      </c>
      <c r="AX157" s="11" t="s">
        <v>70</v>
      </c>
      <c r="AY157" s="245" t="s">
        <v>134</v>
      </c>
    </row>
    <row r="158" s="12" customFormat="1">
      <c r="B158" s="246"/>
      <c r="C158" s="247"/>
      <c r="D158" s="232" t="s">
        <v>144</v>
      </c>
      <c r="E158" s="248" t="s">
        <v>21</v>
      </c>
      <c r="F158" s="249" t="s">
        <v>205</v>
      </c>
      <c r="G158" s="247"/>
      <c r="H158" s="248" t="s">
        <v>21</v>
      </c>
      <c r="I158" s="250"/>
      <c r="J158" s="247"/>
      <c r="K158" s="247"/>
      <c r="L158" s="251"/>
      <c r="M158" s="252"/>
      <c r="N158" s="253"/>
      <c r="O158" s="253"/>
      <c r="P158" s="253"/>
      <c r="Q158" s="253"/>
      <c r="R158" s="253"/>
      <c r="S158" s="253"/>
      <c r="T158" s="254"/>
      <c r="AT158" s="255" t="s">
        <v>144</v>
      </c>
      <c r="AU158" s="255" t="s">
        <v>80</v>
      </c>
      <c r="AV158" s="12" t="s">
        <v>78</v>
      </c>
      <c r="AW158" s="12" t="s">
        <v>33</v>
      </c>
      <c r="AX158" s="12" t="s">
        <v>70</v>
      </c>
      <c r="AY158" s="255" t="s">
        <v>134</v>
      </c>
    </row>
    <row r="159" s="11" customFormat="1">
      <c r="B159" s="235"/>
      <c r="C159" s="236"/>
      <c r="D159" s="232" t="s">
        <v>144</v>
      </c>
      <c r="E159" s="237" t="s">
        <v>21</v>
      </c>
      <c r="F159" s="238" t="s">
        <v>206</v>
      </c>
      <c r="G159" s="236"/>
      <c r="H159" s="239">
        <v>115.41</v>
      </c>
      <c r="I159" s="240"/>
      <c r="J159" s="236"/>
      <c r="K159" s="236"/>
      <c r="L159" s="241"/>
      <c r="M159" s="242"/>
      <c r="N159" s="243"/>
      <c r="O159" s="243"/>
      <c r="P159" s="243"/>
      <c r="Q159" s="243"/>
      <c r="R159" s="243"/>
      <c r="S159" s="243"/>
      <c r="T159" s="244"/>
      <c r="AT159" s="245" t="s">
        <v>144</v>
      </c>
      <c r="AU159" s="245" t="s">
        <v>80</v>
      </c>
      <c r="AV159" s="11" t="s">
        <v>80</v>
      </c>
      <c r="AW159" s="11" t="s">
        <v>33</v>
      </c>
      <c r="AX159" s="11" t="s">
        <v>70</v>
      </c>
      <c r="AY159" s="245" t="s">
        <v>134</v>
      </c>
    </row>
    <row r="160" s="12" customFormat="1">
      <c r="B160" s="246"/>
      <c r="C160" s="247"/>
      <c r="D160" s="232" t="s">
        <v>144</v>
      </c>
      <c r="E160" s="248" t="s">
        <v>21</v>
      </c>
      <c r="F160" s="249" t="s">
        <v>207</v>
      </c>
      <c r="G160" s="247"/>
      <c r="H160" s="248" t="s">
        <v>21</v>
      </c>
      <c r="I160" s="250"/>
      <c r="J160" s="247"/>
      <c r="K160" s="247"/>
      <c r="L160" s="251"/>
      <c r="M160" s="252"/>
      <c r="N160" s="253"/>
      <c r="O160" s="253"/>
      <c r="P160" s="253"/>
      <c r="Q160" s="253"/>
      <c r="R160" s="253"/>
      <c r="S160" s="253"/>
      <c r="T160" s="254"/>
      <c r="AT160" s="255" t="s">
        <v>144</v>
      </c>
      <c r="AU160" s="255" t="s">
        <v>80</v>
      </c>
      <c r="AV160" s="12" t="s">
        <v>78</v>
      </c>
      <c r="AW160" s="12" t="s">
        <v>33</v>
      </c>
      <c r="AX160" s="12" t="s">
        <v>70</v>
      </c>
      <c r="AY160" s="255" t="s">
        <v>134</v>
      </c>
    </row>
    <row r="161" s="11" customFormat="1">
      <c r="B161" s="235"/>
      <c r="C161" s="236"/>
      <c r="D161" s="232" t="s">
        <v>144</v>
      </c>
      <c r="E161" s="237" t="s">
        <v>21</v>
      </c>
      <c r="F161" s="238" t="s">
        <v>208</v>
      </c>
      <c r="G161" s="236"/>
      <c r="H161" s="239">
        <v>26.780000000000001</v>
      </c>
      <c r="I161" s="240"/>
      <c r="J161" s="236"/>
      <c r="K161" s="236"/>
      <c r="L161" s="241"/>
      <c r="M161" s="242"/>
      <c r="N161" s="243"/>
      <c r="O161" s="243"/>
      <c r="P161" s="243"/>
      <c r="Q161" s="243"/>
      <c r="R161" s="243"/>
      <c r="S161" s="243"/>
      <c r="T161" s="244"/>
      <c r="AT161" s="245" t="s">
        <v>144</v>
      </c>
      <c r="AU161" s="245" t="s">
        <v>80</v>
      </c>
      <c r="AV161" s="11" t="s">
        <v>80</v>
      </c>
      <c r="AW161" s="11" t="s">
        <v>33</v>
      </c>
      <c r="AX161" s="11" t="s">
        <v>70</v>
      </c>
      <c r="AY161" s="245" t="s">
        <v>134</v>
      </c>
    </row>
    <row r="162" s="12" customFormat="1">
      <c r="B162" s="246"/>
      <c r="C162" s="247"/>
      <c r="D162" s="232" t="s">
        <v>144</v>
      </c>
      <c r="E162" s="248" t="s">
        <v>21</v>
      </c>
      <c r="F162" s="249" t="s">
        <v>209</v>
      </c>
      <c r="G162" s="247"/>
      <c r="H162" s="248" t="s">
        <v>21</v>
      </c>
      <c r="I162" s="250"/>
      <c r="J162" s="247"/>
      <c r="K162" s="247"/>
      <c r="L162" s="251"/>
      <c r="M162" s="252"/>
      <c r="N162" s="253"/>
      <c r="O162" s="253"/>
      <c r="P162" s="253"/>
      <c r="Q162" s="253"/>
      <c r="R162" s="253"/>
      <c r="S162" s="253"/>
      <c r="T162" s="254"/>
      <c r="AT162" s="255" t="s">
        <v>144</v>
      </c>
      <c r="AU162" s="255" t="s">
        <v>80</v>
      </c>
      <c r="AV162" s="12" t="s">
        <v>78</v>
      </c>
      <c r="AW162" s="12" t="s">
        <v>33</v>
      </c>
      <c r="AX162" s="12" t="s">
        <v>70</v>
      </c>
      <c r="AY162" s="255" t="s">
        <v>134</v>
      </c>
    </row>
    <row r="163" s="11" customFormat="1">
      <c r="B163" s="235"/>
      <c r="C163" s="236"/>
      <c r="D163" s="232" t="s">
        <v>144</v>
      </c>
      <c r="E163" s="237" t="s">
        <v>21</v>
      </c>
      <c r="F163" s="238" t="s">
        <v>210</v>
      </c>
      <c r="G163" s="236"/>
      <c r="H163" s="239">
        <v>99.959999999999994</v>
      </c>
      <c r="I163" s="240"/>
      <c r="J163" s="236"/>
      <c r="K163" s="236"/>
      <c r="L163" s="241"/>
      <c r="M163" s="242"/>
      <c r="N163" s="243"/>
      <c r="O163" s="243"/>
      <c r="P163" s="243"/>
      <c r="Q163" s="243"/>
      <c r="R163" s="243"/>
      <c r="S163" s="243"/>
      <c r="T163" s="244"/>
      <c r="AT163" s="245" t="s">
        <v>144</v>
      </c>
      <c r="AU163" s="245" t="s">
        <v>80</v>
      </c>
      <c r="AV163" s="11" t="s">
        <v>80</v>
      </c>
      <c r="AW163" s="11" t="s">
        <v>33</v>
      </c>
      <c r="AX163" s="11" t="s">
        <v>70</v>
      </c>
      <c r="AY163" s="245" t="s">
        <v>134</v>
      </c>
    </row>
    <row r="164" s="12" customFormat="1">
      <c r="B164" s="246"/>
      <c r="C164" s="247"/>
      <c r="D164" s="232" t="s">
        <v>144</v>
      </c>
      <c r="E164" s="248" t="s">
        <v>21</v>
      </c>
      <c r="F164" s="249" t="s">
        <v>211</v>
      </c>
      <c r="G164" s="247"/>
      <c r="H164" s="248" t="s">
        <v>21</v>
      </c>
      <c r="I164" s="250"/>
      <c r="J164" s="247"/>
      <c r="K164" s="247"/>
      <c r="L164" s="251"/>
      <c r="M164" s="252"/>
      <c r="N164" s="253"/>
      <c r="O164" s="253"/>
      <c r="P164" s="253"/>
      <c r="Q164" s="253"/>
      <c r="R164" s="253"/>
      <c r="S164" s="253"/>
      <c r="T164" s="254"/>
      <c r="AT164" s="255" t="s">
        <v>144</v>
      </c>
      <c r="AU164" s="255" t="s">
        <v>80</v>
      </c>
      <c r="AV164" s="12" t="s">
        <v>78</v>
      </c>
      <c r="AW164" s="12" t="s">
        <v>33</v>
      </c>
      <c r="AX164" s="12" t="s">
        <v>70</v>
      </c>
      <c r="AY164" s="255" t="s">
        <v>134</v>
      </c>
    </row>
    <row r="165" s="11" customFormat="1">
      <c r="B165" s="235"/>
      <c r="C165" s="236"/>
      <c r="D165" s="232" t="s">
        <v>144</v>
      </c>
      <c r="E165" s="237" t="s">
        <v>21</v>
      </c>
      <c r="F165" s="238" t="s">
        <v>212</v>
      </c>
      <c r="G165" s="236"/>
      <c r="H165" s="239">
        <v>8.4149999999999991</v>
      </c>
      <c r="I165" s="240"/>
      <c r="J165" s="236"/>
      <c r="K165" s="236"/>
      <c r="L165" s="241"/>
      <c r="M165" s="242"/>
      <c r="N165" s="243"/>
      <c r="O165" s="243"/>
      <c r="P165" s="243"/>
      <c r="Q165" s="243"/>
      <c r="R165" s="243"/>
      <c r="S165" s="243"/>
      <c r="T165" s="244"/>
      <c r="AT165" s="245" t="s">
        <v>144</v>
      </c>
      <c r="AU165" s="245" t="s">
        <v>80</v>
      </c>
      <c r="AV165" s="11" t="s">
        <v>80</v>
      </c>
      <c r="AW165" s="11" t="s">
        <v>33</v>
      </c>
      <c r="AX165" s="11" t="s">
        <v>70</v>
      </c>
      <c r="AY165" s="245" t="s">
        <v>134</v>
      </c>
    </row>
    <row r="166" s="12" customFormat="1">
      <c r="B166" s="246"/>
      <c r="C166" s="247"/>
      <c r="D166" s="232" t="s">
        <v>144</v>
      </c>
      <c r="E166" s="248" t="s">
        <v>21</v>
      </c>
      <c r="F166" s="249" t="s">
        <v>213</v>
      </c>
      <c r="G166" s="247"/>
      <c r="H166" s="248" t="s">
        <v>21</v>
      </c>
      <c r="I166" s="250"/>
      <c r="J166" s="247"/>
      <c r="K166" s="247"/>
      <c r="L166" s="251"/>
      <c r="M166" s="252"/>
      <c r="N166" s="253"/>
      <c r="O166" s="253"/>
      <c r="P166" s="253"/>
      <c r="Q166" s="253"/>
      <c r="R166" s="253"/>
      <c r="S166" s="253"/>
      <c r="T166" s="254"/>
      <c r="AT166" s="255" t="s">
        <v>144</v>
      </c>
      <c r="AU166" s="255" t="s">
        <v>80</v>
      </c>
      <c r="AV166" s="12" t="s">
        <v>78</v>
      </c>
      <c r="AW166" s="12" t="s">
        <v>33</v>
      </c>
      <c r="AX166" s="12" t="s">
        <v>70</v>
      </c>
      <c r="AY166" s="255" t="s">
        <v>134</v>
      </c>
    </row>
    <row r="167" s="11" customFormat="1">
      <c r="B167" s="235"/>
      <c r="C167" s="236"/>
      <c r="D167" s="232" t="s">
        <v>144</v>
      </c>
      <c r="E167" s="237" t="s">
        <v>21</v>
      </c>
      <c r="F167" s="238" t="s">
        <v>214</v>
      </c>
      <c r="G167" s="236"/>
      <c r="H167" s="239">
        <v>18.129999999999999</v>
      </c>
      <c r="I167" s="240"/>
      <c r="J167" s="236"/>
      <c r="K167" s="236"/>
      <c r="L167" s="241"/>
      <c r="M167" s="242"/>
      <c r="N167" s="243"/>
      <c r="O167" s="243"/>
      <c r="P167" s="243"/>
      <c r="Q167" s="243"/>
      <c r="R167" s="243"/>
      <c r="S167" s="243"/>
      <c r="T167" s="244"/>
      <c r="AT167" s="245" t="s">
        <v>144</v>
      </c>
      <c r="AU167" s="245" t="s">
        <v>80</v>
      </c>
      <c r="AV167" s="11" t="s">
        <v>80</v>
      </c>
      <c r="AW167" s="11" t="s">
        <v>33</v>
      </c>
      <c r="AX167" s="11" t="s">
        <v>70</v>
      </c>
      <c r="AY167" s="245" t="s">
        <v>134</v>
      </c>
    </row>
    <row r="168" s="12" customFormat="1">
      <c r="B168" s="246"/>
      <c r="C168" s="247"/>
      <c r="D168" s="232" t="s">
        <v>144</v>
      </c>
      <c r="E168" s="248" t="s">
        <v>21</v>
      </c>
      <c r="F168" s="249" t="s">
        <v>215</v>
      </c>
      <c r="G168" s="247"/>
      <c r="H168" s="248" t="s">
        <v>21</v>
      </c>
      <c r="I168" s="250"/>
      <c r="J168" s="247"/>
      <c r="K168" s="247"/>
      <c r="L168" s="251"/>
      <c r="M168" s="252"/>
      <c r="N168" s="253"/>
      <c r="O168" s="253"/>
      <c r="P168" s="253"/>
      <c r="Q168" s="253"/>
      <c r="R168" s="253"/>
      <c r="S168" s="253"/>
      <c r="T168" s="254"/>
      <c r="AT168" s="255" t="s">
        <v>144</v>
      </c>
      <c r="AU168" s="255" t="s">
        <v>80</v>
      </c>
      <c r="AV168" s="12" t="s">
        <v>78</v>
      </c>
      <c r="AW168" s="12" t="s">
        <v>33</v>
      </c>
      <c r="AX168" s="12" t="s">
        <v>70</v>
      </c>
      <c r="AY168" s="255" t="s">
        <v>134</v>
      </c>
    </row>
    <row r="169" s="13" customFormat="1">
      <c r="B169" s="256"/>
      <c r="C169" s="257"/>
      <c r="D169" s="232" t="s">
        <v>144</v>
      </c>
      <c r="E169" s="258" t="s">
        <v>21</v>
      </c>
      <c r="F169" s="259" t="s">
        <v>148</v>
      </c>
      <c r="G169" s="257"/>
      <c r="H169" s="260">
        <v>826.47500000000002</v>
      </c>
      <c r="I169" s="261"/>
      <c r="J169" s="257"/>
      <c r="K169" s="257"/>
      <c r="L169" s="262"/>
      <c r="M169" s="263"/>
      <c r="N169" s="264"/>
      <c r="O169" s="264"/>
      <c r="P169" s="264"/>
      <c r="Q169" s="264"/>
      <c r="R169" s="264"/>
      <c r="S169" s="264"/>
      <c r="T169" s="265"/>
      <c r="AT169" s="266" t="s">
        <v>144</v>
      </c>
      <c r="AU169" s="266" t="s">
        <v>80</v>
      </c>
      <c r="AV169" s="13" t="s">
        <v>141</v>
      </c>
      <c r="AW169" s="13" t="s">
        <v>33</v>
      </c>
      <c r="AX169" s="13" t="s">
        <v>78</v>
      </c>
      <c r="AY169" s="266" t="s">
        <v>134</v>
      </c>
    </row>
    <row r="170" s="1" customFormat="1" ht="51" customHeight="1">
      <c r="B170" s="45"/>
      <c r="C170" s="220" t="s">
        <v>174</v>
      </c>
      <c r="D170" s="220" t="s">
        <v>136</v>
      </c>
      <c r="E170" s="221" t="s">
        <v>216</v>
      </c>
      <c r="F170" s="222" t="s">
        <v>217</v>
      </c>
      <c r="G170" s="223" t="s">
        <v>199</v>
      </c>
      <c r="H170" s="224">
        <v>413.238</v>
      </c>
      <c r="I170" s="225"/>
      <c r="J170" s="226">
        <f>ROUND(I170*H170,2)</f>
        <v>0</v>
      </c>
      <c r="K170" s="222" t="s">
        <v>140</v>
      </c>
      <c r="L170" s="71"/>
      <c r="M170" s="227" t="s">
        <v>21</v>
      </c>
      <c r="N170" s="228" t="s">
        <v>41</v>
      </c>
      <c r="O170" s="46"/>
      <c r="P170" s="229">
        <f>O170*H170</f>
        <v>0</v>
      </c>
      <c r="Q170" s="229">
        <v>0</v>
      </c>
      <c r="R170" s="229">
        <f>Q170*H170</f>
        <v>0</v>
      </c>
      <c r="S170" s="229">
        <v>0</v>
      </c>
      <c r="T170" s="230">
        <f>S170*H170</f>
        <v>0</v>
      </c>
      <c r="AR170" s="23" t="s">
        <v>141</v>
      </c>
      <c r="AT170" s="23" t="s">
        <v>136</v>
      </c>
      <c r="AU170" s="23" t="s">
        <v>80</v>
      </c>
      <c r="AY170" s="23" t="s">
        <v>134</v>
      </c>
      <c r="BE170" s="231">
        <f>IF(N170="základní",J170,0)</f>
        <v>0</v>
      </c>
      <c r="BF170" s="231">
        <f>IF(N170="snížená",J170,0)</f>
        <v>0</v>
      </c>
      <c r="BG170" s="231">
        <f>IF(N170="zákl. přenesená",J170,0)</f>
        <v>0</v>
      </c>
      <c r="BH170" s="231">
        <f>IF(N170="sníž. přenesená",J170,0)</f>
        <v>0</v>
      </c>
      <c r="BI170" s="231">
        <f>IF(N170="nulová",J170,0)</f>
        <v>0</v>
      </c>
      <c r="BJ170" s="23" t="s">
        <v>78</v>
      </c>
      <c r="BK170" s="231">
        <f>ROUND(I170*H170,2)</f>
        <v>0</v>
      </c>
      <c r="BL170" s="23" t="s">
        <v>141</v>
      </c>
      <c r="BM170" s="23" t="s">
        <v>218</v>
      </c>
    </row>
    <row r="171" s="1" customFormat="1">
      <c r="B171" s="45"/>
      <c r="C171" s="73"/>
      <c r="D171" s="232" t="s">
        <v>142</v>
      </c>
      <c r="E171" s="73"/>
      <c r="F171" s="233" t="s">
        <v>201</v>
      </c>
      <c r="G171" s="73"/>
      <c r="H171" s="73"/>
      <c r="I171" s="190"/>
      <c r="J171" s="73"/>
      <c r="K171" s="73"/>
      <c r="L171" s="71"/>
      <c r="M171" s="234"/>
      <c r="N171" s="46"/>
      <c r="O171" s="46"/>
      <c r="P171" s="46"/>
      <c r="Q171" s="46"/>
      <c r="R171" s="46"/>
      <c r="S171" s="46"/>
      <c r="T171" s="94"/>
      <c r="AT171" s="23" t="s">
        <v>142</v>
      </c>
      <c r="AU171" s="23" t="s">
        <v>80</v>
      </c>
    </row>
    <row r="172" s="11" customFormat="1">
      <c r="B172" s="235"/>
      <c r="C172" s="236"/>
      <c r="D172" s="232" t="s">
        <v>144</v>
      </c>
      <c r="E172" s="237" t="s">
        <v>21</v>
      </c>
      <c r="F172" s="238" t="s">
        <v>219</v>
      </c>
      <c r="G172" s="236"/>
      <c r="H172" s="239">
        <v>413.238</v>
      </c>
      <c r="I172" s="240"/>
      <c r="J172" s="236"/>
      <c r="K172" s="236"/>
      <c r="L172" s="241"/>
      <c r="M172" s="242"/>
      <c r="N172" s="243"/>
      <c r="O172" s="243"/>
      <c r="P172" s="243"/>
      <c r="Q172" s="243"/>
      <c r="R172" s="243"/>
      <c r="S172" s="243"/>
      <c r="T172" s="244"/>
      <c r="AT172" s="245" t="s">
        <v>144</v>
      </c>
      <c r="AU172" s="245" t="s">
        <v>80</v>
      </c>
      <c r="AV172" s="11" t="s">
        <v>80</v>
      </c>
      <c r="AW172" s="11" t="s">
        <v>33</v>
      </c>
      <c r="AX172" s="11" t="s">
        <v>70</v>
      </c>
      <c r="AY172" s="245" t="s">
        <v>134</v>
      </c>
    </row>
    <row r="173" s="13" customFormat="1">
      <c r="B173" s="256"/>
      <c r="C173" s="257"/>
      <c r="D173" s="232" t="s">
        <v>144</v>
      </c>
      <c r="E173" s="258" t="s">
        <v>21</v>
      </c>
      <c r="F173" s="259" t="s">
        <v>148</v>
      </c>
      <c r="G173" s="257"/>
      <c r="H173" s="260">
        <v>413.238</v>
      </c>
      <c r="I173" s="261"/>
      <c r="J173" s="257"/>
      <c r="K173" s="257"/>
      <c r="L173" s="262"/>
      <c r="M173" s="263"/>
      <c r="N173" s="264"/>
      <c r="O173" s="264"/>
      <c r="P173" s="264"/>
      <c r="Q173" s="264"/>
      <c r="R173" s="264"/>
      <c r="S173" s="264"/>
      <c r="T173" s="265"/>
      <c r="AT173" s="266" t="s">
        <v>144</v>
      </c>
      <c r="AU173" s="266" t="s">
        <v>80</v>
      </c>
      <c r="AV173" s="13" t="s">
        <v>141</v>
      </c>
      <c r="AW173" s="13" t="s">
        <v>33</v>
      </c>
      <c r="AX173" s="13" t="s">
        <v>78</v>
      </c>
      <c r="AY173" s="266" t="s">
        <v>134</v>
      </c>
    </row>
    <row r="174" s="1" customFormat="1" ht="25.5" customHeight="1">
      <c r="B174" s="45"/>
      <c r="C174" s="220" t="s">
        <v>10</v>
      </c>
      <c r="D174" s="220" t="s">
        <v>136</v>
      </c>
      <c r="E174" s="221" t="s">
        <v>220</v>
      </c>
      <c r="F174" s="222" t="s">
        <v>221</v>
      </c>
      <c r="G174" s="223" t="s">
        <v>199</v>
      </c>
      <c r="H174" s="224">
        <v>55.399999999999999</v>
      </c>
      <c r="I174" s="225"/>
      <c r="J174" s="226">
        <f>ROUND(I174*H174,2)</f>
        <v>0</v>
      </c>
      <c r="K174" s="222" t="s">
        <v>140</v>
      </c>
      <c r="L174" s="71"/>
      <c r="M174" s="227" t="s">
        <v>21</v>
      </c>
      <c r="N174" s="228" t="s">
        <v>41</v>
      </c>
      <c r="O174" s="46"/>
      <c r="P174" s="229">
        <f>O174*H174</f>
        <v>0</v>
      </c>
      <c r="Q174" s="229">
        <v>0</v>
      </c>
      <c r="R174" s="229">
        <f>Q174*H174</f>
        <v>0</v>
      </c>
      <c r="S174" s="229">
        <v>0</v>
      </c>
      <c r="T174" s="230">
        <f>S174*H174</f>
        <v>0</v>
      </c>
      <c r="AR174" s="23" t="s">
        <v>141</v>
      </c>
      <c r="AT174" s="23" t="s">
        <v>136</v>
      </c>
      <c r="AU174" s="23" t="s">
        <v>80</v>
      </c>
      <c r="AY174" s="23" t="s">
        <v>134</v>
      </c>
      <c r="BE174" s="231">
        <f>IF(N174="základní",J174,0)</f>
        <v>0</v>
      </c>
      <c r="BF174" s="231">
        <f>IF(N174="snížená",J174,0)</f>
        <v>0</v>
      </c>
      <c r="BG174" s="231">
        <f>IF(N174="zákl. přenesená",J174,0)</f>
        <v>0</v>
      </c>
      <c r="BH174" s="231">
        <f>IF(N174="sníž. přenesená",J174,0)</f>
        <v>0</v>
      </c>
      <c r="BI174" s="231">
        <f>IF(N174="nulová",J174,0)</f>
        <v>0</v>
      </c>
      <c r="BJ174" s="23" t="s">
        <v>78</v>
      </c>
      <c r="BK174" s="231">
        <f>ROUND(I174*H174,2)</f>
        <v>0</v>
      </c>
      <c r="BL174" s="23" t="s">
        <v>141</v>
      </c>
      <c r="BM174" s="23" t="s">
        <v>222</v>
      </c>
    </row>
    <row r="175" s="1" customFormat="1">
      <c r="B175" s="45"/>
      <c r="C175" s="73"/>
      <c r="D175" s="232" t="s">
        <v>142</v>
      </c>
      <c r="E175" s="73"/>
      <c r="F175" s="233" t="s">
        <v>223</v>
      </c>
      <c r="G175" s="73"/>
      <c r="H175" s="73"/>
      <c r="I175" s="190"/>
      <c r="J175" s="73"/>
      <c r="K175" s="73"/>
      <c r="L175" s="71"/>
      <c r="M175" s="234"/>
      <c r="N175" s="46"/>
      <c r="O175" s="46"/>
      <c r="P175" s="46"/>
      <c r="Q175" s="46"/>
      <c r="R175" s="46"/>
      <c r="S175" s="46"/>
      <c r="T175" s="94"/>
      <c r="AT175" s="23" t="s">
        <v>142</v>
      </c>
      <c r="AU175" s="23" t="s">
        <v>80</v>
      </c>
    </row>
    <row r="176" s="11" customFormat="1">
      <c r="B176" s="235"/>
      <c r="C176" s="236"/>
      <c r="D176" s="232" t="s">
        <v>144</v>
      </c>
      <c r="E176" s="237" t="s">
        <v>21</v>
      </c>
      <c r="F176" s="238" t="s">
        <v>224</v>
      </c>
      <c r="G176" s="236"/>
      <c r="H176" s="239">
        <v>55.399999999999999</v>
      </c>
      <c r="I176" s="240"/>
      <c r="J176" s="236"/>
      <c r="K176" s="236"/>
      <c r="L176" s="241"/>
      <c r="M176" s="242"/>
      <c r="N176" s="243"/>
      <c r="O176" s="243"/>
      <c r="P176" s="243"/>
      <c r="Q176" s="243"/>
      <c r="R176" s="243"/>
      <c r="S176" s="243"/>
      <c r="T176" s="244"/>
      <c r="AT176" s="245" t="s">
        <v>144</v>
      </c>
      <c r="AU176" s="245" t="s">
        <v>80</v>
      </c>
      <c r="AV176" s="11" t="s">
        <v>80</v>
      </c>
      <c r="AW176" s="11" t="s">
        <v>33</v>
      </c>
      <c r="AX176" s="11" t="s">
        <v>70</v>
      </c>
      <c r="AY176" s="245" t="s">
        <v>134</v>
      </c>
    </row>
    <row r="177" s="12" customFormat="1">
      <c r="B177" s="246"/>
      <c r="C177" s="247"/>
      <c r="D177" s="232" t="s">
        <v>144</v>
      </c>
      <c r="E177" s="248" t="s">
        <v>21</v>
      </c>
      <c r="F177" s="249" t="s">
        <v>225</v>
      </c>
      <c r="G177" s="247"/>
      <c r="H177" s="248" t="s">
        <v>21</v>
      </c>
      <c r="I177" s="250"/>
      <c r="J177" s="247"/>
      <c r="K177" s="247"/>
      <c r="L177" s="251"/>
      <c r="M177" s="252"/>
      <c r="N177" s="253"/>
      <c r="O177" s="253"/>
      <c r="P177" s="253"/>
      <c r="Q177" s="253"/>
      <c r="R177" s="253"/>
      <c r="S177" s="253"/>
      <c r="T177" s="254"/>
      <c r="AT177" s="255" t="s">
        <v>144</v>
      </c>
      <c r="AU177" s="255" t="s">
        <v>80</v>
      </c>
      <c r="AV177" s="12" t="s">
        <v>78</v>
      </c>
      <c r="AW177" s="12" t="s">
        <v>33</v>
      </c>
      <c r="AX177" s="12" t="s">
        <v>70</v>
      </c>
      <c r="AY177" s="255" t="s">
        <v>134</v>
      </c>
    </row>
    <row r="178" s="13" customFormat="1">
      <c r="B178" s="256"/>
      <c r="C178" s="257"/>
      <c r="D178" s="232" t="s">
        <v>144</v>
      </c>
      <c r="E178" s="258" t="s">
        <v>21</v>
      </c>
      <c r="F178" s="259" t="s">
        <v>148</v>
      </c>
      <c r="G178" s="257"/>
      <c r="H178" s="260">
        <v>55.399999999999999</v>
      </c>
      <c r="I178" s="261"/>
      <c r="J178" s="257"/>
      <c r="K178" s="257"/>
      <c r="L178" s="262"/>
      <c r="M178" s="263"/>
      <c r="N178" s="264"/>
      <c r="O178" s="264"/>
      <c r="P178" s="264"/>
      <c r="Q178" s="264"/>
      <c r="R178" s="264"/>
      <c r="S178" s="264"/>
      <c r="T178" s="265"/>
      <c r="AT178" s="266" t="s">
        <v>144</v>
      </c>
      <c r="AU178" s="266" t="s">
        <v>80</v>
      </c>
      <c r="AV178" s="13" t="s">
        <v>141</v>
      </c>
      <c r="AW178" s="13" t="s">
        <v>33</v>
      </c>
      <c r="AX178" s="13" t="s">
        <v>78</v>
      </c>
      <c r="AY178" s="266" t="s">
        <v>134</v>
      </c>
    </row>
    <row r="179" s="1" customFormat="1" ht="38.25" customHeight="1">
      <c r="B179" s="45"/>
      <c r="C179" s="220" t="s">
        <v>177</v>
      </c>
      <c r="D179" s="220" t="s">
        <v>136</v>
      </c>
      <c r="E179" s="221" t="s">
        <v>226</v>
      </c>
      <c r="F179" s="222" t="s">
        <v>227</v>
      </c>
      <c r="G179" s="223" t="s">
        <v>199</v>
      </c>
      <c r="H179" s="224">
        <v>27.699999999999999</v>
      </c>
      <c r="I179" s="225"/>
      <c r="J179" s="226">
        <f>ROUND(I179*H179,2)</f>
        <v>0</v>
      </c>
      <c r="K179" s="222" t="s">
        <v>140</v>
      </c>
      <c r="L179" s="71"/>
      <c r="M179" s="227" t="s">
        <v>21</v>
      </c>
      <c r="N179" s="228" t="s">
        <v>41</v>
      </c>
      <c r="O179" s="46"/>
      <c r="P179" s="229">
        <f>O179*H179</f>
        <v>0</v>
      </c>
      <c r="Q179" s="229">
        <v>0</v>
      </c>
      <c r="R179" s="229">
        <f>Q179*H179</f>
        <v>0</v>
      </c>
      <c r="S179" s="229">
        <v>0</v>
      </c>
      <c r="T179" s="230">
        <f>S179*H179</f>
        <v>0</v>
      </c>
      <c r="AR179" s="23" t="s">
        <v>141</v>
      </c>
      <c r="AT179" s="23" t="s">
        <v>136</v>
      </c>
      <c r="AU179" s="23" t="s">
        <v>80</v>
      </c>
      <c r="AY179" s="23" t="s">
        <v>134</v>
      </c>
      <c r="BE179" s="231">
        <f>IF(N179="základní",J179,0)</f>
        <v>0</v>
      </c>
      <c r="BF179" s="231">
        <f>IF(N179="snížená",J179,0)</f>
        <v>0</v>
      </c>
      <c r="BG179" s="231">
        <f>IF(N179="zákl. přenesená",J179,0)</f>
        <v>0</v>
      </c>
      <c r="BH179" s="231">
        <f>IF(N179="sníž. přenesená",J179,0)</f>
        <v>0</v>
      </c>
      <c r="BI179" s="231">
        <f>IF(N179="nulová",J179,0)</f>
        <v>0</v>
      </c>
      <c r="BJ179" s="23" t="s">
        <v>78</v>
      </c>
      <c r="BK179" s="231">
        <f>ROUND(I179*H179,2)</f>
        <v>0</v>
      </c>
      <c r="BL179" s="23" t="s">
        <v>141</v>
      </c>
      <c r="BM179" s="23" t="s">
        <v>228</v>
      </c>
    </row>
    <row r="180" s="1" customFormat="1">
      <c r="B180" s="45"/>
      <c r="C180" s="73"/>
      <c r="D180" s="232" t="s">
        <v>142</v>
      </c>
      <c r="E180" s="73"/>
      <c r="F180" s="233" t="s">
        <v>223</v>
      </c>
      <c r="G180" s="73"/>
      <c r="H180" s="73"/>
      <c r="I180" s="190"/>
      <c r="J180" s="73"/>
      <c r="K180" s="73"/>
      <c r="L180" s="71"/>
      <c r="M180" s="234"/>
      <c r="N180" s="46"/>
      <c r="O180" s="46"/>
      <c r="P180" s="46"/>
      <c r="Q180" s="46"/>
      <c r="R180" s="46"/>
      <c r="S180" s="46"/>
      <c r="T180" s="94"/>
      <c r="AT180" s="23" t="s">
        <v>142</v>
      </c>
      <c r="AU180" s="23" t="s">
        <v>80</v>
      </c>
    </row>
    <row r="181" s="11" customFormat="1">
      <c r="B181" s="235"/>
      <c r="C181" s="236"/>
      <c r="D181" s="232" t="s">
        <v>144</v>
      </c>
      <c r="E181" s="237" t="s">
        <v>21</v>
      </c>
      <c r="F181" s="238" t="s">
        <v>229</v>
      </c>
      <c r="G181" s="236"/>
      <c r="H181" s="239">
        <v>27.699999999999999</v>
      </c>
      <c r="I181" s="240"/>
      <c r="J181" s="236"/>
      <c r="K181" s="236"/>
      <c r="L181" s="241"/>
      <c r="M181" s="242"/>
      <c r="N181" s="243"/>
      <c r="O181" s="243"/>
      <c r="P181" s="243"/>
      <c r="Q181" s="243"/>
      <c r="R181" s="243"/>
      <c r="S181" s="243"/>
      <c r="T181" s="244"/>
      <c r="AT181" s="245" t="s">
        <v>144</v>
      </c>
      <c r="AU181" s="245" t="s">
        <v>80</v>
      </c>
      <c r="AV181" s="11" t="s">
        <v>80</v>
      </c>
      <c r="AW181" s="11" t="s">
        <v>33</v>
      </c>
      <c r="AX181" s="11" t="s">
        <v>70</v>
      </c>
      <c r="AY181" s="245" t="s">
        <v>134</v>
      </c>
    </row>
    <row r="182" s="13" customFormat="1">
      <c r="B182" s="256"/>
      <c r="C182" s="257"/>
      <c r="D182" s="232" t="s">
        <v>144</v>
      </c>
      <c r="E182" s="258" t="s">
        <v>21</v>
      </c>
      <c r="F182" s="259" t="s">
        <v>148</v>
      </c>
      <c r="G182" s="257"/>
      <c r="H182" s="260">
        <v>27.699999999999999</v>
      </c>
      <c r="I182" s="261"/>
      <c r="J182" s="257"/>
      <c r="K182" s="257"/>
      <c r="L182" s="262"/>
      <c r="M182" s="263"/>
      <c r="N182" s="264"/>
      <c r="O182" s="264"/>
      <c r="P182" s="264"/>
      <c r="Q182" s="264"/>
      <c r="R182" s="264"/>
      <c r="S182" s="264"/>
      <c r="T182" s="265"/>
      <c r="AT182" s="266" t="s">
        <v>144</v>
      </c>
      <c r="AU182" s="266" t="s">
        <v>80</v>
      </c>
      <c r="AV182" s="13" t="s">
        <v>141</v>
      </c>
      <c r="AW182" s="13" t="s">
        <v>33</v>
      </c>
      <c r="AX182" s="13" t="s">
        <v>78</v>
      </c>
      <c r="AY182" s="266" t="s">
        <v>134</v>
      </c>
    </row>
    <row r="183" s="1" customFormat="1" ht="38.25" customHeight="1">
      <c r="B183" s="45"/>
      <c r="C183" s="220" t="s">
        <v>230</v>
      </c>
      <c r="D183" s="220" t="s">
        <v>136</v>
      </c>
      <c r="E183" s="221" t="s">
        <v>231</v>
      </c>
      <c r="F183" s="222" t="s">
        <v>232</v>
      </c>
      <c r="G183" s="223" t="s">
        <v>199</v>
      </c>
      <c r="H183" s="224">
        <v>94.5</v>
      </c>
      <c r="I183" s="225"/>
      <c r="J183" s="226">
        <f>ROUND(I183*H183,2)</f>
        <v>0</v>
      </c>
      <c r="K183" s="222" t="s">
        <v>140</v>
      </c>
      <c r="L183" s="71"/>
      <c r="M183" s="227" t="s">
        <v>21</v>
      </c>
      <c r="N183" s="228" t="s">
        <v>41</v>
      </c>
      <c r="O183" s="46"/>
      <c r="P183" s="229">
        <f>O183*H183</f>
        <v>0</v>
      </c>
      <c r="Q183" s="229">
        <v>0</v>
      </c>
      <c r="R183" s="229">
        <f>Q183*H183</f>
        <v>0</v>
      </c>
      <c r="S183" s="229">
        <v>0</v>
      </c>
      <c r="T183" s="230">
        <f>S183*H183</f>
        <v>0</v>
      </c>
      <c r="AR183" s="23" t="s">
        <v>141</v>
      </c>
      <c r="AT183" s="23" t="s">
        <v>136</v>
      </c>
      <c r="AU183" s="23" t="s">
        <v>80</v>
      </c>
      <c r="AY183" s="23" t="s">
        <v>134</v>
      </c>
      <c r="BE183" s="231">
        <f>IF(N183="základní",J183,0)</f>
        <v>0</v>
      </c>
      <c r="BF183" s="231">
        <f>IF(N183="snížená",J183,0)</f>
        <v>0</v>
      </c>
      <c r="BG183" s="231">
        <f>IF(N183="zákl. přenesená",J183,0)</f>
        <v>0</v>
      </c>
      <c r="BH183" s="231">
        <f>IF(N183="sníž. přenesená",J183,0)</f>
        <v>0</v>
      </c>
      <c r="BI183" s="231">
        <f>IF(N183="nulová",J183,0)</f>
        <v>0</v>
      </c>
      <c r="BJ183" s="23" t="s">
        <v>78</v>
      </c>
      <c r="BK183" s="231">
        <f>ROUND(I183*H183,2)</f>
        <v>0</v>
      </c>
      <c r="BL183" s="23" t="s">
        <v>141</v>
      </c>
      <c r="BM183" s="23" t="s">
        <v>233</v>
      </c>
    </row>
    <row r="184" s="1" customFormat="1">
      <c r="B184" s="45"/>
      <c r="C184" s="73"/>
      <c r="D184" s="232" t="s">
        <v>142</v>
      </c>
      <c r="E184" s="73"/>
      <c r="F184" s="233" t="s">
        <v>234</v>
      </c>
      <c r="G184" s="73"/>
      <c r="H184" s="73"/>
      <c r="I184" s="190"/>
      <c r="J184" s="73"/>
      <c r="K184" s="73"/>
      <c r="L184" s="71"/>
      <c r="M184" s="234"/>
      <c r="N184" s="46"/>
      <c r="O184" s="46"/>
      <c r="P184" s="46"/>
      <c r="Q184" s="46"/>
      <c r="R184" s="46"/>
      <c r="S184" s="46"/>
      <c r="T184" s="94"/>
      <c r="AT184" s="23" t="s">
        <v>142</v>
      </c>
      <c r="AU184" s="23" t="s">
        <v>80</v>
      </c>
    </row>
    <row r="185" s="11" customFormat="1">
      <c r="B185" s="235"/>
      <c r="C185" s="236"/>
      <c r="D185" s="232" t="s">
        <v>144</v>
      </c>
      <c r="E185" s="237" t="s">
        <v>21</v>
      </c>
      <c r="F185" s="238" t="s">
        <v>235</v>
      </c>
      <c r="G185" s="236"/>
      <c r="H185" s="239">
        <v>94.5</v>
      </c>
      <c r="I185" s="240"/>
      <c r="J185" s="236"/>
      <c r="K185" s="236"/>
      <c r="L185" s="241"/>
      <c r="M185" s="242"/>
      <c r="N185" s="243"/>
      <c r="O185" s="243"/>
      <c r="P185" s="243"/>
      <c r="Q185" s="243"/>
      <c r="R185" s="243"/>
      <c r="S185" s="243"/>
      <c r="T185" s="244"/>
      <c r="AT185" s="245" t="s">
        <v>144</v>
      </c>
      <c r="AU185" s="245" t="s">
        <v>80</v>
      </c>
      <c r="AV185" s="11" t="s">
        <v>80</v>
      </c>
      <c r="AW185" s="11" t="s">
        <v>33</v>
      </c>
      <c r="AX185" s="11" t="s">
        <v>70</v>
      </c>
      <c r="AY185" s="245" t="s">
        <v>134</v>
      </c>
    </row>
    <row r="186" s="12" customFormat="1">
      <c r="B186" s="246"/>
      <c r="C186" s="247"/>
      <c r="D186" s="232" t="s">
        <v>144</v>
      </c>
      <c r="E186" s="248" t="s">
        <v>21</v>
      </c>
      <c r="F186" s="249" t="s">
        <v>236</v>
      </c>
      <c r="G186" s="247"/>
      <c r="H186" s="248" t="s">
        <v>21</v>
      </c>
      <c r="I186" s="250"/>
      <c r="J186" s="247"/>
      <c r="K186" s="247"/>
      <c r="L186" s="251"/>
      <c r="M186" s="252"/>
      <c r="N186" s="253"/>
      <c r="O186" s="253"/>
      <c r="P186" s="253"/>
      <c r="Q186" s="253"/>
      <c r="R186" s="253"/>
      <c r="S186" s="253"/>
      <c r="T186" s="254"/>
      <c r="AT186" s="255" t="s">
        <v>144</v>
      </c>
      <c r="AU186" s="255" t="s">
        <v>80</v>
      </c>
      <c r="AV186" s="12" t="s">
        <v>78</v>
      </c>
      <c r="AW186" s="12" t="s">
        <v>33</v>
      </c>
      <c r="AX186" s="12" t="s">
        <v>70</v>
      </c>
      <c r="AY186" s="255" t="s">
        <v>134</v>
      </c>
    </row>
    <row r="187" s="13" customFormat="1">
      <c r="B187" s="256"/>
      <c r="C187" s="257"/>
      <c r="D187" s="232" t="s">
        <v>144</v>
      </c>
      <c r="E187" s="258" t="s">
        <v>21</v>
      </c>
      <c r="F187" s="259" t="s">
        <v>148</v>
      </c>
      <c r="G187" s="257"/>
      <c r="H187" s="260">
        <v>94.5</v>
      </c>
      <c r="I187" s="261"/>
      <c r="J187" s="257"/>
      <c r="K187" s="257"/>
      <c r="L187" s="262"/>
      <c r="M187" s="263"/>
      <c r="N187" s="264"/>
      <c r="O187" s="264"/>
      <c r="P187" s="264"/>
      <c r="Q187" s="264"/>
      <c r="R187" s="264"/>
      <c r="S187" s="264"/>
      <c r="T187" s="265"/>
      <c r="AT187" s="266" t="s">
        <v>144</v>
      </c>
      <c r="AU187" s="266" t="s">
        <v>80</v>
      </c>
      <c r="AV187" s="13" t="s">
        <v>141</v>
      </c>
      <c r="AW187" s="13" t="s">
        <v>33</v>
      </c>
      <c r="AX187" s="13" t="s">
        <v>78</v>
      </c>
      <c r="AY187" s="266" t="s">
        <v>134</v>
      </c>
    </row>
    <row r="188" s="1" customFormat="1" ht="38.25" customHeight="1">
      <c r="B188" s="45"/>
      <c r="C188" s="220" t="s">
        <v>181</v>
      </c>
      <c r="D188" s="220" t="s">
        <v>136</v>
      </c>
      <c r="E188" s="221" t="s">
        <v>237</v>
      </c>
      <c r="F188" s="222" t="s">
        <v>238</v>
      </c>
      <c r="G188" s="223" t="s">
        <v>199</v>
      </c>
      <c r="H188" s="224">
        <v>47.25</v>
      </c>
      <c r="I188" s="225"/>
      <c r="J188" s="226">
        <f>ROUND(I188*H188,2)</f>
        <v>0</v>
      </c>
      <c r="K188" s="222" t="s">
        <v>140</v>
      </c>
      <c r="L188" s="71"/>
      <c r="M188" s="227" t="s">
        <v>21</v>
      </c>
      <c r="N188" s="228" t="s">
        <v>41</v>
      </c>
      <c r="O188" s="46"/>
      <c r="P188" s="229">
        <f>O188*H188</f>
        <v>0</v>
      </c>
      <c r="Q188" s="229">
        <v>0</v>
      </c>
      <c r="R188" s="229">
        <f>Q188*H188</f>
        <v>0</v>
      </c>
      <c r="S188" s="229">
        <v>0</v>
      </c>
      <c r="T188" s="230">
        <f>S188*H188</f>
        <v>0</v>
      </c>
      <c r="AR188" s="23" t="s">
        <v>141</v>
      </c>
      <c r="AT188" s="23" t="s">
        <v>136</v>
      </c>
      <c r="AU188" s="23" t="s">
        <v>80</v>
      </c>
      <c r="AY188" s="23" t="s">
        <v>134</v>
      </c>
      <c r="BE188" s="231">
        <f>IF(N188="základní",J188,0)</f>
        <v>0</v>
      </c>
      <c r="BF188" s="231">
        <f>IF(N188="snížená",J188,0)</f>
        <v>0</v>
      </c>
      <c r="BG188" s="231">
        <f>IF(N188="zákl. přenesená",J188,0)</f>
        <v>0</v>
      </c>
      <c r="BH188" s="231">
        <f>IF(N188="sníž. přenesená",J188,0)</f>
        <v>0</v>
      </c>
      <c r="BI188" s="231">
        <f>IF(N188="nulová",J188,0)</f>
        <v>0</v>
      </c>
      <c r="BJ188" s="23" t="s">
        <v>78</v>
      </c>
      <c r="BK188" s="231">
        <f>ROUND(I188*H188,2)</f>
        <v>0</v>
      </c>
      <c r="BL188" s="23" t="s">
        <v>141</v>
      </c>
      <c r="BM188" s="23" t="s">
        <v>239</v>
      </c>
    </row>
    <row r="189" s="1" customFormat="1">
      <c r="B189" s="45"/>
      <c r="C189" s="73"/>
      <c r="D189" s="232" t="s">
        <v>142</v>
      </c>
      <c r="E189" s="73"/>
      <c r="F189" s="233" t="s">
        <v>234</v>
      </c>
      <c r="G189" s="73"/>
      <c r="H189" s="73"/>
      <c r="I189" s="190"/>
      <c r="J189" s="73"/>
      <c r="K189" s="73"/>
      <c r="L189" s="71"/>
      <c r="M189" s="234"/>
      <c r="N189" s="46"/>
      <c r="O189" s="46"/>
      <c r="P189" s="46"/>
      <c r="Q189" s="46"/>
      <c r="R189" s="46"/>
      <c r="S189" s="46"/>
      <c r="T189" s="94"/>
      <c r="AT189" s="23" t="s">
        <v>142</v>
      </c>
      <c r="AU189" s="23" t="s">
        <v>80</v>
      </c>
    </row>
    <row r="190" s="11" customFormat="1">
      <c r="B190" s="235"/>
      <c r="C190" s="236"/>
      <c r="D190" s="232" t="s">
        <v>144</v>
      </c>
      <c r="E190" s="237" t="s">
        <v>21</v>
      </c>
      <c r="F190" s="238" t="s">
        <v>240</v>
      </c>
      <c r="G190" s="236"/>
      <c r="H190" s="239">
        <v>47.25</v>
      </c>
      <c r="I190" s="240"/>
      <c r="J190" s="236"/>
      <c r="K190" s="236"/>
      <c r="L190" s="241"/>
      <c r="M190" s="242"/>
      <c r="N190" s="243"/>
      <c r="O190" s="243"/>
      <c r="P190" s="243"/>
      <c r="Q190" s="243"/>
      <c r="R190" s="243"/>
      <c r="S190" s="243"/>
      <c r="T190" s="244"/>
      <c r="AT190" s="245" t="s">
        <v>144</v>
      </c>
      <c r="AU190" s="245" t="s">
        <v>80</v>
      </c>
      <c r="AV190" s="11" t="s">
        <v>80</v>
      </c>
      <c r="AW190" s="11" t="s">
        <v>33</v>
      </c>
      <c r="AX190" s="11" t="s">
        <v>70</v>
      </c>
      <c r="AY190" s="245" t="s">
        <v>134</v>
      </c>
    </row>
    <row r="191" s="13" customFormat="1">
      <c r="B191" s="256"/>
      <c r="C191" s="257"/>
      <c r="D191" s="232" t="s">
        <v>144</v>
      </c>
      <c r="E191" s="258" t="s">
        <v>21</v>
      </c>
      <c r="F191" s="259" t="s">
        <v>148</v>
      </c>
      <c r="G191" s="257"/>
      <c r="H191" s="260">
        <v>47.25</v>
      </c>
      <c r="I191" s="261"/>
      <c r="J191" s="257"/>
      <c r="K191" s="257"/>
      <c r="L191" s="262"/>
      <c r="M191" s="263"/>
      <c r="N191" s="264"/>
      <c r="O191" s="264"/>
      <c r="P191" s="264"/>
      <c r="Q191" s="264"/>
      <c r="R191" s="264"/>
      <c r="S191" s="264"/>
      <c r="T191" s="265"/>
      <c r="AT191" s="266" t="s">
        <v>144</v>
      </c>
      <c r="AU191" s="266" t="s">
        <v>80</v>
      </c>
      <c r="AV191" s="13" t="s">
        <v>141</v>
      </c>
      <c r="AW191" s="13" t="s">
        <v>33</v>
      </c>
      <c r="AX191" s="13" t="s">
        <v>78</v>
      </c>
      <c r="AY191" s="266" t="s">
        <v>134</v>
      </c>
    </row>
    <row r="192" s="1" customFormat="1" ht="51" customHeight="1">
      <c r="B192" s="45"/>
      <c r="C192" s="220" t="s">
        <v>241</v>
      </c>
      <c r="D192" s="220" t="s">
        <v>136</v>
      </c>
      <c r="E192" s="221" t="s">
        <v>242</v>
      </c>
      <c r="F192" s="222" t="s">
        <v>243</v>
      </c>
      <c r="G192" s="223" t="s">
        <v>199</v>
      </c>
      <c r="H192" s="224">
        <v>976.375</v>
      </c>
      <c r="I192" s="225"/>
      <c r="J192" s="226">
        <f>ROUND(I192*H192,2)</f>
        <v>0</v>
      </c>
      <c r="K192" s="222" t="s">
        <v>140</v>
      </c>
      <c r="L192" s="71"/>
      <c r="M192" s="227" t="s">
        <v>21</v>
      </c>
      <c r="N192" s="228" t="s">
        <v>41</v>
      </c>
      <c r="O192" s="46"/>
      <c r="P192" s="229">
        <f>O192*H192</f>
        <v>0</v>
      </c>
      <c r="Q192" s="229">
        <v>0</v>
      </c>
      <c r="R192" s="229">
        <f>Q192*H192</f>
        <v>0</v>
      </c>
      <c r="S192" s="229">
        <v>0</v>
      </c>
      <c r="T192" s="230">
        <f>S192*H192</f>
        <v>0</v>
      </c>
      <c r="AR192" s="23" t="s">
        <v>141</v>
      </c>
      <c r="AT192" s="23" t="s">
        <v>136</v>
      </c>
      <c r="AU192" s="23" t="s">
        <v>80</v>
      </c>
      <c r="AY192" s="23" t="s">
        <v>134</v>
      </c>
      <c r="BE192" s="231">
        <f>IF(N192="základní",J192,0)</f>
        <v>0</v>
      </c>
      <c r="BF192" s="231">
        <f>IF(N192="snížená",J192,0)</f>
        <v>0</v>
      </c>
      <c r="BG192" s="231">
        <f>IF(N192="zákl. přenesená",J192,0)</f>
        <v>0</v>
      </c>
      <c r="BH192" s="231">
        <f>IF(N192="sníž. přenesená",J192,0)</f>
        <v>0</v>
      </c>
      <c r="BI192" s="231">
        <f>IF(N192="nulová",J192,0)</f>
        <v>0</v>
      </c>
      <c r="BJ192" s="23" t="s">
        <v>78</v>
      </c>
      <c r="BK192" s="231">
        <f>ROUND(I192*H192,2)</f>
        <v>0</v>
      </c>
      <c r="BL192" s="23" t="s">
        <v>141</v>
      </c>
      <c r="BM192" s="23" t="s">
        <v>244</v>
      </c>
    </row>
    <row r="193" s="1" customFormat="1">
      <c r="B193" s="45"/>
      <c r="C193" s="73"/>
      <c r="D193" s="232" t="s">
        <v>142</v>
      </c>
      <c r="E193" s="73"/>
      <c r="F193" s="233" t="s">
        <v>245</v>
      </c>
      <c r="G193" s="73"/>
      <c r="H193" s="73"/>
      <c r="I193" s="190"/>
      <c r="J193" s="73"/>
      <c r="K193" s="73"/>
      <c r="L193" s="71"/>
      <c r="M193" s="234"/>
      <c r="N193" s="46"/>
      <c r="O193" s="46"/>
      <c r="P193" s="46"/>
      <c r="Q193" s="46"/>
      <c r="R193" s="46"/>
      <c r="S193" s="46"/>
      <c r="T193" s="94"/>
      <c r="AT193" s="23" t="s">
        <v>142</v>
      </c>
      <c r="AU193" s="23" t="s">
        <v>80</v>
      </c>
    </row>
    <row r="194" s="11" customFormat="1">
      <c r="B194" s="235"/>
      <c r="C194" s="236"/>
      <c r="D194" s="232" t="s">
        <v>144</v>
      </c>
      <c r="E194" s="237" t="s">
        <v>21</v>
      </c>
      <c r="F194" s="238" t="s">
        <v>246</v>
      </c>
      <c r="G194" s="236"/>
      <c r="H194" s="239">
        <v>826.47500000000002</v>
      </c>
      <c r="I194" s="240"/>
      <c r="J194" s="236"/>
      <c r="K194" s="236"/>
      <c r="L194" s="241"/>
      <c r="M194" s="242"/>
      <c r="N194" s="243"/>
      <c r="O194" s="243"/>
      <c r="P194" s="243"/>
      <c r="Q194" s="243"/>
      <c r="R194" s="243"/>
      <c r="S194" s="243"/>
      <c r="T194" s="244"/>
      <c r="AT194" s="245" t="s">
        <v>144</v>
      </c>
      <c r="AU194" s="245" t="s">
        <v>80</v>
      </c>
      <c r="AV194" s="11" t="s">
        <v>80</v>
      </c>
      <c r="AW194" s="11" t="s">
        <v>33</v>
      </c>
      <c r="AX194" s="11" t="s">
        <v>70</v>
      </c>
      <c r="AY194" s="245" t="s">
        <v>134</v>
      </c>
    </row>
    <row r="195" s="12" customFormat="1">
      <c r="B195" s="246"/>
      <c r="C195" s="247"/>
      <c r="D195" s="232" t="s">
        <v>144</v>
      </c>
      <c r="E195" s="248" t="s">
        <v>21</v>
      </c>
      <c r="F195" s="249" t="s">
        <v>247</v>
      </c>
      <c r="G195" s="247"/>
      <c r="H195" s="248" t="s">
        <v>21</v>
      </c>
      <c r="I195" s="250"/>
      <c r="J195" s="247"/>
      <c r="K195" s="247"/>
      <c r="L195" s="251"/>
      <c r="M195" s="252"/>
      <c r="N195" s="253"/>
      <c r="O195" s="253"/>
      <c r="P195" s="253"/>
      <c r="Q195" s="253"/>
      <c r="R195" s="253"/>
      <c r="S195" s="253"/>
      <c r="T195" s="254"/>
      <c r="AT195" s="255" t="s">
        <v>144</v>
      </c>
      <c r="AU195" s="255" t="s">
        <v>80</v>
      </c>
      <c r="AV195" s="12" t="s">
        <v>78</v>
      </c>
      <c r="AW195" s="12" t="s">
        <v>33</v>
      </c>
      <c r="AX195" s="12" t="s">
        <v>70</v>
      </c>
      <c r="AY195" s="255" t="s">
        <v>134</v>
      </c>
    </row>
    <row r="196" s="11" customFormat="1">
      <c r="B196" s="235"/>
      <c r="C196" s="236"/>
      <c r="D196" s="232" t="s">
        <v>144</v>
      </c>
      <c r="E196" s="237" t="s">
        <v>21</v>
      </c>
      <c r="F196" s="238" t="s">
        <v>248</v>
      </c>
      <c r="G196" s="236"/>
      <c r="H196" s="239">
        <v>149.90000000000001</v>
      </c>
      <c r="I196" s="240"/>
      <c r="J196" s="236"/>
      <c r="K196" s="236"/>
      <c r="L196" s="241"/>
      <c r="M196" s="242"/>
      <c r="N196" s="243"/>
      <c r="O196" s="243"/>
      <c r="P196" s="243"/>
      <c r="Q196" s="243"/>
      <c r="R196" s="243"/>
      <c r="S196" s="243"/>
      <c r="T196" s="244"/>
      <c r="AT196" s="245" t="s">
        <v>144</v>
      </c>
      <c r="AU196" s="245" t="s">
        <v>80</v>
      </c>
      <c r="AV196" s="11" t="s">
        <v>80</v>
      </c>
      <c r="AW196" s="11" t="s">
        <v>33</v>
      </c>
      <c r="AX196" s="11" t="s">
        <v>70</v>
      </c>
      <c r="AY196" s="245" t="s">
        <v>134</v>
      </c>
    </row>
    <row r="197" s="12" customFormat="1">
      <c r="B197" s="246"/>
      <c r="C197" s="247"/>
      <c r="D197" s="232" t="s">
        <v>144</v>
      </c>
      <c r="E197" s="248" t="s">
        <v>21</v>
      </c>
      <c r="F197" s="249" t="s">
        <v>249</v>
      </c>
      <c r="G197" s="247"/>
      <c r="H197" s="248" t="s">
        <v>21</v>
      </c>
      <c r="I197" s="250"/>
      <c r="J197" s="247"/>
      <c r="K197" s="247"/>
      <c r="L197" s="251"/>
      <c r="M197" s="252"/>
      <c r="N197" s="253"/>
      <c r="O197" s="253"/>
      <c r="P197" s="253"/>
      <c r="Q197" s="253"/>
      <c r="R197" s="253"/>
      <c r="S197" s="253"/>
      <c r="T197" s="254"/>
      <c r="AT197" s="255" t="s">
        <v>144</v>
      </c>
      <c r="AU197" s="255" t="s">
        <v>80</v>
      </c>
      <c r="AV197" s="12" t="s">
        <v>78</v>
      </c>
      <c r="AW197" s="12" t="s">
        <v>33</v>
      </c>
      <c r="AX197" s="12" t="s">
        <v>70</v>
      </c>
      <c r="AY197" s="255" t="s">
        <v>134</v>
      </c>
    </row>
    <row r="198" s="13" customFormat="1">
      <c r="B198" s="256"/>
      <c r="C198" s="257"/>
      <c r="D198" s="232" t="s">
        <v>144</v>
      </c>
      <c r="E198" s="258" t="s">
        <v>21</v>
      </c>
      <c r="F198" s="259" t="s">
        <v>148</v>
      </c>
      <c r="G198" s="257"/>
      <c r="H198" s="260">
        <v>976.375</v>
      </c>
      <c r="I198" s="261"/>
      <c r="J198" s="257"/>
      <c r="K198" s="257"/>
      <c r="L198" s="262"/>
      <c r="M198" s="263"/>
      <c r="N198" s="264"/>
      <c r="O198" s="264"/>
      <c r="P198" s="264"/>
      <c r="Q198" s="264"/>
      <c r="R198" s="264"/>
      <c r="S198" s="264"/>
      <c r="T198" s="265"/>
      <c r="AT198" s="266" t="s">
        <v>144</v>
      </c>
      <c r="AU198" s="266" t="s">
        <v>80</v>
      </c>
      <c r="AV198" s="13" t="s">
        <v>141</v>
      </c>
      <c r="AW198" s="13" t="s">
        <v>33</v>
      </c>
      <c r="AX198" s="13" t="s">
        <v>78</v>
      </c>
      <c r="AY198" s="266" t="s">
        <v>134</v>
      </c>
    </row>
    <row r="199" s="1" customFormat="1" ht="51" customHeight="1">
      <c r="B199" s="45"/>
      <c r="C199" s="220" t="s">
        <v>186</v>
      </c>
      <c r="D199" s="220" t="s">
        <v>136</v>
      </c>
      <c r="E199" s="221" t="s">
        <v>250</v>
      </c>
      <c r="F199" s="222" t="s">
        <v>251</v>
      </c>
      <c r="G199" s="223" t="s">
        <v>199</v>
      </c>
      <c r="H199" s="224">
        <v>9763.75</v>
      </c>
      <c r="I199" s="225"/>
      <c r="J199" s="226">
        <f>ROUND(I199*H199,2)</f>
        <v>0</v>
      </c>
      <c r="K199" s="222" t="s">
        <v>140</v>
      </c>
      <c r="L199" s="71"/>
      <c r="M199" s="227" t="s">
        <v>21</v>
      </c>
      <c r="N199" s="228" t="s">
        <v>41</v>
      </c>
      <c r="O199" s="46"/>
      <c r="P199" s="229">
        <f>O199*H199</f>
        <v>0</v>
      </c>
      <c r="Q199" s="229">
        <v>0</v>
      </c>
      <c r="R199" s="229">
        <f>Q199*H199</f>
        <v>0</v>
      </c>
      <c r="S199" s="229">
        <v>0</v>
      </c>
      <c r="T199" s="230">
        <f>S199*H199</f>
        <v>0</v>
      </c>
      <c r="AR199" s="23" t="s">
        <v>141</v>
      </c>
      <c r="AT199" s="23" t="s">
        <v>136</v>
      </c>
      <c r="AU199" s="23" t="s">
        <v>80</v>
      </c>
      <c r="AY199" s="23" t="s">
        <v>134</v>
      </c>
      <c r="BE199" s="231">
        <f>IF(N199="základní",J199,0)</f>
        <v>0</v>
      </c>
      <c r="BF199" s="231">
        <f>IF(N199="snížená",J199,0)</f>
        <v>0</v>
      </c>
      <c r="BG199" s="231">
        <f>IF(N199="zákl. přenesená",J199,0)</f>
        <v>0</v>
      </c>
      <c r="BH199" s="231">
        <f>IF(N199="sníž. přenesená",J199,0)</f>
        <v>0</v>
      </c>
      <c r="BI199" s="231">
        <f>IF(N199="nulová",J199,0)</f>
        <v>0</v>
      </c>
      <c r="BJ199" s="23" t="s">
        <v>78</v>
      </c>
      <c r="BK199" s="231">
        <f>ROUND(I199*H199,2)</f>
        <v>0</v>
      </c>
      <c r="BL199" s="23" t="s">
        <v>141</v>
      </c>
      <c r="BM199" s="23" t="s">
        <v>252</v>
      </c>
    </row>
    <row r="200" s="1" customFormat="1">
      <c r="B200" s="45"/>
      <c r="C200" s="73"/>
      <c r="D200" s="232" t="s">
        <v>142</v>
      </c>
      <c r="E200" s="73"/>
      <c r="F200" s="233" t="s">
        <v>245</v>
      </c>
      <c r="G200" s="73"/>
      <c r="H200" s="73"/>
      <c r="I200" s="190"/>
      <c r="J200" s="73"/>
      <c r="K200" s="73"/>
      <c r="L200" s="71"/>
      <c r="M200" s="234"/>
      <c r="N200" s="46"/>
      <c r="O200" s="46"/>
      <c r="P200" s="46"/>
      <c r="Q200" s="46"/>
      <c r="R200" s="46"/>
      <c r="S200" s="46"/>
      <c r="T200" s="94"/>
      <c r="AT200" s="23" t="s">
        <v>142</v>
      </c>
      <c r="AU200" s="23" t="s">
        <v>80</v>
      </c>
    </row>
    <row r="201" s="11" customFormat="1">
      <c r="B201" s="235"/>
      <c r="C201" s="236"/>
      <c r="D201" s="232" t="s">
        <v>144</v>
      </c>
      <c r="E201" s="237" t="s">
        <v>21</v>
      </c>
      <c r="F201" s="238" t="s">
        <v>253</v>
      </c>
      <c r="G201" s="236"/>
      <c r="H201" s="239">
        <v>9763.75</v>
      </c>
      <c r="I201" s="240"/>
      <c r="J201" s="236"/>
      <c r="K201" s="236"/>
      <c r="L201" s="241"/>
      <c r="M201" s="242"/>
      <c r="N201" s="243"/>
      <c r="O201" s="243"/>
      <c r="P201" s="243"/>
      <c r="Q201" s="243"/>
      <c r="R201" s="243"/>
      <c r="S201" s="243"/>
      <c r="T201" s="244"/>
      <c r="AT201" s="245" t="s">
        <v>144</v>
      </c>
      <c r="AU201" s="245" t="s">
        <v>80</v>
      </c>
      <c r="AV201" s="11" t="s">
        <v>80</v>
      </c>
      <c r="AW201" s="11" t="s">
        <v>33</v>
      </c>
      <c r="AX201" s="11" t="s">
        <v>70</v>
      </c>
      <c r="AY201" s="245" t="s">
        <v>134</v>
      </c>
    </row>
    <row r="202" s="13" customFormat="1">
      <c r="B202" s="256"/>
      <c r="C202" s="257"/>
      <c r="D202" s="232" t="s">
        <v>144</v>
      </c>
      <c r="E202" s="258" t="s">
        <v>21</v>
      </c>
      <c r="F202" s="259" t="s">
        <v>148</v>
      </c>
      <c r="G202" s="257"/>
      <c r="H202" s="260">
        <v>9763.75</v>
      </c>
      <c r="I202" s="261"/>
      <c r="J202" s="257"/>
      <c r="K202" s="257"/>
      <c r="L202" s="262"/>
      <c r="M202" s="263"/>
      <c r="N202" s="264"/>
      <c r="O202" s="264"/>
      <c r="P202" s="264"/>
      <c r="Q202" s="264"/>
      <c r="R202" s="264"/>
      <c r="S202" s="264"/>
      <c r="T202" s="265"/>
      <c r="AT202" s="266" t="s">
        <v>144</v>
      </c>
      <c r="AU202" s="266" t="s">
        <v>80</v>
      </c>
      <c r="AV202" s="13" t="s">
        <v>141</v>
      </c>
      <c r="AW202" s="13" t="s">
        <v>33</v>
      </c>
      <c r="AX202" s="13" t="s">
        <v>78</v>
      </c>
      <c r="AY202" s="266" t="s">
        <v>134</v>
      </c>
    </row>
    <row r="203" s="1" customFormat="1" ht="16.5" customHeight="1">
      <c r="B203" s="45"/>
      <c r="C203" s="220" t="s">
        <v>9</v>
      </c>
      <c r="D203" s="220" t="s">
        <v>136</v>
      </c>
      <c r="E203" s="221" t="s">
        <v>254</v>
      </c>
      <c r="F203" s="222" t="s">
        <v>255</v>
      </c>
      <c r="G203" s="223" t="s">
        <v>199</v>
      </c>
      <c r="H203" s="224">
        <v>976.375</v>
      </c>
      <c r="I203" s="225"/>
      <c r="J203" s="226">
        <f>ROUND(I203*H203,2)</f>
        <v>0</v>
      </c>
      <c r="K203" s="222" t="s">
        <v>140</v>
      </c>
      <c r="L203" s="71"/>
      <c r="M203" s="227" t="s">
        <v>21</v>
      </c>
      <c r="N203" s="228" t="s">
        <v>41</v>
      </c>
      <c r="O203" s="46"/>
      <c r="P203" s="229">
        <f>O203*H203</f>
        <v>0</v>
      </c>
      <c r="Q203" s="229">
        <v>0</v>
      </c>
      <c r="R203" s="229">
        <f>Q203*H203</f>
        <v>0</v>
      </c>
      <c r="S203" s="229">
        <v>0</v>
      </c>
      <c r="T203" s="230">
        <f>S203*H203</f>
        <v>0</v>
      </c>
      <c r="AR203" s="23" t="s">
        <v>141</v>
      </c>
      <c r="AT203" s="23" t="s">
        <v>136</v>
      </c>
      <c r="AU203" s="23" t="s">
        <v>80</v>
      </c>
      <c r="AY203" s="23" t="s">
        <v>134</v>
      </c>
      <c r="BE203" s="231">
        <f>IF(N203="základní",J203,0)</f>
        <v>0</v>
      </c>
      <c r="BF203" s="231">
        <f>IF(N203="snížená",J203,0)</f>
        <v>0</v>
      </c>
      <c r="BG203" s="231">
        <f>IF(N203="zákl. přenesená",J203,0)</f>
        <v>0</v>
      </c>
      <c r="BH203" s="231">
        <f>IF(N203="sníž. přenesená",J203,0)</f>
        <v>0</v>
      </c>
      <c r="BI203" s="231">
        <f>IF(N203="nulová",J203,0)</f>
        <v>0</v>
      </c>
      <c r="BJ203" s="23" t="s">
        <v>78</v>
      </c>
      <c r="BK203" s="231">
        <f>ROUND(I203*H203,2)</f>
        <v>0</v>
      </c>
      <c r="BL203" s="23" t="s">
        <v>141</v>
      </c>
      <c r="BM203" s="23" t="s">
        <v>256</v>
      </c>
    </row>
    <row r="204" s="1" customFormat="1">
      <c r="B204" s="45"/>
      <c r="C204" s="73"/>
      <c r="D204" s="232" t="s">
        <v>142</v>
      </c>
      <c r="E204" s="73"/>
      <c r="F204" s="233" t="s">
        <v>257</v>
      </c>
      <c r="G204" s="73"/>
      <c r="H204" s="73"/>
      <c r="I204" s="190"/>
      <c r="J204" s="73"/>
      <c r="K204" s="73"/>
      <c r="L204" s="71"/>
      <c r="M204" s="234"/>
      <c r="N204" s="46"/>
      <c r="O204" s="46"/>
      <c r="P204" s="46"/>
      <c r="Q204" s="46"/>
      <c r="R204" s="46"/>
      <c r="S204" s="46"/>
      <c r="T204" s="94"/>
      <c r="AT204" s="23" t="s">
        <v>142</v>
      </c>
      <c r="AU204" s="23" t="s">
        <v>80</v>
      </c>
    </row>
    <row r="205" s="11" customFormat="1">
      <c r="B205" s="235"/>
      <c r="C205" s="236"/>
      <c r="D205" s="232" t="s">
        <v>144</v>
      </c>
      <c r="E205" s="237" t="s">
        <v>21</v>
      </c>
      <c r="F205" s="238" t="s">
        <v>258</v>
      </c>
      <c r="G205" s="236"/>
      <c r="H205" s="239">
        <v>976.375</v>
      </c>
      <c r="I205" s="240"/>
      <c r="J205" s="236"/>
      <c r="K205" s="236"/>
      <c r="L205" s="241"/>
      <c r="M205" s="242"/>
      <c r="N205" s="243"/>
      <c r="O205" s="243"/>
      <c r="P205" s="243"/>
      <c r="Q205" s="243"/>
      <c r="R205" s="243"/>
      <c r="S205" s="243"/>
      <c r="T205" s="244"/>
      <c r="AT205" s="245" t="s">
        <v>144</v>
      </c>
      <c r="AU205" s="245" t="s">
        <v>80</v>
      </c>
      <c r="AV205" s="11" t="s">
        <v>80</v>
      </c>
      <c r="AW205" s="11" t="s">
        <v>33</v>
      </c>
      <c r="AX205" s="11" t="s">
        <v>70</v>
      </c>
      <c r="AY205" s="245" t="s">
        <v>134</v>
      </c>
    </row>
    <row r="206" s="13" customFormat="1">
      <c r="B206" s="256"/>
      <c r="C206" s="257"/>
      <c r="D206" s="232" t="s">
        <v>144</v>
      </c>
      <c r="E206" s="258" t="s">
        <v>21</v>
      </c>
      <c r="F206" s="259" t="s">
        <v>148</v>
      </c>
      <c r="G206" s="257"/>
      <c r="H206" s="260">
        <v>976.375</v>
      </c>
      <c r="I206" s="261"/>
      <c r="J206" s="257"/>
      <c r="K206" s="257"/>
      <c r="L206" s="262"/>
      <c r="M206" s="263"/>
      <c r="N206" s="264"/>
      <c r="O206" s="264"/>
      <c r="P206" s="264"/>
      <c r="Q206" s="264"/>
      <c r="R206" s="264"/>
      <c r="S206" s="264"/>
      <c r="T206" s="265"/>
      <c r="AT206" s="266" t="s">
        <v>144</v>
      </c>
      <c r="AU206" s="266" t="s">
        <v>80</v>
      </c>
      <c r="AV206" s="13" t="s">
        <v>141</v>
      </c>
      <c r="AW206" s="13" t="s">
        <v>33</v>
      </c>
      <c r="AX206" s="13" t="s">
        <v>78</v>
      </c>
      <c r="AY206" s="266" t="s">
        <v>134</v>
      </c>
    </row>
    <row r="207" s="1" customFormat="1" ht="16.5" customHeight="1">
      <c r="B207" s="45"/>
      <c r="C207" s="220" t="s">
        <v>191</v>
      </c>
      <c r="D207" s="220" t="s">
        <v>136</v>
      </c>
      <c r="E207" s="221" t="s">
        <v>259</v>
      </c>
      <c r="F207" s="222" t="s">
        <v>260</v>
      </c>
      <c r="G207" s="223" t="s">
        <v>261</v>
      </c>
      <c r="H207" s="224">
        <v>1757.4749999999999</v>
      </c>
      <c r="I207" s="225"/>
      <c r="J207" s="226">
        <f>ROUND(I207*H207,2)</f>
        <v>0</v>
      </c>
      <c r="K207" s="222" t="s">
        <v>140</v>
      </c>
      <c r="L207" s="71"/>
      <c r="M207" s="227" t="s">
        <v>21</v>
      </c>
      <c r="N207" s="228" t="s">
        <v>41</v>
      </c>
      <c r="O207" s="46"/>
      <c r="P207" s="229">
        <f>O207*H207</f>
        <v>0</v>
      </c>
      <c r="Q207" s="229">
        <v>0</v>
      </c>
      <c r="R207" s="229">
        <f>Q207*H207</f>
        <v>0</v>
      </c>
      <c r="S207" s="229">
        <v>0</v>
      </c>
      <c r="T207" s="230">
        <f>S207*H207</f>
        <v>0</v>
      </c>
      <c r="AR207" s="23" t="s">
        <v>141</v>
      </c>
      <c r="AT207" s="23" t="s">
        <v>136</v>
      </c>
      <c r="AU207" s="23" t="s">
        <v>80</v>
      </c>
      <c r="AY207" s="23" t="s">
        <v>134</v>
      </c>
      <c r="BE207" s="231">
        <f>IF(N207="základní",J207,0)</f>
        <v>0</v>
      </c>
      <c r="BF207" s="231">
        <f>IF(N207="snížená",J207,0)</f>
        <v>0</v>
      </c>
      <c r="BG207" s="231">
        <f>IF(N207="zákl. přenesená",J207,0)</f>
        <v>0</v>
      </c>
      <c r="BH207" s="231">
        <f>IF(N207="sníž. přenesená",J207,0)</f>
        <v>0</v>
      </c>
      <c r="BI207" s="231">
        <f>IF(N207="nulová",J207,0)</f>
        <v>0</v>
      </c>
      <c r="BJ207" s="23" t="s">
        <v>78</v>
      </c>
      <c r="BK207" s="231">
        <f>ROUND(I207*H207,2)</f>
        <v>0</v>
      </c>
      <c r="BL207" s="23" t="s">
        <v>141</v>
      </c>
      <c r="BM207" s="23" t="s">
        <v>262</v>
      </c>
    </row>
    <row r="208" s="1" customFormat="1">
      <c r="B208" s="45"/>
      <c r="C208" s="73"/>
      <c r="D208" s="232" t="s">
        <v>142</v>
      </c>
      <c r="E208" s="73"/>
      <c r="F208" s="233" t="s">
        <v>257</v>
      </c>
      <c r="G208" s="73"/>
      <c r="H208" s="73"/>
      <c r="I208" s="190"/>
      <c r="J208" s="73"/>
      <c r="K208" s="73"/>
      <c r="L208" s="71"/>
      <c r="M208" s="234"/>
      <c r="N208" s="46"/>
      <c r="O208" s="46"/>
      <c r="P208" s="46"/>
      <c r="Q208" s="46"/>
      <c r="R208" s="46"/>
      <c r="S208" s="46"/>
      <c r="T208" s="94"/>
      <c r="AT208" s="23" t="s">
        <v>142</v>
      </c>
      <c r="AU208" s="23" t="s">
        <v>80</v>
      </c>
    </row>
    <row r="209" s="11" customFormat="1">
      <c r="B209" s="235"/>
      <c r="C209" s="236"/>
      <c r="D209" s="232" t="s">
        <v>144</v>
      </c>
      <c r="E209" s="237" t="s">
        <v>21</v>
      </c>
      <c r="F209" s="238" t="s">
        <v>263</v>
      </c>
      <c r="G209" s="236"/>
      <c r="H209" s="239">
        <v>1757.4749999999999</v>
      </c>
      <c r="I209" s="240"/>
      <c r="J209" s="236"/>
      <c r="K209" s="236"/>
      <c r="L209" s="241"/>
      <c r="M209" s="242"/>
      <c r="N209" s="243"/>
      <c r="O209" s="243"/>
      <c r="P209" s="243"/>
      <c r="Q209" s="243"/>
      <c r="R209" s="243"/>
      <c r="S209" s="243"/>
      <c r="T209" s="244"/>
      <c r="AT209" s="245" t="s">
        <v>144</v>
      </c>
      <c r="AU209" s="245" t="s">
        <v>80</v>
      </c>
      <c r="AV209" s="11" t="s">
        <v>80</v>
      </c>
      <c r="AW209" s="11" t="s">
        <v>33</v>
      </c>
      <c r="AX209" s="11" t="s">
        <v>70</v>
      </c>
      <c r="AY209" s="245" t="s">
        <v>134</v>
      </c>
    </row>
    <row r="210" s="13" customFormat="1">
      <c r="B210" s="256"/>
      <c r="C210" s="257"/>
      <c r="D210" s="232" t="s">
        <v>144</v>
      </c>
      <c r="E210" s="258" t="s">
        <v>21</v>
      </c>
      <c r="F210" s="259" t="s">
        <v>148</v>
      </c>
      <c r="G210" s="257"/>
      <c r="H210" s="260">
        <v>1757.4749999999999</v>
      </c>
      <c r="I210" s="261"/>
      <c r="J210" s="257"/>
      <c r="K210" s="257"/>
      <c r="L210" s="262"/>
      <c r="M210" s="263"/>
      <c r="N210" s="264"/>
      <c r="O210" s="264"/>
      <c r="P210" s="264"/>
      <c r="Q210" s="264"/>
      <c r="R210" s="264"/>
      <c r="S210" s="264"/>
      <c r="T210" s="265"/>
      <c r="AT210" s="266" t="s">
        <v>144</v>
      </c>
      <c r="AU210" s="266" t="s">
        <v>80</v>
      </c>
      <c r="AV210" s="13" t="s">
        <v>141</v>
      </c>
      <c r="AW210" s="13" t="s">
        <v>33</v>
      </c>
      <c r="AX210" s="13" t="s">
        <v>78</v>
      </c>
      <c r="AY210" s="266" t="s">
        <v>134</v>
      </c>
    </row>
    <row r="211" s="1" customFormat="1" ht="51" customHeight="1">
      <c r="B211" s="45"/>
      <c r="C211" s="220" t="s">
        <v>264</v>
      </c>
      <c r="D211" s="220" t="s">
        <v>136</v>
      </c>
      <c r="E211" s="221" t="s">
        <v>265</v>
      </c>
      <c r="F211" s="222" t="s">
        <v>266</v>
      </c>
      <c r="G211" s="223" t="s">
        <v>199</v>
      </c>
      <c r="H211" s="224">
        <v>22.16</v>
      </c>
      <c r="I211" s="225"/>
      <c r="J211" s="226">
        <f>ROUND(I211*H211,2)</f>
        <v>0</v>
      </c>
      <c r="K211" s="222" t="s">
        <v>140</v>
      </c>
      <c r="L211" s="71"/>
      <c r="M211" s="227" t="s">
        <v>21</v>
      </c>
      <c r="N211" s="228" t="s">
        <v>41</v>
      </c>
      <c r="O211" s="46"/>
      <c r="P211" s="229">
        <f>O211*H211</f>
        <v>0</v>
      </c>
      <c r="Q211" s="229">
        <v>0</v>
      </c>
      <c r="R211" s="229">
        <f>Q211*H211</f>
        <v>0</v>
      </c>
      <c r="S211" s="229">
        <v>0</v>
      </c>
      <c r="T211" s="230">
        <f>S211*H211</f>
        <v>0</v>
      </c>
      <c r="AR211" s="23" t="s">
        <v>141</v>
      </c>
      <c r="AT211" s="23" t="s">
        <v>136</v>
      </c>
      <c r="AU211" s="23" t="s">
        <v>80</v>
      </c>
      <c r="AY211" s="23" t="s">
        <v>134</v>
      </c>
      <c r="BE211" s="231">
        <f>IF(N211="základní",J211,0)</f>
        <v>0</v>
      </c>
      <c r="BF211" s="231">
        <f>IF(N211="snížená",J211,0)</f>
        <v>0</v>
      </c>
      <c r="BG211" s="231">
        <f>IF(N211="zákl. přenesená",J211,0)</f>
        <v>0</v>
      </c>
      <c r="BH211" s="231">
        <f>IF(N211="sníž. přenesená",J211,0)</f>
        <v>0</v>
      </c>
      <c r="BI211" s="231">
        <f>IF(N211="nulová",J211,0)</f>
        <v>0</v>
      </c>
      <c r="BJ211" s="23" t="s">
        <v>78</v>
      </c>
      <c r="BK211" s="231">
        <f>ROUND(I211*H211,2)</f>
        <v>0</v>
      </c>
      <c r="BL211" s="23" t="s">
        <v>141</v>
      </c>
      <c r="BM211" s="23" t="s">
        <v>267</v>
      </c>
    </row>
    <row r="212" s="1" customFormat="1">
      <c r="B212" s="45"/>
      <c r="C212" s="73"/>
      <c r="D212" s="232" t="s">
        <v>142</v>
      </c>
      <c r="E212" s="73"/>
      <c r="F212" s="233" t="s">
        <v>268</v>
      </c>
      <c r="G212" s="73"/>
      <c r="H212" s="73"/>
      <c r="I212" s="190"/>
      <c r="J212" s="73"/>
      <c r="K212" s="73"/>
      <c r="L212" s="71"/>
      <c r="M212" s="234"/>
      <c r="N212" s="46"/>
      <c r="O212" s="46"/>
      <c r="P212" s="46"/>
      <c r="Q212" s="46"/>
      <c r="R212" s="46"/>
      <c r="S212" s="46"/>
      <c r="T212" s="94"/>
      <c r="AT212" s="23" t="s">
        <v>142</v>
      </c>
      <c r="AU212" s="23" t="s">
        <v>80</v>
      </c>
    </row>
    <row r="213" s="11" customFormat="1">
      <c r="B213" s="235"/>
      <c r="C213" s="236"/>
      <c r="D213" s="232" t="s">
        <v>144</v>
      </c>
      <c r="E213" s="237" t="s">
        <v>21</v>
      </c>
      <c r="F213" s="238" t="s">
        <v>269</v>
      </c>
      <c r="G213" s="236"/>
      <c r="H213" s="239">
        <v>21.600000000000001</v>
      </c>
      <c r="I213" s="240"/>
      <c r="J213" s="236"/>
      <c r="K213" s="236"/>
      <c r="L213" s="241"/>
      <c r="M213" s="242"/>
      <c r="N213" s="243"/>
      <c r="O213" s="243"/>
      <c r="P213" s="243"/>
      <c r="Q213" s="243"/>
      <c r="R213" s="243"/>
      <c r="S213" s="243"/>
      <c r="T213" s="244"/>
      <c r="AT213" s="245" t="s">
        <v>144</v>
      </c>
      <c r="AU213" s="245" t="s">
        <v>80</v>
      </c>
      <c r="AV213" s="11" t="s">
        <v>80</v>
      </c>
      <c r="AW213" s="11" t="s">
        <v>33</v>
      </c>
      <c r="AX213" s="11" t="s">
        <v>70</v>
      </c>
      <c r="AY213" s="245" t="s">
        <v>134</v>
      </c>
    </row>
    <row r="214" s="12" customFormat="1">
      <c r="B214" s="246"/>
      <c r="C214" s="247"/>
      <c r="D214" s="232" t="s">
        <v>144</v>
      </c>
      <c r="E214" s="248" t="s">
        <v>21</v>
      </c>
      <c r="F214" s="249" t="s">
        <v>270</v>
      </c>
      <c r="G214" s="247"/>
      <c r="H214" s="248" t="s">
        <v>21</v>
      </c>
      <c r="I214" s="250"/>
      <c r="J214" s="247"/>
      <c r="K214" s="247"/>
      <c r="L214" s="251"/>
      <c r="M214" s="252"/>
      <c r="N214" s="253"/>
      <c r="O214" s="253"/>
      <c r="P214" s="253"/>
      <c r="Q214" s="253"/>
      <c r="R214" s="253"/>
      <c r="S214" s="253"/>
      <c r="T214" s="254"/>
      <c r="AT214" s="255" t="s">
        <v>144</v>
      </c>
      <c r="AU214" s="255" t="s">
        <v>80</v>
      </c>
      <c r="AV214" s="12" t="s">
        <v>78</v>
      </c>
      <c r="AW214" s="12" t="s">
        <v>33</v>
      </c>
      <c r="AX214" s="12" t="s">
        <v>70</v>
      </c>
      <c r="AY214" s="255" t="s">
        <v>134</v>
      </c>
    </row>
    <row r="215" s="11" customFormat="1">
      <c r="B215" s="235"/>
      <c r="C215" s="236"/>
      <c r="D215" s="232" t="s">
        <v>144</v>
      </c>
      <c r="E215" s="237" t="s">
        <v>21</v>
      </c>
      <c r="F215" s="238" t="s">
        <v>271</v>
      </c>
      <c r="G215" s="236"/>
      <c r="H215" s="239">
        <v>0.56000000000000005</v>
      </c>
      <c r="I215" s="240"/>
      <c r="J215" s="236"/>
      <c r="K215" s="236"/>
      <c r="L215" s="241"/>
      <c r="M215" s="242"/>
      <c r="N215" s="243"/>
      <c r="O215" s="243"/>
      <c r="P215" s="243"/>
      <c r="Q215" s="243"/>
      <c r="R215" s="243"/>
      <c r="S215" s="243"/>
      <c r="T215" s="244"/>
      <c r="AT215" s="245" t="s">
        <v>144</v>
      </c>
      <c r="AU215" s="245" t="s">
        <v>80</v>
      </c>
      <c r="AV215" s="11" t="s">
        <v>80</v>
      </c>
      <c r="AW215" s="11" t="s">
        <v>33</v>
      </c>
      <c r="AX215" s="11" t="s">
        <v>70</v>
      </c>
      <c r="AY215" s="245" t="s">
        <v>134</v>
      </c>
    </row>
    <row r="216" s="12" customFormat="1">
      <c r="B216" s="246"/>
      <c r="C216" s="247"/>
      <c r="D216" s="232" t="s">
        <v>144</v>
      </c>
      <c r="E216" s="248" t="s">
        <v>21</v>
      </c>
      <c r="F216" s="249" t="s">
        <v>272</v>
      </c>
      <c r="G216" s="247"/>
      <c r="H216" s="248" t="s">
        <v>21</v>
      </c>
      <c r="I216" s="250"/>
      <c r="J216" s="247"/>
      <c r="K216" s="247"/>
      <c r="L216" s="251"/>
      <c r="M216" s="252"/>
      <c r="N216" s="253"/>
      <c r="O216" s="253"/>
      <c r="P216" s="253"/>
      <c r="Q216" s="253"/>
      <c r="R216" s="253"/>
      <c r="S216" s="253"/>
      <c r="T216" s="254"/>
      <c r="AT216" s="255" t="s">
        <v>144</v>
      </c>
      <c r="AU216" s="255" t="s">
        <v>80</v>
      </c>
      <c r="AV216" s="12" t="s">
        <v>78</v>
      </c>
      <c r="AW216" s="12" t="s">
        <v>33</v>
      </c>
      <c r="AX216" s="12" t="s">
        <v>70</v>
      </c>
      <c r="AY216" s="255" t="s">
        <v>134</v>
      </c>
    </row>
    <row r="217" s="13" customFormat="1">
      <c r="B217" s="256"/>
      <c r="C217" s="257"/>
      <c r="D217" s="232" t="s">
        <v>144</v>
      </c>
      <c r="E217" s="258" t="s">
        <v>21</v>
      </c>
      <c r="F217" s="259" t="s">
        <v>148</v>
      </c>
      <c r="G217" s="257"/>
      <c r="H217" s="260">
        <v>22.16</v>
      </c>
      <c r="I217" s="261"/>
      <c r="J217" s="257"/>
      <c r="K217" s="257"/>
      <c r="L217" s="262"/>
      <c r="M217" s="263"/>
      <c r="N217" s="264"/>
      <c r="O217" s="264"/>
      <c r="P217" s="264"/>
      <c r="Q217" s="264"/>
      <c r="R217" s="264"/>
      <c r="S217" s="264"/>
      <c r="T217" s="265"/>
      <c r="AT217" s="266" t="s">
        <v>144</v>
      </c>
      <c r="AU217" s="266" t="s">
        <v>80</v>
      </c>
      <c r="AV217" s="13" t="s">
        <v>141</v>
      </c>
      <c r="AW217" s="13" t="s">
        <v>33</v>
      </c>
      <c r="AX217" s="13" t="s">
        <v>78</v>
      </c>
      <c r="AY217" s="266" t="s">
        <v>134</v>
      </c>
    </row>
    <row r="218" s="1" customFormat="1" ht="16.5" customHeight="1">
      <c r="B218" s="45"/>
      <c r="C218" s="267" t="s">
        <v>195</v>
      </c>
      <c r="D218" s="267" t="s">
        <v>273</v>
      </c>
      <c r="E218" s="268" t="s">
        <v>274</v>
      </c>
      <c r="F218" s="269" t="s">
        <v>275</v>
      </c>
      <c r="G218" s="270" t="s">
        <v>261</v>
      </c>
      <c r="H218" s="271">
        <v>44.32</v>
      </c>
      <c r="I218" s="272"/>
      <c r="J218" s="273">
        <f>ROUND(I218*H218,2)</f>
        <v>0</v>
      </c>
      <c r="K218" s="269" t="s">
        <v>140</v>
      </c>
      <c r="L218" s="274"/>
      <c r="M218" s="275" t="s">
        <v>21</v>
      </c>
      <c r="N218" s="276" t="s">
        <v>41</v>
      </c>
      <c r="O218" s="46"/>
      <c r="P218" s="229">
        <f>O218*H218</f>
        <v>0</v>
      </c>
      <c r="Q218" s="229">
        <v>0</v>
      </c>
      <c r="R218" s="229">
        <f>Q218*H218</f>
        <v>0</v>
      </c>
      <c r="S218" s="229">
        <v>0</v>
      </c>
      <c r="T218" s="230">
        <f>S218*H218</f>
        <v>0</v>
      </c>
      <c r="AR218" s="23" t="s">
        <v>161</v>
      </c>
      <c r="AT218" s="23" t="s">
        <v>273</v>
      </c>
      <c r="AU218" s="23" t="s">
        <v>80</v>
      </c>
      <c r="AY218" s="23" t="s">
        <v>134</v>
      </c>
      <c r="BE218" s="231">
        <f>IF(N218="základní",J218,0)</f>
        <v>0</v>
      </c>
      <c r="BF218" s="231">
        <f>IF(N218="snížená",J218,0)</f>
        <v>0</v>
      </c>
      <c r="BG218" s="231">
        <f>IF(N218="zákl. přenesená",J218,0)</f>
        <v>0</v>
      </c>
      <c r="BH218" s="231">
        <f>IF(N218="sníž. přenesená",J218,0)</f>
        <v>0</v>
      </c>
      <c r="BI218" s="231">
        <f>IF(N218="nulová",J218,0)</f>
        <v>0</v>
      </c>
      <c r="BJ218" s="23" t="s">
        <v>78</v>
      </c>
      <c r="BK218" s="231">
        <f>ROUND(I218*H218,2)</f>
        <v>0</v>
      </c>
      <c r="BL218" s="23" t="s">
        <v>141</v>
      </c>
      <c r="BM218" s="23" t="s">
        <v>276</v>
      </c>
    </row>
    <row r="219" s="11" customFormat="1">
      <c r="B219" s="235"/>
      <c r="C219" s="236"/>
      <c r="D219" s="232" t="s">
        <v>144</v>
      </c>
      <c r="E219" s="237" t="s">
        <v>21</v>
      </c>
      <c r="F219" s="238" t="s">
        <v>277</v>
      </c>
      <c r="G219" s="236"/>
      <c r="H219" s="239">
        <v>44.32</v>
      </c>
      <c r="I219" s="240"/>
      <c r="J219" s="236"/>
      <c r="K219" s="236"/>
      <c r="L219" s="241"/>
      <c r="M219" s="242"/>
      <c r="N219" s="243"/>
      <c r="O219" s="243"/>
      <c r="P219" s="243"/>
      <c r="Q219" s="243"/>
      <c r="R219" s="243"/>
      <c r="S219" s="243"/>
      <c r="T219" s="244"/>
      <c r="AT219" s="245" t="s">
        <v>144</v>
      </c>
      <c r="AU219" s="245" t="s">
        <v>80</v>
      </c>
      <c r="AV219" s="11" t="s">
        <v>80</v>
      </c>
      <c r="AW219" s="11" t="s">
        <v>33</v>
      </c>
      <c r="AX219" s="11" t="s">
        <v>70</v>
      </c>
      <c r="AY219" s="245" t="s">
        <v>134</v>
      </c>
    </row>
    <row r="220" s="13" customFormat="1">
      <c r="B220" s="256"/>
      <c r="C220" s="257"/>
      <c r="D220" s="232" t="s">
        <v>144</v>
      </c>
      <c r="E220" s="258" t="s">
        <v>21</v>
      </c>
      <c r="F220" s="259" t="s">
        <v>148</v>
      </c>
      <c r="G220" s="257"/>
      <c r="H220" s="260">
        <v>44.32</v>
      </c>
      <c r="I220" s="261"/>
      <c r="J220" s="257"/>
      <c r="K220" s="257"/>
      <c r="L220" s="262"/>
      <c r="M220" s="263"/>
      <c r="N220" s="264"/>
      <c r="O220" s="264"/>
      <c r="P220" s="264"/>
      <c r="Q220" s="264"/>
      <c r="R220" s="264"/>
      <c r="S220" s="264"/>
      <c r="T220" s="265"/>
      <c r="AT220" s="266" t="s">
        <v>144</v>
      </c>
      <c r="AU220" s="266" t="s">
        <v>80</v>
      </c>
      <c r="AV220" s="13" t="s">
        <v>141</v>
      </c>
      <c r="AW220" s="13" t="s">
        <v>33</v>
      </c>
      <c r="AX220" s="13" t="s">
        <v>78</v>
      </c>
      <c r="AY220" s="266" t="s">
        <v>134</v>
      </c>
    </row>
    <row r="221" s="1" customFormat="1" ht="25.5" customHeight="1">
      <c r="B221" s="45"/>
      <c r="C221" s="220" t="s">
        <v>278</v>
      </c>
      <c r="D221" s="220" t="s">
        <v>136</v>
      </c>
      <c r="E221" s="221" t="s">
        <v>279</v>
      </c>
      <c r="F221" s="222" t="s">
        <v>280</v>
      </c>
      <c r="G221" s="223" t="s">
        <v>139</v>
      </c>
      <c r="H221" s="224">
        <v>1635.5</v>
      </c>
      <c r="I221" s="225"/>
      <c r="J221" s="226">
        <f>ROUND(I221*H221,2)</f>
        <v>0</v>
      </c>
      <c r="K221" s="222" t="s">
        <v>140</v>
      </c>
      <c r="L221" s="71"/>
      <c r="M221" s="227" t="s">
        <v>21</v>
      </c>
      <c r="N221" s="228" t="s">
        <v>41</v>
      </c>
      <c r="O221" s="46"/>
      <c r="P221" s="229">
        <f>O221*H221</f>
        <v>0</v>
      </c>
      <c r="Q221" s="229">
        <v>0</v>
      </c>
      <c r="R221" s="229">
        <f>Q221*H221</f>
        <v>0</v>
      </c>
      <c r="S221" s="229">
        <v>0</v>
      </c>
      <c r="T221" s="230">
        <f>S221*H221</f>
        <v>0</v>
      </c>
      <c r="AR221" s="23" t="s">
        <v>141</v>
      </c>
      <c r="AT221" s="23" t="s">
        <v>136</v>
      </c>
      <c r="AU221" s="23" t="s">
        <v>80</v>
      </c>
      <c r="AY221" s="23" t="s">
        <v>134</v>
      </c>
      <c r="BE221" s="231">
        <f>IF(N221="základní",J221,0)</f>
        <v>0</v>
      </c>
      <c r="BF221" s="231">
        <f>IF(N221="snížená",J221,0)</f>
        <v>0</v>
      </c>
      <c r="BG221" s="231">
        <f>IF(N221="zákl. přenesená",J221,0)</f>
        <v>0</v>
      </c>
      <c r="BH221" s="231">
        <f>IF(N221="sníž. přenesená",J221,0)</f>
        <v>0</v>
      </c>
      <c r="BI221" s="231">
        <f>IF(N221="nulová",J221,0)</f>
        <v>0</v>
      </c>
      <c r="BJ221" s="23" t="s">
        <v>78</v>
      </c>
      <c r="BK221" s="231">
        <f>ROUND(I221*H221,2)</f>
        <v>0</v>
      </c>
      <c r="BL221" s="23" t="s">
        <v>141</v>
      </c>
      <c r="BM221" s="23" t="s">
        <v>281</v>
      </c>
    </row>
    <row r="222" s="1" customFormat="1">
      <c r="B222" s="45"/>
      <c r="C222" s="73"/>
      <c r="D222" s="232" t="s">
        <v>142</v>
      </c>
      <c r="E222" s="73"/>
      <c r="F222" s="233" t="s">
        <v>282</v>
      </c>
      <c r="G222" s="73"/>
      <c r="H222" s="73"/>
      <c r="I222" s="190"/>
      <c r="J222" s="73"/>
      <c r="K222" s="73"/>
      <c r="L222" s="71"/>
      <c r="M222" s="234"/>
      <c r="N222" s="46"/>
      <c r="O222" s="46"/>
      <c r="P222" s="46"/>
      <c r="Q222" s="46"/>
      <c r="R222" s="46"/>
      <c r="S222" s="46"/>
      <c r="T222" s="94"/>
      <c r="AT222" s="23" t="s">
        <v>142</v>
      </c>
      <c r="AU222" s="23" t="s">
        <v>80</v>
      </c>
    </row>
    <row r="223" s="11" customFormat="1">
      <c r="B223" s="235"/>
      <c r="C223" s="236"/>
      <c r="D223" s="232" t="s">
        <v>144</v>
      </c>
      <c r="E223" s="237" t="s">
        <v>21</v>
      </c>
      <c r="F223" s="238" t="s">
        <v>283</v>
      </c>
      <c r="G223" s="236"/>
      <c r="H223" s="239">
        <v>1173</v>
      </c>
      <c r="I223" s="240"/>
      <c r="J223" s="236"/>
      <c r="K223" s="236"/>
      <c r="L223" s="241"/>
      <c r="M223" s="242"/>
      <c r="N223" s="243"/>
      <c r="O223" s="243"/>
      <c r="P223" s="243"/>
      <c r="Q223" s="243"/>
      <c r="R223" s="243"/>
      <c r="S223" s="243"/>
      <c r="T223" s="244"/>
      <c r="AT223" s="245" t="s">
        <v>144</v>
      </c>
      <c r="AU223" s="245" t="s">
        <v>80</v>
      </c>
      <c r="AV223" s="11" t="s">
        <v>80</v>
      </c>
      <c r="AW223" s="11" t="s">
        <v>33</v>
      </c>
      <c r="AX223" s="11" t="s">
        <v>70</v>
      </c>
      <c r="AY223" s="245" t="s">
        <v>134</v>
      </c>
    </row>
    <row r="224" s="12" customFormat="1">
      <c r="B224" s="246"/>
      <c r="C224" s="247"/>
      <c r="D224" s="232" t="s">
        <v>144</v>
      </c>
      <c r="E224" s="248" t="s">
        <v>21</v>
      </c>
      <c r="F224" s="249" t="s">
        <v>284</v>
      </c>
      <c r="G224" s="247"/>
      <c r="H224" s="248" t="s">
        <v>21</v>
      </c>
      <c r="I224" s="250"/>
      <c r="J224" s="247"/>
      <c r="K224" s="247"/>
      <c r="L224" s="251"/>
      <c r="M224" s="252"/>
      <c r="N224" s="253"/>
      <c r="O224" s="253"/>
      <c r="P224" s="253"/>
      <c r="Q224" s="253"/>
      <c r="R224" s="253"/>
      <c r="S224" s="253"/>
      <c r="T224" s="254"/>
      <c r="AT224" s="255" t="s">
        <v>144</v>
      </c>
      <c r="AU224" s="255" t="s">
        <v>80</v>
      </c>
      <c r="AV224" s="12" t="s">
        <v>78</v>
      </c>
      <c r="AW224" s="12" t="s">
        <v>33</v>
      </c>
      <c r="AX224" s="12" t="s">
        <v>70</v>
      </c>
      <c r="AY224" s="255" t="s">
        <v>134</v>
      </c>
    </row>
    <row r="225" s="11" customFormat="1">
      <c r="B225" s="235"/>
      <c r="C225" s="236"/>
      <c r="D225" s="232" t="s">
        <v>144</v>
      </c>
      <c r="E225" s="237" t="s">
        <v>21</v>
      </c>
      <c r="F225" s="238" t="s">
        <v>285</v>
      </c>
      <c r="G225" s="236"/>
      <c r="H225" s="239">
        <v>206</v>
      </c>
      <c r="I225" s="240"/>
      <c r="J225" s="236"/>
      <c r="K225" s="236"/>
      <c r="L225" s="241"/>
      <c r="M225" s="242"/>
      <c r="N225" s="243"/>
      <c r="O225" s="243"/>
      <c r="P225" s="243"/>
      <c r="Q225" s="243"/>
      <c r="R225" s="243"/>
      <c r="S225" s="243"/>
      <c r="T225" s="244"/>
      <c r="AT225" s="245" t="s">
        <v>144</v>
      </c>
      <c r="AU225" s="245" t="s">
        <v>80</v>
      </c>
      <c r="AV225" s="11" t="s">
        <v>80</v>
      </c>
      <c r="AW225" s="11" t="s">
        <v>33</v>
      </c>
      <c r="AX225" s="11" t="s">
        <v>70</v>
      </c>
      <c r="AY225" s="245" t="s">
        <v>134</v>
      </c>
    </row>
    <row r="226" s="12" customFormat="1">
      <c r="B226" s="246"/>
      <c r="C226" s="247"/>
      <c r="D226" s="232" t="s">
        <v>144</v>
      </c>
      <c r="E226" s="248" t="s">
        <v>21</v>
      </c>
      <c r="F226" s="249" t="s">
        <v>286</v>
      </c>
      <c r="G226" s="247"/>
      <c r="H226" s="248" t="s">
        <v>21</v>
      </c>
      <c r="I226" s="250"/>
      <c r="J226" s="247"/>
      <c r="K226" s="247"/>
      <c r="L226" s="251"/>
      <c r="M226" s="252"/>
      <c r="N226" s="253"/>
      <c r="O226" s="253"/>
      <c r="P226" s="253"/>
      <c r="Q226" s="253"/>
      <c r="R226" s="253"/>
      <c r="S226" s="253"/>
      <c r="T226" s="254"/>
      <c r="AT226" s="255" t="s">
        <v>144</v>
      </c>
      <c r="AU226" s="255" t="s">
        <v>80</v>
      </c>
      <c r="AV226" s="12" t="s">
        <v>78</v>
      </c>
      <c r="AW226" s="12" t="s">
        <v>33</v>
      </c>
      <c r="AX226" s="12" t="s">
        <v>70</v>
      </c>
      <c r="AY226" s="255" t="s">
        <v>134</v>
      </c>
    </row>
    <row r="227" s="11" customFormat="1">
      <c r="B227" s="235"/>
      <c r="C227" s="236"/>
      <c r="D227" s="232" t="s">
        <v>144</v>
      </c>
      <c r="E227" s="237" t="s">
        <v>21</v>
      </c>
      <c r="F227" s="238" t="s">
        <v>287</v>
      </c>
      <c r="G227" s="236"/>
      <c r="H227" s="239">
        <v>256.5</v>
      </c>
      <c r="I227" s="240"/>
      <c r="J227" s="236"/>
      <c r="K227" s="236"/>
      <c r="L227" s="241"/>
      <c r="M227" s="242"/>
      <c r="N227" s="243"/>
      <c r="O227" s="243"/>
      <c r="P227" s="243"/>
      <c r="Q227" s="243"/>
      <c r="R227" s="243"/>
      <c r="S227" s="243"/>
      <c r="T227" s="244"/>
      <c r="AT227" s="245" t="s">
        <v>144</v>
      </c>
      <c r="AU227" s="245" t="s">
        <v>80</v>
      </c>
      <c r="AV227" s="11" t="s">
        <v>80</v>
      </c>
      <c r="AW227" s="11" t="s">
        <v>33</v>
      </c>
      <c r="AX227" s="11" t="s">
        <v>70</v>
      </c>
      <c r="AY227" s="245" t="s">
        <v>134</v>
      </c>
    </row>
    <row r="228" s="12" customFormat="1">
      <c r="B228" s="246"/>
      <c r="C228" s="247"/>
      <c r="D228" s="232" t="s">
        <v>144</v>
      </c>
      <c r="E228" s="248" t="s">
        <v>21</v>
      </c>
      <c r="F228" s="249" t="s">
        <v>288</v>
      </c>
      <c r="G228" s="247"/>
      <c r="H228" s="248" t="s">
        <v>21</v>
      </c>
      <c r="I228" s="250"/>
      <c r="J228" s="247"/>
      <c r="K228" s="247"/>
      <c r="L228" s="251"/>
      <c r="M228" s="252"/>
      <c r="N228" s="253"/>
      <c r="O228" s="253"/>
      <c r="P228" s="253"/>
      <c r="Q228" s="253"/>
      <c r="R228" s="253"/>
      <c r="S228" s="253"/>
      <c r="T228" s="254"/>
      <c r="AT228" s="255" t="s">
        <v>144</v>
      </c>
      <c r="AU228" s="255" t="s">
        <v>80</v>
      </c>
      <c r="AV228" s="12" t="s">
        <v>78</v>
      </c>
      <c r="AW228" s="12" t="s">
        <v>33</v>
      </c>
      <c r="AX228" s="12" t="s">
        <v>70</v>
      </c>
      <c r="AY228" s="255" t="s">
        <v>134</v>
      </c>
    </row>
    <row r="229" s="12" customFormat="1">
      <c r="B229" s="246"/>
      <c r="C229" s="247"/>
      <c r="D229" s="232" t="s">
        <v>144</v>
      </c>
      <c r="E229" s="248" t="s">
        <v>21</v>
      </c>
      <c r="F229" s="249" t="s">
        <v>158</v>
      </c>
      <c r="G229" s="247"/>
      <c r="H229" s="248" t="s">
        <v>21</v>
      </c>
      <c r="I229" s="250"/>
      <c r="J229" s="247"/>
      <c r="K229" s="247"/>
      <c r="L229" s="251"/>
      <c r="M229" s="252"/>
      <c r="N229" s="253"/>
      <c r="O229" s="253"/>
      <c r="P229" s="253"/>
      <c r="Q229" s="253"/>
      <c r="R229" s="253"/>
      <c r="S229" s="253"/>
      <c r="T229" s="254"/>
      <c r="AT229" s="255" t="s">
        <v>144</v>
      </c>
      <c r="AU229" s="255" t="s">
        <v>80</v>
      </c>
      <c r="AV229" s="12" t="s">
        <v>78</v>
      </c>
      <c r="AW229" s="12" t="s">
        <v>33</v>
      </c>
      <c r="AX229" s="12" t="s">
        <v>70</v>
      </c>
      <c r="AY229" s="255" t="s">
        <v>134</v>
      </c>
    </row>
    <row r="230" s="13" customFormat="1">
      <c r="B230" s="256"/>
      <c r="C230" s="257"/>
      <c r="D230" s="232" t="s">
        <v>144</v>
      </c>
      <c r="E230" s="258" t="s">
        <v>21</v>
      </c>
      <c r="F230" s="259" t="s">
        <v>148</v>
      </c>
      <c r="G230" s="257"/>
      <c r="H230" s="260">
        <v>1635.5</v>
      </c>
      <c r="I230" s="261"/>
      <c r="J230" s="257"/>
      <c r="K230" s="257"/>
      <c r="L230" s="262"/>
      <c r="M230" s="263"/>
      <c r="N230" s="264"/>
      <c r="O230" s="264"/>
      <c r="P230" s="264"/>
      <c r="Q230" s="264"/>
      <c r="R230" s="264"/>
      <c r="S230" s="264"/>
      <c r="T230" s="265"/>
      <c r="AT230" s="266" t="s">
        <v>144</v>
      </c>
      <c r="AU230" s="266" t="s">
        <v>80</v>
      </c>
      <c r="AV230" s="13" t="s">
        <v>141</v>
      </c>
      <c r="AW230" s="13" t="s">
        <v>33</v>
      </c>
      <c r="AX230" s="13" t="s">
        <v>78</v>
      </c>
      <c r="AY230" s="266" t="s">
        <v>134</v>
      </c>
    </row>
    <row r="231" s="10" customFormat="1" ht="29.88" customHeight="1">
      <c r="B231" s="204"/>
      <c r="C231" s="205"/>
      <c r="D231" s="206" t="s">
        <v>69</v>
      </c>
      <c r="E231" s="218" t="s">
        <v>80</v>
      </c>
      <c r="F231" s="218" t="s">
        <v>289</v>
      </c>
      <c r="G231" s="205"/>
      <c r="H231" s="205"/>
      <c r="I231" s="208"/>
      <c r="J231" s="219">
        <f>BK231</f>
        <v>0</v>
      </c>
      <c r="K231" s="205"/>
      <c r="L231" s="210"/>
      <c r="M231" s="211"/>
      <c r="N231" s="212"/>
      <c r="O231" s="212"/>
      <c r="P231" s="213">
        <f>SUM(P232:P250)</f>
        <v>0</v>
      </c>
      <c r="Q231" s="212"/>
      <c r="R231" s="213">
        <f>SUM(R232:R250)</f>
        <v>0</v>
      </c>
      <c r="S231" s="212"/>
      <c r="T231" s="214">
        <f>SUM(T232:T250)</f>
        <v>0</v>
      </c>
      <c r="AR231" s="215" t="s">
        <v>78</v>
      </c>
      <c r="AT231" s="216" t="s">
        <v>69</v>
      </c>
      <c r="AU231" s="216" t="s">
        <v>78</v>
      </c>
      <c r="AY231" s="215" t="s">
        <v>134</v>
      </c>
      <c r="BK231" s="217">
        <f>SUM(BK232:BK250)</f>
        <v>0</v>
      </c>
    </row>
    <row r="232" s="1" customFormat="1" ht="51" customHeight="1">
      <c r="B232" s="45"/>
      <c r="C232" s="220" t="s">
        <v>200</v>
      </c>
      <c r="D232" s="220" t="s">
        <v>136</v>
      </c>
      <c r="E232" s="221" t="s">
        <v>290</v>
      </c>
      <c r="F232" s="222" t="s">
        <v>291</v>
      </c>
      <c r="G232" s="223" t="s">
        <v>185</v>
      </c>
      <c r="H232" s="224">
        <v>277</v>
      </c>
      <c r="I232" s="225"/>
      <c r="J232" s="226">
        <f>ROUND(I232*H232,2)</f>
        <v>0</v>
      </c>
      <c r="K232" s="222" t="s">
        <v>140</v>
      </c>
      <c r="L232" s="71"/>
      <c r="M232" s="227" t="s">
        <v>21</v>
      </c>
      <c r="N232" s="228" t="s">
        <v>41</v>
      </c>
      <c r="O232" s="46"/>
      <c r="P232" s="229">
        <f>O232*H232</f>
        <v>0</v>
      </c>
      <c r="Q232" s="229">
        <v>0</v>
      </c>
      <c r="R232" s="229">
        <f>Q232*H232</f>
        <v>0</v>
      </c>
      <c r="S232" s="229">
        <v>0</v>
      </c>
      <c r="T232" s="230">
        <f>S232*H232</f>
        <v>0</v>
      </c>
      <c r="AR232" s="23" t="s">
        <v>141</v>
      </c>
      <c r="AT232" s="23" t="s">
        <v>136</v>
      </c>
      <c r="AU232" s="23" t="s">
        <v>80</v>
      </c>
      <c r="AY232" s="23" t="s">
        <v>134</v>
      </c>
      <c r="BE232" s="231">
        <f>IF(N232="základní",J232,0)</f>
        <v>0</v>
      </c>
      <c r="BF232" s="231">
        <f>IF(N232="snížená",J232,0)</f>
        <v>0</v>
      </c>
      <c r="BG232" s="231">
        <f>IF(N232="zákl. přenesená",J232,0)</f>
        <v>0</v>
      </c>
      <c r="BH232" s="231">
        <f>IF(N232="sníž. přenesená",J232,0)</f>
        <v>0</v>
      </c>
      <c r="BI232" s="231">
        <f>IF(N232="nulová",J232,0)</f>
        <v>0</v>
      </c>
      <c r="BJ232" s="23" t="s">
        <v>78</v>
      </c>
      <c r="BK232" s="231">
        <f>ROUND(I232*H232,2)</f>
        <v>0</v>
      </c>
      <c r="BL232" s="23" t="s">
        <v>141</v>
      </c>
      <c r="BM232" s="23" t="s">
        <v>292</v>
      </c>
    </row>
    <row r="233" s="11" customFormat="1">
      <c r="B233" s="235"/>
      <c r="C233" s="236"/>
      <c r="D233" s="232" t="s">
        <v>144</v>
      </c>
      <c r="E233" s="237" t="s">
        <v>21</v>
      </c>
      <c r="F233" s="238" t="s">
        <v>293</v>
      </c>
      <c r="G233" s="236"/>
      <c r="H233" s="239">
        <v>277</v>
      </c>
      <c r="I233" s="240"/>
      <c r="J233" s="236"/>
      <c r="K233" s="236"/>
      <c r="L233" s="241"/>
      <c r="M233" s="242"/>
      <c r="N233" s="243"/>
      <c r="O233" s="243"/>
      <c r="P233" s="243"/>
      <c r="Q233" s="243"/>
      <c r="R233" s="243"/>
      <c r="S233" s="243"/>
      <c r="T233" s="244"/>
      <c r="AT233" s="245" t="s">
        <v>144</v>
      </c>
      <c r="AU233" s="245" t="s">
        <v>80</v>
      </c>
      <c r="AV233" s="11" t="s">
        <v>80</v>
      </c>
      <c r="AW233" s="11" t="s">
        <v>33</v>
      </c>
      <c r="AX233" s="11" t="s">
        <v>70</v>
      </c>
      <c r="AY233" s="245" t="s">
        <v>134</v>
      </c>
    </row>
    <row r="234" s="12" customFormat="1">
      <c r="B234" s="246"/>
      <c r="C234" s="247"/>
      <c r="D234" s="232" t="s">
        <v>144</v>
      </c>
      <c r="E234" s="248" t="s">
        <v>21</v>
      </c>
      <c r="F234" s="249" t="s">
        <v>158</v>
      </c>
      <c r="G234" s="247"/>
      <c r="H234" s="248" t="s">
        <v>21</v>
      </c>
      <c r="I234" s="250"/>
      <c r="J234" s="247"/>
      <c r="K234" s="247"/>
      <c r="L234" s="251"/>
      <c r="M234" s="252"/>
      <c r="N234" s="253"/>
      <c r="O234" s="253"/>
      <c r="P234" s="253"/>
      <c r="Q234" s="253"/>
      <c r="R234" s="253"/>
      <c r="S234" s="253"/>
      <c r="T234" s="254"/>
      <c r="AT234" s="255" t="s">
        <v>144</v>
      </c>
      <c r="AU234" s="255" t="s">
        <v>80</v>
      </c>
      <c r="AV234" s="12" t="s">
        <v>78</v>
      </c>
      <c r="AW234" s="12" t="s">
        <v>33</v>
      </c>
      <c r="AX234" s="12" t="s">
        <v>70</v>
      </c>
      <c r="AY234" s="255" t="s">
        <v>134</v>
      </c>
    </row>
    <row r="235" s="13" customFormat="1">
      <c r="B235" s="256"/>
      <c r="C235" s="257"/>
      <c r="D235" s="232" t="s">
        <v>144</v>
      </c>
      <c r="E235" s="258" t="s">
        <v>21</v>
      </c>
      <c r="F235" s="259" t="s">
        <v>148</v>
      </c>
      <c r="G235" s="257"/>
      <c r="H235" s="260">
        <v>277</v>
      </c>
      <c r="I235" s="261"/>
      <c r="J235" s="257"/>
      <c r="K235" s="257"/>
      <c r="L235" s="262"/>
      <c r="M235" s="263"/>
      <c r="N235" s="264"/>
      <c r="O235" s="264"/>
      <c r="P235" s="264"/>
      <c r="Q235" s="264"/>
      <c r="R235" s="264"/>
      <c r="S235" s="264"/>
      <c r="T235" s="265"/>
      <c r="AT235" s="266" t="s">
        <v>144</v>
      </c>
      <c r="AU235" s="266" t="s">
        <v>80</v>
      </c>
      <c r="AV235" s="13" t="s">
        <v>141</v>
      </c>
      <c r="AW235" s="13" t="s">
        <v>33</v>
      </c>
      <c r="AX235" s="13" t="s">
        <v>78</v>
      </c>
      <c r="AY235" s="266" t="s">
        <v>134</v>
      </c>
    </row>
    <row r="236" s="1" customFormat="1" ht="16.5" customHeight="1">
      <c r="B236" s="45"/>
      <c r="C236" s="220" t="s">
        <v>294</v>
      </c>
      <c r="D236" s="220" t="s">
        <v>136</v>
      </c>
      <c r="E236" s="221" t="s">
        <v>295</v>
      </c>
      <c r="F236" s="222" t="s">
        <v>296</v>
      </c>
      <c r="G236" s="223" t="s">
        <v>185</v>
      </c>
      <c r="H236" s="224">
        <v>277</v>
      </c>
      <c r="I236" s="225"/>
      <c r="J236" s="226">
        <f>ROUND(I236*H236,2)</f>
        <v>0</v>
      </c>
      <c r="K236" s="222" t="s">
        <v>140</v>
      </c>
      <c r="L236" s="71"/>
      <c r="M236" s="227" t="s">
        <v>21</v>
      </c>
      <c r="N236" s="228" t="s">
        <v>41</v>
      </c>
      <c r="O236" s="46"/>
      <c r="P236" s="229">
        <f>O236*H236</f>
        <v>0</v>
      </c>
      <c r="Q236" s="229">
        <v>0</v>
      </c>
      <c r="R236" s="229">
        <f>Q236*H236</f>
        <v>0</v>
      </c>
      <c r="S236" s="229">
        <v>0</v>
      </c>
      <c r="T236" s="230">
        <f>S236*H236</f>
        <v>0</v>
      </c>
      <c r="AR236" s="23" t="s">
        <v>141</v>
      </c>
      <c r="AT236" s="23" t="s">
        <v>136</v>
      </c>
      <c r="AU236" s="23" t="s">
        <v>80</v>
      </c>
      <c r="AY236" s="23" t="s">
        <v>134</v>
      </c>
      <c r="BE236" s="231">
        <f>IF(N236="základní",J236,0)</f>
        <v>0</v>
      </c>
      <c r="BF236" s="231">
        <f>IF(N236="snížená",J236,0)</f>
        <v>0</v>
      </c>
      <c r="BG236" s="231">
        <f>IF(N236="zákl. přenesená",J236,0)</f>
        <v>0</v>
      </c>
      <c r="BH236" s="231">
        <f>IF(N236="sníž. přenesená",J236,0)</f>
        <v>0</v>
      </c>
      <c r="BI236" s="231">
        <f>IF(N236="nulová",J236,0)</f>
        <v>0</v>
      </c>
      <c r="BJ236" s="23" t="s">
        <v>78</v>
      </c>
      <c r="BK236" s="231">
        <f>ROUND(I236*H236,2)</f>
        <v>0</v>
      </c>
      <c r="BL236" s="23" t="s">
        <v>141</v>
      </c>
      <c r="BM236" s="23" t="s">
        <v>297</v>
      </c>
    </row>
    <row r="237" s="1" customFormat="1">
      <c r="B237" s="45"/>
      <c r="C237" s="73"/>
      <c r="D237" s="232" t="s">
        <v>142</v>
      </c>
      <c r="E237" s="73"/>
      <c r="F237" s="233" t="s">
        <v>298</v>
      </c>
      <c r="G237" s="73"/>
      <c r="H237" s="73"/>
      <c r="I237" s="190"/>
      <c r="J237" s="73"/>
      <c r="K237" s="73"/>
      <c r="L237" s="71"/>
      <c r="M237" s="234"/>
      <c r="N237" s="46"/>
      <c r="O237" s="46"/>
      <c r="P237" s="46"/>
      <c r="Q237" s="46"/>
      <c r="R237" s="46"/>
      <c r="S237" s="46"/>
      <c r="T237" s="94"/>
      <c r="AT237" s="23" t="s">
        <v>142</v>
      </c>
      <c r="AU237" s="23" t="s">
        <v>80</v>
      </c>
    </row>
    <row r="238" s="1" customFormat="1" ht="38.25" customHeight="1">
      <c r="B238" s="45"/>
      <c r="C238" s="220" t="s">
        <v>218</v>
      </c>
      <c r="D238" s="220" t="s">
        <v>136</v>
      </c>
      <c r="E238" s="221" t="s">
        <v>299</v>
      </c>
      <c r="F238" s="222" t="s">
        <v>300</v>
      </c>
      <c r="G238" s="223" t="s">
        <v>139</v>
      </c>
      <c r="H238" s="224">
        <v>951</v>
      </c>
      <c r="I238" s="225"/>
      <c r="J238" s="226">
        <f>ROUND(I238*H238,2)</f>
        <v>0</v>
      </c>
      <c r="K238" s="222" t="s">
        <v>140</v>
      </c>
      <c r="L238" s="71"/>
      <c r="M238" s="227" t="s">
        <v>21</v>
      </c>
      <c r="N238" s="228" t="s">
        <v>41</v>
      </c>
      <c r="O238" s="46"/>
      <c r="P238" s="229">
        <f>O238*H238</f>
        <v>0</v>
      </c>
      <c r="Q238" s="229">
        <v>0</v>
      </c>
      <c r="R238" s="229">
        <f>Q238*H238</f>
        <v>0</v>
      </c>
      <c r="S238" s="229">
        <v>0</v>
      </c>
      <c r="T238" s="230">
        <f>S238*H238</f>
        <v>0</v>
      </c>
      <c r="AR238" s="23" t="s">
        <v>141</v>
      </c>
      <c r="AT238" s="23" t="s">
        <v>136</v>
      </c>
      <c r="AU238" s="23" t="s">
        <v>80</v>
      </c>
      <c r="AY238" s="23" t="s">
        <v>134</v>
      </c>
      <c r="BE238" s="231">
        <f>IF(N238="základní",J238,0)</f>
        <v>0</v>
      </c>
      <c r="BF238" s="231">
        <f>IF(N238="snížená",J238,0)</f>
        <v>0</v>
      </c>
      <c r="BG238" s="231">
        <f>IF(N238="zákl. přenesená",J238,0)</f>
        <v>0</v>
      </c>
      <c r="BH238" s="231">
        <f>IF(N238="sníž. přenesená",J238,0)</f>
        <v>0</v>
      </c>
      <c r="BI238" s="231">
        <f>IF(N238="nulová",J238,0)</f>
        <v>0</v>
      </c>
      <c r="BJ238" s="23" t="s">
        <v>78</v>
      </c>
      <c r="BK238" s="231">
        <f>ROUND(I238*H238,2)</f>
        <v>0</v>
      </c>
      <c r="BL238" s="23" t="s">
        <v>141</v>
      </c>
      <c r="BM238" s="23" t="s">
        <v>301</v>
      </c>
    </row>
    <row r="239" s="1" customFormat="1">
      <c r="B239" s="45"/>
      <c r="C239" s="73"/>
      <c r="D239" s="232" t="s">
        <v>142</v>
      </c>
      <c r="E239" s="73"/>
      <c r="F239" s="233" t="s">
        <v>302</v>
      </c>
      <c r="G239" s="73"/>
      <c r="H239" s="73"/>
      <c r="I239" s="190"/>
      <c r="J239" s="73"/>
      <c r="K239" s="73"/>
      <c r="L239" s="71"/>
      <c r="M239" s="234"/>
      <c r="N239" s="46"/>
      <c r="O239" s="46"/>
      <c r="P239" s="46"/>
      <c r="Q239" s="46"/>
      <c r="R239" s="46"/>
      <c r="S239" s="46"/>
      <c r="T239" s="94"/>
      <c r="AT239" s="23" t="s">
        <v>142</v>
      </c>
      <c r="AU239" s="23" t="s">
        <v>80</v>
      </c>
    </row>
    <row r="240" s="11" customFormat="1">
      <c r="B240" s="235"/>
      <c r="C240" s="236"/>
      <c r="D240" s="232" t="s">
        <v>144</v>
      </c>
      <c r="E240" s="237" t="s">
        <v>21</v>
      </c>
      <c r="F240" s="238" t="s">
        <v>303</v>
      </c>
      <c r="G240" s="236"/>
      <c r="H240" s="239">
        <v>951</v>
      </c>
      <c r="I240" s="240"/>
      <c r="J240" s="236"/>
      <c r="K240" s="236"/>
      <c r="L240" s="241"/>
      <c r="M240" s="242"/>
      <c r="N240" s="243"/>
      <c r="O240" s="243"/>
      <c r="P240" s="243"/>
      <c r="Q240" s="243"/>
      <c r="R240" s="243"/>
      <c r="S240" s="243"/>
      <c r="T240" s="244"/>
      <c r="AT240" s="245" t="s">
        <v>144</v>
      </c>
      <c r="AU240" s="245" t="s">
        <v>80</v>
      </c>
      <c r="AV240" s="11" t="s">
        <v>80</v>
      </c>
      <c r="AW240" s="11" t="s">
        <v>33</v>
      </c>
      <c r="AX240" s="11" t="s">
        <v>70</v>
      </c>
      <c r="AY240" s="245" t="s">
        <v>134</v>
      </c>
    </row>
    <row r="241" s="12" customFormat="1">
      <c r="B241" s="246"/>
      <c r="C241" s="247"/>
      <c r="D241" s="232" t="s">
        <v>144</v>
      </c>
      <c r="E241" s="248" t="s">
        <v>21</v>
      </c>
      <c r="F241" s="249" t="s">
        <v>158</v>
      </c>
      <c r="G241" s="247"/>
      <c r="H241" s="248" t="s">
        <v>21</v>
      </c>
      <c r="I241" s="250"/>
      <c r="J241" s="247"/>
      <c r="K241" s="247"/>
      <c r="L241" s="251"/>
      <c r="M241" s="252"/>
      <c r="N241" s="253"/>
      <c r="O241" s="253"/>
      <c r="P241" s="253"/>
      <c r="Q241" s="253"/>
      <c r="R241" s="253"/>
      <c r="S241" s="253"/>
      <c r="T241" s="254"/>
      <c r="AT241" s="255" t="s">
        <v>144</v>
      </c>
      <c r="AU241" s="255" t="s">
        <v>80</v>
      </c>
      <c r="AV241" s="12" t="s">
        <v>78</v>
      </c>
      <c r="AW241" s="12" t="s">
        <v>33</v>
      </c>
      <c r="AX241" s="12" t="s">
        <v>70</v>
      </c>
      <c r="AY241" s="255" t="s">
        <v>134</v>
      </c>
    </row>
    <row r="242" s="13" customFormat="1">
      <c r="B242" s="256"/>
      <c r="C242" s="257"/>
      <c r="D242" s="232" t="s">
        <v>144</v>
      </c>
      <c r="E242" s="258" t="s">
        <v>21</v>
      </c>
      <c r="F242" s="259" t="s">
        <v>148</v>
      </c>
      <c r="G242" s="257"/>
      <c r="H242" s="260">
        <v>951</v>
      </c>
      <c r="I242" s="261"/>
      <c r="J242" s="257"/>
      <c r="K242" s="257"/>
      <c r="L242" s="262"/>
      <c r="M242" s="263"/>
      <c r="N242" s="264"/>
      <c r="O242" s="264"/>
      <c r="P242" s="264"/>
      <c r="Q242" s="264"/>
      <c r="R242" s="264"/>
      <c r="S242" s="264"/>
      <c r="T242" s="265"/>
      <c r="AT242" s="266" t="s">
        <v>144</v>
      </c>
      <c r="AU242" s="266" t="s">
        <v>80</v>
      </c>
      <c r="AV242" s="13" t="s">
        <v>141</v>
      </c>
      <c r="AW242" s="13" t="s">
        <v>33</v>
      </c>
      <c r="AX242" s="13" t="s">
        <v>78</v>
      </c>
      <c r="AY242" s="266" t="s">
        <v>134</v>
      </c>
    </row>
    <row r="243" s="1" customFormat="1" ht="16.5" customHeight="1">
      <c r="B243" s="45"/>
      <c r="C243" s="267" t="s">
        <v>304</v>
      </c>
      <c r="D243" s="267" t="s">
        <v>273</v>
      </c>
      <c r="E243" s="268" t="s">
        <v>305</v>
      </c>
      <c r="F243" s="269" t="s">
        <v>306</v>
      </c>
      <c r="G243" s="270" t="s">
        <v>139</v>
      </c>
      <c r="H243" s="271">
        <v>1093.6500000000001</v>
      </c>
      <c r="I243" s="272"/>
      <c r="J243" s="273">
        <f>ROUND(I243*H243,2)</f>
        <v>0</v>
      </c>
      <c r="K243" s="269" t="s">
        <v>140</v>
      </c>
      <c r="L243" s="274"/>
      <c r="M243" s="275" t="s">
        <v>21</v>
      </c>
      <c r="N243" s="276" t="s">
        <v>41</v>
      </c>
      <c r="O243" s="46"/>
      <c r="P243" s="229">
        <f>O243*H243</f>
        <v>0</v>
      </c>
      <c r="Q243" s="229">
        <v>0</v>
      </c>
      <c r="R243" s="229">
        <f>Q243*H243</f>
        <v>0</v>
      </c>
      <c r="S243" s="229">
        <v>0</v>
      </c>
      <c r="T243" s="230">
        <f>S243*H243</f>
        <v>0</v>
      </c>
      <c r="AR243" s="23" t="s">
        <v>161</v>
      </c>
      <c r="AT243" s="23" t="s">
        <v>273</v>
      </c>
      <c r="AU243" s="23" t="s">
        <v>80</v>
      </c>
      <c r="AY243" s="23" t="s">
        <v>134</v>
      </c>
      <c r="BE243" s="231">
        <f>IF(N243="základní",J243,0)</f>
        <v>0</v>
      </c>
      <c r="BF243" s="231">
        <f>IF(N243="snížená",J243,0)</f>
        <v>0</v>
      </c>
      <c r="BG243" s="231">
        <f>IF(N243="zákl. přenesená",J243,0)</f>
        <v>0</v>
      </c>
      <c r="BH243" s="231">
        <f>IF(N243="sníž. přenesená",J243,0)</f>
        <v>0</v>
      </c>
      <c r="BI243" s="231">
        <f>IF(N243="nulová",J243,0)</f>
        <v>0</v>
      </c>
      <c r="BJ243" s="23" t="s">
        <v>78</v>
      </c>
      <c r="BK243" s="231">
        <f>ROUND(I243*H243,2)</f>
        <v>0</v>
      </c>
      <c r="BL243" s="23" t="s">
        <v>141</v>
      </c>
      <c r="BM243" s="23" t="s">
        <v>307</v>
      </c>
    </row>
    <row r="244" s="11" customFormat="1">
      <c r="B244" s="235"/>
      <c r="C244" s="236"/>
      <c r="D244" s="232" t="s">
        <v>144</v>
      </c>
      <c r="E244" s="237" t="s">
        <v>21</v>
      </c>
      <c r="F244" s="238" t="s">
        <v>308</v>
      </c>
      <c r="G244" s="236"/>
      <c r="H244" s="239">
        <v>1093.6500000000001</v>
      </c>
      <c r="I244" s="240"/>
      <c r="J244" s="236"/>
      <c r="K244" s="236"/>
      <c r="L244" s="241"/>
      <c r="M244" s="242"/>
      <c r="N244" s="243"/>
      <c r="O244" s="243"/>
      <c r="P244" s="243"/>
      <c r="Q244" s="243"/>
      <c r="R244" s="243"/>
      <c r="S244" s="243"/>
      <c r="T244" s="244"/>
      <c r="AT244" s="245" t="s">
        <v>144</v>
      </c>
      <c r="AU244" s="245" t="s">
        <v>80</v>
      </c>
      <c r="AV244" s="11" t="s">
        <v>80</v>
      </c>
      <c r="AW244" s="11" t="s">
        <v>33</v>
      </c>
      <c r="AX244" s="11" t="s">
        <v>70</v>
      </c>
      <c r="AY244" s="245" t="s">
        <v>134</v>
      </c>
    </row>
    <row r="245" s="13" customFormat="1">
      <c r="B245" s="256"/>
      <c r="C245" s="257"/>
      <c r="D245" s="232" t="s">
        <v>144</v>
      </c>
      <c r="E245" s="258" t="s">
        <v>21</v>
      </c>
      <c r="F245" s="259" t="s">
        <v>148</v>
      </c>
      <c r="G245" s="257"/>
      <c r="H245" s="260">
        <v>1093.6500000000001</v>
      </c>
      <c r="I245" s="261"/>
      <c r="J245" s="257"/>
      <c r="K245" s="257"/>
      <c r="L245" s="262"/>
      <c r="M245" s="263"/>
      <c r="N245" s="264"/>
      <c r="O245" s="264"/>
      <c r="P245" s="264"/>
      <c r="Q245" s="264"/>
      <c r="R245" s="264"/>
      <c r="S245" s="264"/>
      <c r="T245" s="265"/>
      <c r="AT245" s="266" t="s">
        <v>144</v>
      </c>
      <c r="AU245" s="266" t="s">
        <v>80</v>
      </c>
      <c r="AV245" s="13" t="s">
        <v>141</v>
      </c>
      <c r="AW245" s="13" t="s">
        <v>33</v>
      </c>
      <c r="AX245" s="13" t="s">
        <v>78</v>
      </c>
      <c r="AY245" s="266" t="s">
        <v>134</v>
      </c>
    </row>
    <row r="246" s="1" customFormat="1" ht="25.5" customHeight="1">
      <c r="B246" s="45"/>
      <c r="C246" s="220" t="s">
        <v>222</v>
      </c>
      <c r="D246" s="220" t="s">
        <v>136</v>
      </c>
      <c r="E246" s="221" t="s">
        <v>309</v>
      </c>
      <c r="F246" s="222" t="s">
        <v>310</v>
      </c>
      <c r="G246" s="223" t="s">
        <v>185</v>
      </c>
      <c r="H246" s="224">
        <v>277</v>
      </c>
      <c r="I246" s="225"/>
      <c r="J246" s="226">
        <f>ROUND(I246*H246,2)</f>
        <v>0</v>
      </c>
      <c r="K246" s="222" t="s">
        <v>140</v>
      </c>
      <c r="L246" s="71"/>
      <c r="M246" s="227" t="s">
        <v>21</v>
      </c>
      <c r="N246" s="228" t="s">
        <v>41</v>
      </c>
      <c r="O246" s="46"/>
      <c r="P246" s="229">
        <f>O246*H246</f>
        <v>0</v>
      </c>
      <c r="Q246" s="229">
        <v>0</v>
      </c>
      <c r="R246" s="229">
        <f>Q246*H246</f>
        <v>0</v>
      </c>
      <c r="S246" s="229">
        <v>0</v>
      </c>
      <c r="T246" s="230">
        <f>S246*H246</f>
        <v>0</v>
      </c>
      <c r="AR246" s="23" t="s">
        <v>141</v>
      </c>
      <c r="AT246" s="23" t="s">
        <v>136</v>
      </c>
      <c r="AU246" s="23" t="s">
        <v>80</v>
      </c>
      <c r="AY246" s="23" t="s">
        <v>134</v>
      </c>
      <c r="BE246" s="231">
        <f>IF(N246="základní",J246,0)</f>
        <v>0</v>
      </c>
      <c r="BF246" s="231">
        <f>IF(N246="snížená",J246,0)</f>
        <v>0</v>
      </c>
      <c r="BG246" s="231">
        <f>IF(N246="zákl. přenesená",J246,0)</f>
        <v>0</v>
      </c>
      <c r="BH246" s="231">
        <f>IF(N246="sníž. přenesená",J246,0)</f>
        <v>0</v>
      </c>
      <c r="BI246" s="231">
        <f>IF(N246="nulová",J246,0)</f>
        <v>0</v>
      </c>
      <c r="BJ246" s="23" t="s">
        <v>78</v>
      </c>
      <c r="BK246" s="231">
        <f>ROUND(I246*H246,2)</f>
        <v>0</v>
      </c>
      <c r="BL246" s="23" t="s">
        <v>141</v>
      </c>
      <c r="BM246" s="23" t="s">
        <v>311</v>
      </c>
    </row>
    <row r="247" s="1" customFormat="1">
      <c r="B247" s="45"/>
      <c r="C247" s="73"/>
      <c r="D247" s="232" t="s">
        <v>142</v>
      </c>
      <c r="E247" s="73"/>
      <c r="F247" s="233" t="s">
        <v>312</v>
      </c>
      <c r="G247" s="73"/>
      <c r="H247" s="73"/>
      <c r="I247" s="190"/>
      <c r="J247" s="73"/>
      <c r="K247" s="73"/>
      <c r="L247" s="71"/>
      <c r="M247" s="234"/>
      <c r="N247" s="46"/>
      <c r="O247" s="46"/>
      <c r="P247" s="46"/>
      <c r="Q247" s="46"/>
      <c r="R247" s="46"/>
      <c r="S247" s="46"/>
      <c r="T247" s="94"/>
      <c r="AT247" s="23" t="s">
        <v>142</v>
      </c>
      <c r="AU247" s="23" t="s">
        <v>80</v>
      </c>
    </row>
    <row r="248" s="1" customFormat="1" ht="16.5" customHeight="1">
      <c r="B248" s="45"/>
      <c r="C248" s="267" t="s">
        <v>313</v>
      </c>
      <c r="D248" s="267" t="s">
        <v>273</v>
      </c>
      <c r="E248" s="268" t="s">
        <v>314</v>
      </c>
      <c r="F248" s="269" t="s">
        <v>315</v>
      </c>
      <c r="G248" s="270" t="s">
        <v>261</v>
      </c>
      <c r="H248" s="271">
        <v>109.69199999999999</v>
      </c>
      <c r="I248" s="272"/>
      <c r="J248" s="273">
        <f>ROUND(I248*H248,2)</f>
        <v>0</v>
      </c>
      <c r="K248" s="269" t="s">
        <v>140</v>
      </c>
      <c r="L248" s="274"/>
      <c r="M248" s="275" t="s">
        <v>21</v>
      </c>
      <c r="N248" s="276" t="s">
        <v>41</v>
      </c>
      <c r="O248" s="46"/>
      <c r="P248" s="229">
        <f>O248*H248</f>
        <v>0</v>
      </c>
      <c r="Q248" s="229">
        <v>0</v>
      </c>
      <c r="R248" s="229">
        <f>Q248*H248</f>
        <v>0</v>
      </c>
      <c r="S248" s="229">
        <v>0</v>
      </c>
      <c r="T248" s="230">
        <f>S248*H248</f>
        <v>0</v>
      </c>
      <c r="AR248" s="23" t="s">
        <v>161</v>
      </c>
      <c r="AT248" s="23" t="s">
        <v>273</v>
      </c>
      <c r="AU248" s="23" t="s">
        <v>80</v>
      </c>
      <c r="AY248" s="23" t="s">
        <v>134</v>
      </c>
      <c r="BE248" s="231">
        <f>IF(N248="základní",J248,0)</f>
        <v>0</v>
      </c>
      <c r="BF248" s="231">
        <f>IF(N248="snížená",J248,0)</f>
        <v>0</v>
      </c>
      <c r="BG248" s="231">
        <f>IF(N248="zákl. přenesená",J248,0)</f>
        <v>0</v>
      </c>
      <c r="BH248" s="231">
        <f>IF(N248="sníž. přenesená",J248,0)</f>
        <v>0</v>
      </c>
      <c r="BI248" s="231">
        <f>IF(N248="nulová",J248,0)</f>
        <v>0</v>
      </c>
      <c r="BJ248" s="23" t="s">
        <v>78</v>
      </c>
      <c r="BK248" s="231">
        <f>ROUND(I248*H248,2)</f>
        <v>0</v>
      </c>
      <c r="BL248" s="23" t="s">
        <v>141</v>
      </c>
      <c r="BM248" s="23" t="s">
        <v>316</v>
      </c>
    </row>
    <row r="249" s="11" customFormat="1">
      <c r="B249" s="235"/>
      <c r="C249" s="236"/>
      <c r="D249" s="232" t="s">
        <v>144</v>
      </c>
      <c r="E249" s="237" t="s">
        <v>21</v>
      </c>
      <c r="F249" s="238" t="s">
        <v>317</v>
      </c>
      <c r="G249" s="236"/>
      <c r="H249" s="239">
        <v>109.69199999999999</v>
      </c>
      <c r="I249" s="240"/>
      <c r="J249" s="236"/>
      <c r="K249" s="236"/>
      <c r="L249" s="241"/>
      <c r="M249" s="242"/>
      <c r="N249" s="243"/>
      <c r="O249" s="243"/>
      <c r="P249" s="243"/>
      <c r="Q249" s="243"/>
      <c r="R249" s="243"/>
      <c r="S249" s="243"/>
      <c r="T249" s="244"/>
      <c r="AT249" s="245" t="s">
        <v>144</v>
      </c>
      <c r="AU249" s="245" t="s">
        <v>80</v>
      </c>
      <c r="AV249" s="11" t="s">
        <v>80</v>
      </c>
      <c r="AW249" s="11" t="s">
        <v>33</v>
      </c>
      <c r="AX249" s="11" t="s">
        <v>70</v>
      </c>
      <c r="AY249" s="245" t="s">
        <v>134</v>
      </c>
    </row>
    <row r="250" s="13" customFormat="1">
      <c r="B250" s="256"/>
      <c r="C250" s="257"/>
      <c r="D250" s="232" t="s">
        <v>144</v>
      </c>
      <c r="E250" s="258" t="s">
        <v>21</v>
      </c>
      <c r="F250" s="259" t="s">
        <v>148</v>
      </c>
      <c r="G250" s="257"/>
      <c r="H250" s="260">
        <v>109.69199999999999</v>
      </c>
      <c r="I250" s="261"/>
      <c r="J250" s="257"/>
      <c r="K250" s="257"/>
      <c r="L250" s="262"/>
      <c r="M250" s="263"/>
      <c r="N250" s="264"/>
      <c r="O250" s="264"/>
      <c r="P250" s="264"/>
      <c r="Q250" s="264"/>
      <c r="R250" s="264"/>
      <c r="S250" s="264"/>
      <c r="T250" s="265"/>
      <c r="AT250" s="266" t="s">
        <v>144</v>
      </c>
      <c r="AU250" s="266" t="s">
        <v>80</v>
      </c>
      <c r="AV250" s="13" t="s">
        <v>141</v>
      </c>
      <c r="AW250" s="13" t="s">
        <v>33</v>
      </c>
      <c r="AX250" s="13" t="s">
        <v>78</v>
      </c>
      <c r="AY250" s="266" t="s">
        <v>134</v>
      </c>
    </row>
    <row r="251" s="10" customFormat="1" ht="29.88" customHeight="1">
      <c r="B251" s="204"/>
      <c r="C251" s="205"/>
      <c r="D251" s="206" t="s">
        <v>69</v>
      </c>
      <c r="E251" s="218" t="s">
        <v>153</v>
      </c>
      <c r="F251" s="218" t="s">
        <v>318</v>
      </c>
      <c r="G251" s="205"/>
      <c r="H251" s="205"/>
      <c r="I251" s="208"/>
      <c r="J251" s="219">
        <f>BK251</f>
        <v>0</v>
      </c>
      <c r="K251" s="205"/>
      <c r="L251" s="210"/>
      <c r="M251" s="211"/>
      <c r="N251" s="212"/>
      <c r="O251" s="212"/>
      <c r="P251" s="213">
        <f>SUM(P252:P273)</f>
        <v>0</v>
      </c>
      <c r="Q251" s="212"/>
      <c r="R251" s="213">
        <f>SUM(R252:R273)</f>
        <v>0</v>
      </c>
      <c r="S251" s="212"/>
      <c r="T251" s="214">
        <f>SUM(T252:T273)</f>
        <v>0</v>
      </c>
      <c r="AR251" s="215" t="s">
        <v>78</v>
      </c>
      <c r="AT251" s="216" t="s">
        <v>69</v>
      </c>
      <c r="AU251" s="216" t="s">
        <v>78</v>
      </c>
      <c r="AY251" s="215" t="s">
        <v>134</v>
      </c>
      <c r="BK251" s="217">
        <f>SUM(BK252:BK273)</f>
        <v>0</v>
      </c>
    </row>
    <row r="252" s="1" customFormat="1" ht="25.5" customHeight="1">
      <c r="B252" s="45"/>
      <c r="C252" s="220" t="s">
        <v>228</v>
      </c>
      <c r="D252" s="220" t="s">
        <v>136</v>
      </c>
      <c r="E252" s="221" t="s">
        <v>319</v>
      </c>
      <c r="F252" s="222" t="s">
        <v>320</v>
      </c>
      <c r="G252" s="223" t="s">
        <v>185</v>
      </c>
      <c r="H252" s="224">
        <v>11.5</v>
      </c>
      <c r="I252" s="225"/>
      <c r="J252" s="226">
        <f>ROUND(I252*H252,2)</f>
        <v>0</v>
      </c>
      <c r="K252" s="222" t="s">
        <v>140</v>
      </c>
      <c r="L252" s="71"/>
      <c r="M252" s="227" t="s">
        <v>21</v>
      </c>
      <c r="N252" s="228" t="s">
        <v>41</v>
      </c>
      <c r="O252" s="46"/>
      <c r="P252" s="229">
        <f>O252*H252</f>
        <v>0</v>
      </c>
      <c r="Q252" s="229">
        <v>0</v>
      </c>
      <c r="R252" s="229">
        <f>Q252*H252</f>
        <v>0</v>
      </c>
      <c r="S252" s="229">
        <v>0</v>
      </c>
      <c r="T252" s="230">
        <f>S252*H252</f>
        <v>0</v>
      </c>
      <c r="AR252" s="23" t="s">
        <v>141</v>
      </c>
      <c r="AT252" s="23" t="s">
        <v>136</v>
      </c>
      <c r="AU252" s="23" t="s">
        <v>80</v>
      </c>
      <c r="AY252" s="23" t="s">
        <v>134</v>
      </c>
      <c r="BE252" s="231">
        <f>IF(N252="základní",J252,0)</f>
        <v>0</v>
      </c>
      <c r="BF252" s="231">
        <f>IF(N252="snížená",J252,0)</f>
        <v>0</v>
      </c>
      <c r="BG252" s="231">
        <f>IF(N252="zákl. přenesená",J252,0)</f>
        <v>0</v>
      </c>
      <c r="BH252" s="231">
        <f>IF(N252="sníž. přenesená",J252,0)</f>
        <v>0</v>
      </c>
      <c r="BI252" s="231">
        <f>IF(N252="nulová",J252,0)</f>
        <v>0</v>
      </c>
      <c r="BJ252" s="23" t="s">
        <v>78</v>
      </c>
      <c r="BK252" s="231">
        <f>ROUND(I252*H252,2)</f>
        <v>0</v>
      </c>
      <c r="BL252" s="23" t="s">
        <v>141</v>
      </c>
      <c r="BM252" s="23" t="s">
        <v>321</v>
      </c>
    </row>
    <row r="253" s="1" customFormat="1">
      <c r="B253" s="45"/>
      <c r="C253" s="73"/>
      <c r="D253" s="232" t="s">
        <v>142</v>
      </c>
      <c r="E253" s="73"/>
      <c r="F253" s="233" t="s">
        <v>322</v>
      </c>
      <c r="G253" s="73"/>
      <c r="H253" s="73"/>
      <c r="I253" s="190"/>
      <c r="J253" s="73"/>
      <c r="K253" s="73"/>
      <c r="L253" s="71"/>
      <c r="M253" s="234"/>
      <c r="N253" s="46"/>
      <c r="O253" s="46"/>
      <c r="P253" s="46"/>
      <c r="Q253" s="46"/>
      <c r="R253" s="46"/>
      <c r="S253" s="46"/>
      <c r="T253" s="94"/>
      <c r="AT253" s="23" t="s">
        <v>142</v>
      </c>
      <c r="AU253" s="23" t="s">
        <v>80</v>
      </c>
    </row>
    <row r="254" s="11" customFormat="1">
      <c r="B254" s="235"/>
      <c r="C254" s="236"/>
      <c r="D254" s="232" t="s">
        <v>144</v>
      </c>
      <c r="E254" s="237" t="s">
        <v>21</v>
      </c>
      <c r="F254" s="238" t="s">
        <v>323</v>
      </c>
      <c r="G254" s="236"/>
      <c r="H254" s="239">
        <v>11.5</v>
      </c>
      <c r="I254" s="240"/>
      <c r="J254" s="236"/>
      <c r="K254" s="236"/>
      <c r="L254" s="241"/>
      <c r="M254" s="242"/>
      <c r="N254" s="243"/>
      <c r="O254" s="243"/>
      <c r="P254" s="243"/>
      <c r="Q254" s="243"/>
      <c r="R254" s="243"/>
      <c r="S254" s="243"/>
      <c r="T254" s="244"/>
      <c r="AT254" s="245" t="s">
        <v>144</v>
      </c>
      <c r="AU254" s="245" t="s">
        <v>80</v>
      </c>
      <c r="AV254" s="11" t="s">
        <v>80</v>
      </c>
      <c r="AW254" s="11" t="s">
        <v>33</v>
      </c>
      <c r="AX254" s="11" t="s">
        <v>70</v>
      </c>
      <c r="AY254" s="245" t="s">
        <v>134</v>
      </c>
    </row>
    <row r="255" s="12" customFormat="1">
      <c r="B255" s="246"/>
      <c r="C255" s="247"/>
      <c r="D255" s="232" t="s">
        <v>144</v>
      </c>
      <c r="E255" s="248" t="s">
        <v>21</v>
      </c>
      <c r="F255" s="249" t="s">
        <v>158</v>
      </c>
      <c r="G255" s="247"/>
      <c r="H255" s="248" t="s">
        <v>21</v>
      </c>
      <c r="I255" s="250"/>
      <c r="J255" s="247"/>
      <c r="K255" s="247"/>
      <c r="L255" s="251"/>
      <c r="M255" s="252"/>
      <c r="N255" s="253"/>
      <c r="O255" s="253"/>
      <c r="P255" s="253"/>
      <c r="Q255" s="253"/>
      <c r="R255" s="253"/>
      <c r="S255" s="253"/>
      <c r="T255" s="254"/>
      <c r="AT255" s="255" t="s">
        <v>144</v>
      </c>
      <c r="AU255" s="255" t="s">
        <v>80</v>
      </c>
      <c r="AV255" s="12" t="s">
        <v>78</v>
      </c>
      <c r="AW255" s="12" t="s">
        <v>33</v>
      </c>
      <c r="AX255" s="12" t="s">
        <v>70</v>
      </c>
      <c r="AY255" s="255" t="s">
        <v>134</v>
      </c>
    </row>
    <row r="256" s="13" customFormat="1">
      <c r="B256" s="256"/>
      <c r="C256" s="257"/>
      <c r="D256" s="232" t="s">
        <v>144</v>
      </c>
      <c r="E256" s="258" t="s">
        <v>21</v>
      </c>
      <c r="F256" s="259" t="s">
        <v>148</v>
      </c>
      <c r="G256" s="257"/>
      <c r="H256" s="260">
        <v>11.5</v>
      </c>
      <c r="I256" s="261"/>
      <c r="J256" s="257"/>
      <c r="K256" s="257"/>
      <c r="L256" s="262"/>
      <c r="M256" s="263"/>
      <c r="N256" s="264"/>
      <c r="O256" s="264"/>
      <c r="P256" s="264"/>
      <c r="Q256" s="264"/>
      <c r="R256" s="264"/>
      <c r="S256" s="264"/>
      <c r="T256" s="265"/>
      <c r="AT256" s="266" t="s">
        <v>144</v>
      </c>
      <c r="AU256" s="266" t="s">
        <v>80</v>
      </c>
      <c r="AV256" s="13" t="s">
        <v>141</v>
      </c>
      <c r="AW256" s="13" t="s">
        <v>33</v>
      </c>
      <c r="AX256" s="13" t="s">
        <v>78</v>
      </c>
      <c r="AY256" s="266" t="s">
        <v>134</v>
      </c>
    </row>
    <row r="257" s="1" customFormat="1" ht="16.5" customHeight="1">
      <c r="B257" s="45"/>
      <c r="C257" s="267" t="s">
        <v>187</v>
      </c>
      <c r="D257" s="267" t="s">
        <v>273</v>
      </c>
      <c r="E257" s="268" t="s">
        <v>324</v>
      </c>
      <c r="F257" s="269" t="s">
        <v>325</v>
      </c>
      <c r="G257" s="270" t="s">
        <v>326</v>
      </c>
      <c r="H257" s="271">
        <v>66.659999999999997</v>
      </c>
      <c r="I257" s="272"/>
      <c r="J257" s="273">
        <f>ROUND(I257*H257,2)</f>
        <v>0</v>
      </c>
      <c r="K257" s="269" t="s">
        <v>140</v>
      </c>
      <c r="L257" s="274"/>
      <c r="M257" s="275" t="s">
        <v>21</v>
      </c>
      <c r="N257" s="276" t="s">
        <v>41</v>
      </c>
      <c r="O257" s="46"/>
      <c r="P257" s="229">
        <f>O257*H257</f>
        <v>0</v>
      </c>
      <c r="Q257" s="229">
        <v>0</v>
      </c>
      <c r="R257" s="229">
        <f>Q257*H257</f>
        <v>0</v>
      </c>
      <c r="S257" s="229">
        <v>0</v>
      </c>
      <c r="T257" s="230">
        <f>S257*H257</f>
        <v>0</v>
      </c>
      <c r="AR257" s="23" t="s">
        <v>161</v>
      </c>
      <c r="AT257" s="23" t="s">
        <v>273</v>
      </c>
      <c r="AU257" s="23" t="s">
        <v>80</v>
      </c>
      <c r="AY257" s="23" t="s">
        <v>134</v>
      </c>
      <c r="BE257" s="231">
        <f>IF(N257="základní",J257,0)</f>
        <v>0</v>
      </c>
      <c r="BF257" s="231">
        <f>IF(N257="snížená",J257,0)</f>
        <v>0</v>
      </c>
      <c r="BG257" s="231">
        <f>IF(N257="zákl. přenesená",J257,0)</f>
        <v>0</v>
      </c>
      <c r="BH257" s="231">
        <f>IF(N257="sníž. přenesená",J257,0)</f>
        <v>0</v>
      </c>
      <c r="BI257" s="231">
        <f>IF(N257="nulová",J257,0)</f>
        <v>0</v>
      </c>
      <c r="BJ257" s="23" t="s">
        <v>78</v>
      </c>
      <c r="BK257" s="231">
        <f>ROUND(I257*H257,2)</f>
        <v>0</v>
      </c>
      <c r="BL257" s="23" t="s">
        <v>141</v>
      </c>
      <c r="BM257" s="23" t="s">
        <v>327</v>
      </c>
    </row>
    <row r="258" s="11" customFormat="1">
      <c r="B258" s="235"/>
      <c r="C258" s="236"/>
      <c r="D258" s="232" t="s">
        <v>144</v>
      </c>
      <c r="E258" s="237" t="s">
        <v>21</v>
      </c>
      <c r="F258" s="238" t="s">
        <v>328</v>
      </c>
      <c r="G258" s="236"/>
      <c r="H258" s="239">
        <v>66.659999999999997</v>
      </c>
      <c r="I258" s="240"/>
      <c r="J258" s="236"/>
      <c r="K258" s="236"/>
      <c r="L258" s="241"/>
      <c r="M258" s="242"/>
      <c r="N258" s="243"/>
      <c r="O258" s="243"/>
      <c r="P258" s="243"/>
      <c r="Q258" s="243"/>
      <c r="R258" s="243"/>
      <c r="S258" s="243"/>
      <c r="T258" s="244"/>
      <c r="AT258" s="245" t="s">
        <v>144</v>
      </c>
      <c r="AU258" s="245" t="s">
        <v>80</v>
      </c>
      <c r="AV258" s="11" t="s">
        <v>80</v>
      </c>
      <c r="AW258" s="11" t="s">
        <v>33</v>
      </c>
      <c r="AX258" s="11" t="s">
        <v>70</v>
      </c>
      <c r="AY258" s="245" t="s">
        <v>134</v>
      </c>
    </row>
    <row r="259" s="13" customFormat="1">
      <c r="B259" s="256"/>
      <c r="C259" s="257"/>
      <c r="D259" s="232" t="s">
        <v>144</v>
      </c>
      <c r="E259" s="258" t="s">
        <v>21</v>
      </c>
      <c r="F259" s="259" t="s">
        <v>148</v>
      </c>
      <c r="G259" s="257"/>
      <c r="H259" s="260">
        <v>66.659999999999997</v>
      </c>
      <c r="I259" s="261"/>
      <c r="J259" s="257"/>
      <c r="K259" s="257"/>
      <c r="L259" s="262"/>
      <c r="M259" s="263"/>
      <c r="N259" s="264"/>
      <c r="O259" s="264"/>
      <c r="P259" s="264"/>
      <c r="Q259" s="264"/>
      <c r="R259" s="264"/>
      <c r="S259" s="264"/>
      <c r="T259" s="265"/>
      <c r="AT259" s="266" t="s">
        <v>144</v>
      </c>
      <c r="AU259" s="266" t="s">
        <v>80</v>
      </c>
      <c r="AV259" s="13" t="s">
        <v>141</v>
      </c>
      <c r="AW259" s="13" t="s">
        <v>33</v>
      </c>
      <c r="AX259" s="13" t="s">
        <v>78</v>
      </c>
      <c r="AY259" s="266" t="s">
        <v>134</v>
      </c>
    </row>
    <row r="260" s="1" customFormat="1" ht="16.5" customHeight="1">
      <c r="B260" s="45"/>
      <c r="C260" s="220" t="s">
        <v>233</v>
      </c>
      <c r="D260" s="220" t="s">
        <v>136</v>
      </c>
      <c r="E260" s="221" t="s">
        <v>329</v>
      </c>
      <c r="F260" s="222" t="s">
        <v>330</v>
      </c>
      <c r="G260" s="223" t="s">
        <v>199</v>
      </c>
      <c r="H260" s="224">
        <v>3.1499999999999999</v>
      </c>
      <c r="I260" s="225"/>
      <c r="J260" s="226">
        <f>ROUND(I260*H260,2)</f>
        <v>0</v>
      </c>
      <c r="K260" s="222" t="s">
        <v>21</v>
      </c>
      <c r="L260" s="71"/>
      <c r="M260" s="227" t="s">
        <v>21</v>
      </c>
      <c r="N260" s="228" t="s">
        <v>41</v>
      </c>
      <c r="O260" s="46"/>
      <c r="P260" s="229">
        <f>O260*H260</f>
        <v>0</v>
      </c>
      <c r="Q260" s="229">
        <v>0</v>
      </c>
      <c r="R260" s="229">
        <f>Q260*H260</f>
        <v>0</v>
      </c>
      <c r="S260" s="229">
        <v>0</v>
      </c>
      <c r="T260" s="230">
        <f>S260*H260</f>
        <v>0</v>
      </c>
      <c r="AR260" s="23" t="s">
        <v>141</v>
      </c>
      <c r="AT260" s="23" t="s">
        <v>136</v>
      </c>
      <c r="AU260" s="23" t="s">
        <v>80</v>
      </c>
      <c r="AY260" s="23" t="s">
        <v>134</v>
      </c>
      <c r="BE260" s="231">
        <f>IF(N260="základní",J260,0)</f>
        <v>0</v>
      </c>
      <c r="BF260" s="231">
        <f>IF(N260="snížená",J260,0)</f>
        <v>0</v>
      </c>
      <c r="BG260" s="231">
        <f>IF(N260="zákl. přenesená",J260,0)</f>
        <v>0</v>
      </c>
      <c r="BH260" s="231">
        <f>IF(N260="sníž. přenesená",J260,0)</f>
        <v>0</v>
      </c>
      <c r="BI260" s="231">
        <f>IF(N260="nulová",J260,0)</f>
        <v>0</v>
      </c>
      <c r="BJ260" s="23" t="s">
        <v>78</v>
      </c>
      <c r="BK260" s="231">
        <f>ROUND(I260*H260,2)</f>
        <v>0</v>
      </c>
      <c r="BL260" s="23" t="s">
        <v>141</v>
      </c>
      <c r="BM260" s="23" t="s">
        <v>331</v>
      </c>
    </row>
    <row r="261" s="11" customFormat="1">
      <c r="B261" s="235"/>
      <c r="C261" s="236"/>
      <c r="D261" s="232" t="s">
        <v>144</v>
      </c>
      <c r="E261" s="237" t="s">
        <v>21</v>
      </c>
      <c r="F261" s="238" t="s">
        <v>332</v>
      </c>
      <c r="G261" s="236"/>
      <c r="H261" s="239">
        <v>3.1499999999999999</v>
      </c>
      <c r="I261" s="240"/>
      <c r="J261" s="236"/>
      <c r="K261" s="236"/>
      <c r="L261" s="241"/>
      <c r="M261" s="242"/>
      <c r="N261" s="243"/>
      <c r="O261" s="243"/>
      <c r="P261" s="243"/>
      <c r="Q261" s="243"/>
      <c r="R261" s="243"/>
      <c r="S261" s="243"/>
      <c r="T261" s="244"/>
      <c r="AT261" s="245" t="s">
        <v>144</v>
      </c>
      <c r="AU261" s="245" t="s">
        <v>80</v>
      </c>
      <c r="AV261" s="11" t="s">
        <v>80</v>
      </c>
      <c r="AW261" s="11" t="s">
        <v>33</v>
      </c>
      <c r="AX261" s="11" t="s">
        <v>70</v>
      </c>
      <c r="AY261" s="245" t="s">
        <v>134</v>
      </c>
    </row>
    <row r="262" s="12" customFormat="1">
      <c r="B262" s="246"/>
      <c r="C262" s="247"/>
      <c r="D262" s="232" t="s">
        <v>144</v>
      </c>
      <c r="E262" s="248" t="s">
        <v>21</v>
      </c>
      <c r="F262" s="249" t="s">
        <v>158</v>
      </c>
      <c r="G262" s="247"/>
      <c r="H262" s="248" t="s">
        <v>21</v>
      </c>
      <c r="I262" s="250"/>
      <c r="J262" s="247"/>
      <c r="K262" s="247"/>
      <c r="L262" s="251"/>
      <c r="M262" s="252"/>
      <c r="N262" s="253"/>
      <c r="O262" s="253"/>
      <c r="P262" s="253"/>
      <c r="Q262" s="253"/>
      <c r="R262" s="253"/>
      <c r="S262" s="253"/>
      <c r="T262" s="254"/>
      <c r="AT262" s="255" t="s">
        <v>144</v>
      </c>
      <c r="AU262" s="255" t="s">
        <v>80</v>
      </c>
      <c r="AV262" s="12" t="s">
        <v>78</v>
      </c>
      <c r="AW262" s="12" t="s">
        <v>33</v>
      </c>
      <c r="AX262" s="12" t="s">
        <v>70</v>
      </c>
      <c r="AY262" s="255" t="s">
        <v>134</v>
      </c>
    </row>
    <row r="263" s="13" customFormat="1">
      <c r="B263" s="256"/>
      <c r="C263" s="257"/>
      <c r="D263" s="232" t="s">
        <v>144</v>
      </c>
      <c r="E263" s="258" t="s">
        <v>21</v>
      </c>
      <c r="F263" s="259" t="s">
        <v>148</v>
      </c>
      <c r="G263" s="257"/>
      <c r="H263" s="260">
        <v>3.1499999999999999</v>
      </c>
      <c r="I263" s="261"/>
      <c r="J263" s="257"/>
      <c r="K263" s="257"/>
      <c r="L263" s="262"/>
      <c r="M263" s="263"/>
      <c r="N263" s="264"/>
      <c r="O263" s="264"/>
      <c r="P263" s="264"/>
      <c r="Q263" s="264"/>
      <c r="R263" s="264"/>
      <c r="S263" s="264"/>
      <c r="T263" s="265"/>
      <c r="AT263" s="266" t="s">
        <v>144</v>
      </c>
      <c r="AU263" s="266" t="s">
        <v>80</v>
      </c>
      <c r="AV263" s="13" t="s">
        <v>141</v>
      </c>
      <c r="AW263" s="13" t="s">
        <v>33</v>
      </c>
      <c r="AX263" s="13" t="s">
        <v>78</v>
      </c>
      <c r="AY263" s="266" t="s">
        <v>134</v>
      </c>
    </row>
    <row r="264" s="1" customFormat="1" ht="25.5" customHeight="1">
      <c r="B264" s="45"/>
      <c r="C264" s="220" t="s">
        <v>333</v>
      </c>
      <c r="D264" s="220" t="s">
        <v>136</v>
      </c>
      <c r="E264" s="221" t="s">
        <v>334</v>
      </c>
      <c r="F264" s="222" t="s">
        <v>335</v>
      </c>
      <c r="G264" s="223" t="s">
        <v>139</v>
      </c>
      <c r="H264" s="224">
        <v>21</v>
      </c>
      <c r="I264" s="225"/>
      <c r="J264" s="226">
        <f>ROUND(I264*H264,2)</f>
        <v>0</v>
      </c>
      <c r="K264" s="222" t="s">
        <v>140</v>
      </c>
      <c r="L264" s="71"/>
      <c r="M264" s="227" t="s">
        <v>21</v>
      </c>
      <c r="N264" s="228" t="s">
        <v>41</v>
      </c>
      <c r="O264" s="46"/>
      <c r="P264" s="229">
        <f>O264*H264</f>
        <v>0</v>
      </c>
      <c r="Q264" s="229">
        <v>0</v>
      </c>
      <c r="R264" s="229">
        <f>Q264*H264</f>
        <v>0</v>
      </c>
      <c r="S264" s="229">
        <v>0</v>
      </c>
      <c r="T264" s="230">
        <f>S264*H264</f>
        <v>0</v>
      </c>
      <c r="AR264" s="23" t="s">
        <v>141</v>
      </c>
      <c r="AT264" s="23" t="s">
        <v>136</v>
      </c>
      <c r="AU264" s="23" t="s">
        <v>80</v>
      </c>
      <c r="AY264" s="23" t="s">
        <v>134</v>
      </c>
      <c r="BE264" s="231">
        <f>IF(N264="základní",J264,0)</f>
        <v>0</v>
      </c>
      <c r="BF264" s="231">
        <f>IF(N264="snížená",J264,0)</f>
        <v>0</v>
      </c>
      <c r="BG264" s="231">
        <f>IF(N264="zákl. přenesená",J264,0)</f>
        <v>0</v>
      </c>
      <c r="BH264" s="231">
        <f>IF(N264="sníž. přenesená",J264,0)</f>
        <v>0</v>
      </c>
      <c r="BI264" s="231">
        <f>IF(N264="nulová",J264,0)</f>
        <v>0</v>
      </c>
      <c r="BJ264" s="23" t="s">
        <v>78</v>
      </c>
      <c r="BK264" s="231">
        <f>ROUND(I264*H264,2)</f>
        <v>0</v>
      </c>
      <c r="BL264" s="23" t="s">
        <v>141</v>
      </c>
      <c r="BM264" s="23" t="s">
        <v>336</v>
      </c>
    </row>
    <row r="265" s="1" customFormat="1">
      <c r="B265" s="45"/>
      <c r="C265" s="73"/>
      <c r="D265" s="232" t="s">
        <v>142</v>
      </c>
      <c r="E265" s="73"/>
      <c r="F265" s="233" t="s">
        <v>337</v>
      </c>
      <c r="G265" s="73"/>
      <c r="H265" s="73"/>
      <c r="I265" s="190"/>
      <c r="J265" s="73"/>
      <c r="K265" s="73"/>
      <c r="L265" s="71"/>
      <c r="M265" s="234"/>
      <c r="N265" s="46"/>
      <c r="O265" s="46"/>
      <c r="P265" s="46"/>
      <c r="Q265" s="46"/>
      <c r="R265" s="46"/>
      <c r="S265" s="46"/>
      <c r="T265" s="94"/>
      <c r="AT265" s="23" t="s">
        <v>142</v>
      </c>
      <c r="AU265" s="23" t="s">
        <v>80</v>
      </c>
    </row>
    <row r="266" s="11" customFormat="1">
      <c r="B266" s="235"/>
      <c r="C266" s="236"/>
      <c r="D266" s="232" t="s">
        <v>144</v>
      </c>
      <c r="E266" s="237" t="s">
        <v>21</v>
      </c>
      <c r="F266" s="238" t="s">
        <v>338</v>
      </c>
      <c r="G266" s="236"/>
      <c r="H266" s="239">
        <v>21</v>
      </c>
      <c r="I266" s="240"/>
      <c r="J266" s="236"/>
      <c r="K266" s="236"/>
      <c r="L266" s="241"/>
      <c r="M266" s="242"/>
      <c r="N266" s="243"/>
      <c r="O266" s="243"/>
      <c r="P266" s="243"/>
      <c r="Q266" s="243"/>
      <c r="R266" s="243"/>
      <c r="S266" s="243"/>
      <c r="T266" s="244"/>
      <c r="AT266" s="245" t="s">
        <v>144</v>
      </c>
      <c r="AU266" s="245" t="s">
        <v>80</v>
      </c>
      <c r="AV266" s="11" t="s">
        <v>80</v>
      </c>
      <c r="AW266" s="11" t="s">
        <v>33</v>
      </c>
      <c r="AX266" s="11" t="s">
        <v>70</v>
      </c>
      <c r="AY266" s="245" t="s">
        <v>134</v>
      </c>
    </row>
    <row r="267" s="13" customFormat="1">
      <c r="B267" s="256"/>
      <c r="C267" s="257"/>
      <c r="D267" s="232" t="s">
        <v>144</v>
      </c>
      <c r="E267" s="258" t="s">
        <v>21</v>
      </c>
      <c r="F267" s="259" t="s">
        <v>148</v>
      </c>
      <c r="G267" s="257"/>
      <c r="H267" s="260">
        <v>21</v>
      </c>
      <c r="I267" s="261"/>
      <c r="J267" s="257"/>
      <c r="K267" s="257"/>
      <c r="L267" s="262"/>
      <c r="M267" s="263"/>
      <c r="N267" s="264"/>
      <c r="O267" s="264"/>
      <c r="P267" s="264"/>
      <c r="Q267" s="264"/>
      <c r="R267" s="264"/>
      <c r="S267" s="264"/>
      <c r="T267" s="265"/>
      <c r="AT267" s="266" t="s">
        <v>144</v>
      </c>
      <c r="AU267" s="266" t="s">
        <v>80</v>
      </c>
      <c r="AV267" s="13" t="s">
        <v>141</v>
      </c>
      <c r="AW267" s="13" t="s">
        <v>33</v>
      </c>
      <c r="AX267" s="13" t="s">
        <v>78</v>
      </c>
      <c r="AY267" s="266" t="s">
        <v>134</v>
      </c>
    </row>
    <row r="268" s="1" customFormat="1" ht="25.5" customHeight="1">
      <c r="B268" s="45"/>
      <c r="C268" s="220" t="s">
        <v>239</v>
      </c>
      <c r="D268" s="220" t="s">
        <v>136</v>
      </c>
      <c r="E268" s="221" t="s">
        <v>339</v>
      </c>
      <c r="F268" s="222" t="s">
        <v>340</v>
      </c>
      <c r="G268" s="223" t="s">
        <v>139</v>
      </c>
      <c r="H268" s="224">
        <v>21</v>
      </c>
      <c r="I268" s="225"/>
      <c r="J268" s="226">
        <f>ROUND(I268*H268,2)</f>
        <v>0</v>
      </c>
      <c r="K268" s="222" t="s">
        <v>140</v>
      </c>
      <c r="L268" s="71"/>
      <c r="M268" s="227" t="s">
        <v>21</v>
      </c>
      <c r="N268" s="228" t="s">
        <v>41</v>
      </c>
      <c r="O268" s="46"/>
      <c r="P268" s="229">
        <f>O268*H268</f>
        <v>0</v>
      </c>
      <c r="Q268" s="229">
        <v>0</v>
      </c>
      <c r="R268" s="229">
        <f>Q268*H268</f>
        <v>0</v>
      </c>
      <c r="S268" s="229">
        <v>0</v>
      </c>
      <c r="T268" s="230">
        <f>S268*H268</f>
        <v>0</v>
      </c>
      <c r="AR268" s="23" t="s">
        <v>141</v>
      </c>
      <c r="AT268" s="23" t="s">
        <v>136</v>
      </c>
      <c r="AU268" s="23" t="s">
        <v>80</v>
      </c>
      <c r="AY268" s="23" t="s">
        <v>134</v>
      </c>
      <c r="BE268" s="231">
        <f>IF(N268="základní",J268,0)</f>
        <v>0</v>
      </c>
      <c r="BF268" s="231">
        <f>IF(N268="snížená",J268,0)</f>
        <v>0</v>
      </c>
      <c r="BG268" s="231">
        <f>IF(N268="zákl. přenesená",J268,0)</f>
        <v>0</v>
      </c>
      <c r="BH268" s="231">
        <f>IF(N268="sníž. přenesená",J268,0)</f>
        <v>0</v>
      </c>
      <c r="BI268" s="231">
        <f>IF(N268="nulová",J268,0)</f>
        <v>0</v>
      </c>
      <c r="BJ268" s="23" t="s">
        <v>78</v>
      </c>
      <c r="BK268" s="231">
        <f>ROUND(I268*H268,2)</f>
        <v>0</v>
      </c>
      <c r="BL268" s="23" t="s">
        <v>141</v>
      </c>
      <c r="BM268" s="23" t="s">
        <v>341</v>
      </c>
    </row>
    <row r="269" s="1" customFormat="1">
      <c r="B269" s="45"/>
      <c r="C269" s="73"/>
      <c r="D269" s="232" t="s">
        <v>142</v>
      </c>
      <c r="E269" s="73"/>
      <c r="F269" s="233" t="s">
        <v>337</v>
      </c>
      <c r="G269" s="73"/>
      <c r="H269" s="73"/>
      <c r="I269" s="190"/>
      <c r="J269" s="73"/>
      <c r="K269" s="73"/>
      <c r="L269" s="71"/>
      <c r="M269" s="234"/>
      <c r="N269" s="46"/>
      <c r="O269" s="46"/>
      <c r="P269" s="46"/>
      <c r="Q269" s="46"/>
      <c r="R269" s="46"/>
      <c r="S269" s="46"/>
      <c r="T269" s="94"/>
      <c r="AT269" s="23" t="s">
        <v>142</v>
      </c>
      <c r="AU269" s="23" t="s">
        <v>80</v>
      </c>
    </row>
    <row r="270" s="1" customFormat="1" ht="25.5" customHeight="1">
      <c r="B270" s="45"/>
      <c r="C270" s="220" t="s">
        <v>342</v>
      </c>
      <c r="D270" s="220" t="s">
        <v>136</v>
      </c>
      <c r="E270" s="221" t="s">
        <v>343</v>
      </c>
      <c r="F270" s="222" t="s">
        <v>344</v>
      </c>
      <c r="G270" s="223" t="s">
        <v>261</v>
      </c>
      <c r="H270" s="224">
        <v>0.90000000000000002</v>
      </c>
      <c r="I270" s="225"/>
      <c r="J270" s="226">
        <f>ROUND(I270*H270,2)</f>
        <v>0</v>
      </c>
      <c r="K270" s="222" t="s">
        <v>140</v>
      </c>
      <c r="L270" s="71"/>
      <c r="M270" s="227" t="s">
        <v>21</v>
      </c>
      <c r="N270" s="228" t="s">
        <v>41</v>
      </c>
      <c r="O270" s="46"/>
      <c r="P270" s="229">
        <f>O270*H270</f>
        <v>0</v>
      </c>
      <c r="Q270" s="229">
        <v>0</v>
      </c>
      <c r="R270" s="229">
        <f>Q270*H270</f>
        <v>0</v>
      </c>
      <c r="S270" s="229">
        <v>0</v>
      </c>
      <c r="T270" s="230">
        <f>S270*H270</f>
        <v>0</v>
      </c>
      <c r="AR270" s="23" t="s">
        <v>141</v>
      </c>
      <c r="AT270" s="23" t="s">
        <v>136</v>
      </c>
      <c r="AU270" s="23" t="s">
        <v>80</v>
      </c>
      <c r="AY270" s="23" t="s">
        <v>134</v>
      </c>
      <c r="BE270" s="231">
        <f>IF(N270="základní",J270,0)</f>
        <v>0</v>
      </c>
      <c r="BF270" s="231">
        <f>IF(N270="snížená",J270,0)</f>
        <v>0</v>
      </c>
      <c r="BG270" s="231">
        <f>IF(N270="zákl. přenesená",J270,0)</f>
        <v>0</v>
      </c>
      <c r="BH270" s="231">
        <f>IF(N270="sníž. přenesená",J270,0)</f>
        <v>0</v>
      </c>
      <c r="BI270" s="231">
        <f>IF(N270="nulová",J270,0)</f>
        <v>0</v>
      </c>
      <c r="BJ270" s="23" t="s">
        <v>78</v>
      </c>
      <c r="BK270" s="231">
        <f>ROUND(I270*H270,2)</f>
        <v>0</v>
      </c>
      <c r="BL270" s="23" t="s">
        <v>141</v>
      </c>
      <c r="BM270" s="23" t="s">
        <v>345</v>
      </c>
    </row>
    <row r="271" s="11" customFormat="1">
      <c r="B271" s="235"/>
      <c r="C271" s="236"/>
      <c r="D271" s="232" t="s">
        <v>144</v>
      </c>
      <c r="E271" s="237" t="s">
        <v>21</v>
      </c>
      <c r="F271" s="238" t="s">
        <v>346</v>
      </c>
      <c r="G271" s="236"/>
      <c r="H271" s="239">
        <v>0.90000000000000002</v>
      </c>
      <c r="I271" s="240"/>
      <c r="J271" s="236"/>
      <c r="K271" s="236"/>
      <c r="L271" s="241"/>
      <c r="M271" s="242"/>
      <c r="N271" s="243"/>
      <c r="O271" s="243"/>
      <c r="P271" s="243"/>
      <c r="Q271" s="243"/>
      <c r="R271" s="243"/>
      <c r="S271" s="243"/>
      <c r="T271" s="244"/>
      <c r="AT271" s="245" t="s">
        <v>144</v>
      </c>
      <c r="AU271" s="245" t="s">
        <v>80</v>
      </c>
      <c r="AV271" s="11" t="s">
        <v>80</v>
      </c>
      <c r="AW271" s="11" t="s">
        <v>33</v>
      </c>
      <c r="AX271" s="11" t="s">
        <v>70</v>
      </c>
      <c r="AY271" s="245" t="s">
        <v>134</v>
      </c>
    </row>
    <row r="272" s="12" customFormat="1">
      <c r="B272" s="246"/>
      <c r="C272" s="247"/>
      <c r="D272" s="232" t="s">
        <v>144</v>
      </c>
      <c r="E272" s="248" t="s">
        <v>21</v>
      </c>
      <c r="F272" s="249" t="s">
        <v>158</v>
      </c>
      <c r="G272" s="247"/>
      <c r="H272" s="248" t="s">
        <v>21</v>
      </c>
      <c r="I272" s="250"/>
      <c r="J272" s="247"/>
      <c r="K272" s="247"/>
      <c r="L272" s="251"/>
      <c r="M272" s="252"/>
      <c r="N272" s="253"/>
      <c r="O272" s="253"/>
      <c r="P272" s="253"/>
      <c r="Q272" s="253"/>
      <c r="R272" s="253"/>
      <c r="S272" s="253"/>
      <c r="T272" s="254"/>
      <c r="AT272" s="255" t="s">
        <v>144</v>
      </c>
      <c r="AU272" s="255" t="s">
        <v>80</v>
      </c>
      <c r="AV272" s="12" t="s">
        <v>78</v>
      </c>
      <c r="AW272" s="12" t="s">
        <v>33</v>
      </c>
      <c r="AX272" s="12" t="s">
        <v>70</v>
      </c>
      <c r="AY272" s="255" t="s">
        <v>134</v>
      </c>
    </row>
    <row r="273" s="13" customFormat="1">
      <c r="B273" s="256"/>
      <c r="C273" s="257"/>
      <c r="D273" s="232" t="s">
        <v>144</v>
      </c>
      <c r="E273" s="258" t="s">
        <v>21</v>
      </c>
      <c r="F273" s="259" t="s">
        <v>148</v>
      </c>
      <c r="G273" s="257"/>
      <c r="H273" s="260">
        <v>0.90000000000000002</v>
      </c>
      <c r="I273" s="261"/>
      <c r="J273" s="257"/>
      <c r="K273" s="257"/>
      <c r="L273" s="262"/>
      <c r="M273" s="263"/>
      <c r="N273" s="264"/>
      <c r="O273" s="264"/>
      <c r="P273" s="264"/>
      <c r="Q273" s="264"/>
      <c r="R273" s="264"/>
      <c r="S273" s="264"/>
      <c r="T273" s="265"/>
      <c r="AT273" s="266" t="s">
        <v>144</v>
      </c>
      <c r="AU273" s="266" t="s">
        <v>80</v>
      </c>
      <c r="AV273" s="13" t="s">
        <v>141</v>
      </c>
      <c r="AW273" s="13" t="s">
        <v>33</v>
      </c>
      <c r="AX273" s="13" t="s">
        <v>78</v>
      </c>
      <c r="AY273" s="266" t="s">
        <v>134</v>
      </c>
    </row>
    <row r="274" s="10" customFormat="1" ht="29.88" customHeight="1">
      <c r="B274" s="204"/>
      <c r="C274" s="205"/>
      <c r="D274" s="206" t="s">
        <v>69</v>
      </c>
      <c r="E274" s="218" t="s">
        <v>141</v>
      </c>
      <c r="F274" s="218" t="s">
        <v>347</v>
      </c>
      <c r="G274" s="205"/>
      <c r="H274" s="205"/>
      <c r="I274" s="208"/>
      <c r="J274" s="219">
        <f>BK274</f>
        <v>0</v>
      </c>
      <c r="K274" s="205"/>
      <c r="L274" s="210"/>
      <c r="M274" s="211"/>
      <c r="N274" s="212"/>
      <c r="O274" s="212"/>
      <c r="P274" s="213">
        <f>SUM(P275:P306)</f>
        <v>0</v>
      </c>
      <c r="Q274" s="212"/>
      <c r="R274" s="213">
        <f>SUM(R275:R306)</f>
        <v>0</v>
      </c>
      <c r="S274" s="212"/>
      <c r="T274" s="214">
        <f>SUM(T275:T306)</f>
        <v>0</v>
      </c>
      <c r="AR274" s="215" t="s">
        <v>78</v>
      </c>
      <c r="AT274" s="216" t="s">
        <v>69</v>
      </c>
      <c r="AU274" s="216" t="s">
        <v>78</v>
      </c>
      <c r="AY274" s="215" t="s">
        <v>134</v>
      </c>
      <c r="BK274" s="217">
        <f>SUM(BK275:BK306)</f>
        <v>0</v>
      </c>
    </row>
    <row r="275" s="1" customFormat="1" ht="38.25" customHeight="1">
      <c r="B275" s="45"/>
      <c r="C275" s="220" t="s">
        <v>244</v>
      </c>
      <c r="D275" s="220" t="s">
        <v>136</v>
      </c>
      <c r="E275" s="221" t="s">
        <v>348</v>
      </c>
      <c r="F275" s="222" t="s">
        <v>349</v>
      </c>
      <c r="G275" s="223" t="s">
        <v>185</v>
      </c>
      <c r="H275" s="224">
        <v>26</v>
      </c>
      <c r="I275" s="225"/>
      <c r="J275" s="226">
        <f>ROUND(I275*H275,2)</f>
        <v>0</v>
      </c>
      <c r="K275" s="222" t="s">
        <v>140</v>
      </c>
      <c r="L275" s="71"/>
      <c r="M275" s="227" t="s">
        <v>21</v>
      </c>
      <c r="N275" s="228" t="s">
        <v>41</v>
      </c>
      <c r="O275" s="46"/>
      <c r="P275" s="229">
        <f>O275*H275</f>
        <v>0</v>
      </c>
      <c r="Q275" s="229">
        <v>0</v>
      </c>
      <c r="R275" s="229">
        <f>Q275*H275</f>
        <v>0</v>
      </c>
      <c r="S275" s="229">
        <v>0</v>
      </c>
      <c r="T275" s="230">
        <f>S275*H275</f>
        <v>0</v>
      </c>
      <c r="AR275" s="23" t="s">
        <v>141</v>
      </c>
      <c r="AT275" s="23" t="s">
        <v>136</v>
      </c>
      <c r="AU275" s="23" t="s">
        <v>80</v>
      </c>
      <c r="AY275" s="23" t="s">
        <v>134</v>
      </c>
      <c r="BE275" s="231">
        <f>IF(N275="základní",J275,0)</f>
        <v>0</v>
      </c>
      <c r="BF275" s="231">
        <f>IF(N275="snížená",J275,0)</f>
        <v>0</v>
      </c>
      <c r="BG275" s="231">
        <f>IF(N275="zákl. přenesená",J275,0)</f>
        <v>0</v>
      </c>
      <c r="BH275" s="231">
        <f>IF(N275="sníž. přenesená",J275,0)</f>
        <v>0</v>
      </c>
      <c r="BI275" s="231">
        <f>IF(N275="nulová",J275,0)</f>
        <v>0</v>
      </c>
      <c r="BJ275" s="23" t="s">
        <v>78</v>
      </c>
      <c r="BK275" s="231">
        <f>ROUND(I275*H275,2)</f>
        <v>0</v>
      </c>
      <c r="BL275" s="23" t="s">
        <v>141</v>
      </c>
      <c r="BM275" s="23" t="s">
        <v>350</v>
      </c>
    </row>
    <row r="276" s="1" customFormat="1">
      <c r="B276" s="45"/>
      <c r="C276" s="73"/>
      <c r="D276" s="232" t="s">
        <v>142</v>
      </c>
      <c r="E276" s="73"/>
      <c r="F276" s="233" t="s">
        <v>351</v>
      </c>
      <c r="G276" s="73"/>
      <c r="H276" s="73"/>
      <c r="I276" s="190"/>
      <c r="J276" s="73"/>
      <c r="K276" s="73"/>
      <c r="L276" s="71"/>
      <c r="M276" s="234"/>
      <c r="N276" s="46"/>
      <c r="O276" s="46"/>
      <c r="P276" s="46"/>
      <c r="Q276" s="46"/>
      <c r="R276" s="46"/>
      <c r="S276" s="46"/>
      <c r="T276" s="94"/>
      <c r="AT276" s="23" t="s">
        <v>142</v>
      </c>
      <c r="AU276" s="23" t="s">
        <v>80</v>
      </c>
    </row>
    <row r="277" s="11" customFormat="1">
      <c r="B277" s="235"/>
      <c r="C277" s="236"/>
      <c r="D277" s="232" t="s">
        <v>144</v>
      </c>
      <c r="E277" s="237" t="s">
        <v>21</v>
      </c>
      <c r="F277" s="238" t="s">
        <v>200</v>
      </c>
      <c r="G277" s="236"/>
      <c r="H277" s="239">
        <v>26</v>
      </c>
      <c r="I277" s="240"/>
      <c r="J277" s="236"/>
      <c r="K277" s="236"/>
      <c r="L277" s="241"/>
      <c r="M277" s="242"/>
      <c r="N277" s="243"/>
      <c r="O277" s="243"/>
      <c r="P277" s="243"/>
      <c r="Q277" s="243"/>
      <c r="R277" s="243"/>
      <c r="S277" s="243"/>
      <c r="T277" s="244"/>
      <c r="AT277" s="245" t="s">
        <v>144</v>
      </c>
      <c r="AU277" s="245" t="s">
        <v>80</v>
      </c>
      <c r="AV277" s="11" t="s">
        <v>80</v>
      </c>
      <c r="AW277" s="11" t="s">
        <v>33</v>
      </c>
      <c r="AX277" s="11" t="s">
        <v>70</v>
      </c>
      <c r="AY277" s="245" t="s">
        <v>134</v>
      </c>
    </row>
    <row r="278" s="13" customFormat="1">
      <c r="B278" s="256"/>
      <c r="C278" s="257"/>
      <c r="D278" s="232" t="s">
        <v>144</v>
      </c>
      <c r="E278" s="258" t="s">
        <v>21</v>
      </c>
      <c r="F278" s="259" t="s">
        <v>148</v>
      </c>
      <c r="G278" s="257"/>
      <c r="H278" s="260">
        <v>26</v>
      </c>
      <c r="I278" s="261"/>
      <c r="J278" s="257"/>
      <c r="K278" s="257"/>
      <c r="L278" s="262"/>
      <c r="M278" s="263"/>
      <c r="N278" s="264"/>
      <c r="O278" s="264"/>
      <c r="P278" s="264"/>
      <c r="Q278" s="264"/>
      <c r="R278" s="264"/>
      <c r="S278" s="264"/>
      <c r="T278" s="265"/>
      <c r="AT278" s="266" t="s">
        <v>144</v>
      </c>
      <c r="AU278" s="266" t="s">
        <v>80</v>
      </c>
      <c r="AV278" s="13" t="s">
        <v>141</v>
      </c>
      <c r="AW278" s="13" t="s">
        <v>33</v>
      </c>
      <c r="AX278" s="13" t="s">
        <v>78</v>
      </c>
      <c r="AY278" s="266" t="s">
        <v>134</v>
      </c>
    </row>
    <row r="279" s="1" customFormat="1" ht="25.5" customHeight="1">
      <c r="B279" s="45"/>
      <c r="C279" s="267" t="s">
        <v>352</v>
      </c>
      <c r="D279" s="267" t="s">
        <v>273</v>
      </c>
      <c r="E279" s="268" t="s">
        <v>353</v>
      </c>
      <c r="F279" s="269" t="s">
        <v>354</v>
      </c>
      <c r="G279" s="270" t="s">
        <v>326</v>
      </c>
      <c r="H279" s="271">
        <v>26</v>
      </c>
      <c r="I279" s="272"/>
      <c r="J279" s="273">
        <f>ROUND(I279*H279,2)</f>
        <v>0</v>
      </c>
      <c r="K279" s="269" t="s">
        <v>140</v>
      </c>
      <c r="L279" s="274"/>
      <c r="M279" s="275" t="s">
        <v>21</v>
      </c>
      <c r="N279" s="276" t="s">
        <v>41</v>
      </c>
      <c r="O279" s="46"/>
      <c r="P279" s="229">
        <f>O279*H279</f>
        <v>0</v>
      </c>
      <c r="Q279" s="229">
        <v>0</v>
      </c>
      <c r="R279" s="229">
        <f>Q279*H279</f>
        <v>0</v>
      </c>
      <c r="S279" s="229">
        <v>0</v>
      </c>
      <c r="T279" s="230">
        <f>S279*H279</f>
        <v>0</v>
      </c>
      <c r="AR279" s="23" t="s">
        <v>161</v>
      </c>
      <c r="AT279" s="23" t="s">
        <v>273</v>
      </c>
      <c r="AU279" s="23" t="s">
        <v>80</v>
      </c>
      <c r="AY279" s="23" t="s">
        <v>134</v>
      </c>
      <c r="BE279" s="231">
        <f>IF(N279="základní",J279,0)</f>
        <v>0</v>
      </c>
      <c r="BF279" s="231">
        <f>IF(N279="snížená",J279,0)</f>
        <v>0</v>
      </c>
      <c r="BG279" s="231">
        <f>IF(N279="zákl. přenesená",J279,0)</f>
        <v>0</v>
      </c>
      <c r="BH279" s="231">
        <f>IF(N279="sníž. přenesená",J279,0)</f>
        <v>0</v>
      </c>
      <c r="BI279" s="231">
        <f>IF(N279="nulová",J279,0)</f>
        <v>0</v>
      </c>
      <c r="BJ279" s="23" t="s">
        <v>78</v>
      </c>
      <c r="BK279" s="231">
        <f>ROUND(I279*H279,2)</f>
        <v>0</v>
      </c>
      <c r="BL279" s="23" t="s">
        <v>141</v>
      </c>
      <c r="BM279" s="23" t="s">
        <v>355</v>
      </c>
    </row>
    <row r="280" s="1" customFormat="1" ht="25.5" customHeight="1">
      <c r="B280" s="45"/>
      <c r="C280" s="220" t="s">
        <v>252</v>
      </c>
      <c r="D280" s="220" t="s">
        <v>136</v>
      </c>
      <c r="E280" s="221" t="s">
        <v>356</v>
      </c>
      <c r="F280" s="222" t="s">
        <v>357</v>
      </c>
      <c r="G280" s="223" t="s">
        <v>185</v>
      </c>
      <c r="H280" s="224">
        <v>24</v>
      </c>
      <c r="I280" s="225"/>
      <c r="J280" s="226">
        <f>ROUND(I280*H280,2)</f>
        <v>0</v>
      </c>
      <c r="K280" s="222" t="s">
        <v>140</v>
      </c>
      <c r="L280" s="71"/>
      <c r="M280" s="227" t="s">
        <v>21</v>
      </c>
      <c r="N280" s="228" t="s">
        <v>41</v>
      </c>
      <c r="O280" s="46"/>
      <c r="P280" s="229">
        <f>O280*H280</f>
        <v>0</v>
      </c>
      <c r="Q280" s="229">
        <v>0</v>
      </c>
      <c r="R280" s="229">
        <f>Q280*H280</f>
        <v>0</v>
      </c>
      <c r="S280" s="229">
        <v>0</v>
      </c>
      <c r="T280" s="230">
        <f>S280*H280</f>
        <v>0</v>
      </c>
      <c r="AR280" s="23" t="s">
        <v>141</v>
      </c>
      <c r="AT280" s="23" t="s">
        <v>136</v>
      </c>
      <c r="AU280" s="23" t="s">
        <v>80</v>
      </c>
      <c r="AY280" s="23" t="s">
        <v>134</v>
      </c>
      <c r="BE280" s="231">
        <f>IF(N280="základní",J280,0)</f>
        <v>0</v>
      </c>
      <c r="BF280" s="231">
        <f>IF(N280="snížená",J280,0)</f>
        <v>0</v>
      </c>
      <c r="BG280" s="231">
        <f>IF(N280="zákl. přenesená",J280,0)</f>
        <v>0</v>
      </c>
      <c r="BH280" s="231">
        <f>IF(N280="sníž. přenesená",J280,0)</f>
        <v>0</v>
      </c>
      <c r="BI280" s="231">
        <f>IF(N280="nulová",J280,0)</f>
        <v>0</v>
      </c>
      <c r="BJ280" s="23" t="s">
        <v>78</v>
      </c>
      <c r="BK280" s="231">
        <f>ROUND(I280*H280,2)</f>
        <v>0</v>
      </c>
      <c r="BL280" s="23" t="s">
        <v>141</v>
      </c>
      <c r="BM280" s="23" t="s">
        <v>358</v>
      </c>
    </row>
    <row r="281" s="11" customFormat="1">
      <c r="B281" s="235"/>
      <c r="C281" s="236"/>
      <c r="D281" s="232" t="s">
        <v>144</v>
      </c>
      <c r="E281" s="237" t="s">
        <v>21</v>
      </c>
      <c r="F281" s="238" t="s">
        <v>195</v>
      </c>
      <c r="G281" s="236"/>
      <c r="H281" s="239">
        <v>24</v>
      </c>
      <c r="I281" s="240"/>
      <c r="J281" s="236"/>
      <c r="K281" s="236"/>
      <c r="L281" s="241"/>
      <c r="M281" s="242"/>
      <c r="N281" s="243"/>
      <c r="O281" s="243"/>
      <c r="P281" s="243"/>
      <c r="Q281" s="243"/>
      <c r="R281" s="243"/>
      <c r="S281" s="243"/>
      <c r="T281" s="244"/>
      <c r="AT281" s="245" t="s">
        <v>144</v>
      </c>
      <c r="AU281" s="245" t="s">
        <v>80</v>
      </c>
      <c r="AV281" s="11" t="s">
        <v>80</v>
      </c>
      <c r="AW281" s="11" t="s">
        <v>33</v>
      </c>
      <c r="AX281" s="11" t="s">
        <v>70</v>
      </c>
      <c r="AY281" s="245" t="s">
        <v>134</v>
      </c>
    </row>
    <row r="282" s="12" customFormat="1">
      <c r="B282" s="246"/>
      <c r="C282" s="247"/>
      <c r="D282" s="232" t="s">
        <v>144</v>
      </c>
      <c r="E282" s="248" t="s">
        <v>21</v>
      </c>
      <c r="F282" s="249" t="s">
        <v>158</v>
      </c>
      <c r="G282" s="247"/>
      <c r="H282" s="248" t="s">
        <v>21</v>
      </c>
      <c r="I282" s="250"/>
      <c r="J282" s="247"/>
      <c r="K282" s="247"/>
      <c r="L282" s="251"/>
      <c r="M282" s="252"/>
      <c r="N282" s="253"/>
      <c r="O282" s="253"/>
      <c r="P282" s="253"/>
      <c r="Q282" s="253"/>
      <c r="R282" s="253"/>
      <c r="S282" s="253"/>
      <c r="T282" s="254"/>
      <c r="AT282" s="255" t="s">
        <v>144</v>
      </c>
      <c r="AU282" s="255" t="s">
        <v>80</v>
      </c>
      <c r="AV282" s="12" t="s">
        <v>78</v>
      </c>
      <c r="AW282" s="12" t="s">
        <v>33</v>
      </c>
      <c r="AX282" s="12" t="s">
        <v>70</v>
      </c>
      <c r="AY282" s="255" t="s">
        <v>134</v>
      </c>
    </row>
    <row r="283" s="13" customFormat="1">
      <c r="B283" s="256"/>
      <c r="C283" s="257"/>
      <c r="D283" s="232" t="s">
        <v>144</v>
      </c>
      <c r="E283" s="258" t="s">
        <v>21</v>
      </c>
      <c r="F283" s="259" t="s">
        <v>148</v>
      </c>
      <c r="G283" s="257"/>
      <c r="H283" s="260">
        <v>24</v>
      </c>
      <c r="I283" s="261"/>
      <c r="J283" s="257"/>
      <c r="K283" s="257"/>
      <c r="L283" s="262"/>
      <c r="M283" s="263"/>
      <c r="N283" s="264"/>
      <c r="O283" s="264"/>
      <c r="P283" s="264"/>
      <c r="Q283" s="264"/>
      <c r="R283" s="264"/>
      <c r="S283" s="264"/>
      <c r="T283" s="265"/>
      <c r="AT283" s="266" t="s">
        <v>144</v>
      </c>
      <c r="AU283" s="266" t="s">
        <v>80</v>
      </c>
      <c r="AV283" s="13" t="s">
        <v>141</v>
      </c>
      <c r="AW283" s="13" t="s">
        <v>33</v>
      </c>
      <c r="AX283" s="13" t="s">
        <v>78</v>
      </c>
      <c r="AY283" s="266" t="s">
        <v>134</v>
      </c>
    </row>
    <row r="284" s="1" customFormat="1" ht="25.5" customHeight="1">
      <c r="B284" s="45"/>
      <c r="C284" s="220" t="s">
        <v>359</v>
      </c>
      <c r="D284" s="220" t="s">
        <v>136</v>
      </c>
      <c r="E284" s="221" t="s">
        <v>360</v>
      </c>
      <c r="F284" s="222" t="s">
        <v>361</v>
      </c>
      <c r="G284" s="223" t="s">
        <v>139</v>
      </c>
      <c r="H284" s="224">
        <v>4.0800000000000001</v>
      </c>
      <c r="I284" s="225"/>
      <c r="J284" s="226">
        <f>ROUND(I284*H284,2)</f>
        <v>0</v>
      </c>
      <c r="K284" s="222" t="s">
        <v>140</v>
      </c>
      <c r="L284" s="71"/>
      <c r="M284" s="227" t="s">
        <v>21</v>
      </c>
      <c r="N284" s="228" t="s">
        <v>41</v>
      </c>
      <c r="O284" s="46"/>
      <c r="P284" s="229">
        <f>O284*H284</f>
        <v>0</v>
      </c>
      <c r="Q284" s="229">
        <v>0</v>
      </c>
      <c r="R284" s="229">
        <f>Q284*H284</f>
        <v>0</v>
      </c>
      <c r="S284" s="229">
        <v>0</v>
      </c>
      <c r="T284" s="230">
        <f>S284*H284</f>
        <v>0</v>
      </c>
      <c r="AR284" s="23" t="s">
        <v>141</v>
      </c>
      <c r="AT284" s="23" t="s">
        <v>136</v>
      </c>
      <c r="AU284" s="23" t="s">
        <v>80</v>
      </c>
      <c r="AY284" s="23" t="s">
        <v>134</v>
      </c>
      <c r="BE284" s="231">
        <f>IF(N284="základní",J284,0)</f>
        <v>0</v>
      </c>
      <c r="BF284" s="231">
        <f>IF(N284="snížená",J284,0)</f>
        <v>0</v>
      </c>
      <c r="BG284" s="231">
        <f>IF(N284="zákl. přenesená",J284,0)</f>
        <v>0</v>
      </c>
      <c r="BH284" s="231">
        <f>IF(N284="sníž. přenesená",J284,0)</f>
        <v>0</v>
      </c>
      <c r="BI284" s="231">
        <f>IF(N284="nulová",J284,0)</f>
        <v>0</v>
      </c>
      <c r="BJ284" s="23" t="s">
        <v>78</v>
      </c>
      <c r="BK284" s="231">
        <f>ROUND(I284*H284,2)</f>
        <v>0</v>
      </c>
      <c r="BL284" s="23" t="s">
        <v>141</v>
      </c>
      <c r="BM284" s="23" t="s">
        <v>362</v>
      </c>
    </row>
    <row r="285" s="1" customFormat="1">
      <c r="B285" s="45"/>
      <c r="C285" s="73"/>
      <c r="D285" s="232" t="s">
        <v>142</v>
      </c>
      <c r="E285" s="73"/>
      <c r="F285" s="233" t="s">
        <v>363</v>
      </c>
      <c r="G285" s="73"/>
      <c r="H285" s="73"/>
      <c r="I285" s="190"/>
      <c r="J285" s="73"/>
      <c r="K285" s="73"/>
      <c r="L285" s="71"/>
      <c r="M285" s="234"/>
      <c r="N285" s="46"/>
      <c r="O285" s="46"/>
      <c r="P285" s="46"/>
      <c r="Q285" s="46"/>
      <c r="R285" s="46"/>
      <c r="S285" s="46"/>
      <c r="T285" s="94"/>
      <c r="AT285" s="23" t="s">
        <v>142</v>
      </c>
      <c r="AU285" s="23" t="s">
        <v>80</v>
      </c>
    </row>
    <row r="286" s="11" customFormat="1">
      <c r="B286" s="235"/>
      <c r="C286" s="236"/>
      <c r="D286" s="232" t="s">
        <v>144</v>
      </c>
      <c r="E286" s="237" t="s">
        <v>21</v>
      </c>
      <c r="F286" s="238" t="s">
        <v>364</v>
      </c>
      <c r="G286" s="236"/>
      <c r="H286" s="239">
        <v>4.0800000000000001</v>
      </c>
      <c r="I286" s="240"/>
      <c r="J286" s="236"/>
      <c r="K286" s="236"/>
      <c r="L286" s="241"/>
      <c r="M286" s="242"/>
      <c r="N286" s="243"/>
      <c r="O286" s="243"/>
      <c r="P286" s="243"/>
      <c r="Q286" s="243"/>
      <c r="R286" s="243"/>
      <c r="S286" s="243"/>
      <c r="T286" s="244"/>
      <c r="AT286" s="245" t="s">
        <v>144</v>
      </c>
      <c r="AU286" s="245" t="s">
        <v>80</v>
      </c>
      <c r="AV286" s="11" t="s">
        <v>80</v>
      </c>
      <c r="AW286" s="11" t="s">
        <v>33</v>
      </c>
      <c r="AX286" s="11" t="s">
        <v>70</v>
      </c>
      <c r="AY286" s="245" t="s">
        <v>134</v>
      </c>
    </row>
    <row r="287" s="13" customFormat="1">
      <c r="B287" s="256"/>
      <c r="C287" s="257"/>
      <c r="D287" s="232" t="s">
        <v>144</v>
      </c>
      <c r="E287" s="258" t="s">
        <v>21</v>
      </c>
      <c r="F287" s="259" t="s">
        <v>148</v>
      </c>
      <c r="G287" s="257"/>
      <c r="H287" s="260">
        <v>4.0800000000000001</v>
      </c>
      <c r="I287" s="261"/>
      <c r="J287" s="257"/>
      <c r="K287" s="257"/>
      <c r="L287" s="262"/>
      <c r="M287" s="263"/>
      <c r="N287" s="264"/>
      <c r="O287" s="264"/>
      <c r="P287" s="264"/>
      <c r="Q287" s="264"/>
      <c r="R287" s="264"/>
      <c r="S287" s="264"/>
      <c r="T287" s="265"/>
      <c r="AT287" s="266" t="s">
        <v>144</v>
      </c>
      <c r="AU287" s="266" t="s">
        <v>80</v>
      </c>
      <c r="AV287" s="13" t="s">
        <v>141</v>
      </c>
      <c r="AW287" s="13" t="s">
        <v>33</v>
      </c>
      <c r="AX287" s="13" t="s">
        <v>78</v>
      </c>
      <c r="AY287" s="266" t="s">
        <v>134</v>
      </c>
    </row>
    <row r="288" s="1" customFormat="1" ht="25.5" customHeight="1">
      <c r="B288" s="45"/>
      <c r="C288" s="220" t="s">
        <v>256</v>
      </c>
      <c r="D288" s="220" t="s">
        <v>136</v>
      </c>
      <c r="E288" s="221" t="s">
        <v>365</v>
      </c>
      <c r="F288" s="222" t="s">
        <v>366</v>
      </c>
      <c r="G288" s="223" t="s">
        <v>139</v>
      </c>
      <c r="H288" s="224">
        <v>4.0800000000000001</v>
      </c>
      <c r="I288" s="225"/>
      <c r="J288" s="226">
        <f>ROUND(I288*H288,2)</f>
        <v>0</v>
      </c>
      <c r="K288" s="222" t="s">
        <v>140</v>
      </c>
      <c r="L288" s="71"/>
      <c r="M288" s="227" t="s">
        <v>21</v>
      </c>
      <c r="N288" s="228" t="s">
        <v>41</v>
      </c>
      <c r="O288" s="46"/>
      <c r="P288" s="229">
        <f>O288*H288</f>
        <v>0</v>
      </c>
      <c r="Q288" s="229">
        <v>0</v>
      </c>
      <c r="R288" s="229">
        <f>Q288*H288</f>
        <v>0</v>
      </c>
      <c r="S288" s="229">
        <v>0</v>
      </c>
      <c r="T288" s="230">
        <f>S288*H288</f>
        <v>0</v>
      </c>
      <c r="AR288" s="23" t="s">
        <v>141</v>
      </c>
      <c r="AT288" s="23" t="s">
        <v>136</v>
      </c>
      <c r="AU288" s="23" t="s">
        <v>80</v>
      </c>
      <c r="AY288" s="23" t="s">
        <v>134</v>
      </c>
      <c r="BE288" s="231">
        <f>IF(N288="základní",J288,0)</f>
        <v>0</v>
      </c>
      <c r="BF288" s="231">
        <f>IF(N288="snížená",J288,0)</f>
        <v>0</v>
      </c>
      <c r="BG288" s="231">
        <f>IF(N288="zákl. přenesená",J288,0)</f>
        <v>0</v>
      </c>
      <c r="BH288" s="231">
        <f>IF(N288="sníž. přenesená",J288,0)</f>
        <v>0</v>
      </c>
      <c r="BI288" s="231">
        <f>IF(N288="nulová",J288,0)</f>
        <v>0</v>
      </c>
      <c r="BJ288" s="23" t="s">
        <v>78</v>
      </c>
      <c r="BK288" s="231">
        <f>ROUND(I288*H288,2)</f>
        <v>0</v>
      </c>
      <c r="BL288" s="23" t="s">
        <v>141</v>
      </c>
      <c r="BM288" s="23" t="s">
        <v>367</v>
      </c>
    </row>
    <row r="289" s="1" customFormat="1">
      <c r="B289" s="45"/>
      <c r="C289" s="73"/>
      <c r="D289" s="232" t="s">
        <v>142</v>
      </c>
      <c r="E289" s="73"/>
      <c r="F289" s="233" t="s">
        <v>363</v>
      </c>
      <c r="G289" s="73"/>
      <c r="H289" s="73"/>
      <c r="I289" s="190"/>
      <c r="J289" s="73"/>
      <c r="K289" s="73"/>
      <c r="L289" s="71"/>
      <c r="M289" s="234"/>
      <c r="N289" s="46"/>
      <c r="O289" s="46"/>
      <c r="P289" s="46"/>
      <c r="Q289" s="46"/>
      <c r="R289" s="46"/>
      <c r="S289" s="46"/>
      <c r="T289" s="94"/>
      <c r="AT289" s="23" t="s">
        <v>142</v>
      </c>
      <c r="AU289" s="23" t="s">
        <v>80</v>
      </c>
    </row>
    <row r="290" s="1" customFormat="1" ht="25.5" customHeight="1">
      <c r="B290" s="45"/>
      <c r="C290" s="220" t="s">
        <v>368</v>
      </c>
      <c r="D290" s="220" t="s">
        <v>136</v>
      </c>
      <c r="E290" s="221" t="s">
        <v>369</v>
      </c>
      <c r="F290" s="222" t="s">
        <v>370</v>
      </c>
      <c r="G290" s="223" t="s">
        <v>139</v>
      </c>
      <c r="H290" s="224">
        <v>243</v>
      </c>
      <c r="I290" s="225"/>
      <c r="J290" s="226">
        <f>ROUND(I290*H290,2)</f>
        <v>0</v>
      </c>
      <c r="K290" s="222" t="s">
        <v>140</v>
      </c>
      <c r="L290" s="71"/>
      <c r="M290" s="227" t="s">
        <v>21</v>
      </c>
      <c r="N290" s="228" t="s">
        <v>41</v>
      </c>
      <c r="O290" s="46"/>
      <c r="P290" s="229">
        <f>O290*H290</f>
        <v>0</v>
      </c>
      <c r="Q290" s="229">
        <v>0</v>
      </c>
      <c r="R290" s="229">
        <f>Q290*H290</f>
        <v>0</v>
      </c>
      <c r="S290" s="229">
        <v>0</v>
      </c>
      <c r="T290" s="230">
        <f>S290*H290</f>
        <v>0</v>
      </c>
      <c r="AR290" s="23" t="s">
        <v>141</v>
      </c>
      <c r="AT290" s="23" t="s">
        <v>136</v>
      </c>
      <c r="AU290" s="23" t="s">
        <v>80</v>
      </c>
      <c r="AY290" s="23" t="s">
        <v>134</v>
      </c>
      <c r="BE290" s="231">
        <f>IF(N290="základní",J290,0)</f>
        <v>0</v>
      </c>
      <c r="BF290" s="231">
        <f>IF(N290="snížená",J290,0)</f>
        <v>0</v>
      </c>
      <c r="BG290" s="231">
        <f>IF(N290="zákl. přenesená",J290,0)</f>
        <v>0</v>
      </c>
      <c r="BH290" s="231">
        <f>IF(N290="sníž. přenesená",J290,0)</f>
        <v>0</v>
      </c>
      <c r="BI290" s="231">
        <f>IF(N290="nulová",J290,0)</f>
        <v>0</v>
      </c>
      <c r="BJ290" s="23" t="s">
        <v>78</v>
      </c>
      <c r="BK290" s="231">
        <f>ROUND(I290*H290,2)</f>
        <v>0</v>
      </c>
      <c r="BL290" s="23" t="s">
        <v>141</v>
      </c>
      <c r="BM290" s="23" t="s">
        <v>371</v>
      </c>
    </row>
    <row r="291" s="1" customFormat="1">
      <c r="B291" s="45"/>
      <c r="C291" s="73"/>
      <c r="D291" s="232" t="s">
        <v>142</v>
      </c>
      <c r="E291" s="73"/>
      <c r="F291" s="233" t="s">
        <v>372</v>
      </c>
      <c r="G291" s="73"/>
      <c r="H291" s="73"/>
      <c r="I291" s="190"/>
      <c r="J291" s="73"/>
      <c r="K291" s="73"/>
      <c r="L291" s="71"/>
      <c r="M291" s="234"/>
      <c r="N291" s="46"/>
      <c r="O291" s="46"/>
      <c r="P291" s="46"/>
      <c r="Q291" s="46"/>
      <c r="R291" s="46"/>
      <c r="S291" s="46"/>
      <c r="T291" s="94"/>
      <c r="AT291" s="23" t="s">
        <v>142</v>
      </c>
      <c r="AU291" s="23" t="s">
        <v>80</v>
      </c>
    </row>
    <row r="292" s="11" customFormat="1">
      <c r="B292" s="235"/>
      <c r="C292" s="236"/>
      <c r="D292" s="232" t="s">
        <v>144</v>
      </c>
      <c r="E292" s="237" t="s">
        <v>21</v>
      </c>
      <c r="F292" s="238" t="s">
        <v>373</v>
      </c>
      <c r="G292" s="236"/>
      <c r="H292" s="239">
        <v>243</v>
      </c>
      <c r="I292" s="240"/>
      <c r="J292" s="236"/>
      <c r="K292" s="236"/>
      <c r="L292" s="241"/>
      <c r="M292" s="242"/>
      <c r="N292" s="243"/>
      <c r="O292" s="243"/>
      <c r="P292" s="243"/>
      <c r="Q292" s="243"/>
      <c r="R292" s="243"/>
      <c r="S292" s="243"/>
      <c r="T292" s="244"/>
      <c r="AT292" s="245" t="s">
        <v>144</v>
      </c>
      <c r="AU292" s="245" t="s">
        <v>80</v>
      </c>
      <c r="AV292" s="11" t="s">
        <v>80</v>
      </c>
      <c r="AW292" s="11" t="s">
        <v>33</v>
      </c>
      <c r="AX292" s="11" t="s">
        <v>70</v>
      </c>
      <c r="AY292" s="245" t="s">
        <v>134</v>
      </c>
    </row>
    <row r="293" s="12" customFormat="1">
      <c r="B293" s="246"/>
      <c r="C293" s="247"/>
      <c r="D293" s="232" t="s">
        <v>144</v>
      </c>
      <c r="E293" s="248" t="s">
        <v>21</v>
      </c>
      <c r="F293" s="249" t="s">
        <v>374</v>
      </c>
      <c r="G293" s="247"/>
      <c r="H293" s="248" t="s">
        <v>21</v>
      </c>
      <c r="I293" s="250"/>
      <c r="J293" s="247"/>
      <c r="K293" s="247"/>
      <c r="L293" s="251"/>
      <c r="M293" s="252"/>
      <c r="N293" s="253"/>
      <c r="O293" s="253"/>
      <c r="P293" s="253"/>
      <c r="Q293" s="253"/>
      <c r="R293" s="253"/>
      <c r="S293" s="253"/>
      <c r="T293" s="254"/>
      <c r="AT293" s="255" t="s">
        <v>144</v>
      </c>
      <c r="AU293" s="255" t="s">
        <v>80</v>
      </c>
      <c r="AV293" s="12" t="s">
        <v>78</v>
      </c>
      <c r="AW293" s="12" t="s">
        <v>33</v>
      </c>
      <c r="AX293" s="12" t="s">
        <v>70</v>
      </c>
      <c r="AY293" s="255" t="s">
        <v>134</v>
      </c>
    </row>
    <row r="294" s="13" customFormat="1">
      <c r="B294" s="256"/>
      <c r="C294" s="257"/>
      <c r="D294" s="232" t="s">
        <v>144</v>
      </c>
      <c r="E294" s="258" t="s">
        <v>21</v>
      </c>
      <c r="F294" s="259" t="s">
        <v>148</v>
      </c>
      <c r="G294" s="257"/>
      <c r="H294" s="260">
        <v>243</v>
      </c>
      <c r="I294" s="261"/>
      <c r="J294" s="257"/>
      <c r="K294" s="257"/>
      <c r="L294" s="262"/>
      <c r="M294" s="263"/>
      <c r="N294" s="264"/>
      <c r="O294" s="264"/>
      <c r="P294" s="264"/>
      <c r="Q294" s="264"/>
      <c r="R294" s="264"/>
      <c r="S294" s="264"/>
      <c r="T294" s="265"/>
      <c r="AT294" s="266" t="s">
        <v>144</v>
      </c>
      <c r="AU294" s="266" t="s">
        <v>80</v>
      </c>
      <c r="AV294" s="13" t="s">
        <v>141</v>
      </c>
      <c r="AW294" s="13" t="s">
        <v>33</v>
      </c>
      <c r="AX294" s="13" t="s">
        <v>78</v>
      </c>
      <c r="AY294" s="266" t="s">
        <v>134</v>
      </c>
    </row>
    <row r="295" s="1" customFormat="1" ht="25.5" customHeight="1">
      <c r="B295" s="45"/>
      <c r="C295" s="220" t="s">
        <v>262</v>
      </c>
      <c r="D295" s="220" t="s">
        <v>136</v>
      </c>
      <c r="E295" s="221" t="s">
        <v>375</v>
      </c>
      <c r="F295" s="222" t="s">
        <v>376</v>
      </c>
      <c r="G295" s="223" t="s">
        <v>199</v>
      </c>
      <c r="H295" s="224">
        <v>5.54</v>
      </c>
      <c r="I295" s="225"/>
      <c r="J295" s="226">
        <f>ROUND(I295*H295,2)</f>
        <v>0</v>
      </c>
      <c r="K295" s="222" t="s">
        <v>140</v>
      </c>
      <c r="L295" s="71"/>
      <c r="M295" s="227" t="s">
        <v>21</v>
      </c>
      <c r="N295" s="228" t="s">
        <v>41</v>
      </c>
      <c r="O295" s="46"/>
      <c r="P295" s="229">
        <f>O295*H295</f>
        <v>0</v>
      </c>
      <c r="Q295" s="229">
        <v>0</v>
      </c>
      <c r="R295" s="229">
        <f>Q295*H295</f>
        <v>0</v>
      </c>
      <c r="S295" s="229">
        <v>0</v>
      </c>
      <c r="T295" s="230">
        <f>S295*H295</f>
        <v>0</v>
      </c>
      <c r="AR295" s="23" t="s">
        <v>141</v>
      </c>
      <c r="AT295" s="23" t="s">
        <v>136</v>
      </c>
      <c r="AU295" s="23" t="s">
        <v>80</v>
      </c>
      <c r="AY295" s="23" t="s">
        <v>134</v>
      </c>
      <c r="BE295" s="231">
        <f>IF(N295="základní",J295,0)</f>
        <v>0</v>
      </c>
      <c r="BF295" s="231">
        <f>IF(N295="snížená",J295,0)</f>
        <v>0</v>
      </c>
      <c r="BG295" s="231">
        <f>IF(N295="zákl. přenesená",J295,0)</f>
        <v>0</v>
      </c>
      <c r="BH295" s="231">
        <f>IF(N295="sníž. přenesená",J295,0)</f>
        <v>0</v>
      </c>
      <c r="BI295" s="231">
        <f>IF(N295="nulová",J295,0)</f>
        <v>0</v>
      </c>
      <c r="BJ295" s="23" t="s">
        <v>78</v>
      </c>
      <c r="BK295" s="231">
        <f>ROUND(I295*H295,2)</f>
        <v>0</v>
      </c>
      <c r="BL295" s="23" t="s">
        <v>141</v>
      </c>
      <c r="BM295" s="23" t="s">
        <v>377</v>
      </c>
    </row>
    <row r="296" s="1" customFormat="1">
      <c r="B296" s="45"/>
      <c r="C296" s="73"/>
      <c r="D296" s="232" t="s">
        <v>142</v>
      </c>
      <c r="E296" s="73"/>
      <c r="F296" s="233" t="s">
        <v>378</v>
      </c>
      <c r="G296" s="73"/>
      <c r="H296" s="73"/>
      <c r="I296" s="190"/>
      <c r="J296" s="73"/>
      <c r="K296" s="73"/>
      <c r="L296" s="71"/>
      <c r="M296" s="234"/>
      <c r="N296" s="46"/>
      <c r="O296" s="46"/>
      <c r="P296" s="46"/>
      <c r="Q296" s="46"/>
      <c r="R296" s="46"/>
      <c r="S296" s="46"/>
      <c r="T296" s="94"/>
      <c r="AT296" s="23" t="s">
        <v>142</v>
      </c>
      <c r="AU296" s="23" t="s">
        <v>80</v>
      </c>
    </row>
    <row r="297" s="11" customFormat="1">
      <c r="B297" s="235"/>
      <c r="C297" s="236"/>
      <c r="D297" s="232" t="s">
        <v>144</v>
      </c>
      <c r="E297" s="237" t="s">
        <v>21</v>
      </c>
      <c r="F297" s="238" t="s">
        <v>379</v>
      </c>
      <c r="G297" s="236"/>
      <c r="H297" s="239">
        <v>5.4000000000000004</v>
      </c>
      <c r="I297" s="240"/>
      <c r="J297" s="236"/>
      <c r="K297" s="236"/>
      <c r="L297" s="241"/>
      <c r="M297" s="242"/>
      <c r="N297" s="243"/>
      <c r="O297" s="243"/>
      <c r="P297" s="243"/>
      <c r="Q297" s="243"/>
      <c r="R297" s="243"/>
      <c r="S297" s="243"/>
      <c r="T297" s="244"/>
      <c r="AT297" s="245" t="s">
        <v>144</v>
      </c>
      <c r="AU297" s="245" t="s">
        <v>80</v>
      </c>
      <c r="AV297" s="11" t="s">
        <v>80</v>
      </c>
      <c r="AW297" s="11" t="s">
        <v>33</v>
      </c>
      <c r="AX297" s="11" t="s">
        <v>70</v>
      </c>
      <c r="AY297" s="245" t="s">
        <v>134</v>
      </c>
    </row>
    <row r="298" s="12" customFormat="1">
      <c r="B298" s="246"/>
      <c r="C298" s="247"/>
      <c r="D298" s="232" t="s">
        <v>144</v>
      </c>
      <c r="E298" s="248" t="s">
        <v>21</v>
      </c>
      <c r="F298" s="249" t="s">
        <v>380</v>
      </c>
      <c r="G298" s="247"/>
      <c r="H298" s="248" t="s">
        <v>21</v>
      </c>
      <c r="I298" s="250"/>
      <c r="J298" s="247"/>
      <c r="K298" s="247"/>
      <c r="L298" s="251"/>
      <c r="M298" s="252"/>
      <c r="N298" s="253"/>
      <c r="O298" s="253"/>
      <c r="P298" s="253"/>
      <c r="Q298" s="253"/>
      <c r="R298" s="253"/>
      <c r="S298" s="253"/>
      <c r="T298" s="254"/>
      <c r="AT298" s="255" t="s">
        <v>144</v>
      </c>
      <c r="AU298" s="255" t="s">
        <v>80</v>
      </c>
      <c r="AV298" s="12" t="s">
        <v>78</v>
      </c>
      <c r="AW298" s="12" t="s">
        <v>33</v>
      </c>
      <c r="AX298" s="12" t="s">
        <v>70</v>
      </c>
      <c r="AY298" s="255" t="s">
        <v>134</v>
      </c>
    </row>
    <row r="299" s="11" customFormat="1">
      <c r="B299" s="235"/>
      <c r="C299" s="236"/>
      <c r="D299" s="232" t="s">
        <v>144</v>
      </c>
      <c r="E299" s="237" t="s">
        <v>21</v>
      </c>
      <c r="F299" s="238" t="s">
        <v>381</v>
      </c>
      <c r="G299" s="236"/>
      <c r="H299" s="239">
        <v>0.14000000000000001</v>
      </c>
      <c r="I299" s="240"/>
      <c r="J299" s="236"/>
      <c r="K299" s="236"/>
      <c r="L299" s="241"/>
      <c r="M299" s="242"/>
      <c r="N299" s="243"/>
      <c r="O299" s="243"/>
      <c r="P299" s="243"/>
      <c r="Q299" s="243"/>
      <c r="R299" s="243"/>
      <c r="S299" s="243"/>
      <c r="T299" s="244"/>
      <c r="AT299" s="245" t="s">
        <v>144</v>
      </c>
      <c r="AU299" s="245" t="s">
        <v>80</v>
      </c>
      <c r="AV299" s="11" t="s">
        <v>80</v>
      </c>
      <c r="AW299" s="11" t="s">
        <v>33</v>
      </c>
      <c r="AX299" s="11" t="s">
        <v>70</v>
      </c>
      <c r="AY299" s="245" t="s">
        <v>134</v>
      </c>
    </row>
    <row r="300" s="12" customFormat="1">
      <c r="B300" s="246"/>
      <c r="C300" s="247"/>
      <c r="D300" s="232" t="s">
        <v>144</v>
      </c>
      <c r="E300" s="248" t="s">
        <v>21</v>
      </c>
      <c r="F300" s="249" t="s">
        <v>272</v>
      </c>
      <c r="G300" s="247"/>
      <c r="H300" s="248" t="s">
        <v>21</v>
      </c>
      <c r="I300" s="250"/>
      <c r="J300" s="247"/>
      <c r="K300" s="247"/>
      <c r="L300" s="251"/>
      <c r="M300" s="252"/>
      <c r="N300" s="253"/>
      <c r="O300" s="253"/>
      <c r="P300" s="253"/>
      <c r="Q300" s="253"/>
      <c r="R300" s="253"/>
      <c r="S300" s="253"/>
      <c r="T300" s="254"/>
      <c r="AT300" s="255" t="s">
        <v>144</v>
      </c>
      <c r="AU300" s="255" t="s">
        <v>80</v>
      </c>
      <c r="AV300" s="12" t="s">
        <v>78</v>
      </c>
      <c r="AW300" s="12" t="s">
        <v>33</v>
      </c>
      <c r="AX300" s="12" t="s">
        <v>70</v>
      </c>
      <c r="AY300" s="255" t="s">
        <v>134</v>
      </c>
    </row>
    <row r="301" s="13" customFormat="1">
      <c r="B301" s="256"/>
      <c r="C301" s="257"/>
      <c r="D301" s="232" t="s">
        <v>144</v>
      </c>
      <c r="E301" s="258" t="s">
        <v>21</v>
      </c>
      <c r="F301" s="259" t="s">
        <v>148</v>
      </c>
      <c r="G301" s="257"/>
      <c r="H301" s="260">
        <v>5.54</v>
      </c>
      <c r="I301" s="261"/>
      <c r="J301" s="257"/>
      <c r="K301" s="257"/>
      <c r="L301" s="262"/>
      <c r="M301" s="263"/>
      <c r="N301" s="264"/>
      <c r="O301" s="264"/>
      <c r="P301" s="264"/>
      <c r="Q301" s="264"/>
      <c r="R301" s="264"/>
      <c r="S301" s="264"/>
      <c r="T301" s="265"/>
      <c r="AT301" s="266" t="s">
        <v>144</v>
      </c>
      <c r="AU301" s="266" t="s">
        <v>80</v>
      </c>
      <c r="AV301" s="13" t="s">
        <v>141</v>
      </c>
      <c r="AW301" s="13" t="s">
        <v>33</v>
      </c>
      <c r="AX301" s="13" t="s">
        <v>78</v>
      </c>
      <c r="AY301" s="266" t="s">
        <v>134</v>
      </c>
    </row>
    <row r="302" s="1" customFormat="1" ht="16.5" customHeight="1">
      <c r="B302" s="45"/>
      <c r="C302" s="220" t="s">
        <v>382</v>
      </c>
      <c r="D302" s="220" t="s">
        <v>136</v>
      </c>
      <c r="E302" s="221" t="s">
        <v>383</v>
      </c>
      <c r="F302" s="222" t="s">
        <v>384</v>
      </c>
      <c r="G302" s="223" t="s">
        <v>199</v>
      </c>
      <c r="H302" s="224">
        <v>361</v>
      </c>
      <c r="I302" s="225"/>
      <c r="J302" s="226">
        <f>ROUND(I302*H302,2)</f>
        <v>0</v>
      </c>
      <c r="K302" s="222" t="s">
        <v>21</v>
      </c>
      <c r="L302" s="71"/>
      <c r="M302" s="227" t="s">
        <v>21</v>
      </c>
      <c r="N302" s="228" t="s">
        <v>41</v>
      </c>
      <c r="O302" s="46"/>
      <c r="P302" s="229">
        <f>O302*H302</f>
        <v>0</v>
      </c>
      <c r="Q302" s="229">
        <v>0</v>
      </c>
      <c r="R302" s="229">
        <f>Q302*H302</f>
        <v>0</v>
      </c>
      <c r="S302" s="229">
        <v>0</v>
      </c>
      <c r="T302" s="230">
        <f>S302*H302</f>
        <v>0</v>
      </c>
      <c r="AR302" s="23" t="s">
        <v>141</v>
      </c>
      <c r="AT302" s="23" t="s">
        <v>136</v>
      </c>
      <c r="AU302" s="23" t="s">
        <v>80</v>
      </c>
      <c r="AY302" s="23" t="s">
        <v>134</v>
      </c>
      <c r="BE302" s="231">
        <f>IF(N302="základní",J302,0)</f>
        <v>0</v>
      </c>
      <c r="BF302" s="231">
        <f>IF(N302="snížená",J302,0)</f>
        <v>0</v>
      </c>
      <c r="BG302" s="231">
        <f>IF(N302="zákl. přenesená",J302,0)</f>
        <v>0</v>
      </c>
      <c r="BH302" s="231">
        <f>IF(N302="sníž. přenesená",J302,0)</f>
        <v>0</v>
      </c>
      <c r="BI302" s="231">
        <f>IF(N302="nulová",J302,0)</f>
        <v>0</v>
      </c>
      <c r="BJ302" s="23" t="s">
        <v>78</v>
      </c>
      <c r="BK302" s="231">
        <f>ROUND(I302*H302,2)</f>
        <v>0</v>
      </c>
      <c r="BL302" s="23" t="s">
        <v>141</v>
      </c>
      <c r="BM302" s="23" t="s">
        <v>385</v>
      </c>
    </row>
    <row r="303" s="1" customFormat="1">
      <c r="B303" s="45"/>
      <c r="C303" s="73"/>
      <c r="D303" s="232" t="s">
        <v>142</v>
      </c>
      <c r="E303" s="73"/>
      <c r="F303" s="233" t="s">
        <v>386</v>
      </c>
      <c r="G303" s="73"/>
      <c r="H303" s="73"/>
      <c r="I303" s="190"/>
      <c r="J303" s="73"/>
      <c r="K303" s="73"/>
      <c r="L303" s="71"/>
      <c r="M303" s="234"/>
      <c r="N303" s="46"/>
      <c r="O303" s="46"/>
      <c r="P303" s="46"/>
      <c r="Q303" s="46"/>
      <c r="R303" s="46"/>
      <c r="S303" s="46"/>
      <c r="T303" s="94"/>
      <c r="AT303" s="23" t="s">
        <v>142</v>
      </c>
      <c r="AU303" s="23" t="s">
        <v>80</v>
      </c>
    </row>
    <row r="304" s="11" customFormat="1">
      <c r="B304" s="235"/>
      <c r="C304" s="236"/>
      <c r="D304" s="232" t="s">
        <v>144</v>
      </c>
      <c r="E304" s="237" t="s">
        <v>21</v>
      </c>
      <c r="F304" s="238" t="s">
        <v>387</v>
      </c>
      <c r="G304" s="236"/>
      <c r="H304" s="239">
        <v>361</v>
      </c>
      <c r="I304" s="240"/>
      <c r="J304" s="236"/>
      <c r="K304" s="236"/>
      <c r="L304" s="241"/>
      <c r="M304" s="242"/>
      <c r="N304" s="243"/>
      <c r="O304" s="243"/>
      <c r="P304" s="243"/>
      <c r="Q304" s="243"/>
      <c r="R304" s="243"/>
      <c r="S304" s="243"/>
      <c r="T304" s="244"/>
      <c r="AT304" s="245" t="s">
        <v>144</v>
      </c>
      <c r="AU304" s="245" t="s">
        <v>80</v>
      </c>
      <c r="AV304" s="11" t="s">
        <v>80</v>
      </c>
      <c r="AW304" s="11" t="s">
        <v>33</v>
      </c>
      <c r="AX304" s="11" t="s">
        <v>70</v>
      </c>
      <c r="AY304" s="245" t="s">
        <v>134</v>
      </c>
    </row>
    <row r="305" s="12" customFormat="1">
      <c r="B305" s="246"/>
      <c r="C305" s="247"/>
      <c r="D305" s="232" t="s">
        <v>144</v>
      </c>
      <c r="E305" s="248" t="s">
        <v>21</v>
      </c>
      <c r="F305" s="249" t="s">
        <v>388</v>
      </c>
      <c r="G305" s="247"/>
      <c r="H305" s="248" t="s">
        <v>21</v>
      </c>
      <c r="I305" s="250"/>
      <c r="J305" s="247"/>
      <c r="K305" s="247"/>
      <c r="L305" s="251"/>
      <c r="M305" s="252"/>
      <c r="N305" s="253"/>
      <c r="O305" s="253"/>
      <c r="P305" s="253"/>
      <c r="Q305" s="253"/>
      <c r="R305" s="253"/>
      <c r="S305" s="253"/>
      <c r="T305" s="254"/>
      <c r="AT305" s="255" t="s">
        <v>144</v>
      </c>
      <c r="AU305" s="255" t="s">
        <v>80</v>
      </c>
      <c r="AV305" s="12" t="s">
        <v>78</v>
      </c>
      <c r="AW305" s="12" t="s">
        <v>33</v>
      </c>
      <c r="AX305" s="12" t="s">
        <v>70</v>
      </c>
      <c r="AY305" s="255" t="s">
        <v>134</v>
      </c>
    </row>
    <row r="306" s="13" customFormat="1">
      <c r="B306" s="256"/>
      <c r="C306" s="257"/>
      <c r="D306" s="232" t="s">
        <v>144</v>
      </c>
      <c r="E306" s="258" t="s">
        <v>21</v>
      </c>
      <c r="F306" s="259" t="s">
        <v>148</v>
      </c>
      <c r="G306" s="257"/>
      <c r="H306" s="260">
        <v>361</v>
      </c>
      <c r="I306" s="261"/>
      <c r="J306" s="257"/>
      <c r="K306" s="257"/>
      <c r="L306" s="262"/>
      <c r="M306" s="263"/>
      <c r="N306" s="264"/>
      <c r="O306" s="264"/>
      <c r="P306" s="264"/>
      <c r="Q306" s="264"/>
      <c r="R306" s="264"/>
      <c r="S306" s="264"/>
      <c r="T306" s="265"/>
      <c r="AT306" s="266" t="s">
        <v>144</v>
      </c>
      <c r="AU306" s="266" t="s">
        <v>80</v>
      </c>
      <c r="AV306" s="13" t="s">
        <v>141</v>
      </c>
      <c r="AW306" s="13" t="s">
        <v>33</v>
      </c>
      <c r="AX306" s="13" t="s">
        <v>78</v>
      </c>
      <c r="AY306" s="266" t="s">
        <v>134</v>
      </c>
    </row>
    <row r="307" s="10" customFormat="1" ht="29.88" customHeight="1">
      <c r="B307" s="204"/>
      <c r="C307" s="205"/>
      <c r="D307" s="206" t="s">
        <v>69</v>
      </c>
      <c r="E307" s="218" t="s">
        <v>165</v>
      </c>
      <c r="F307" s="218" t="s">
        <v>389</v>
      </c>
      <c r="G307" s="205"/>
      <c r="H307" s="205"/>
      <c r="I307" s="208"/>
      <c r="J307" s="219">
        <f>BK307</f>
        <v>0</v>
      </c>
      <c r="K307" s="205"/>
      <c r="L307" s="210"/>
      <c r="M307" s="211"/>
      <c r="N307" s="212"/>
      <c r="O307" s="212"/>
      <c r="P307" s="213">
        <f>SUM(P308:P450)</f>
        <v>0</v>
      </c>
      <c r="Q307" s="212"/>
      <c r="R307" s="213">
        <f>SUM(R308:R450)</f>
        <v>0</v>
      </c>
      <c r="S307" s="212"/>
      <c r="T307" s="214">
        <f>SUM(T308:T450)</f>
        <v>0</v>
      </c>
      <c r="AR307" s="215" t="s">
        <v>78</v>
      </c>
      <c r="AT307" s="216" t="s">
        <v>69</v>
      </c>
      <c r="AU307" s="216" t="s">
        <v>78</v>
      </c>
      <c r="AY307" s="215" t="s">
        <v>134</v>
      </c>
      <c r="BK307" s="217">
        <f>SUM(BK308:BK450)</f>
        <v>0</v>
      </c>
    </row>
    <row r="308" s="1" customFormat="1" ht="25.5" customHeight="1">
      <c r="B308" s="45"/>
      <c r="C308" s="220" t="s">
        <v>267</v>
      </c>
      <c r="D308" s="220" t="s">
        <v>136</v>
      </c>
      <c r="E308" s="221" t="s">
        <v>390</v>
      </c>
      <c r="F308" s="222" t="s">
        <v>391</v>
      </c>
      <c r="G308" s="223" t="s">
        <v>139</v>
      </c>
      <c r="H308" s="224">
        <v>231</v>
      </c>
      <c r="I308" s="225"/>
      <c r="J308" s="226">
        <f>ROUND(I308*H308,2)</f>
        <v>0</v>
      </c>
      <c r="K308" s="222" t="s">
        <v>140</v>
      </c>
      <c r="L308" s="71"/>
      <c r="M308" s="227" t="s">
        <v>21</v>
      </c>
      <c r="N308" s="228" t="s">
        <v>41</v>
      </c>
      <c r="O308" s="46"/>
      <c r="P308" s="229">
        <f>O308*H308</f>
        <v>0</v>
      </c>
      <c r="Q308" s="229">
        <v>0</v>
      </c>
      <c r="R308" s="229">
        <f>Q308*H308</f>
        <v>0</v>
      </c>
      <c r="S308" s="229">
        <v>0</v>
      </c>
      <c r="T308" s="230">
        <f>S308*H308</f>
        <v>0</v>
      </c>
      <c r="AR308" s="23" t="s">
        <v>141</v>
      </c>
      <c r="AT308" s="23" t="s">
        <v>136</v>
      </c>
      <c r="AU308" s="23" t="s">
        <v>80</v>
      </c>
      <c r="AY308" s="23" t="s">
        <v>134</v>
      </c>
      <c r="BE308" s="231">
        <f>IF(N308="základní",J308,0)</f>
        <v>0</v>
      </c>
      <c r="BF308" s="231">
        <f>IF(N308="snížená",J308,0)</f>
        <v>0</v>
      </c>
      <c r="BG308" s="231">
        <f>IF(N308="zákl. přenesená",J308,0)</f>
        <v>0</v>
      </c>
      <c r="BH308" s="231">
        <f>IF(N308="sníž. přenesená",J308,0)</f>
        <v>0</v>
      </c>
      <c r="BI308" s="231">
        <f>IF(N308="nulová",J308,0)</f>
        <v>0</v>
      </c>
      <c r="BJ308" s="23" t="s">
        <v>78</v>
      </c>
      <c r="BK308" s="231">
        <f>ROUND(I308*H308,2)</f>
        <v>0</v>
      </c>
      <c r="BL308" s="23" t="s">
        <v>141</v>
      </c>
      <c r="BM308" s="23" t="s">
        <v>392</v>
      </c>
    </row>
    <row r="309" s="11" customFormat="1">
      <c r="B309" s="235"/>
      <c r="C309" s="236"/>
      <c r="D309" s="232" t="s">
        <v>144</v>
      </c>
      <c r="E309" s="237" t="s">
        <v>21</v>
      </c>
      <c r="F309" s="238" t="s">
        <v>393</v>
      </c>
      <c r="G309" s="236"/>
      <c r="H309" s="239">
        <v>231</v>
      </c>
      <c r="I309" s="240"/>
      <c r="J309" s="236"/>
      <c r="K309" s="236"/>
      <c r="L309" s="241"/>
      <c r="M309" s="242"/>
      <c r="N309" s="243"/>
      <c r="O309" s="243"/>
      <c r="P309" s="243"/>
      <c r="Q309" s="243"/>
      <c r="R309" s="243"/>
      <c r="S309" s="243"/>
      <c r="T309" s="244"/>
      <c r="AT309" s="245" t="s">
        <v>144</v>
      </c>
      <c r="AU309" s="245" t="s">
        <v>80</v>
      </c>
      <c r="AV309" s="11" t="s">
        <v>80</v>
      </c>
      <c r="AW309" s="11" t="s">
        <v>33</v>
      </c>
      <c r="AX309" s="11" t="s">
        <v>70</v>
      </c>
      <c r="AY309" s="245" t="s">
        <v>134</v>
      </c>
    </row>
    <row r="310" s="12" customFormat="1">
      <c r="B310" s="246"/>
      <c r="C310" s="247"/>
      <c r="D310" s="232" t="s">
        <v>144</v>
      </c>
      <c r="E310" s="248" t="s">
        <v>21</v>
      </c>
      <c r="F310" s="249" t="s">
        <v>394</v>
      </c>
      <c r="G310" s="247"/>
      <c r="H310" s="248" t="s">
        <v>21</v>
      </c>
      <c r="I310" s="250"/>
      <c r="J310" s="247"/>
      <c r="K310" s="247"/>
      <c r="L310" s="251"/>
      <c r="M310" s="252"/>
      <c r="N310" s="253"/>
      <c r="O310" s="253"/>
      <c r="P310" s="253"/>
      <c r="Q310" s="253"/>
      <c r="R310" s="253"/>
      <c r="S310" s="253"/>
      <c r="T310" s="254"/>
      <c r="AT310" s="255" t="s">
        <v>144</v>
      </c>
      <c r="AU310" s="255" t="s">
        <v>80</v>
      </c>
      <c r="AV310" s="12" t="s">
        <v>78</v>
      </c>
      <c r="AW310" s="12" t="s">
        <v>33</v>
      </c>
      <c r="AX310" s="12" t="s">
        <v>70</v>
      </c>
      <c r="AY310" s="255" t="s">
        <v>134</v>
      </c>
    </row>
    <row r="311" s="13" customFormat="1">
      <c r="B311" s="256"/>
      <c r="C311" s="257"/>
      <c r="D311" s="232" t="s">
        <v>144</v>
      </c>
      <c r="E311" s="258" t="s">
        <v>21</v>
      </c>
      <c r="F311" s="259" t="s">
        <v>148</v>
      </c>
      <c r="G311" s="257"/>
      <c r="H311" s="260">
        <v>231</v>
      </c>
      <c r="I311" s="261"/>
      <c r="J311" s="257"/>
      <c r="K311" s="257"/>
      <c r="L311" s="262"/>
      <c r="M311" s="263"/>
      <c r="N311" s="264"/>
      <c r="O311" s="264"/>
      <c r="P311" s="264"/>
      <c r="Q311" s="264"/>
      <c r="R311" s="264"/>
      <c r="S311" s="264"/>
      <c r="T311" s="265"/>
      <c r="AT311" s="266" t="s">
        <v>144</v>
      </c>
      <c r="AU311" s="266" t="s">
        <v>80</v>
      </c>
      <c r="AV311" s="13" t="s">
        <v>141</v>
      </c>
      <c r="AW311" s="13" t="s">
        <v>33</v>
      </c>
      <c r="AX311" s="13" t="s">
        <v>78</v>
      </c>
      <c r="AY311" s="266" t="s">
        <v>134</v>
      </c>
    </row>
    <row r="312" s="1" customFormat="1" ht="25.5" customHeight="1">
      <c r="B312" s="45"/>
      <c r="C312" s="220" t="s">
        <v>395</v>
      </c>
      <c r="D312" s="220" t="s">
        <v>136</v>
      </c>
      <c r="E312" s="221" t="s">
        <v>390</v>
      </c>
      <c r="F312" s="222" t="s">
        <v>391</v>
      </c>
      <c r="G312" s="223" t="s">
        <v>139</v>
      </c>
      <c r="H312" s="224">
        <v>25.5</v>
      </c>
      <c r="I312" s="225"/>
      <c r="J312" s="226">
        <f>ROUND(I312*H312,2)</f>
        <v>0</v>
      </c>
      <c r="K312" s="222" t="s">
        <v>140</v>
      </c>
      <c r="L312" s="71"/>
      <c r="M312" s="227" t="s">
        <v>21</v>
      </c>
      <c r="N312" s="228" t="s">
        <v>41</v>
      </c>
      <c r="O312" s="46"/>
      <c r="P312" s="229">
        <f>O312*H312</f>
        <v>0</v>
      </c>
      <c r="Q312" s="229">
        <v>0</v>
      </c>
      <c r="R312" s="229">
        <f>Q312*H312</f>
        <v>0</v>
      </c>
      <c r="S312" s="229">
        <v>0</v>
      </c>
      <c r="T312" s="230">
        <f>S312*H312</f>
        <v>0</v>
      </c>
      <c r="AR312" s="23" t="s">
        <v>141</v>
      </c>
      <c r="AT312" s="23" t="s">
        <v>136</v>
      </c>
      <c r="AU312" s="23" t="s">
        <v>80</v>
      </c>
      <c r="AY312" s="23" t="s">
        <v>134</v>
      </c>
      <c r="BE312" s="231">
        <f>IF(N312="základní",J312,0)</f>
        <v>0</v>
      </c>
      <c r="BF312" s="231">
        <f>IF(N312="snížená",J312,0)</f>
        <v>0</v>
      </c>
      <c r="BG312" s="231">
        <f>IF(N312="zákl. přenesená",J312,0)</f>
        <v>0</v>
      </c>
      <c r="BH312" s="231">
        <f>IF(N312="sníž. přenesená",J312,0)</f>
        <v>0</v>
      </c>
      <c r="BI312" s="231">
        <f>IF(N312="nulová",J312,0)</f>
        <v>0</v>
      </c>
      <c r="BJ312" s="23" t="s">
        <v>78</v>
      </c>
      <c r="BK312" s="231">
        <f>ROUND(I312*H312,2)</f>
        <v>0</v>
      </c>
      <c r="BL312" s="23" t="s">
        <v>141</v>
      </c>
      <c r="BM312" s="23" t="s">
        <v>396</v>
      </c>
    </row>
    <row r="313" s="11" customFormat="1">
      <c r="B313" s="235"/>
      <c r="C313" s="236"/>
      <c r="D313" s="232" t="s">
        <v>144</v>
      </c>
      <c r="E313" s="237" t="s">
        <v>21</v>
      </c>
      <c r="F313" s="238" t="s">
        <v>397</v>
      </c>
      <c r="G313" s="236"/>
      <c r="H313" s="239">
        <v>25.5</v>
      </c>
      <c r="I313" s="240"/>
      <c r="J313" s="236"/>
      <c r="K313" s="236"/>
      <c r="L313" s="241"/>
      <c r="M313" s="242"/>
      <c r="N313" s="243"/>
      <c r="O313" s="243"/>
      <c r="P313" s="243"/>
      <c r="Q313" s="243"/>
      <c r="R313" s="243"/>
      <c r="S313" s="243"/>
      <c r="T313" s="244"/>
      <c r="AT313" s="245" t="s">
        <v>144</v>
      </c>
      <c r="AU313" s="245" t="s">
        <v>80</v>
      </c>
      <c r="AV313" s="11" t="s">
        <v>80</v>
      </c>
      <c r="AW313" s="11" t="s">
        <v>33</v>
      </c>
      <c r="AX313" s="11" t="s">
        <v>70</v>
      </c>
      <c r="AY313" s="245" t="s">
        <v>134</v>
      </c>
    </row>
    <row r="314" s="12" customFormat="1">
      <c r="B314" s="246"/>
      <c r="C314" s="247"/>
      <c r="D314" s="232" t="s">
        <v>144</v>
      </c>
      <c r="E314" s="248" t="s">
        <v>21</v>
      </c>
      <c r="F314" s="249" t="s">
        <v>398</v>
      </c>
      <c r="G314" s="247"/>
      <c r="H314" s="248" t="s">
        <v>21</v>
      </c>
      <c r="I314" s="250"/>
      <c r="J314" s="247"/>
      <c r="K314" s="247"/>
      <c r="L314" s="251"/>
      <c r="M314" s="252"/>
      <c r="N314" s="253"/>
      <c r="O314" s="253"/>
      <c r="P314" s="253"/>
      <c r="Q314" s="253"/>
      <c r="R314" s="253"/>
      <c r="S314" s="253"/>
      <c r="T314" s="254"/>
      <c r="AT314" s="255" t="s">
        <v>144</v>
      </c>
      <c r="AU314" s="255" t="s">
        <v>80</v>
      </c>
      <c r="AV314" s="12" t="s">
        <v>78</v>
      </c>
      <c r="AW314" s="12" t="s">
        <v>33</v>
      </c>
      <c r="AX314" s="12" t="s">
        <v>70</v>
      </c>
      <c r="AY314" s="255" t="s">
        <v>134</v>
      </c>
    </row>
    <row r="315" s="13" customFormat="1">
      <c r="B315" s="256"/>
      <c r="C315" s="257"/>
      <c r="D315" s="232" t="s">
        <v>144</v>
      </c>
      <c r="E315" s="258" t="s">
        <v>21</v>
      </c>
      <c r="F315" s="259" t="s">
        <v>148</v>
      </c>
      <c r="G315" s="257"/>
      <c r="H315" s="260">
        <v>25.5</v>
      </c>
      <c r="I315" s="261"/>
      <c r="J315" s="257"/>
      <c r="K315" s="257"/>
      <c r="L315" s="262"/>
      <c r="M315" s="263"/>
      <c r="N315" s="264"/>
      <c r="O315" s="264"/>
      <c r="P315" s="264"/>
      <c r="Q315" s="264"/>
      <c r="R315" s="264"/>
      <c r="S315" s="264"/>
      <c r="T315" s="265"/>
      <c r="AT315" s="266" t="s">
        <v>144</v>
      </c>
      <c r="AU315" s="266" t="s">
        <v>80</v>
      </c>
      <c r="AV315" s="13" t="s">
        <v>141</v>
      </c>
      <c r="AW315" s="13" t="s">
        <v>33</v>
      </c>
      <c r="AX315" s="13" t="s">
        <v>78</v>
      </c>
      <c r="AY315" s="266" t="s">
        <v>134</v>
      </c>
    </row>
    <row r="316" s="1" customFormat="1" ht="25.5" customHeight="1">
      <c r="B316" s="45"/>
      <c r="C316" s="220" t="s">
        <v>276</v>
      </c>
      <c r="D316" s="220" t="s">
        <v>136</v>
      </c>
      <c r="E316" s="221" t="s">
        <v>399</v>
      </c>
      <c r="F316" s="222" t="s">
        <v>400</v>
      </c>
      <c r="G316" s="223" t="s">
        <v>139</v>
      </c>
      <c r="H316" s="224">
        <v>441.5</v>
      </c>
      <c r="I316" s="225"/>
      <c r="J316" s="226">
        <f>ROUND(I316*H316,2)</f>
        <v>0</v>
      </c>
      <c r="K316" s="222" t="s">
        <v>140</v>
      </c>
      <c r="L316" s="71"/>
      <c r="M316" s="227" t="s">
        <v>21</v>
      </c>
      <c r="N316" s="228" t="s">
        <v>41</v>
      </c>
      <c r="O316" s="46"/>
      <c r="P316" s="229">
        <f>O316*H316</f>
        <v>0</v>
      </c>
      <c r="Q316" s="229">
        <v>0</v>
      </c>
      <c r="R316" s="229">
        <f>Q316*H316</f>
        <v>0</v>
      </c>
      <c r="S316" s="229">
        <v>0</v>
      </c>
      <c r="T316" s="230">
        <f>S316*H316</f>
        <v>0</v>
      </c>
      <c r="AR316" s="23" t="s">
        <v>141</v>
      </c>
      <c r="AT316" s="23" t="s">
        <v>136</v>
      </c>
      <c r="AU316" s="23" t="s">
        <v>80</v>
      </c>
      <c r="AY316" s="23" t="s">
        <v>134</v>
      </c>
      <c r="BE316" s="231">
        <f>IF(N316="základní",J316,0)</f>
        <v>0</v>
      </c>
      <c r="BF316" s="231">
        <f>IF(N316="snížená",J316,0)</f>
        <v>0</v>
      </c>
      <c r="BG316" s="231">
        <f>IF(N316="zákl. přenesená",J316,0)</f>
        <v>0</v>
      </c>
      <c r="BH316" s="231">
        <f>IF(N316="sníž. přenesená",J316,0)</f>
        <v>0</v>
      </c>
      <c r="BI316" s="231">
        <f>IF(N316="nulová",J316,0)</f>
        <v>0</v>
      </c>
      <c r="BJ316" s="23" t="s">
        <v>78</v>
      </c>
      <c r="BK316" s="231">
        <f>ROUND(I316*H316,2)</f>
        <v>0</v>
      </c>
      <c r="BL316" s="23" t="s">
        <v>141</v>
      </c>
      <c r="BM316" s="23" t="s">
        <v>401</v>
      </c>
    </row>
    <row r="317" s="11" customFormat="1">
      <c r="B317" s="235"/>
      <c r="C317" s="236"/>
      <c r="D317" s="232" t="s">
        <v>144</v>
      </c>
      <c r="E317" s="237" t="s">
        <v>21</v>
      </c>
      <c r="F317" s="238" t="s">
        <v>402</v>
      </c>
      <c r="G317" s="236"/>
      <c r="H317" s="239">
        <v>441.5</v>
      </c>
      <c r="I317" s="240"/>
      <c r="J317" s="236"/>
      <c r="K317" s="236"/>
      <c r="L317" s="241"/>
      <c r="M317" s="242"/>
      <c r="N317" s="243"/>
      <c r="O317" s="243"/>
      <c r="P317" s="243"/>
      <c r="Q317" s="243"/>
      <c r="R317" s="243"/>
      <c r="S317" s="243"/>
      <c r="T317" s="244"/>
      <c r="AT317" s="245" t="s">
        <v>144</v>
      </c>
      <c r="AU317" s="245" t="s">
        <v>80</v>
      </c>
      <c r="AV317" s="11" t="s">
        <v>80</v>
      </c>
      <c r="AW317" s="11" t="s">
        <v>33</v>
      </c>
      <c r="AX317" s="11" t="s">
        <v>70</v>
      </c>
      <c r="AY317" s="245" t="s">
        <v>134</v>
      </c>
    </row>
    <row r="318" s="12" customFormat="1">
      <c r="B318" s="246"/>
      <c r="C318" s="247"/>
      <c r="D318" s="232" t="s">
        <v>144</v>
      </c>
      <c r="E318" s="248" t="s">
        <v>21</v>
      </c>
      <c r="F318" s="249" t="s">
        <v>164</v>
      </c>
      <c r="G318" s="247"/>
      <c r="H318" s="248" t="s">
        <v>21</v>
      </c>
      <c r="I318" s="250"/>
      <c r="J318" s="247"/>
      <c r="K318" s="247"/>
      <c r="L318" s="251"/>
      <c r="M318" s="252"/>
      <c r="N318" s="253"/>
      <c r="O318" s="253"/>
      <c r="P318" s="253"/>
      <c r="Q318" s="253"/>
      <c r="R318" s="253"/>
      <c r="S318" s="253"/>
      <c r="T318" s="254"/>
      <c r="AT318" s="255" t="s">
        <v>144</v>
      </c>
      <c r="AU318" s="255" t="s">
        <v>80</v>
      </c>
      <c r="AV318" s="12" t="s">
        <v>78</v>
      </c>
      <c r="AW318" s="12" t="s">
        <v>33</v>
      </c>
      <c r="AX318" s="12" t="s">
        <v>70</v>
      </c>
      <c r="AY318" s="255" t="s">
        <v>134</v>
      </c>
    </row>
    <row r="319" s="13" customFormat="1">
      <c r="B319" s="256"/>
      <c r="C319" s="257"/>
      <c r="D319" s="232" t="s">
        <v>144</v>
      </c>
      <c r="E319" s="258" t="s">
        <v>21</v>
      </c>
      <c r="F319" s="259" t="s">
        <v>148</v>
      </c>
      <c r="G319" s="257"/>
      <c r="H319" s="260">
        <v>441.5</v>
      </c>
      <c r="I319" s="261"/>
      <c r="J319" s="257"/>
      <c r="K319" s="257"/>
      <c r="L319" s="262"/>
      <c r="M319" s="263"/>
      <c r="N319" s="264"/>
      <c r="O319" s="264"/>
      <c r="P319" s="264"/>
      <c r="Q319" s="264"/>
      <c r="R319" s="264"/>
      <c r="S319" s="264"/>
      <c r="T319" s="265"/>
      <c r="AT319" s="266" t="s">
        <v>144</v>
      </c>
      <c r="AU319" s="266" t="s">
        <v>80</v>
      </c>
      <c r="AV319" s="13" t="s">
        <v>141</v>
      </c>
      <c r="AW319" s="13" t="s">
        <v>33</v>
      </c>
      <c r="AX319" s="13" t="s">
        <v>78</v>
      </c>
      <c r="AY319" s="266" t="s">
        <v>134</v>
      </c>
    </row>
    <row r="320" s="1" customFormat="1" ht="25.5" customHeight="1">
      <c r="B320" s="45"/>
      <c r="C320" s="220" t="s">
        <v>403</v>
      </c>
      <c r="D320" s="220" t="s">
        <v>136</v>
      </c>
      <c r="E320" s="221" t="s">
        <v>399</v>
      </c>
      <c r="F320" s="222" t="s">
        <v>400</v>
      </c>
      <c r="G320" s="223" t="s">
        <v>139</v>
      </c>
      <c r="H320" s="224">
        <v>231</v>
      </c>
      <c r="I320" s="225"/>
      <c r="J320" s="226">
        <f>ROUND(I320*H320,2)</f>
        <v>0</v>
      </c>
      <c r="K320" s="222" t="s">
        <v>140</v>
      </c>
      <c r="L320" s="71"/>
      <c r="M320" s="227" t="s">
        <v>21</v>
      </c>
      <c r="N320" s="228" t="s">
        <v>41</v>
      </c>
      <c r="O320" s="46"/>
      <c r="P320" s="229">
        <f>O320*H320</f>
        <v>0</v>
      </c>
      <c r="Q320" s="229">
        <v>0</v>
      </c>
      <c r="R320" s="229">
        <f>Q320*H320</f>
        <v>0</v>
      </c>
      <c r="S320" s="229">
        <v>0</v>
      </c>
      <c r="T320" s="230">
        <f>S320*H320</f>
        <v>0</v>
      </c>
      <c r="AR320" s="23" t="s">
        <v>141</v>
      </c>
      <c r="AT320" s="23" t="s">
        <v>136</v>
      </c>
      <c r="AU320" s="23" t="s">
        <v>80</v>
      </c>
      <c r="AY320" s="23" t="s">
        <v>134</v>
      </c>
      <c r="BE320" s="231">
        <f>IF(N320="základní",J320,0)</f>
        <v>0</v>
      </c>
      <c r="BF320" s="231">
        <f>IF(N320="snížená",J320,0)</f>
        <v>0</v>
      </c>
      <c r="BG320" s="231">
        <f>IF(N320="zákl. přenesená",J320,0)</f>
        <v>0</v>
      </c>
      <c r="BH320" s="231">
        <f>IF(N320="sníž. přenesená",J320,0)</f>
        <v>0</v>
      </c>
      <c r="BI320" s="231">
        <f>IF(N320="nulová",J320,0)</f>
        <v>0</v>
      </c>
      <c r="BJ320" s="23" t="s">
        <v>78</v>
      </c>
      <c r="BK320" s="231">
        <f>ROUND(I320*H320,2)</f>
        <v>0</v>
      </c>
      <c r="BL320" s="23" t="s">
        <v>141</v>
      </c>
      <c r="BM320" s="23" t="s">
        <v>404</v>
      </c>
    </row>
    <row r="321" s="11" customFormat="1">
      <c r="B321" s="235"/>
      <c r="C321" s="236"/>
      <c r="D321" s="232" t="s">
        <v>144</v>
      </c>
      <c r="E321" s="237" t="s">
        <v>21</v>
      </c>
      <c r="F321" s="238" t="s">
        <v>393</v>
      </c>
      <c r="G321" s="236"/>
      <c r="H321" s="239">
        <v>231</v>
      </c>
      <c r="I321" s="240"/>
      <c r="J321" s="236"/>
      <c r="K321" s="236"/>
      <c r="L321" s="241"/>
      <c r="M321" s="242"/>
      <c r="N321" s="243"/>
      <c r="O321" s="243"/>
      <c r="P321" s="243"/>
      <c r="Q321" s="243"/>
      <c r="R321" s="243"/>
      <c r="S321" s="243"/>
      <c r="T321" s="244"/>
      <c r="AT321" s="245" t="s">
        <v>144</v>
      </c>
      <c r="AU321" s="245" t="s">
        <v>80</v>
      </c>
      <c r="AV321" s="11" t="s">
        <v>80</v>
      </c>
      <c r="AW321" s="11" t="s">
        <v>33</v>
      </c>
      <c r="AX321" s="11" t="s">
        <v>70</v>
      </c>
      <c r="AY321" s="245" t="s">
        <v>134</v>
      </c>
    </row>
    <row r="322" s="12" customFormat="1">
      <c r="B322" s="246"/>
      <c r="C322" s="247"/>
      <c r="D322" s="232" t="s">
        <v>144</v>
      </c>
      <c r="E322" s="248" t="s">
        <v>21</v>
      </c>
      <c r="F322" s="249" t="s">
        <v>405</v>
      </c>
      <c r="G322" s="247"/>
      <c r="H322" s="248" t="s">
        <v>21</v>
      </c>
      <c r="I322" s="250"/>
      <c r="J322" s="247"/>
      <c r="K322" s="247"/>
      <c r="L322" s="251"/>
      <c r="M322" s="252"/>
      <c r="N322" s="253"/>
      <c r="O322" s="253"/>
      <c r="P322" s="253"/>
      <c r="Q322" s="253"/>
      <c r="R322" s="253"/>
      <c r="S322" s="253"/>
      <c r="T322" s="254"/>
      <c r="AT322" s="255" t="s">
        <v>144</v>
      </c>
      <c r="AU322" s="255" t="s">
        <v>80</v>
      </c>
      <c r="AV322" s="12" t="s">
        <v>78</v>
      </c>
      <c r="AW322" s="12" t="s">
        <v>33</v>
      </c>
      <c r="AX322" s="12" t="s">
        <v>70</v>
      </c>
      <c r="AY322" s="255" t="s">
        <v>134</v>
      </c>
    </row>
    <row r="323" s="13" customFormat="1">
      <c r="B323" s="256"/>
      <c r="C323" s="257"/>
      <c r="D323" s="232" t="s">
        <v>144</v>
      </c>
      <c r="E323" s="258" t="s">
        <v>21</v>
      </c>
      <c r="F323" s="259" t="s">
        <v>148</v>
      </c>
      <c r="G323" s="257"/>
      <c r="H323" s="260">
        <v>231</v>
      </c>
      <c r="I323" s="261"/>
      <c r="J323" s="257"/>
      <c r="K323" s="257"/>
      <c r="L323" s="262"/>
      <c r="M323" s="263"/>
      <c r="N323" s="264"/>
      <c r="O323" s="264"/>
      <c r="P323" s="264"/>
      <c r="Q323" s="264"/>
      <c r="R323" s="264"/>
      <c r="S323" s="264"/>
      <c r="T323" s="265"/>
      <c r="AT323" s="266" t="s">
        <v>144</v>
      </c>
      <c r="AU323" s="266" t="s">
        <v>80</v>
      </c>
      <c r="AV323" s="13" t="s">
        <v>141</v>
      </c>
      <c r="AW323" s="13" t="s">
        <v>33</v>
      </c>
      <c r="AX323" s="13" t="s">
        <v>78</v>
      </c>
      <c r="AY323" s="266" t="s">
        <v>134</v>
      </c>
    </row>
    <row r="324" s="1" customFormat="1" ht="25.5" customHeight="1">
      <c r="B324" s="45"/>
      <c r="C324" s="220" t="s">
        <v>281</v>
      </c>
      <c r="D324" s="220" t="s">
        <v>136</v>
      </c>
      <c r="E324" s="221" t="s">
        <v>399</v>
      </c>
      <c r="F324" s="222" t="s">
        <v>400</v>
      </c>
      <c r="G324" s="223" t="s">
        <v>139</v>
      </c>
      <c r="H324" s="224">
        <v>25.5</v>
      </c>
      <c r="I324" s="225"/>
      <c r="J324" s="226">
        <f>ROUND(I324*H324,2)</f>
        <v>0</v>
      </c>
      <c r="K324" s="222" t="s">
        <v>140</v>
      </c>
      <c r="L324" s="71"/>
      <c r="M324" s="227" t="s">
        <v>21</v>
      </c>
      <c r="N324" s="228" t="s">
        <v>41</v>
      </c>
      <c r="O324" s="46"/>
      <c r="P324" s="229">
        <f>O324*H324</f>
        <v>0</v>
      </c>
      <c r="Q324" s="229">
        <v>0</v>
      </c>
      <c r="R324" s="229">
        <f>Q324*H324</f>
        <v>0</v>
      </c>
      <c r="S324" s="229">
        <v>0</v>
      </c>
      <c r="T324" s="230">
        <f>S324*H324</f>
        <v>0</v>
      </c>
      <c r="AR324" s="23" t="s">
        <v>141</v>
      </c>
      <c r="AT324" s="23" t="s">
        <v>136</v>
      </c>
      <c r="AU324" s="23" t="s">
        <v>80</v>
      </c>
      <c r="AY324" s="23" t="s">
        <v>134</v>
      </c>
      <c r="BE324" s="231">
        <f>IF(N324="základní",J324,0)</f>
        <v>0</v>
      </c>
      <c r="BF324" s="231">
        <f>IF(N324="snížená",J324,0)</f>
        <v>0</v>
      </c>
      <c r="BG324" s="231">
        <f>IF(N324="zákl. přenesená",J324,0)</f>
        <v>0</v>
      </c>
      <c r="BH324" s="231">
        <f>IF(N324="sníž. přenesená",J324,0)</f>
        <v>0</v>
      </c>
      <c r="BI324" s="231">
        <f>IF(N324="nulová",J324,0)</f>
        <v>0</v>
      </c>
      <c r="BJ324" s="23" t="s">
        <v>78</v>
      </c>
      <c r="BK324" s="231">
        <f>ROUND(I324*H324,2)</f>
        <v>0</v>
      </c>
      <c r="BL324" s="23" t="s">
        <v>141</v>
      </c>
      <c r="BM324" s="23" t="s">
        <v>406</v>
      </c>
    </row>
    <row r="325" s="11" customFormat="1">
      <c r="B325" s="235"/>
      <c r="C325" s="236"/>
      <c r="D325" s="232" t="s">
        <v>144</v>
      </c>
      <c r="E325" s="237" t="s">
        <v>21</v>
      </c>
      <c r="F325" s="238" t="s">
        <v>397</v>
      </c>
      <c r="G325" s="236"/>
      <c r="H325" s="239">
        <v>25.5</v>
      </c>
      <c r="I325" s="240"/>
      <c r="J325" s="236"/>
      <c r="K325" s="236"/>
      <c r="L325" s="241"/>
      <c r="M325" s="242"/>
      <c r="N325" s="243"/>
      <c r="O325" s="243"/>
      <c r="P325" s="243"/>
      <c r="Q325" s="243"/>
      <c r="R325" s="243"/>
      <c r="S325" s="243"/>
      <c r="T325" s="244"/>
      <c r="AT325" s="245" t="s">
        <v>144</v>
      </c>
      <c r="AU325" s="245" t="s">
        <v>80</v>
      </c>
      <c r="AV325" s="11" t="s">
        <v>80</v>
      </c>
      <c r="AW325" s="11" t="s">
        <v>33</v>
      </c>
      <c r="AX325" s="11" t="s">
        <v>70</v>
      </c>
      <c r="AY325" s="245" t="s">
        <v>134</v>
      </c>
    </row>
    <row r="326" s="12" customFormat="1">
      <c r="B326" s="246"/>
      <c r="C326" s="247"/>
      <c r="D326" s="232" t="s">
        <v>144</v>
      </c>
      <c r="E326" s="248" t="s">
        <v>21</v>
      </c>
      <c r="F326" s="249" t="s">
        <v>398</v>
      </c>
      <c r="G326" s="247"/>
      <c r="H326" s="248" t="s">
        <v>21</v>
      </c>
      <c r="I326" s="250"/>
      <c r="J326" s="247"/>
      <c r="K326" s="247"/>
      <c r="L326" s="251"/>
      <c r="M326" s="252"/>
      <c r="N326" s="253"/>
      <c r="O326" s="253"/>
      <c r="P326" s="253"/>
      <c r="Q326" s="253"/>
      <c r="R326" s="253"/>
      <c r="S326" s="253"/>
      <c r="T326" s="254"/>
      <c r="AT326" s="255" t="s">
        <v>144</v>
      </c>
      <c r="AU326" s="255" t="s">
        <v>80</v>
      </c>
      <c r="AV326" s="12" t="s">
        <v>78</v>
      </c>
      <c r="AW326" s="12" t="s">
        <v>33</v>
      </c>
      <c r="AX326" s="12" t="s">
        <v>70</v>
      </c>
      <c r="AY326" s="255" t="s">
        <v>134</v>
      </c>
    </row>
    <row r="327" s="13" customFormat="1">
      <c r="B327" s="256"/>
      <c r="C327" s="257"/>
      <c r="D327" s="232" t="s">
        <v>144</v>
      </c>
      <c r="E327" s="258" t="s">
        <v>21</v>
      </c>
      <c r="F327" s="259" t="s">
        <v>148</v>
      </c>
      <c r="G327" s="257"/>
      <c r="H327" s="260">
        <v>25.5</v>
      </c>
      <c r="I327" s="261"/>
      <c r="J327" s="257"/>
      <c r="K327" s="257"/>
      <c r="L327" s="262"/>
      <c r="M327" s="263"/>
      <c r="N327" s="264"/>
      <c r="O327" s="264"/>
      <c r="P327" s="264"/>
      <c r="Q327" s="264"/>
      <c r="R327" s="264"/>
      <c r="S327" s="264"/>
      <c r="T327" s="265"/>
      <c r="AT327" s="266" t="s">
        <v>144</v>
      </c>
      <c r="AU327" s="266" t="s">
        <v>80</v>
      </c>
      <c r="AV327" s="13" t="s">
        <v>141</v>
      </c>
      <c r="AW327" s="13" t="s">
        <v>33</v>
      </c>
      <c r="AX327" s="13" t="s">
        <v>78</v>
      </c>
      <c r="AY327" s="266" t="s">
        <v>134</v>
      </c>
    </row>
    <row r="328" s="1" customFormat="1" ht="25.5" customHeight="1">
      <c r="B328" s="45"/>
      <c r="C328" s="220" t="s">
        <v>407</v>
      </c>
      <c r="D328" s="220" t="s">
        <v>136</v>
      </c>
      <c r="E328" s="221" t="s">
        <v>408</v>
      </c>
      <c r="F328" s="222" t="s">
        <v>409</v>
      </c>
      <c r="G328" s="223" t="s">
        <v>139</v>
      </c>
      <c r="H328" s="224">
        <v>748</v>
      </c>
      <c r="I328" s="225"/>
      <c r="J328" s="226">
        <f>ROUND(I328*H328,2)</f>
        <v>0</v>
      </c>
      <c r="K328" s="222" t="s">
        <v>140</v>
      </c>
      <c r="L328" s="71"/>
      <c r="M328" s="227" t="s">
        <v>21</v>
      </c>
      <c r="N328" s="228" t="s">
        <v>41</v>
      </c>
      <c r="O328" s="46"/>
      <c r="P328" s="229">
        <f>O328*H328</f>
        <v>0</v>
      </c>
      <c r="Q328" s="229">
        <v>0</v>
      </c>
      <c r="R328" s="229">
        <f>Q328*H328</f>
        <v>0</v>
      </c>
      <c r="S328" s="229">
        <v>0</v>
      </c>
      <c r="T328" s="230">
        <f>S328*H328</f>
        <v>0</v>
      </c>
      <c r="AR328" s="23" t="s">
        <v>141</v>
      </c>
      <c r="AT328" s="23" t="s">
        <v>136</v>
      </c>
      <c r="AU328" s="23" t="s">
        <v>80</v>
      </c>
      <c r="AY328" s="23" t="s">
        <v>134</v>
      </c>
      <c r="BE328" s="231">
        <f>IF(N328="základní",J328,0)</f>
        <v>0</v>
      </c>
      <c r="BF328" s="231">
        <f>IF(N328="snížená",J328,0)</f>
        <v>0</v>
      </c>
      <c r="BG328" s="231">
        <f>IF(N328="zákl. přenesená",J328,0)</f>
        <v>0</v>
      </c>
      <c r="BH328" s="231">
        <f>IF(N328="sníž. přenesená",J328,0)</f>
        <v>0</v>
      </c>
      <c r="BI328" s="231">
        <f>IF(N328="nulová",J328,0)</f>
        <v>0</v>
      </c>
      <c r="BJ328" s="23" t="s">
        <v>78</v>
      </c>
      <c r="BK328" s="231">
        <f>ROUND(I328*H328,2)</f>
        <v>0</v>
      </c>
      <c r="BL328" s="23" t="s">
        <v>141</v>
      </c>
      <c r="BM328" s="23" t="s">
        <v>410</v>
      </c>
    </row>
    <row r="329" s="11" customFormat="1">
      <c r="B329" s="235"/>
      <c r="C329" s="236"/>
      <c r="D329" s="232" t="s">
        <v>144</v>
      </c>
      <c r="E329" s="237" t="s">
        <v>21</v>
      </c>
      <c r="F329" s="238" t="s">
        <v>411</v>
      </c>
      <c r="G329" s="236"/>
      <c r="H329" s="239">
        <v>748</v>
      </c>
      <c r="I329" s="240"/>
      <c r="J329" s="236"/>
      <c r="K329" s="236"/>
      <c r="L329" s="241"/>
      <c r="M329" s="242"/>
      <c r="N329" s="243"/>
      <c r="O329" s="243"/>
      <c r="P329" s="243"/>
      <c r="Q329" s="243"/>
      <c r="R329" s="243"/>
      <c r="S329" s="243"/>
      <c r="T329" s="244"/>
      <c r="AT329" s="245" t="s">
        <v>144</v>
      </c>
      <c r="AU329" s="245" t="s">
        <v>80</v>
      </c>
      <c r="AV329" s="11" t="s">
        <v>80</v>
      </c>
      <c r="AW329" s="11" t="s">
        <v>33</v>
      </c>
      <c r="AX329" s="11" t="s">
        <v>70</v>
      </c>
      <c r="AY329" s="245" t="s">
        <v>134</v>
      </c>
    </row>
    <row r="330" s="12" customFormat="1">
      <c r="B330" s="246"/>
      <c r="C330" s="247"/>
      <c r="D330" s="232" t="s">
        <v>144</v>
      </c>
      <c r="E330" s="248" t="s">
        <v>21</v>
      </c>
      <c r="F330" s="249" t="s">
        <v>158</v>
      </c>
      <c r="G330" s="247"/>
      <c r="H330" s="248" t="s">
        <v>21</v>
      </c>
      <c r="I330" s="250"/>
      <c r="J330" s="247"/>
      <c r="K330" s="247"/>
      <c r="L330" s="251"/>
      <c r="M330" s="252"/>
      <c r="N330" s="253"/>
      <c r="O330" s="253"/>
      <c r="P330" s="253"/>
      <c r="Q330" s="253"/>
      <c r="R330" s="253"/>
      <c r="S330" s="253"/>
      <c r="T330" s="254"/>
      <c r="AT330" s="255" t="s">
        <v>144</v>
      </c>
      <c r="AU330" s="255" t="s">
        <v>80</v>
      </c>
      <c r="AV330" s="12" t="s">
        <v>78</v>
      </c>
      <c r="AW330" s="12" t="s">
        <v>33</v>
      </c>
      <c r="AX330" s="12" t="s">
        <v>70</v>
      </c>
      <c r="AY330" s="255" t="s">
        <v>134</v>
      </c>
    </row>
    <row r="331" s="11" customFormat="1">
      <c r="B331" s="235"/>
      <c r="C331" s="236"/>
      <c r="D331" s="232" t="s">
        <v>144</v>
      </c>
      <c r="E331" s="237" t="s">
        <v>21</v>
      </c>
      <c r="F331" s="238" t="s">
        <v>21</v>
      </c>
      <c r="G331" s="236"/>
      <c r="H331" s="239">
        <v>0</v>
      </c>
      <c r="I331" s="240"/>
      <c r="J331" s="236"/>
      <c r="K331" s="236"/>
      <c r="L331" s="241"/>
      <c r="M331" s="242"/>
      <c r="N331" s="243"/>
      <c r="O331" s="243"/>
      <c r="P331" s="243"/>
      <c r="Q331" s="243"/>
      <c r="R331" s="243"/>
      <c r="S331" s="243"/>
      <c r="T331" s="244"/>
      <c r="AT331" s="245" t="s">
        <v>144</v>
      </c>
      <c r="AU331" s="245" t="s">
        <v>80</v>
      </c>
      <c r="AV331" s="11" t="s">
        <v>80</v>
      </c>
      <c r="AW331" s="11" t="s">
        <v>6</v>
      </c>
      <c r="AX331" s="11" t="s">
        <v>70</v>
      </c>
      <c r="AY331" s="245" t="s">
        <v>134</v>
      </c>
    </row>
    <row r="332" s="11" customFormat="1">
      <c r="B332" s="235"/>
      <c r="C332" s="236"/>
      <c r="D332" s="232" t="s">
        <v>144</v>
      </c>
      <c r="E332" s="237" t="s">
        <v>21</v>
      </c>
      <c r="F332" s="238" t="s">
        <v>21</v>
      </c>
      <c r="G332" s="236"/>
      <c r="H332" s="239">
        <v>0</v>
      </c>
      <c r="I332" s="240"/>
      <c r="J332" s="236"/>
      <c r="K332" s="236"/>
      <c r="L332" s="241"/>
      <c r="M332" s="242"/>
      <c r="N332" s="243"/>
      <c r="O332" s="243"/>
      <c r="P332" s="243"/>
      <c r="Q332" s="243"/>
      <c r="R332" s="243"/>
      <c r="S332" s="243"/>
      <c r="T332" s="244"/>
      <c r="AT332" s="245" t="s">
        <v>144</v>
      </c>
      <c r="AU332" s="245" t="s">
        <v>80</v>
      </c>
      <c r="AV332" s="11" t="s">
        <v>80</v>
      </c>
      <c r="AW332" s="11" t="s">
        <v>6</v>
      </c>
      <c r="AX332" s="11" t="s">
        <v>70</v>
      </c>
      <c r="AY332" s="245" t="s">
        <v>134</v>
      </c>
    </row>
    <row r="333" s="13" customFormat="1">
      <c r="B333" s="256"/>
      <c r="C333" s="257"/>
      <c r="D333" s="232" t="s">
        <v>144</v>
      </c>
      <c r="E333" s="258" t="s">
        <v>21</v>
      </c>
      <c r="F333" s="259" t="s">
        <v>148</v>
      </c>
      <c r="G333" s="257"/>
      <c r="H333" s="260">
        <v>748</v>
      </c>
      <c r="I333" s="261"/>
      <c r="J333" s="257"/>
      <c r="K333" s="257"/>
      <c r="L333" s="262"/>
      <c r="M333" s="263"/>
      <c r="N333" s="264"/>
      <c r="O333" s="264"/>
      <c r="P333" s="264"/>
      <c r="Q333" s="264"/>
      <c r="R333" s="264"/>
      <c r="S333" s="264"/>
      <c r="T333" s="265"/>
      <c r="AT333" s="266" t="s">
        <v>144</v>
      </c>
      <c r="AU333" s="266" t="s">
        <v>80</v>
      </c>
      <c r="AV333" s="13" t="s">
        <v>141</v>
      </c>
      <c r="AW333" s="13" t="s">
        <v>33</v>
      </c>
      <c r="AX333" s="13" t="s">
        <v>78</v>
      </c>
      <c r="AY333" s="266" t="s">
        <v>134</v>
      </c>
    </row>
    <row r="334" s="1" customFormat="1" ht="25.5" customHeight="1">
      <c r="B334" s="45"/>
      <c r="C334" s="220" t="s">
        <v>292</v>
      </c>
      <c r="D334" s="220" t="s">
        <v>136</v>
      </c>
      <c r="E334" s="221" t="s">
        <v>408</v>
      </c>
      <c r="F334" s="222" t="s">
        <v>409</v>
      </c>
      <c r="G334" s="223" t="s">
        <v>139</v>
      </c>
      <c r="H334" s="224">
        <v>206</v>
      </c>
      <c r="I334" s="225"/>
      <c r="J334" s="226">
        <f>ROUND(I334*H334,2)</f>
        <v>0</v>
      </c>
      <c r="K334" s="222" t="s">
        <v>140</v>
      </c>
      <c r="L334" s="71"/>
      <c r="M334" s="227" t="s">
        <v>21</v>
      </c>
      <c r="N334" s="228" t="s">
        <v>41</v>
      </c>
      <c r="O334" s="46"/>
      <c r="P334" s="229">
        <f>O334*H334</f>
        <v>0</v>
      </c>
      <c r="Q334" s="229">
        <v>0</v>
      </c>
      <c r="R334" s="229">
        <f>Q334*H334</f>
        <v>0</v>
      </c>
      <c r="S334" s="229">
        <v>0</v>
      </c>
      <c r="T334" s="230">
        <f>S334*H334</f>
        <v>0</v>
      </c>
      <c r="AR334" s="23" t="s">
        <v>141</v>
      </c>
      <c r="AT334" s="23" t="s">
        <v>136</v>
      </c>
      <c r="AU334" s="23" t="s">
        <v>80</v>
      </c>
      <c r="AY334" s="23" t="s">
        <v>134</v>
      </c>
      <c r="BE334" s="231">
        <f>IF(N334="základní",J334,0)</f>
        <v>0</v>
      </c>
      <c r="BF334" s="231">
        <f>IF(N334="snížená",J334,0)</f>
        <v>0</v>
      </c>
      <c r="BG334" s="231">
        <f>IF(N334="zákl. přenesená",J334,0)</f>
        <v>0</v>
      </c>
      <c r="BH334" s="231">
        <f>IF(N334="sníž. přenesená",J334,0)</f>
        <v>0</v>
      </c>
      <c r="BI334" s="231">
        <f>IF(N334="nulová",J334,0)</f>
        <v>0</v>
      </c>
      <c r="BJ334" s="23" t="s">
        <v>78</v>
      </c>
      <c r="BK334" s="231">
        <f>ROUND(I334*H334,2)</f>
        <v>0</v>
      </c>
      <c r="BL334" s="23" t="s">
        <v>141</v>
      </c>
      <c r="BM334" s="23" t="s">
        <v>412</v>
      </c>
    </row>
    <row r="335" s="11" customFormat="1">
      <c r="B335" s="235"/>
      <c r="C335" s="236"/>
      <c r="D335" s="232" t="s">
        <v>144</v>
      </c>
      <c r="E335" s="237" t="s">
        <v>21</v>
      </c>
      <c r="F335" s="238" t="s">
        <v>285</v>
      </c>
      <c r="G335" s="236"/>
      <c r="H335" s="239">
        <v>206</v>
      </c>
      <c r="I335" s="240"/>
      <c r="J335" s="236"/>
      <c r="K335" s="236"/>
      <c r="L335" s="241"/>
      <c r="M335" s="242"/>
      <c r="N335" s="243"/>
      <c r="O335" s="243"/>
      <c r="P335" s="243"/>
      <c r="Q335" s="243"/>
      <c r="R335" s="243"/>
      <c r="S335" s="243"/>
      <c r="T335" s="244"/>
      <c r="AT335" s="245" t="s">
        <v>144</v>
      </c>
      <c r="AU335" s="245" t="s">
        <v>80</v>
      </c>
      <c r="AV335" s="11" t="s">
        <v>80</v>
      </c>
      <c r="AW335" s="11" t="s">
        <v>33</v>
      </c>
      <c r="AX335" s="11" t="s">
        <v>70</v>
      </c>
      <c r="AY335" s="245" t="s">
        <v>134</v>
      </c>
    </row>
    <row r="336" s="12" customFormat="1">
      <c r="B336" s="246"/>
      <c r="C336" s="247"/>
      <c r="D336" s="232" t="s">
        <v>144</v>
      </c>
      <c r="E336" s="248" t="s">
        <v>21</v>
      </c>
      <c r="F336" s="249" t="s">
        <v>413</v>
      </c>
      <c r="G336" s="247"/>
      <c r="H336" s="248" t="s">
        <v>21</v>
      </c>
      <c r="I336" s="250"/>
      <c r="J336" s="247"/>
      <c r="K336" s="247"/>
      <c r="L336" s="251"/>
      <c r="M336" s="252"/>
      <c r="N336" s="253"/>
      <c r="O336" s="253"/>
      <c r="P336" s="253"/>
      <c r="Q336" s="253"/>
      <c r="R336" s="253"/>
      <c r="S336" s="253"/>
      <c r="T336" s="254"/>
      <c r="AT336" s="255" t="s">
        <v>144</v>
      </c>
      <c r="AU336" s="255" t="s">
        <v>80</v>
      </c>
      <c r="AV336" s="12" t="s">
        <v>78</v>
      </c>
      <c r="AW336" s="12" t="s">
        <v>33</v>
      </c>
      <c r="AX336" s="12" t="s">
        <v>70</v>
      </c>
      <c r="AY336" s="255" t="s">
        <v>134</v>
      </c>
    </row>
    <row r="337" s="13" customFormat="1">
      <c r="B337" s="256"/>
      <c r="C337" s="257"/>
      <c r="D337" s="232" t="s">
        <v>144</v>
      </c>
      <c r="E337" s="258" t="s">
        <v>21</v>
      </c>
      <c r="F337" s="259" t="s">
        <v>148</v>
      </c>
      <c r="G337" s="257"/>
      <c r="H337" s="260">
        <v>206</v>
      </c>
      <c r="I337" s="261"/>
      <c r="J337" s="257"/>
      <c r="K337" s="257"/>
      <c r="L337" s="262"/>
      <c r="M337" s="263"/>
      <c r="N337" s="264"/>
      <c r="O337" s="264"/>
      <c r="P337" s="264"/>
      <c r="Q337" s="264"/>
      <c r="R337" s="264"/>
      <c r="S337" s="264"/>
      <c r="T337" s="265"/>
      <c r="AT337" s="266" t="s">
        <v>144</v>
      </c>
      <c r="AU337" s="266" t="s">
        <v>80</v>
      </c>
      <c r="AV337" s="13" t="s">
        <v>141</v>
      </c>
      <c r="AW337" s="13" t="s">
        <v>33</v>
      </c>
      <c r="AX337" s="13" t="s">
        <v>78</v>
      </c>
      <c r="AY337" s="266" t="s">
        <v>134</v>
      </c>
    </row>
    <row r="338" s="1" customFormat="1" ht="25.5" customHeight="1">
      <c r="B338" s="45"/>
      <c r="C338" s="220" t="s">
        <v>414</v>
      </c>
      <c r="D338" s="220" t="s">
        <v>136</v>
      </c>
      <c r="E338" s="221" t="s">
        <v>408</v>
      </c>
      <c r="F338" s="222" t="s">
        <v>409</v>
      </c>
      <c r="G338" s="223" t="s">
        <v>139</v>
      </c>
      <c r="H338" s="224">
        <v>37</v>
      </c>
      <c r="I338" s="225"/>
      <c r="J338" s="226">
        <f>ROUND(I338*H338,2)</f>
        <v>0</v>
      </c>
      <c r="K338" s="222" t="s">
        <v>140</v>
      </c>
      <c r="L338" s="71"/>
      <c r="M338" s="227" t="s">
        <v>21</v>
      </c>
      <c r="N338" s="228" t="s">
        <v>41</v>
      </c>
      <c r="O338" s="46"/>
      <c r="P338" s="229">
        <f>O338*H338</f>
        <v>0</v>
      </c>
      <c r="Q338" s="229">
        <v>0</v>
      </c>
      <c r="R338" s="229">
        <f>Q338*H338</f>
        <v>0</v>
      </c>
      <c r="S338" s="229">
        <v>0</v>
      </c>
      <c r="T338" s="230">
        <f>S338*H338</f>
        <v>0</v>
      </c>
      <c r="AR338" s="23" t="s">
        <v>141</v>
      </c>
      <c r="AT338" s="23" t="s">
        <v>136</v>
      </c>
      <c r="AU338" s="23" t="s">
        <v>80</v>
      </c>
      <c r="AY338" s="23" t="s">
        <v>134</v>
      </c>
      <c r="BE338" s="231">
        <f>IF(N338="základní",J338,0)</f>
        <v>0</v>
      </c>
      <c r="BF338" s="231">
        <f>IF(N338="snížená",J338,0)</f>
        <v>0</v>
      </c>
      <c r="BG338" s="231">
        <f>IF(N338="zákl. přenesená",J338,0)</f>
        <v>0</v>
      </c>
      <c r="BH338" s="231">
        <f>IF(N338="sníž. přenesená",J338,0)</f>
        <v>0</v>
      </c>
      <c r="BI338" s="231">
        <f>IF(N338="nulová",J338,0)</f>
        <v>0</v>
      </c>
      <c r="BJ338" s="23" t="s">
        <v>78</v>
      </c>
      <c r="BK338" s="231">
        <f>ROUND(I338*H338,2)</f>
        <v>0</v>
      </c>
      <c r="BL338" s="23" t="s">
        <v>141</v>
      </c>
      <c r="BM338" s="23" t="s">
        <v>415</v>
      </c>
    </row>
    <row r="339" s="11" customFormat="1">
      <c r="B339" s="235"/>
      <c r="C339" s="236"/>
      <c r="D339" s="232" t="s">
        <v>144</v>
      </c>
      <c r="E339" s="237" t="s">
        <v>21</v>
      </c>
      <c r="F339" s="238" t="s">
        <v>342</v>
      </c>
      <c r="G339" s="236"/>
      <c r="H339" s="239">
        <v>37</v>
      </c>
      <c r="I339" s="240"/>
      <c r="J339" s="236"/>
      <c r="K339" s="236"/>
      <c r="L339" s="241"/>
      <c r="M339" s="242"/>
      <c r="N339" s="243"/>
      <c r="O339" s="243"/>
      <c r="P339" s="243"/>
      <c r="Q339" s="243"/>
      <c r="R339" s="243"/>
      <c r="S339" s="243"/>
      <c r="T339" s="244"/>
      <c r="AT339" s="245" t="s">
        <v>144</v>
      </c>
      <c r="AU339" s="245" t="s">
        <v>80</v>
      </c>
      <c r="AV339" s="11" t="s">
        <v>80</v>
      </c>
      <c r="AW339" s="11" t="s">
        <v>33</v>
      </c>
      <c r="AX339" s="11" t="s">
        <v>70</v>
      </c>
      <c r="AY339" s="245" t="s">
        <v>134</v>
      </c>
    </row>
    <row r="340" s="12" customFormat="1">
      <c r="B340" s="246"/>
      <c r="C340" s="247"/>
      <c r="D340" s="232" t="s">
        <v>144</v>
      </c>
      <c r="E340" s="248" t="s">
        <v>21</v>
      </c>
      <c r="F340" s="249" t="s">
        <v>416</v>
      </c>
      <c r="G340" s="247"/>
      <c r="H340" s="248" t="s">
        <v>21</v>
      </c>
      <c r="I340" s="250"/>
      <c r="J340" s="247"/>
      <c r="K340" s="247"/>
      <c r="L340" s="251"/>
      <c r="M340" s="252"/>
      <c r="N340" s="253"/>
      <c r="O340" s="253"/>
      <c r="P340" s="253"/>
      <c r="Q340" s="253"/>
      <c r="R340" s="253"/>
      <c r="S340" s="253"/>
      <c r="T340" s="254"/>
      <c r="AT340" s="255" t="s">
        <v>144</v>
      </c>
      <c r="AU340" s="255" t="s">
        <v>80</v>
      </c>
      <c r="AV340" s="12" t="s">
        <v>78</v>
      </c>
      <c r="AW340" s="12" t="s">
        <v>33</v>
      </c>
      <c r="AX340" s="12" t="s">
        <v>70</v>
      </c>
      <c r="AY340" s="255" t="s">
        <v>134</v>
      </c>
    </row>
    <row r="341" s="13" customFormat="1">
      <c r="B341" s="256"/>
      <c r="C341" s="257"/>
      <c r="D341" s="232" t="s">
        <v>144</v>
      </c>
      <c r="E341" s="258" t="s">
        <v>21</v>
      </c>
      <c r="F341" s="259" t="s">
        <v>148</v>
      </c>
      <c r="G341" s="257"/>
      <c r="H341" s="260">
        <v>37</v>
      </c>
      <c r="I341" s="261"/>
      <c r="J341" s="257"/>
      <c r="K341" s="257"/>
      <c r="L341" s="262"/>
      <c r="M341" s="263"/>
      <c r="N341" s="264"/>
      <c r="O341" s="264"/>
      <c r="P341" s="264"/>
      <c r="Q341" s="264"/>
      <c r="R341" s="264"/>
      <c r="S341" s="264"/>
      <c r="T341" s="265"/>
      <c r="AT341" s="266" t="s">
        <v>144</v>
      </c>
      <c r="AU341" s="266" t="s">
        <v>80</v>
      </c>
      <c r="AV341" s="13" t="s">
        <v>141</v>
      </c>
      <c r="AW341" s="13" t="s">
        <v>33</v>
      </c>
      <c r="AX341" s="13" t="s">
        <v>78</v>
      </c>
      <c r="AY341" s="266" t="s">
        <v>134</v>
      </c>
    </row>
    <row r="342" s="1" customFormat="1" ht="25.5" customHeight="1">
      <c r="B342" s="45"/>
      <c r="C342" s="220" t="s">
        <v>297</v>
      </c>
      <c r="D342" s="220" t="s">
        <v>136</v>
      </c>
      <c r="E342" s="221" t="s">
        <v>417</v>
      </c>
      <c r="F342" s="222" t="s">
        <v>418</v>
      </c>
      <c r="G342" s="223" t="s">
        <v>139</v>
      </c>
      <c r="H342" s="224">
        <v>748</v>
      </c>
      <c r="I342" s="225"/>
      <c r="J342" s="226">
        <f>ROUND(I342*H342,2)</f>
        <v>0</v>
      </c>
      <c r="K342" s="222" t="s">
        <v>140</v>
      </c>
      <c r="L342" s="71"/>
      <c r="M342" s="227" t="s">
        <v>21</v>
      </c>
      <c r="N342" s="228" t="s">
        <v>41</v>
      </c>
      <c r="O342" s="46"/>
      <c r="P342" s="229">
        <f>O342*H342</f>
        <v>0</v>
      </c>
      <c r="Q342" s="229">
        <v>0</v>
      </c>
      <c r="R342" s="229">
        <f>Q342*H342</f>
        <v>0</v>
      </c>
      <c r="S342" s="229">
        <v>0</v>
      </c>
      <c r="T342" s="230">
        <f>S342*H342</f>
        <v>0</v>
      </c>
      <c r="AR342" s="23" t="s">
        <v>141</v>
      </c>
      <c r="AT342" s="23" t="s">
        <v>136</v>
      </c>
      <c r="AU342" s="23" t="s">
        <v>80</v>
      </c>
      <c r="AY342" s="23" t="s">
        <v>134</v>
      </c>
      <c r="BE342" s="231">
        <f>IF(N342="základní",J342,0)</f>
        <v>0</v>
      </c>
      <c r="BF342" s="231">
        <f>IF(N342="snížená",J342,0)</f>
        <v>0</v>
      </c>
      <c r="BG342" s="231">
        <f>IF(N342="zákl. přenesená",J342,0)</f>
        <v>0</v>
      </c>
      <c r="BH342" s="231">
        <f>IF(N342="sníž. přenesená",J342,0)</f>
        <v>0</v>
      </c>
      <c r="BI342" s="231">
        <f>IF(N342="nulová",J342,0)</f>
        <v>0</v>
      </c>
      <c r="BJ342" s="23" t="s">
        <v>78</v>
      </c>
      <c r="BK342" s="231">
        <f>ROUND(I342*H342,2)</f>
        <v>0</v>
      </c>
      <c r="BL342" s="23" t="s">
        <v>141</v>
      </c>
      <c r="BM342" s="23" t="s">
        <v>419</v>
      </c>
    </row>
    <row r="343" s="1" customFormat="1">
      <c r="B343" s="45"/>
      <c r="C343" s="73"/>
      <c r="D343" s="232" t="s">
        <v>142</v>
      </c>
      <c r="E343" s="73"/>
      <c r="F343" s="233" t="s">
        <v>420</v>
      </c>
      <c r="G343" s="73"/>
      <c r="H343" s="73"/>
      <c r="I343" s="190"/>
      <c r="J343" s="73"/>
      <c r="K343" s="73"/>
      <c r="L343" s="71"/>
      <c r="M343" s="234"/>
      <c r="N343" s="46"/>
      <c r="O343" s="46"/>
      <c r="P343" s="46"/>
      <c r="Q343" s="46"/>
      <c r="R343" s="46"/>
      <c r="S343" s="46"/>
      <c r="T343" s="94"/>
      <c r="AT343" s="23" t="s">
        <v>142</v>
      </c>
      <c r="AU343" s="23" t="s">
        <v>80</v>
      </c>
    </row>
    <row r="344" s="11" customFormat="1">
      <c r="B344" s="235"/>
      <c r="C344" s="236"/>
      <c r="D344" s="232" t="s">
        <v>144</v>
      </c>
      <c r="E344" s="237" t="s">
        <v>21</v>
      </c>
      <c r="F344" s="238" t="s">
        <v>411</v>
      </c>
      <c r="G344" s="236"/>
      <c r="H344" s="239">
        <v>748</v>
      </c>
      <c r="I344" s="240"/>
      <c r="J344" s="236"/>
      <c r="K344" s="236"/>
      <c r="L344" s="241"/>
      <c r="M344" s="242"/>
      <c r="N344" s="243"/>
      <c r="O344" s="243"/>
      <c r="P344" s="243"/>
      <c r="Q344" s="243"/>
      <c r="R344" s="243"/>
      <c r="S344" s="243"/>
      <c r="T344" s="244"/>
      <c r="AT344" s="245" t="s">
        <v>144</v>
      </c>
      <c r="AU344" s="245" t="s">
        <v>80</v>
      </c>
      <c r="AV344" s="11" t="s">
        <v>80</v>
      </c>
      <c r="AW344" s="11" t="s">
        <v>33</v>
      </c>
      <c r="AX344" s="11" t="s">
        <v>70</v>
      </c>
      <c r="AY344" s="245" t="s">
        <v>134</v>
      </c>
    </row>
    <row r="345" s="12" customFormat="1">
      <c r="B345" s="246"/>
      <c r="C345" s="247"/>
      <c r="D345" s="232" t="s">
        <v>144</v>
      </c>
      <c r="E345" s="248" t="s">
        <v>21</v>
      </c>
      <c r="F345" s="249" t="s">
        <v>158</v>
      </c>
      <c r="G345" s="247"/>
      <c r="H345" s="248" t="s">
        <v>21</v>
      </c>
      <c r="I345" s="250"/>
      <c r="J345" s="247"/>
      <c r="K345" s="247"/>
      <c r="L345" s="251"/>
      <c r="M345" s="252"/>
      <c r="N345" s="253"/>
      <c r="O345" s="253"/>
      <c r="P345" s="253"/>
      <c r="Q345" s="253"/>
      <c r="R345" s="253"/>
      <c r="S345" s="253"/>
      <c r="T345" s="254"/>
      <c r="AT345" s="255" t="s">
        <v>144</v>
      </c>
      <c r="AU345" s="255" t="s">
        <v>80</v>
      </c>
      <c r="AV345" s="12" t="s">
        <v>78</v>
      </c>
      <c r="AW345" s="12" t="s">
        <v>33</v>
      </c>
      <c r="AX345" s="12" t="s">
        <v>70</v>
      </c>
      <c r="AY345" s="255" t="s">
        <v>134</v>
      </c>
    </row>
    <row r="346" s="13" customFormat="1">
      <c r="B346" s="256"/>
      <c r="C346" s="257"/>
      <c r="D346" s="232" t="s">
        <v>144</v>
      </c>
      <c r="E346" s="258" t="s">
        <v>21</v>
      </c>
      <c r="F346" s="259" t="s">
        <v>148</v>
      </c>
      <c r="G346" s="257"/>
      <c r="H346" s="260">
        <v>748</v>
      </c>
      <c r="I346" s="261"/>
      <c r="J346" s="257"/>
      <c r="K346" s="257"/>
      <c r="L346" s="262"/>
      <c r="M346" s="263"/>
      <c r="N346" s="264"/>
      <c r="O346" s="264"/>
      <c r="P346" s="264"/>
      <c r="Q346" s="264"/>
      <c r="R346" s="264"/>
      <c r="S346" s="264"/>
      <c r="T346" s="265"/>
      <c r="AT346" s="266" t="s">
        <v>144</v>
      </c>
      <c r="AU346" s="266" t="s">
        <v>80</v>
      </c>
      <c r="AV346" s="13" t="s">
        <v>141</v>
      </c>
      <c r="AW346" s="13" t="s">
        <v>33</v>
      </c>
      <c r="AX346" s="13" t="s">
        <v>78</v>
      </c>
      <c r="AY346" s="266" t="s">
        <v>134</v>
      </c>
    </row>
    <row r="347" s="1" customFormat="1" ht="25.5" customHeight="1">
      <c r="B347" s="45"/>
      <c r="C347" s="220" t="s">
        <v>421</v>
      </c>
      <c r="D347" s="220" t="s">
        <v>136</v>
      </c>
      <c r="E347" s="221" t="s">
        <v>417</v>
      </c>
      <c r="F347" s="222" t="s">
        <v>418</v>
      </c>
      <c r="G347" s="223" t="s">
        <v>139</v>
      </c>
      <c r="H347" s="224">
        <v>25.5</v>
      </c>
      <c r="I347" s="225"/>
      <c r="J347" s="226">
        <f>ROUND(I347*H347,2)</f>
        <v>0</v>
      </c>
      <c r="K347" s="222" t="s">
        <v>140</v>
      </c>
      <c r="L347" s="71"/>
      <c r="M347" s="227" t="s">
        <v>21</v>
      </c>
      <c r="N347" s="228" t="s">
        <v>41</v>
      </c>
      <c r="O347" s="46"/>
      <c r="P347" s="229">
        <f>O347*H347</f>
        <v>0</v>
      </c>
      <c r="Q347" s="229">
        <v>0</v>
      </c>
      <c r="R347" s="229">
        <f>Q347*H347</f>
        <v>0</v>
      </c>
      <c r="S347" s="229">
        <v>0</v>
      </c>
      <c r="T347" s="230">
        <f>S347*H347</f>
        <v>0</v>
      </c>
      <c r="AR347" s="23" t="s">
        <v>141</v>
      </c>
      <c r="AT347" s="23" t="s">
        <v>136</v>
      </c>
      <c r="AU347" s="23" t="s">
        <v>80</v>
      </c>
      <c r="AY347" s="23" t="s">
        <v>134</v>
      </c>
      <c r="BE347" s="231">
        <f>IF(N347="základní",J347,0)</f>
        <v>0</v>
      </c>
      <c r="BF347" s="231">
        <f>IF(N347="snížená",J347,0)</f>
        <v>0</v>
      </c>
      <c r="BG347" s="231">
        <f>IF(N347="zákl. přenesená",J347,0)</f>
        <v>0</v>
      </c>
      <c r="BH347" s="231">
        <f>IF(N347="sníž. přenesená",J347,0)</f>
        <v>0</v>
      </c>
      <c r="BI347" s="231">
        <f>IF(N347="nulová",J347,0)</f>
        <v>0</v>
      </c>
      <c r="BJ347" s="23" t="s">
        <v>78</v>
      </c>
      <c r="BK347" s="231">
        <f>ROUND(I347*H347,2)</f>
        <v>0</v>
      </c>
      <c r="BL347" s="23" t="s">
        <v>141</v>
      </c>
      <c r="BM347" s="23" t="s">
        <v>422</v>
      </c>
    </row>
    <row r="348" s="1" customFormat="1">
      <c r="B348" s="45"/>
      <c r="C348" s="73"/>
      <c r="D348" s="232" t="s">
        <v>142</v>
      </c>
      <c r="E348" s="73"/>
      <c r="F348" s="233" t="s">
        <v>420</v>
      </c>
      <c r="G348" s="73"/>
      <c r="H348" s="73"/>
      <c r="I348" s="190"/>
      <c r="J348" s="73"/>
      <c r="K348" s="73"/>
      <c r="L348" s="71"/>
      <c r="M348" s="234"/>
      <c r="N348" s="46"/>
      <c r="O348" s="46"/>
      <c r="P348" s="46"/>
      <c r="Q348" s="46"/>
      <c r="R348" s="46"/>
      <c r="S348" s="46"/>
      <c r="T348" s="94"/>
      <c r="AT348" s="23" t="s">
        <v>142</v>
      </c>
      <c r="AU348" s="23" t="s">
        <v>80</v>
      </c>
    </row>
    <row r="349" s="11" customFormat="1">
      <c r="B349" s="235"/>
      <c r="C349" s="236"/>
      <c r="D349" s="232" t="s">
        <v>144</v>
      </c>
      <c r="E349" s="237" t="s">
        <v>21</v>
      </c>
      <c r="F349" s="238" t="s">
        <v>397</v>
      </c>
      <c r="G349" s="236"/>
      <c r="H349" s="239">
        <v>25.5</v>
      </c>
      <c r="I349" s="240"/>
      <c r="J349" s="236"/>
      <c r="K349" s="236"/>
      <c r="L349" s="241"/>
      <c r="M349" s="242"/>
      <c r="N349" s="243"/>
      <c r="O349" s="243"/>
      <c r="P349" s="243"/>
      <c r="Q349" s="243"/>
      <c r="R349" s="243"/>
      <c r="S349" s="243"/>
      <c r="T349" s="244"/>
      <c r="AT349" s="245" t="s">
        <v>144</v>
      </c>
      <c r="AU349" s="245" t="s">
        <v>80</v>
      </c>
      <c r="AV349" s="11" t="s">
        <v>80</v>
      </c>
      <c r="AW349" s="11" t="s">
        <v>33</v>
      </c>
      <c r="AX349" s="11" t="s">
        <v>70</v>
      </c>
      <c r="AY349" s="245" t="s">
        <v>134</v>
      </c>
    </row>
    <row r="350" s="12" customFormat="1">
      <c r="B350" s="246"/>
      <c r="C350" s="247"/>
      <c r="D350" s="232" t="s">
        <v>144</v>
      </c>
      <c r="E350" s="248" t="s">
        <v>21</v>
      </c>
      <c r="F350" s="249" t="s">
        <v>423</v>
      </c>
      <c r="G350" s="247"/>
      <c r="H350" s="248" t="s">
        <v>21</v>
      </c>
      <c r="I350" s="250"/>
      <c r="J350" s="247"/>
      <c r="K350" s="247"/>
      <c r="L350" s="251"/>
      <c r="M350" s="252"/>
      <c r="N350" s="253"/>
      <c r="O350" s="253"/>
      <c r="P350" s="253"/>
      <c r="Q350" s="253"/>
      <c r="R350" s="253"/>
      <c r="S350" s="253"/>
      <c r="T350" s="254"/>
      <c r="AT350" s="255" t="s">
        <v>144</v>
      </c>
      <c r="AU350" s="255" t="s">
        <v>80</v>
      </c>
      <c r="AV350" s="12" t="s">
        <v>78</v>
      </c>
      <c r="AW350" s="12" t="s">
        <v>33</v>
      </c>
      <c r="AX350" s="12" t="s">
        <v>70</v>
      </c>
      <c r="AY350" s="255" t="s">
        <v>134</v>
      </c>
    </row>
    <row r="351" s="13" customFormat="1">
      <c r="B351" s="256"/>
      <c r="C351" s="257"/>
      <c r="D351" s="232" t="s">
        <v>144</v>
      </c>
      <c r="E351" s="258" t="s">
        <v>21</v>
      </c>
      <c r="F351" s="259" t="s">
        <v>148</v>
      </c>
      <c r="G351" s="257"/>
      <c r="H351" s="260">
        <v>25.5</v>
      </c>
      <c r="I351" s="261"/>
      <c r="J351" s="257"/>
      <c r="K351" s="257"/>
      <c r="L351" s="262"/>
      <c r="M351" s="263"/>
      <c r="N351" s="264"/>
      <c r="O351" s="264"/>
      <c r="P351" s="264"/>
      <c r="Q351" s="264"/>
      <c r="R351" s="264"/>
      <c r="S351" s="264"/>
      <c r="T351" s="265"/>
      <c r="AT351" s="266" t="s">
        <v>144</v>
      </c>
      <c r="AU351" s="266" t="s">
        <v>80</v>
      </c>
      <c r="AV351" s="13" t="s">
        <v>141</v>
      </c>
      <c r="AW351" s="13" t="s">
        <v>33</v>
      </c>
      <c r="AX351" s="13" t="s">
        <v>78</v>
      </c>
      <c r="AY351" s="266" t="s">
        <v>134</v>
      </c>
    </row>
    <row r="352" s="1" customFormat="1" ht="25.5" customHeight="1">
      <c r="B352" s="45"/>
      <c r="C352" s="220" t="s">
        <v>301</v>
      </c>
      <c r="D352" s="220" t="s">
        <v>136</v>
      </c>
      <c r="E352" s="221" t="s">
        <v>417</v>
      </c>
      <c r="F352" s="222" t="s">
        <v>418</v>
      </c>
      <c r="G352" s="223" t="s">
        <v>139</v>
      </c>
      <c r="H352" s="224">
        <v>215</v>
      </c>
      <c r="I352" s="225"/>
      <c r="J352" s="226">
        <f>ROUND(I352*H352,2)</f>
        <v>0</v>
      </c>
      <c r="K352" s="222" t="s">
        <v>140</v>
      </c>
      <c r="L352" s="71"/>
      <c r="M352" s="227" t="s">
        <v>21</v>
      </c>
      <c r="N352" s="228" t="s">
        <v>41</v>
      </c>
      <c r="O352" s="46"/>
      <c r="P352" s="229">
        <f>O352*H352</f>
        <v>0</v>
      </c>
      <c r="Q352" s="229">
        <v>0</v>
      </c>
      <c r="R352" s="229">
        <f>Q352*H352</f>
        <v>0</v>
      </c>
      <c r="S352" s="229">
        <v>0</v>
      </c>
      <c r="T352" s="230">
        <f>S352*H352</f>
        <v>0</v>
      </c>
      <c r="AR352" s="23" t="s">
        <v>141</v>
      </c>
      <c r="AT352" s="23" t="s">
        <v>136</v>
      </c>
      <c r="AU352" s="23" t="s">
        <v>80</v>
      </c>
      <c r="AY352" s="23" t="s">
        <v>134</v>
      </c>
      <c r="BE352" s="231">
        <f>IF(N352="základní",J352,0)</f>
        <v>0</v>
      </c>
      <c r="BF352" s="231">
        <f>IF(N352="snížená",J352,0)</f>
        <v>0</v>
      </c>
      <c r="BG352" s="231">
        <f>IF(N352="zákl. přenesená",J352,0)</f>
        <v>0</v>
      </c>
      <c r="BH352" s="231">
        <f>IF(N352="sníž. přenesená",J352,0)</f>
        <v>0</v>
      </c>
      <c r="BI352" s="231">
        <f>IF(N352="nulová",J352,0)</f>
        <v>0</v>
      </c>
      <c r="BJ352" s="23" t="s">
        <v>78</v>
      </c>
      <c r="BK352" s="231">
        <f>ROUND(I352*H352,2)</f>
        <v>0</v>
      </c>
      <c r="BL352" s="23" t="s">
        <v>141</v>
      </c>
      <c r="BM352" s="23" t="s">
        <v>424</v>
      </c>
    </row>
    <row r="353" s="1" customFormat="1">
      <c r="B353" s="45"/>
      <c r="C353" s="73"/>
      <c r="D353" s="232" t="s">
        <v>142</v>
      </c>
      <c r="E353" s="73"/>
      <c r="F353" s="233" t="s">
        <v>420</v>
      </c>
      <c r="G353" s="73"/>
      <c r="H353" s="73"/>
      <c r="I353" s="190"/>
      <c r="J353" s="73"/>
      <c r="K353" s="73"/>
      <c r="L353" s="71"/>
      <c r="M353" s="234"/>
      <c r="N353" s="46"/>
      <c r="O353" s="46"/>
      <c r="P353" s="46"/>
      <c r="Q353" s="46"/>
      <c r="R353" s="46"/>
      <c r="S353" s="46"/>
      <c r="T353" s="94"/>
      <c r="AT353" s="23" t="s">
        <v>142</v>
      </c>
      <c r="AU353" s="23" t="s">
        <v>80</v>
      </c>
    </row>
    <row r="354" s="11" customFormat="1">
      <c r="B354" s="235"/>
      <c r="C354" s="236"/>
      <c r="D354" s="232" t="s">
        <v>144</v>
      </c>
      <c r="E354" s="237" t="s">
        <v>21</v>
      </c>
      <c r="F354" s="238" t="s">
        <v>425</v>
      </c>
      <c r="G354" s="236"/>
      <c r="H354" s="239">
        <v>215</v>
      </c>
      <c r="I354" s="240"/>
      <c r="J354" s="236"/>
      <c r="K354" s="236"/>
      <c r="L354" s="241"/>
      <c r="M354" s="242"/>
      <c r="N354" s="243"/>
      <c r="O354" s="243"/>
      <c r="P354" s="243"/>
      <c r="Q354" s="243"/>
      <c r="R354" s="243"/>
      <c r="S354" s="243"/>
      <c r="T354" s="244"/>
      <c r="AT354" s="245" t="s">
        <v>144</v>
      </c>
      <c r="AU354" s="245" t="s">
        <v>80</v>
      </c>
      <c r="AV354" s="11" t="s">
        <v>80</v>
      </c>
      <c r="AW354" s="11" t="s">
        <v>33</v>
      </c>
      <c r="AX354" s="11" t="s">
        <v>70</v>
      </c>
      <c r="AY354" s="245" t="s">
        <v>134</v>
      </c>
    </row>
    <row r="355" s="12" customFormat="1">
      <c r="B355" s="246"/>
      <c r="C355" s="247"/>
      <c r="D355" s="232" t="s">
        <v>144</v>
      </c>
      <c r="E355" s="248" t="s">
        <v>21</v>
      </c>
      <c r="F355" s="249" t="s">
        <v>426</v>
      </c>
      <c r="G355" s="247"/>
      <c r="H355" s="248" t="s">
        <v>21</v>
      </c>
      <c r="I355" s="250"/>
      <c r="J355" s="247"/>
      <c r="K355" s="247"/>
      <c r="L355" s="251"/>
      <c r="M355" s="252"/>
      <c r="N355" s="253"/>
      <c r="O355" s="253"/>
      <c r="P355" s="253"/>
      <c r="Q355" s="253"/>
      <c r="R355" s="253"/>
      <c r="S355" s="253"/>
      <c r="T355" s="254"/>
      <c r="AT355" s="255" t="s">
        <v>144</v>
      </c>
      <c r="AU355" s="255" t="s">
        <v>80</v>
      </c>
      <c r="AV355" s="12" t="s">
        <v>78</v>
      </c>
      <c r="AW355" s="12" t="s">
        <v>33</v>
      </c>
      <c r="AX355" s="12" t="s">
        <v>70</v>
      </c>
      <c r="AY355" s="255" t="s">
        <v>134</v>
      </c>
    </row>
    <row r="356" s="13" customFormat="1">
      <c r="B356" s="256"/>
      <c r="C356" s="257"/>
      <c r="D356" s="232" t="s">
        <v>144</v>
      </c>
      <c r="E356" s="258" t="s">
        <v>21</v>
      </c>
      <c r="F356" s="259" t="s">
        <v>148</v>
      </c>
      <c r="G356" s="257"/>
      <c r="H356" s="260">
        <v>215</v>
      </c>
      <c r="I356" s="261"/>
      <c r="J356" s="257"/>
      <c r="K356" s="257"/>
      <c r="L356" s="262"/>
      <c r="M356" s="263"/>
      <c r="N356" s="264"/>
      <c r="O356" s="264"/>
      <c r="P356" s="264"/>
      <c r="Q356" s="264"/>
      <c r="R356" s="264"/>
      <c r="S356" s="264"/>
      <c r="T356" s="265"/>
      <c r="AT356" s="266" t="s">
        <v>144</v>
      </c>
      <c r="AU356" s="266" t="s">
        <v>80</v>
      </c>
      <c r="AV356" s="13" t="s">
        <v>141</v>
      </c>
      <c r="AW356" s="13" t="s">
        <v>33</v>
      </c>
      <c r="AX356" s="13" t="s">
        <v>78</v>
      </c>
      <c r="AY356" s="266" t="s">
        <v>134</v>
      </c>
    </row>
    <row r="357" s="1" customFormat="1" ht="25.5" customHeight="1">
      <c r="B357" s="45"/>
      <c r="C357" s="220" t="s">
        <v>427</v>
      </c>
      <c r="D357" s="220" t="s">
        <v>136</v>
      </c>
      <c r="E357" s="221" t="s">
        <v>428</v>
      </c>
      <c r="F357" s="222" t="s">
        <v>429</v>
      </c>
      <c r="G357" s="223" t="s">
        <v>139</v>
      </c>
      <c r="H357" s="224">
        <v>206</v>
      </c>
      <c r="I357" s="225"/>
      <c r="J357" s="226">
        <f>ROUND(I357*H357,2)</f>
        <v>0</v>
      </c>
      <c r="K357" s="222" t="s">
        <v>140</v>
      </c>
      <c r="L357" s="71"/>
      <c r="M357" s="227" t="s">
        <v>21</v>
      </c>
      <c r="N357" s="228" t="s">
        <v>41</v>
      </c>
      <c r="O357" s="46"/>
      <c r="P357" s="229">
        <f>O357*H357</f>
        <v>0</v>
      </c>
      <c r="Q357" s="229">
        <v>0</v>
      </c>
      <c r="R357" s="229">
        <f>Q357*H357</f>
        <v>0</v>
      </c>
      <c r="S357" s="229">
        <v>0</v>
      </c>
      <c r="T357" s="230">
        <f>S357*H357</f>
        <v>0</v>
      </c>
      <c r="AR357" s="23" t="s">
        <v>141</v>
      </c>
      <c r="AT357" s="23" t="s">
        <v>136</v>
      </c>
      <c r="AU357" s="23" t="s">
        <v>80</v>
      </c>
      <c r="AY357" s="23" t="s">
        <v>134</v>
      </c>
      <c r="BE357" s="231">
        <f>IF(N357="základní",J357,0)</f>
        <v>0</v>
      </c>
      <c r="BF357" s="231">
        <f>IF(N357="snížená",J357,0)</f>
        <v>0</v>
      </c>
      <c r="BG357" s="231">
        <f>IF(N357="zákl. přenesená",J357,0)</f>
        <v>0</v>
      </c>
      <c r="BH357" s="231">
        <f>IF(N357="sníž. přenesená",J357,0)</f>
        <v>0</v>
      </c>
      <c r="BI357" s="231">
        <f>IF(N357="nulová",J357,0)</f>
        <v>0</v>
      </c>
      <c r="BJ357" s="23" t="s">
        <v>78</v>
      </c>
      <c r="BK357" s="231">
        <f>ROUND(I357*H357,2)</f>
        <v>0</v>
      </c>
      <c r="BL357" s="23" t="s">
        <v>141</v>
      </c>
      <c r="BM357" s="23" t="s">
        <v>430</v>
      </c>
    </row>
    <row r="358" s="1" customFormat="1">
      <c r="B358" s="45"/>
      <c r="C358" s="73"/>
      <c r="D358" s="232" t="s">
        <v>142</v>
      </c>
      <c r="E358" s="73"/>
      <c r="F358" s="233" t="s">
        <v>420</v>
      </c>
      <c r="G358" s="73"/>
      <c r="H358" s="73"/>
      <c r="I358" s="190"/>
      <c r="J358" s="73"/>
      <c r="K358" s="73"/>
      <c r="L358" s="71"/>
      <c r="M358" s="234"/>
      <c r="N358" s="46"/>
      <c r="O358" s="46"/>
      <c r="P358" s="46"/>
      <c r="Q358" s="46"/>
      <c r="R358" s="46"/>
      <c r="S358" s="46"/>
      <c r="T358" s="94"/>
      <c r="AT358" s="23" t="s">
        <v>142</v>
      </c>
      <c r="AU358" s="23" t="s">
        <v>80</v>
      </c>
    </row>
    <row r="359" s="11" customFormat="1">
      <c r="B359" s="235"/>
      <c r="C359" s="236"/>
      <c r="D359" s="232" t="s">
        <v>144</v>
      </c>
      <c r="E359" s="237" t="s">
        <v>21</v>
      </c>
      <c r="F359" s="238" t="s">
        <v>285</v>
      </c>
      <c r="G359" s="236"/>
      <c r="H359" s="239">
        <v>206</v>
      </c>
      <c r="I359" s="240"/>
      <c r="J359" s="236"/>
      <c r="K359" s="236"/>
      <c r="L359" s="241"/>
      <c r="M359" s="242"/>
      <c r="N359" s="243"/>
      <c r="O359" s="243"/>
      <c r="P359" s="243"/>
      <c r="Q359" s="243"/>
      <c r="R359" s="243"/>
      <c r="S359" s="243"/>
      <c r="T359" s="244"/>
      <c r="AT359" s="245" t="s">
        <v>144</v>
      </c>
      <c r="AU359" s="245" t="s">
        <v>80</v>
      </c>
      <c r="AV359" s="11" t="s">
        <v>80</v>
      </c>
      <c r="AW359" s="11" t="s">
        <v>33</v>
      </c>
      <c r="AX359" s="11" t="s">
        <v>70</v>
      </c>
      <c r="AY359" s="245" t="s">
        <v>134</v>
      </c>
    </row>
    <row r="360" s="12" customFormat="1">
      <c r="B360" s="246"/>
      <c r="C360" s="247"/>
      <c r="D360" s="232" t="s">
        <v>144</v>
      </c>
      <c r="E360" s="248" t="s">
        <v>21</v>
      </c>
      <c r="F360" s="249" t="s">
        <v>413</v>
      </c>
      <c r="G360" s="247"/>
      <c r="H360" s="248" t="s">
        <v>21</v>
      </c>
      <c r="I360" s="250"/>
      <c r="J360" s="247"/>
      <c r="K360" s="247"/>
      <c r="L360" s="251"/>
      <c r="M360" s="252"/>
      <c r="N360" s="253"/>
      <c r="O360" s="253"/>
      <c r="P360" s="253"/>
      <c r="Q360" s="253"/>
      <c r="R360" s="253"/>
      <c r="S360" s="253"/>
      <c r="T360" s="254"/>
      <c r="AT360" s="255" t="s">
        <v>144</v>
      </c>
      <c r="AU360" s="255" t="s">
        <v>80</v>
      </c>
      <c r="AV360" s="12" t="s">
        <v>78</v>
      </c>
      <c r="AW360" s="12" t="s">
        <v>33</v>
      </c>
      <c r="AX360" s="12" t="s">
        <v>70</v>
      </c>
      <c r="AY360" s="255" t="s">
        <v>134</v>
      </c>
    </row>
    <row r="361" s="13" customFormat="1">
      <c r="B361" s="256"/>
      <c r="C361" s="257"/>
      <c r="D361" s="232" t="s">
        <v>144</v>
      </c>
      <c r="E361" s="258" t="s">
        <v>21</v>
      </c>
      <c r="F361" s="259" t="s">
        <v>148</v>
      </c>
      <c r="G361" s="257"/>
      <c r="H361" s="260">
        <v>206</v>
      </c>
      <c r="I361" s="261"/>
      <c r="J361" s="257"/>
      <c r="K361" s="257"/>
      <c r="L361" s="262"/>
      <c r="M361" s="263"/>
      <c r="N361" s="264"/>
      <c r="O361" s="264"/>
      <c r="P361" s="264"/>
      <c r="Q361" s="264"/>
      <c r="R361" s="264"/>
      <c r="S361" s="264"/>
      <c r="T361" s="265"/>
      <c r="AT361" s="266" t="s">
        <v>144</v>
      </c>
      <c r="AU361" s="266" t="s">
        <v>80</v>
      </c>
      <c r="AV361" s="13" t="s">
        <v>141</v>
      </c>
      <c r="AW361" s="13" t="s">
        <v>33</v>
      </c>
      <c r="AX361" s="13" t="s">
        <v>78</v>
      </c>
      <c r="AY361" s="266" t="s">
        <v>134</v>
      </c>
    </row>
    <row r="362" s="1" customFormat="1" ht="25.5" customHeight="1">
      <c r="B362" s="45"/>
      <c r="C362" s="220" t="s">
        <v>307</v>
      </c>
      <c r="D362" s="220" t="s">
        <v>136</v>
      </c>
      <c r="E362" s="221" t="s">
        <v>428</v>
      </c>
      <c r="F362" s="222" t="s">
        <v>429</v>
      </c>
      <c r="G362" s="223" t="s">
        <v>139</v>
      </c>
      <c r="H362" s="224">
        <v>37</v>
      </c>
      <c r="I362" s="225"/>
      <c r="J362" s="226">
        <f>ROUND(I362*H362,2)</f>
        <v>0</v>
      </c>
      <c r="K362" s="222" t="s">
        <v>140</v>
      </c>
      <c r="L362" s="71"/>
      <c r="M362" s="227" t="s">
        <v>21</v>
      </c>
      <c r="N362" s="228" t="s">
        <v>41</v>
      </c>
      <c r="O362" s="46"/>
      <c r="P362" s="229">
        <f>O362*H362</f>
        <v>0</v>
      </c>
      <c r="Q362" s="229">
        <v>0</v>
      </c>
      <c r="R362" s="229">
        <f>Q362*H362</f>
        <v>0</v>
      </c>
      <c r="S362" s="229">
        <v>0</v>
      </c>
      <c r="T362" s="230">
        <f>S362*H362</f>
        <v>0</v>
      </c>
      <c r="AR362" s="23" t="s">
        <v>141</v>
      </c>
      <c r="AT362" s="23" t="s">
        <v>136</v>
      </c>
      <c r="AU362" s="23" t="s">
        <v>80</v>
      </c>
      <c r="AY362" s="23" t="s">
        <v>134</v>
      </c>
      <c r="BE362" s="231">
        <f>IF(N362="základní",J362,0)</f>
        <v>0</v>
      </c>
      <c r="BF362" s="231">
        <f>IF(N362="snížená",J362,0)</f>
        <v>0</v>
      </c>
      <c r="BG362" s="231">
        <f>IF(N362="zákl. přenesená",J362,0)</f>
        <v>0</v>
      </c>
      <c r="BH362" s="231">
        <f>IF(N362="sníž. přenesená",J362,0)</f>
        <v>0</v>
      </c>
      <c r="BI362" s="231">
        <f>IF(N362="nulová",J362,0)</f>
        <v>0</v>
      </c>
      <c r="BJ362" s="23" t="s">
        <v>78</v>
      </c>
      <c r="BK362" s="231">
        <f>ROUND(I362*H362,2)</f>
        <v>0</v>
      </c>
      <c r="BL362" s="23" t="s">
        <v>141</v>
      </c>
      <c r="BM362" s="23" t="s">
        <v>431</v>
      </c>
    </row>
    <row r="363" s="1" customFormat="1">
      <c r="B363" s="45"/>
      <c r="C363" s="73"/>
      <c r="D363" s="232" t="s">
        <v>142</v>
      </c>
      <c r="E363" s="73"/>
      <c r="F363" s="233" t="s">
        <v>420</v>
      </c>
      <c r="G363" s="73"/>
      <c r="H363" s="73"/>
      <c r="I363" s="190"/>
      <c r="J363" s="73"/>
      <c r="K363" s="73"/>
      <c r="L363" s="71"/>
      <c r="M363" s="234"/>
      <c r="N363" s="46"/>
      <c r="O363" s="46"/>
      <c r="P363" s="46"/>
      <c r="Q363" s="46"/>
      <c r="R363" s="46"/>
      <c r="S363" s="46"/>
      <c r="T363" s="94"/>
      <c r="AT363" s="23" t="s">
        <v>142</v>
      </c>
      <c r="AU363" s="23" t="s">
        <v>80</v>
      </c>
    </row>
    <row r="364" s="11" customFormat="1">
      <c r="B364" s="235"/>
      <c r="C364" s="236"/>
      <c r="D364" s="232" t="s">
        <v>144</v>
      </c>
      <c r="E364" s="237" t="s">
        <v>21</v>
      </c>
      <c r="F364" s="238" t="s">
        <v>342</v>
      </c>
      <c r="G364" s="236"/>
      <c r="H364" s="239">
        <v>37</v>
      </c>
      <c r="I364" s="240"/>
      <c r="J364" s="236"/>
      <c r="K364" s="236"/>
      <c r="L364" s="241"/>
      <c r="M364" s="242"/>
      <c r="N364" s="243"/>
      <c r="O364" s="243"/>
      <c r="P364" s="243"/>
      <c r="Q364" s="243"/>
      <c r="R364" s="243"/>
      <c r="S364" s="243"/>
      <c r="T364" s="244"/>
      <c r="AT364" s="245" t="s">
        <v>144</v>
      </c>
      <c r="AU364" s="245" t="s">
        <v>80</v>
      </c>
      <c r="AV364" s="11" t="s">
        <v>80</v>
      </c>
      <c r="AW364" s="11" t="s">
        <v>33</v>
      </c>
      <c r="AX364" s="11" t="s">
        <v>70</v>
      </c>
      <c r="AY364" s="245" t="s">
        <v>134</v>
      </c>
    </row>
    <row r="365" s="12" customFormat="1">
      <c r="B365" s="246"/>
      <c r="C365" s="247"/>
      <c r="D365" s="232" t="s">
        <v>144</v>
      </c>
      <c r="E365" s="248" t="s">
        <v>21</v>
      </c>
      <c r="F365" s="249" t="s">
        <v>432</v>
      </c>
      <c r="G365" s="247"/>
      <c r="H365" s="248" t="s">
        <v>21</v>
      </c>
      <c r="I365" s="250"/>
      <c r="J365" s="247"/>
      <c r="K365" s="247"/>
      <c r="L365" s="251"/>
      <c r="M365" s="252"/>
      <c r="N365" s="253"/>
      <c r="O365" s="253"/>
      <c r="P365" s="253"/>
      <c r="Q365" s="253"/>
      <c r="R365" s="253"/>
      <c r="S365" s="253"/>
      <c r="T365" s="254"/>
      <c r="AT365" s="255" t="s">
        <v>144</v>
      </c>
      <c r="AU365" s="255" t="s">
        <v>80</v>
      </c>
      <c r="AV365" s="12" t="s">
        <v>78</v>
      </c>
      <c r="AW365" s="12" t="s">
        <v>33</v>
      </c>
      <c r="AX365" s="12" t="s">
        <v>70</v>
      </c>
      <c r="AY365" s="255" t="s">
        <v>134</v>
      </c>
    </row>
    <row r="366" s="13" customFormat="1">
      <c r="B366" s="256"/>
      <c r="C366" s="257"/>
      <c r="D366" s="232" t="s">
        <v>144</v>
      </c>
      <c r="E366" s="258" t="s">
        <v>21</v>
      </c>
      <c r="F366" s="259" t="s">
        <v>148</v>
      </c>
      <c r="G366" s="257"/>
      <c r="H366" s="260">
        <v>37</v>
      </c>
      <c r="I366" s="261"/>
      <c r="J366" s="257"/>
      <c r="K366" s="257"/>
      <c r="L366" s="262"/>
      <c r="M366" s="263"/>
      <c r="N366" s="264"/>
      <c r="O366" s="264"/>
      <c r="P366" s="264"/>
      <c r="Q366" s="264"/>
      <c r="R366" s="264"/>
      <c r="S366" s="264"/>
      <c r="T366" s="265"/>
      <c r="AT366" s="266" t="s">
        <v>144</v>
      </c>
      <c r="AU366" s="266" t="s">
        <v>80</v>
      </c>
      <c r="AV366" s="13" t="s">
        <v>141</v>
      </c>
      <c r="AW366" s="13" t="s">
        <v>33</v>
      </c>
      <c r="AX366" s="13" t="s">
        <v>78</v>
      </c>
      <c r="AY366" s="266" t="s">
        <v>134</v>
      </c>
    </row>
    <row r="367" s="1" customFormat="1" ht="38.25" customHeight="1">
      <c r="B367" s="45"/>
      <c r="C367" s="220" t="s">
        <v>433</v>
      </c>
      <c r="D367" s="220" t="s">
        <v>136</v>
      </c>
      <c r="E367" s="221" t="s">
        <v>434</v>
      </c>
      <c r="F367" s="222" t="s">
        <v>435</v>
      </c>
      <c r="G367" s="223" t="s">
        <v>139</v>
      </c>
      <c r="H367" s="224">
        <v>748</v>
      </c>
      <c r="I367" s="225"/>
      <c r="J367" s="226">
        <f>ROUND(I367*H367,2)</f>
        <v>0</v>
      </c>
      <c r="K367" s="222" t="s">
        <v>140</v>
      </c>
      <c r="L367" s="71"/>
      <c r="M367" s="227" t="s">
        <v>21</v>
      </c>
      <c r="N367" s="228" t="s">
        <v>41</v>
      </c>
      <c r="O367" s="46"/>
      <c r="P367" s="229">
        <f>O367*H367</f>
        <v>0</v>
      </c>
      <c r="Q367" s="229">
        <v>0</v>
      </c>
      <c r="R367" s="229">
        <f>Q367*H367</f>
        <v>0</v>
      </c>
      <c r="S367" s="229">
        <v>0</v>
      </c>
      <c r="T367" s="230">
        <f>S367*H367</f>
        <v>0</v>
      </c>
      <c r="AR367" s="23" t="s">
        <v>141</v>
      </c>
      <c r="AT367" s="23" t="s">
        <v>136</v>
      </c>
      <c r="AU367" s="23" t="s">
        <v>80</v>
      </c>
      <c r="AY367" s="23" t="s">
        <v>134</v>
      </c>
      <c r="BE367" s="231">
        <f>IF(N367="základní",J367,0)</f>
        <v>0</v>
      </c>
      <c r="BF367" s="231">
        <f>IF(N367="snížená",J367,0)</f>
        <v>0</v>
      </c>
      <c r="BG367" s="231">
        <f>IF(N367="zákl. přenesená",J367,0)</f>
        <v>0</v>
      </c>
      <c r="BH367" s="231">
        <f>IF(N367="sníž. přenesená",J367,0)</f>
        <v>0</v>
      </c>
      <c r="BI367" s="231">
        <f>IF(N367="nulová",J367,0)</f>
        <v>0</v>
      </c>
      <c r="BJ367" s="23" t="s">
        <v>78</v>
      </c>
      <c r="BK367" s="231">
        <f>ROUND(I367*H367,2)</f>
        <v>0</v>
      </c>
      <c r="BL367" s="23" t="s">
        <v>141</v>
      </c>
      <c r="BM367" s="23" t="s">
        <v>436</v>
      </c>
    </row>
    <row r="368" s="1" customFormat="1">
      <c r="B368" s="45"/>
      <c r="C368" s="73"/>
      <c r="D368" s="232" t="s">
        <v>142</v>
      </c>
      <c r="E368" s="73"/>
      <c r="F368" s="233" t="s">
        <v>437</v>
      </c>
      <c r="G368" s="73"/>
      <c r="H368" s="73"/>
      <c r="I368" s="190"/>
      <c r="J368" s="73"/>
      <c r="K368" s="73"/>
      <c r="L368" s="71"/>
      <c r="M368" s="234"/>
      <c r="N368" s="46"/>
      <c r="O368" s="46"/>
      <c r="P368" s="46"/>
      <c r="Q368" s="46"/>
      <c r="R368" s="46"/>
      <c r="S368" s="46"/>
      <c r="T368" s="94"/>
      <c r="AT368" s="23" t="s">
        <v>142</v>
      </c>
      <c r="AU368" s="23" t="s">
        <v>80</v>
      </c>
    </row>
    <row r="369" s="11" customFormat="1">
      <c r="B369" s="235"/>
      <c r="C369" s="236"/>
      <c r="D369" s="232" t="s">
        <v>144</v>
      </c>
      <c r="E369" s="237" t="s">
        <v>21</v>
      </c>
      <c r="F369" s="238" t="s">
        <v>411</v>
      </c>
      <c r="G369" s="236"/>
      <c r="H369" s="239">
        <v>748</v>
      </c>
      <c r="I369" s="240"/>
      <c r="J369" s="236"/>
      <c r="K369" s="236"/>
      <c r="L369" s="241"/>
      <c r="M369" s="242"/>
      <c r="N369" s="243"/>
      <c r="O369" s="243"/>
      <c r="P369" s="243"/>
      <c r="Q369" s="243"/>
      <c r="R369" s="243"/>
      <c r="S369" s="243"/>
      <c r="T369" s="244"/>
      <c r="AT369" s="245" t="s">
        <v>144</v>
      </c>
      <c r="AU369" s="245" t="s">
        <v>80</v>
      </c>
      <c r="AV369" s="11" t="s">
        <v>80</v>
      </c>
      <c r="AW369" s="11" t="s">
        <v>33</v>
      </c>
      <c r="AX369" s="11" t="s">
        <v>70</v>
      </c>
      <c r="AY369" s="245" t="s">
        <v>134</v>
      </c>
    </row>
    <row r="370" s="12" customFormat="1">
      <c r="B370" s="246"/>
      <c r="C370" s="247"/>
      <c r="D370" s="232" t="s">
        <v>144</v>
      </c>
      <c r="E370" s="248" t="s">
        <v>21</v>
      </c>
      <c r="F370" s="249" t="s">
        <v>158</v>
      </c>
      <c r="G370" s="247"/>
      <c r="H370" s="248" t="s">
        <v>21</v>
      </c>
      <c r="I370" s="250"/>
      <c r="J370" s="247"/>
      <c r="K370" s="247"/>
      <c r="L370" s="251"/>
      <c r="M370" s="252"/>
      <c r="N370" s="253"/>
      <c r="O370" s="253"/>
      <c r="P370" s="253"/>
      <c r="Q370" s="253"/>
      <c r="R370" s="253"/>
      <c r="S370" s="253"/>
      <c r="T370" s="254"/>
      <c r="AT370" s="255" t="s">
        <v>144</v>
      </c>
      <c r="AU370" s="255" t="s">
        <v>80</v>
      </c>
      <c r="AV370" s="12" t="s">
        <v>78</v>
      </c>
      <c r="AW370" s="12" t="s">
        <v>33</v>
      </c>
      <c r="AX370" s="12" t="s">
        <v>70</v>
      </c>
      <c r="AY370" s="255" t="s">
        <v>134</v>
      </c>
    </row>
    <row r="371" s="13" customFormat="1">
      <c r="B371" s="256"/>
      <c r="C371" s="257"/>
      <c r="D371" s="232" t="s">
        <v>144</v>
      </c>
      <c r="E371" s="258" t="s">
        <v>21</v>
      </c>
      <c r="F371" s="259" t="s">
        <v>148</v>
      </c>
      <c r="G371" s="257"/>
      <c r="H371" s="260">
        <v>748</v>
      </c>
      <c r="I371" s="261"/>
      <c r="J371" s="257"/>
      <c r="K371" s="257"/>
      <c r="L371" s="262"/>
      <c r="M371" s="263"/>
      <c r="N371" s="264"/>
      <c r="O371" s="264"/>
      <c r="P371" s="264"/>
      <c r="Q371" s="264"/>
      <c r="R371" s="264"/>
      <c r="S371" s="264"/>
      <c r="T371" s="265"/>
      <c r="AT371" s="266" t="s">
        <v>144</v>
      </c>
      <c r="AU371" s="266" t="s">
        <v>80</v>
      </c>
      <c r="AV371" s="13" t="s">
        <v>141</v>
      </c>
      <c r="AW371" s="13" t="s">
        <v>33</v>
      </c>
      <c r="AX371" s="13" t="s">
        <v>78</v>
      </c>
      <c r="AY371" s="266" t="s">
        <v>134</v>
      </c>
    </row>
    <row r="372" s="1" customFormat="1" ht="25.5" customHeight="1">
      <c r="B372" s="45"/>
      <c r="C372" s="220" t="s">
        <v>311</v>
      </c>
      <c r="D372" s="220" t="s">
        <v>136</v>
      </c>
      <c r="E372" s="221" t="s">
        <v>438</v>
      </c>
      <c r="F372" s="222" t="s">
        <v>439</v>
      </c>
      <c r="G372" s="223" t="s">
        <v>261</v>
      </c>
      <c r="H372" s="224">
        <v>3</v>
      </c>
      <c r="I372" s="225"/>
      <c r="J372" s="226">
        <f>ROUND(I372*H372,2)</f>
        <v>0</v>
      </c>
      <c r="K372" s="222" t="s">
        <v>21</v>
      </c>
      <c r="L372" s="71"/>
      <c r="M372" s="227" t="s">
        <v>21</v>
      </c>
      <c r="N372" s="228" t="s">
        <v>41</v>
      </c>
      <c r="O372" s="46"/>
      <c r="P372" s="229">
        <f>O372*H372</f>
        <v>0</v>
      </c>
      <c r="Q372" s="229">
        <v>0</v>
      </c>
      <c r="R372" s="229">
        <f>Q372*H372</f>
        <v>0</v>
      </c>
      <c r="S372" s="229">
        <v>0</v>
      </c>
      <c r="T372" s="230">
        <f>S372*H372</f>
        <v>0</v>
      </c>
      <c r="AR372" s="23" t="s">
        <v>141</v>
      </c>
      <c r="AT372" s="23" t="s">
        <v>136</v>
      </c>
      <c r="AU372" s="23" t="s">
        <v>80</v>
      </c>
      <c r="AY372" s="23" t="s">
        <v>134</v>
      </c>
      <c r="BE372" s="231">
        <f>IF(N372="základní",J372,0)</f>
        <v>0</v>
      </c>
      <c r="BF372" s="231">
        <f>IF(N372="snížená",J372,0)</f>
        <v>0</v>
      </c>
      <c r="BG372" s="231">
        <f>IF(N372="zákl. přenesená",J372,0)</f>
        <v>0</v>
      </c>
      <c r="BH372" s="231">
        <f>IF(N372="sníž. přenesená",J372,0)</f>
        <v>0</v>
      </c>
      <c r="BI372" s="231">
        <f>IF(N372="nulová",J372,0)</f>
        <v>0</v>
      </c>
      <c r="BJ372" s="23" t="s">
        <v>78</v>
      </c>
      <c r="BK372" s="231">
        <f>ROUND(I372*H372,2)</f>
        <v>0</v>
      </c>
      <c r="BL372" s="23" t="s">
        <v>141</v>
      </c>
      <c r="BM372" s="23" t="s">
        <v>440</v>
      </c>
    </row>
    <row r="373" s="11" customFormat="1">
      <c r="B373" s="235"/>
      <c r="C373" s="236"/>
      <c r="D373" s="232" t="s">
        <v>144</v>
      </c>
      <c r="E373" s="237" t="s">
        <v>21</v>
      </c>
      <c r="F373" s="238" t="s">
        <v>153</v>
      </c>
      <c r="G373" s="236"/>
      <c r="H373" s="239">
        <v>3</v>
      </c>
      <c r="I373" s="240"/>
      <c r="J373" s="236"/>
      <c r="K373" s="236"/>
      <c r="L373" s="241"/>
      <c r="M373" s="242"/>
      <c r="N373" s="243"/>
      <c r="O373" s="243"/>
      <c r="P373" s="243"/>
      <c r="Q373" s="243"/>
      <c r="R373" s="243"/>
      <c r="S373" s="243"/>
      <c r="T373" s="244"/>
      <c r="AT373" s="245" t="s">
        <v>144</v>
      </c>
      <c r="AU373" s="245" t="s">
        <v>80</v>
      </c>
      <c r="AV373" s="11" t="s">
        <v>80</v>
      </c>
      <c r="AW373" s="11" t="s">
        <v>33</v>
      </c>
      <c r="AX373" s="11" t="s">
        <v>70</v>
      </c>
      <c r="AY373" s="245" t="s">
        <v>134</v>
      </c>
    </row>
    <row r="374" s="12" customFormat="1">
      <c r="B374" s="246"/>
      <c r="C374" s="247"/>
      <c r="D374" s="232" t="s">
        <v>144</v>
      </c>
      <c r="E374" s="248" t="s">
        <v>21</v>
      </c>
      <c r="F374" s="249" t="s">
        <v>158</v>
      </c>
      <c r="G374" s="247"/>
      <c r="H374" s="248" t="s">
        <v>21</v>
      </c>
      <c r="I374" s="250"/>
      <c r="J374" s="247"/>
      <c r="K374" s="247"/>
      <c r="L374" s="251"/>
      <c r="M374" s="252"/>
      <c r="N374" s="253"/>
      <c r="O374" s="253"/>
      <c r="P374" s="253"/>
      <c r="Q374" s="253"/>
      <c r="R374" s="253"/>
      <c r="S374" s="253"/>
      <c r="T374" s="254"/>
      <c r="AT374" s="255" t="s">
        <v>144</v>
      </c>
      <c r="AU374" s="255" t="s">
        <v>80</v>
      </c>
      <c r="AV374" s="12" t="s">
        <v>78</v>
      </c>
      <c r="AW374" s="12" t="s">
        <v>33</v>
      </c>
      <c r="AX374" s="12" t="s">
        <v>70</v>
      </c>
      <c r="AY374" s="255" t="s">
        <v>134</v>
      </c>
    </row>
    <row r="375" s="13" customFormat="1">
      <c r="B375" s="256"/>
      <c r="C375" s="257"/>
      <c r="D375" s="232" t="s">
        <v>144</v>
      </c>
      <c r="E375" s="258" t="s">
        <v>21</v>
      </c>
      <c r="F375" s="259" t="s">
        <v>148</v>
      </c>
      <c r="G375" s="257"/>
      <c r="H375" s="260">
        <v>3</v>
      </c>
      <c r="I375" s="261"/>
      <c r="J375" s="257"/>
      <c r="K375" s="257"/>
      <c r="L375" s="262"/>
      <c r="M375" s="263"/>
      <c r="N375" s="264"/>
      <c r="O375" s="264"/>
      <c r="P375" s="264"/>
      <c r="Q375" s="264"/>
      <c r="R375" s="264"/>
      <c r="S375" s="264"/>
      <c r="T375" s="265"/>
      <c r="AT375" s="266" t="s">
        <v>144</v>
      </c>
      <c r="AU375" s="266" t="s">
        <v>80</v>
      </c>
      <c r="AV375" s="13" t="s">
        <v>141</v>
      </c>
      <c r="AW375" s="13" t="s">
        <v>33</v>
      </c>
      <c r="AX375" s="13" t="s">
        <v>78</v>
      </c>
      <c r="AY375" s="266" t="s">
        <v>134</v>
      </c>
    </row>
    <row r="376" s="1" customFormat="1" ht="16.5" customHeight="1">
      <c r="B376" s="45"/>
      <c r="C376" s="220" t="s">
        <v>441</v>
      </c>
      <c r="D376" s="220" t="s">
        <v>136</v>
      </c>
      <c r="E376" s="221" t="s">
        <v>442</v>
      </c>
      <c r="F376" s="222" t="s">
        <v>443</v>
      </c>
      <c r="G376" s="223" t="s">
        <v>139</v>
      </c>
      <c r="H376" s="224">
        <v>16.5</v>
      </c>
      <c r="I376" s="225"/>
      <c r="J376" s="226">
        <f>ROUND(I376*H376,2)</f>
        <v>0</v>
      </c>
      <c r="K376" s="222" t="s">
        <v>21</v>
      </c>
      <c r="L376" s="71"/>
      <c r="M376" s="227" t="s">
        <v>21</v>
      </c>
      <c r="N376" s="228" t="s">
        <v>41</v>
      </c>
      <c r="O376" s="46"/>
      <c r="P376" s="229">
        <f>O376*H376</f>
        <v>0</v>
      </c>
      <c r="Q376" s="229">
        <v>0</v>
      </c>
      <c r="R376" s="229">
        <f>Q376*H376</f>
        <v>0</v>
      </c>
      <c r="S376" s="229">
        <v>0</v>
      </c>
      <c r="T376" s="230">
        <f>S376*H376</f>
        <v>0</v>
      </c>
      <c r="AR376" s="23" t="s">
        <v>141</v>
      </c>
      <c r="AT376" s="23" t="s">
        <v>136</v>
      </c>
      <c r="AU376" s="23" t="s">
        <v>80</v>
      </c>
      <c r="AY376" s="23" t="s">
        <v>134</v>
      </c>
      <c r="BE376" s="231">
        <f>IF(N376="základní",J376,0)</f>
        <v>0</v>
      </c>
      <c r="BF376" s="231">
        <f>IF(N376="snížená",J376,0)</f>
        <v>0</v>
      </c>
      <c r="BG376" s="231">
        <f>IF(N376="zákl. přenesená",J376,0)</f>
        <v>0</v>
      </c>
      <c r="BH376" s="231">
        <f>IF(N376="sníž. přenesená",J376,0)</f>
        <v>0</v>
      </c>
      <c r="BI376" s="231">
        <f>IF(N376="nulová",J376,0)</f>
        <v>0</v>
      </c>
      <c r="BJ376" s="23" t="s">
        <v>78</v>
      </c>
      <c r="BK376" s="231">
        <f>ROUND(I376*H376,2)</f>
        <v>0</v>
      </c>
      <c r="BL376" s="23" t="s">
        <v>141</v>
      </c>
      <c r="BM376" s="23" t="s">
        <v>444</v>
      </c>
    </row>
    <row r="377" s="1" customFormat="1">
      <c r="B377" s="45"/>
      <c r="C377" s="73"/>
      <c r="D377" s="232" t="s">
        <v>142</v>
      </c>
      <c r="E377" s="73"/>
      <c r="F377" s="233" t="s">
        <v>445</v>
      </c>
      <c r="G377" s="73"/>
      <c r="H377" s="73"/>
      <c r="I377" s="190"/>
      <c r="J377" s="73"/>
      <c r="K377" s="73"/>
      <c r="L377" s="71"/>
      <c r="M377" s="234"/>
      <c r="N377" s="46"/>
      <c r="O377" s="46"/>
      <c r="P377" s="46"/>
      <c r="Q377" s="46"/>
      <c r="R377" s="46"/>
      <c r="S377" s="46"/>
      <c r="T377" s="94"/>
      <c r="AT377" s="23" t="s">
        <v>142</v>
      </c>
      <c r="AU377" s="23" t="s">
        <v>80</v>
      </c>
    </row>
    <row r="378" s="11" customFormat="1">
      <c r="B378" s="235"/>
      <c r="C378" s="236"/>
      <c r="D378" s="232" t="s">
        <v>144</v>
      </c>
      <c r="E378" s="237" t="s">
        <v>21</v>
      </c>
      <c r="F378" s="238" t="s">
        <v>446</v>
      </c>
      <c r="G378" s="236"/>
      <c r="H378" s="239">
        <v>16.5</v>
      </c>
      <c r="I378" s="240"/>
      <c r="J378" s="236"/>
      <c r="K378" s="236"/>
      <c r="L378" s="241"/>
      <c r="M378" s="242"/>
      <c r="N378" s="243"/>
      <c r="O378" s="243"/>
      <c r="P378" s="243"/>
      <c r="Q378" s="243"/>
      <c r="R378" s="243"/>
      <c r="S378" s="243"/>
      <c r="T378" s="244"/>
      <c r="AT378" s="245" t="s">
        <v>144</v>
      </c>
      <c r="AU378" s="245" t="s">
        <v>80</v>
      </c>
      <c r="AV378" s="11" t="s">
        <v>80</v>
      </c>
      <c r="AW378" s="11" t="s">
        <v>33</v>
      </c>
      <c r="AX378" s="11" t="s">
        <v>70</v>
      </c>
      <c r="AY378" s="245" t="s">
        <v>134</v>
      </c>
    </row>
    <row r="379" s="12" customFormat="1">
      <c r="B379" s="246"/>
      <c r="C379" s="247"/>
      <c r="D379" s="232" t="s">
        <v>144</v>
      </c>
      <c r="E379" s="248" t="s">
        <v>21</v>
      </c>
      <c r="F379" s="249" t="s">
        <v>447</v>
      </c>
      <c r="G379" s="247"/>
      <c r="H379" s="248" t="s">
        <v>21</v>
      </c>
      <c r="I379" s="250"/>
      <c r="J379" s="247"/>
      <c r="K379" s="247"/>
      <c r="L379" s="251"/>
      <c r="M379" s="252"/>
      <c r="N379" s="253"/>
      <c r="O379" s="253"/>
      <c r="P379" s="253"/>
      <c r="Q379" s="253"/>
      <c r="R379" s="253"/>
      <c r="S379" s="253"/>
      <c r="T379" s="254"/>
      <c r="AT379" s="255" t="s">
        <v>144</v>
      </c>
      <c r="AU379" s="255" t="s">
        <v>80</v>
      </c>
      <c r="AV379" s="12" t="s">
        <v>78</v>
      </c>
      <c r="AW379" s="12" t="s">
        <v>33</v>
      </c>
      <c r="AX379" s="12" t="s">
        <v>70</v>
      </c>
      <c r="AY379" s="255" t="s">
        <v>134</v>
      </c>
    </row>
    <row r="380" s="13" customFormat="1">
      <c r="B380" s="256"/>
      <c r="C380" s="257"/>
      <c r="D380" s="232" t="s">
        <v>144</v>
      </c>
      <c r="E380" s="258" t="s">
        <v>21</v>
      </c>
      <c r="F380" s="259" t="s">
        <v>148</v>
      </c>
      <c r="G380" s="257"/>
      <c r="H380" s="260">
        <v>16.5</v>
      </c>
      <c r="I380" s="261"/>
      <c r="J380" s="257"/>
      <c r="K380" s="257"/>
      <c r="L380" s="262"/>
      <c r="M380" s="263"/>
      <c r="N380" s="264"/>
      <c r="O380" s="264"/>
      <c r="P380" s="264"/>
      <c r="Q380" s="264"/>
      <c r="R380" s="264"/>
      <c r="S380" s="264"/>
      <c r="T380" s="265"/>
      <c r="AT380" s="266" t="s">
        <v>144</v>
      </c>
      <c r="AU380" s="266" t="s">
        <v>80</v>
      </c>
      <c r="AV380" s="13" t="s">
        <v>141</v>
      </c>
      <c r="AW380" s="13" t="s">
        <v>33</v>
      </c>
      <c r="AX380" s="13" t="s">
        <v>78</v>
      </c>
      <c r="AY380" s="266" t="s">
        <v>134</v>
      </c>
    </row>
    <row r="381" s="1" customFormat="1" ht="16.5" customHeight="1">
      <c r="B381" s="45"/>
      <c r="C381" s="220" t="s">
        <v>316</v>
      </c>
      <c r="D381" s="220" t="s">
        <v>136</v>
      </c>
      <c r="E381" s="221" t="s">
        <v>442</v>
      </c>
      <c r="F381" s="222" t="s">
        <v>443</v>
      </c>
      <c r="G381" s="223" t="s">
        <v>139</v>
      </c>
      <c r="H381" s="224">
        <v>748</v>
      </c>
      <c r="I381" s="225"/>
      <c r="J381" s="226">
        <f>ROUND(I381*H381,2)</f>
        <v>0</v>
      </c>
      <c r="K381" s="222" t="s">
        <v>21</v>
      </c>
      <c r="L381" s="71"/>
      <c r="M381" s="227" t="s">
        <v>21</v>
      </c>
      <c r="N381" s="228" t="s">
        <v>41</v>
      </c>
      <c r="O381" s="46"/>
      <c r="P381" s="229">
        <f>O381*H381</f>
        <v>0</v>
      </c>
      <c r="Q381" s="229">
        <v>0</v>
      </c>
      <c r="R381" s="229">
        <f>Q381*H381</f>
        <v>0</v>
      </c>
      <c r="S381" s="229">
        <v>0</v>
      </c>
      <c r="T381" s="230">
        <f>S381*H381</f>
        <v>0</v>
      </c>
      <c r="AR381" s="23" t="s">
        <v>141</v>
      </c>
      <c r="AT381" s="23" t="s">
        <v>136</v>
      </c>
      <c r="AU381" s="23" t="s">
        <v>80</v>
      </c>
      <c r="AY381" s="23" t="s">
        <v>134</v>
      </c>
      <c r="BE381" s="231">
        <f>IF(N381="základní",J381,0)</f>
        <v>0</v>
      </c>
      <c r="BF381" s="231">
        <f>IF(N381="snížená",J381,0)</f>
        <v>0</v>
      </c>
      <c r="BG381" s="231">
        <f>IF(N381="zákl. přenesená",J381,0)</f>
        <v>0</v>
      </c>
      <c r="BH381" s="231">
        <f>IF(N381="sníž. přenesená",J381,0)</f>
        <v>0</v>
      </c>
      <c r="BI381" s="231">
        <f>IF(N381="nulová",J381,0)</f>
        <v>0</v>
      </c>
      <c r="BJ381" s="23" t="s">
        <v>78</v>
      </c>
      <c r="BK381" s="231">
        <f>ROUND(I381*H381,2)</f>
        <v>0</v>
      </c>
      <c r="BL381" s="23" t="s">
        <v>141</v>
      </c>
      <c r="BM381" s="23" t="s">
        <v>448</v>
      </c>
    </row>
    <row r="382" s="1" customFormat="1">
      <c r="B382" s="45"/>
      <c r="C382" s="73"/>
      <c r="D382" s="232" t="s">
        <v>142</v>
      </c>
      <c r="E382" s="73"/>
      <c r="F382" s="233" t="s">
        <v>445</v>
      </c>
      <c r="G382" s="73"/>
      <c r="H382" s="73"/>
      <c r="I382" s="190"/>
      <c r="J382" s="73"/>
      <c r="K382" s="73"/>
      <c r="L382" s="71"/>
      <c r="M382" s="234"/>
      <c r="N382" s="46"/>
      <c r="O382" s="46"/>
      <c r="P382" s="46"/>
      <c r="Q382" s="46"/>
      <c r="R382" s="46"/>
      <c r="S382" s="46"/>
      <c r="T382" s="94"/>
      <c r="AT382" s="23" t="s">
        <v>142</v>
      </c>
      <c r="AU382" s="23" t="s">
        <v>80</v>
      </c>
    </row>
    <row r="383" s="11" customFormat="1">
      <c r="B383" s="235"/>
      <c r="C383" s="236"/>
      <c r="D383" s="232" t="s">
        <v>144</v>
      </c>
      <c r="E383" s="237" t="s">
        <v>21</v>
      </c>
      <c r="F383" s="238" t="s">
        <v>411</v>
      </c>
      <c r="G383" s="236"/>
      <c r="H383" s="239">
        <v>748</v>
      </c>
      <c r="I383" s="240"/>
      <c r="J383" s="236"/>
      <c r="K383" s="236"/>
      <c r="L383" s="241"/>
      <c r="M383" s="242"/>
      <c r="N383" s="243"/>
      <c r="O383" s="243"/>
      <c r="P383" s="243"/>
      <c r="Q383" s="243"/>
      <c r="R383" s="243"/>
      <c r="S383" s="243"/>
      <c r="T383" s="244"/>
      <c r="AT383" s="245" t="s">
        <v>144</v>
      </c>
      <c r="AU383" s="245" t="s">
        <v>80</v>
      </c>
      <c r="AV383" s="11" t="s">
        <v>80</v>
      </c>
      <c r="AW383" s="11" t="s">
        <v>33</v>
      </c>
      <c r="AX383" s="11" t="s">
        <v>70</v>
      </c>
      <c r="AY383" s="245" t="s">
        <v>134</v>
      </c>
    </row>
    <row r="384" s="12" customFormat="1">
      <c r="B384" s="246"/>
      <c r="C384" s="247"/>
      <c r="D384" s="232" t="s">
        <v>144</v>
      </c>
      <c r="E384" s="248" t="s">
        <v>21</v>
      </c>
      <c r="F384" s="249" t="s">
        <v>158</v>
      </c>
      <c r="G384" s="247"/>
      <c r="H384" s="248" t="s">
        <v>21</v>
      </c>
      <c r="I384" s="250"/>
      <c r="J384" s="247"/>
      <c r="K384" s="247"/>
      <c r="L384" s="251"/>
      <c r="M384" s="252"/>
      <c r="N384" s="253"/>
      <c r="O384" s="253"/>
      <c r="P384" s="253"/>
      <c r="Q384" s="253"/>
      <c r="R384" s="253"/>
      <c r="S384" s="253"/>
      <c r="T384" s="254"/>
      <c r="AT384" s="255" t="s">
        <v>144</v>
      </c>
      <c r="AU384" s="255" t="s">
        <v>80</v>
      </c>
      <c r="AV384" s="12" t="s">
        <v>78</v>
      </c>
      <c r="AW384" s="12" t="s">
        <v>33</v>
      </c>
      <c r="AX384" s="12" t="s">
        <v>70</v>
      </c>
      <c r="AY384" s="255" t="s">
        <v>134</v>
      </c>
    </row>
    <row r="385" s="13" customFormat="1">
      <c r="B385" s="256"/>
      <c r="C385" s="257"/>
      <c r="D385" s="232" t="s">
        <v>144</v>
      </c>
      <c r="E385" s="258" t="s">
        <v>21</v>
      </c>
      <c r="F385" s="259" t="s">
        <v>148</v>
      </c>
      <c r="G385" s="257"/>
      <c r="H385" s="260">
        <v>748</v>
      </c>
      <c r="I385" s="261"/>
      <c r="J385" s="257"/>
      <c r="K385" s="257"/>
      <c r="L385" s="262"/>
      <c r="M385" s="263"/>
      <c r="N385" s="264"/>
      <c r="O385" s="264"/>
      <c r="P385" s="264"/>
      <c r="Q385" s="264"/>
      <c r="R385" s="264"/>
      <c r="S385" s="264"/>
      <c r="T385" s="265"/>
      <c r="AT385" s="266" t="s">
        <v>144</v>
      </c>
      <c r="AU385" s="266" t="s">
        <v>80</v>
      </c>
      <c r="AV385" s="13" t="s">
        <v>141</v>
      </c>
      <c r="AW385" s="13" t="s">
        <v>33</v>
      </c>
      <c r="AX385" s="13" t="s">
        <v>78</v>
      </c>
      <c r="AY385" s="266" t="s">
        <v>134</v>
      </c>
    </row>
    <row r="386" s="1" customFormat="1" ht="25.5" customHeight="1">
      <c r="B386" s="45"/>
      <c r="C386" s="220" t="s">
        <v>449</v>
      </c>
      <c r="D386" s="220" t="s">
        <v>136</v>
      </c>
      <c r="E386" s="221" t="s">
        <v>450</v>
      </c>
      <c r="F386" s="222" t="s">
        <v>451</v>
      </c>
      <c r="G386" s="223" t="s">
        <v>139</v>
      </c>
      <c r="H386" s="224">
        <v>748</v>
      </c>
      <c r="I386" s="225"/>
      <c r="J386" s="226">
        <f>ROUND(I386*H386,2)</f>
        <v>0</v>
      </c>
      <c r="K386" s="222" t="s">
        <v>140</v>
      </c>
      <c r="L386" s="71"/>
      <c r="M386" s="227" t="s">
        <v>21</v>
      </c>
      <c r="N386" s="228" t="s">
        <v>41</v>
      </c>
      <c r="O386" s="46"/>
      <c r="P386" s="229">
        <f>O386*H386</f>
        <v>0</v>
      </c>
      <c r="Q386" s="229">
        <v>0</v>
      </c>
      <c r="R386" s="229">
        <f>Q386*H386</f>
        <v>0</v>
      </c>
      <c r="S386" s="229">
        <v>0</v>
      </c>
      <c r="T386" s="230">
        <f>S386*H386</f>
        <v>0</v>
      </c>
      <c r="AR386" s="23" t="s">
        <v>141</v>
      </c>
      <c r="AT386" s="23" t="s">
        <v>136</v>
      </c>
      <c r="AU386" s="23" t="s">
        <v>80</v>
      </c>
      <c r="AY386" s="23" t="s">
        <v>134</v>
      </c>
      <c r="BE386" s="231">
        <f>IF(N386="základní",J386,0)</f>
        <v>0</v>
      </c>
      <c r="BF386" s="231">
        <f>IF(N386="snížená",J386,0)</f>
        <v>0</v>
      </c>
      <c r="BG386" s="231">
        <f>IF(N386="zákl. přenesená",J386,0)</f>
        <v>0</v>
      </c>
      <c r="BH386" s="231">
        <f>IF(N386="sníž. přenesená",J386,0)</f>
        <v>0</v>
      </c>
      <c r="BI386" s="231">
        <f>IF(N386="nulová",J386,0)</f>
        <v>0</v>
      </c>
      <c r="BJ386" s="23" t="s">
        <v>78</v>
      </c>
      <c r="BK386" s="231">
        <f>ROUND(I386*H386,2)</f>
        <v>0</v>
      </c>
      <c r="BL386" s="23" t="s">
        <v>141</v>
      </c>
      <c r="BM386" s="23" t="s">
        <v>452</v>
      </c>
    </row>
    <row r="387" s="11" customFormat="1">
      <c r="B387" s="235"/>
      <c r="C387" s="236"/>
      <c r="D387" s="232" t="s">
        <v>144</v>
      </c>
      <c r="E387" s="237" t="s">
        <v>21</v>
      </c>
      <c r="F387" s="238" t="s">
        <v>411</v>
      </c>
      <c r="G387" s="236"/>
      <c r="H387" s="239">
        <v>748</v>
      </c>
      <c r="I387" s="240"/>
      <c r="J387" s="236"/>
      <c r="K387" s="236"/>
      <c r="L387" s="241"/>
      <c r="M387" s="242"/>
      <c r="N387" s="243"/>
      <c r="O387" s="243"/>
      <c r="P387" s="243"/>
      <c r="Q387" s="243"/>
      <c r="R387" s="243"/>
      <c r="S387" s="243"/>
      <c r="T387" s="244"/>
      <c r="AT387" s="245" t="s">
        <v>144</v>
      </c>
      <c r="AU387" s="245" t="s">
        <v>80</v>
      </c>
      <c r="AV387" s="11" t="s">
        <v>80</v>
      </c>
      <c r="AW387" s="11" t="s">
        <v>33</v>
      </c>
      <c r="AX387" s="11" t="s">
        <v>70</v>
      </c>
      <c r="AY387" s="245" t="s">
        <v>134</v>
      </c>
    </row>
    <row r="388" s="12" customFormat="1">
      <c r="B388" s="246"/>
      <c r="C388" s="247"/>
      <c r="D388" s="232" t="s">
        <v>144</v>
      </c>
      <c r="E388" s="248" t="s">
        <v>21</v>
      </c>
      <c r="F388" s="249" t="s">
        <v>158</v>
      </c>
      <c r="G388" s="247"/>
      <c r="H388" s="248" t="s">
        <v>21</v>
      </c>
      <c r="I388" s="250"/>
      <c r="J388" s="247"/>
      <c r="K388" s="247"/>
      <c r="L388" s="251"/>
      <c r="M388" s="252"/>
      <c r="N388" s="253"/>
      <c r="O388" s="253"/>
      <c r="P388" s="253"/>
      <c r="Q388" s="253"/>
      <c r="R388" s="253"/>
      <c r="S388" s="253"/>
      <c r="T388" s="254"/>
      <c r="AT388" s="255" t="s">
        <v>144</v>
      </c>
      <c r="AU388" s="255" t="s">
        <v>80</v>
      </c>
      <c r="AV388" s="12" t="s">
        <v>78</v>
      </c>
      <c r="AW388" s="12" t="s">
        <v>33</v>
      </c>
      <c r="AX388" s="12" t="s">
        <v>70</v>
      </c>
      <c r="AY388" s="255" t="s">
        <v>134</v>
      </c>
    </row>
    <row r="389" s="13" customFormat="1">
      <c r="B389" s="256"/>
      <c r="C389" s="257"/>
      <c r="D389" s="232" t="s">
        <v>144</v>
      </c>
      <c r="E389" s="258" t="s">
        <v>21</v>
      </c>
      <c r="F389" s="259" t="s">
        <v>148</v>
      </c>
      <c r="G389" s="257"/>
      <c r="H389" s="260">
        <v>748</v>
      </c>
      <c r="I389" s="261"/>
      <c r="J389" s="257"/>
      <c r="K389" s="257"/>
      <c r="L389" s="262"/>
      <c r="M389" s="263"/>
      <c r="N389" s="264"/>
      <c r="O389" s="264"/>
      <c r="P389" s="264"/>
      <c r="Q389" s="264"/>
      <c r="R389" s="264"/>
      <c r="S389" s="264"/>
      <c r="T389" s="265"/>
      <c r="AT389" s="266" t="s">
        <v>144</v>
      </c>
      <c r="AU389" s="266" t="s">
        <v>80</v>
      </c>
      <c r="AV389" s="13" t="s">
        <v>141</v>
      </c>
      <c r="AW389" s="13" t="s">
        <v>33</v>
      </c>
      <c r="AX389" s="13" t="s">
        <v>78</v>
      </c>
      <c r="AY389" s="266" t="s">
        <v>134</v>
      </c>
    </row>
    <row r="390" s="1" customFormat="1" ht="38.25" customHeight="1">
      <c r="B390" s="45"/>
      <c r="C390" s="220" t="s">
        <v>321</v>
      </c>
      <c r="D390" s="220" t="s">
        <v>136</v>
      </c>
      <c r="E390" s="221" t="s">
        <v>453</v>
      </c>
      <c r="F390" s="222" t="s">
        <v>454</v>
      </c>
      <c r="G390" s="223" t="s">
        <v>139</v>
      </c>
      <c r="H390" s="224">
        <v>748</v>
      </c>
      <c r="I390" s="225"/>
      <c r="J390" s="226">
        <f>ROUND(I390*H390,2)</f>
        <v>0</v>
      </c>
      <c r="K390" s="222" t="s">
        <v>140</v>
      </c>
      <c r="L390" s="71"/>
      <c r="M390" s="227" t="s">
        <v>21</v>
      </c>
      <c r="N390" s="228" t="s">
        <v>41</v>
      </c>
      <c r="O390" s="46"/>
      <c r="P390" s="229">
        <f>O390*H390</f>
        <v>0</v>
      </c>
      <c r="Q390" s="229">
        <v>0</v>
      </c>
      <c r="R390" s="229">
        <f>Q390*H390</f>
        <v>0</v>
      </c>
      <c r="S390" s="229">
        <v>0</v>
      </c>
      <c r="T390" s="230">
        <f>S390*H390</f>
        <v>0</v>
      </c>
      <c r="AR390" s="23" t="s">
        <v>141</v>
      </c>
      <c r="AT390" s="23" t="s">
        <v>136</v>
      </c>
      <c r="AU390" s="23" t="s">
        <v>80</v>
      </c>
      <c r="AY390" s="23" t="s">
        <v>134</v>
      </c>
      <c r="BE390" s="231">
        <f>IF(N390="základní",J390,0)</f>
        <v>0</v>
      </c>
      <c r="BF390" s="231">
        <f>IF(N390="snížená",J390,0)</f>
        <v>0</v>
      </c>
      <c r="BG390" s="231">
        <f>IF(N390="zákl. přenesená",J390,0)</f>
        <v>0</v>
      </c>
      <c r="BH390" s="231">
        <f>IF(N390="sníž. přenesená",J390,0)</f>
        <v>0</v>
      </c>
      <c r="BI390" s="231">
        <f>IF(N390="nulová",J390,0)</f>
        <v>0</v>
      </c>
      <c r="BJ390" s="23" t="s">
        <v>78</v>
      </c>
      <c r="BK390" s="231">
        <f>ROUND(I390*H390,2)</f>
        <v>0</v>
      </c>
      <c r="BL390" s="23" t="s">
        <v>141</v>
      </c>
      <c r="BM390" s="23" t="s">
        <v>455</v>
      </c>
    </row>
    <row r="391" s="1" customFormat="1">
      <c r="B391" s="45"/>
      <c r="C391" s="73"/>
      <c r="D391" s="232" t="s">
        <v>142</v>
      </c>
      <c r="E391" s="73"/>
      <c r="F391" s="233" t="s">
        <v>456</v>
      </c>
      <c r="G391" s="73"/>
      <c r="H391" s="73"/>
      <c r="I391" s="190"/>
      <c r="J391" s="73"/>
      <c r="K391" s="73"/>
      <c r="L391" s="71"/>
      <c r="M391" s="234"/>
      <c r="N391" s="46"/>
      <c r="O391" s="46"/>
      <c r="P391" s="46"/>
      <c r="Q391" s="46"/>
      <c r="R391" s="46"/>
      <c r="S391" s="46"/>
      <c r="T391" s="94"/>
      <c r="AT391" s="23" t="s">
        <v>142</v>
      </c>
      <c r="AU391" s="23" t="s">
        <v>80</v>
      </c>
    </row>
    <row r="392" s="11" customFormat="1">
      <c r="B392" s="235"/>
      <c r="C392" s="236"/>
      <c r="D392" s="232" t="s">
        <v>144</v>
      </c>
      <c r="E392" s="237" t="s">
        <v>21</v>
      </c>
      <c r="F392" s="238" t="s">
        <v>411</v>
      </c>
      <c r="G392" s="236"/>
      <c r="H392" s="239">
        <v>748</v>
      </c>
      <c r="I392" s="240"/>
      <c r="J392" s="236"/>
      <c r="K392" s="236"/>
      <c r="L392" s="241"/>
      <c r="M392" s="242"/>
      <c r="N392" s="243"/>
      <c r="O392" s="243"/>
      <c r="P392" s="243"/>
      <c r="Q392" s="243"/>
      <c r="R392" s="243"/>
      <c r="S392" s="243"/>
      <c r="T392" s="244"/>
      <c r="AT392" s="245" t="s">
        <v>144</v>
      </c>
      <c r="AU392" s="245" t="s">
        <v>80</v>
      </c>
      <c r="AV392" s="11" t="s">
        <v>80</v>
      </c>
      <c r="AW392" s="11" t="s">
        <v>33</v>
      </c>
      <c r="AX392" s="11" t="s">
        <v>70</v>
      </c>
      <c r="AY392" s="245" t="s">
        <v>134</v>
      </c>
    </row>
    <row r="393" s="12" customFormat="1">
      <c r="B393" s="246"/>
      <c r="C393" s="247"/>
      <c r="D393" s="232" t="s">
        <v>144</v>
      </c>
      <c r="E393" s="248" t="s">
        <v>21</v>
      </c>
      <c r="F393" s="249" t="s">
        <v>158</v>
      </c>
      <c r="G393" s="247"/>
      <c r="H393" s="248" t="s">
        <v>21</v>
      </c>
      <c r="I393" s="250"/>
      <c r="J393" s="247"/>
      <c r="K393" s="247"/>
      <c r="L393" s="251"/>
      <c r="M393" s="252"/>
      <c r="N393" s="253"/>
      <c r="O393" s="253"/>
      <c r="P393" s="253"/>
      <c r="Q393" s="253"/>
      <c r="R393" s="253"/>
      <c r="S393" s="253"/>
      <c r="T393" s="254"/>
      <c r="AT393" s="255" t="s">
        <v>144</v>
      </c>
      <c r="AU393" s="255" t="s">
        <v>80</v>
      </c>
      <c r="AV393" s="12" t="s">
        <v>78</v>
      </c>
      <c r="AW393" s="12" t="s">
        <v>33</v>
      </c>
      <c r="AX393" s="12" t="s">
        <v>70</v>
      </c>
      <c r="AY393" s="255" t="s">
        <v>134</v>
      </c>
    </row>
    <row r="394" s="13" customFormat="1">
      <c r="B394" s="256"/>
      <c r="C394" s="257"/>
      <c r="D394" s="232" t="s">
        <v>144</v>
      </c>
      <c r="E394" s="258" t="s">
        <v>21</v>
      </c>
      <c r="F394" s="259" t="s">
        <v>148</v>
      </c>
      <c r="G394" s="257"/>
      <c r="H394" s="260">
        <v>748</v>
      </c>
      <c r="I394" s="261"/>
      <c r="J394" s="257"/>
      <c r="K394" s="257"/>
      <c r="L394" s="262"/>
      <c r="M394" s="263"/>
      <c r="N394" s="264"/>
      <c r="O394" s="264"/>
      <c r="P394" s="264"/>
      <c r="Q394" s="264"/>
      <c r="R394" s="264"/>
      <c r="S394" s="264"/>
      <c r="T394" s="265"/>
      <c r="AT394" s="266" t="s">
        <v>144</v>
      </c>
      <c r="AU394" s="266" t="s">
        <v>80</v>
      </c>
      <c r="AV394" s="13" t="s">
        <v>141</v>
      </c>
      <c r="AW394" s="13" t="s">
        <v>33</v>
      </c>
      <c r="AX394" s="13" t="s">
        <v>78</v>
      </c>
      <c r="AY394" s="266" t="s">
        <v>134</v>
      </c>
    </row>
    <row r="395" s="1" customFormat="1" ht="38.25" customHeight="1">
      <c r="B395" s="45"/>
      <c r="C395" s="220" t="s">
        <v>457</v>
      </c>
      <c r="D395" s="220" t="s">
        <v>136</v>
      </c>
      <c r="E395" s="221" t="s">
        <v>453</v>
      </c>
      <c r="F395" s="222" t="s">
        <v>454</v>
      </c>
      <c r="G395" s="223" t="s">
        <v>139</v>
      </c>
      <c r="H395" s="224">
        <v>16.5</v>
      </c>
      <c r="I395" s="225"/>
      <c r="J395" s="226">
        <f>ROUND(I395*H395,2)</f>
        <v>0</v>
      </c>
      <c r="K395" s="222" t="s">
        <v>140</v>
      </c>
      <c r="L395" s="71"/>
      <c r="M395" s="227" t="s">
        <v>21</v>
      </c>
      <c r="N395" s="228" t="s">
        <v>41</v>
      </c>
      <c r="O395" s="46"/>
      <c r="P395" s="229">
        <f>O395*H395</f>
        <v>0</v>
      </c>
      <c r="Q395" s="229">
        <v>0</v>
      </c>
      <c r="R395" s="229">
        <f>Q395*H395</f>
        <v>0</v>
      </c>
      <c r="S395" s="229">
        <v>0</v>
      </c>
      <c r="T395" s="230">
        <f>S395*H395</f>
        <v>0</v>
      </c>
      <c r="AR395" s="23" t="s">
        <v>141</v>
      </c>
      <c r="AT395" s="23" t="s">
        <v>136</v>
      </c>
      <c r="AU395" s="23" t="s">
        <v>80</v>
      </c>
      <c r="AY395" s="23" t="s">
        <v>134</v>
      </c>
      <c r="BE395" s="231">
        <f>IF(N395="základní",J395,0)</f>
        <v>0</v>
      </c>
      <c r="BF395" s="231">
        <f>IF(N395="snížená",J395,0)</f>
        <v>0</v>
      </c>
      <c r="BG395" s="231">
        <f>IF(N395="zákl. přenesená",J395,0)</f>
        <v>0</v>
      </c>
      <c r="BH395" s="231">
        <f>IF(N395="sníž. přenesená",J395,0)</f>
        <v>0</v>
      </c>
      <c r="BI395" s="231">
        <f>IF(N395="nulová",J395,0)</f>
        <v>0</v>
      </c>
      <c r="BJ395" s="23" t="s">
        <v>78</v>
      </c>
      <c r="BK395" s="231">
        <f>ROUND(I395*H395,2)</f>
        <v>0</v>
      </c>
      <c r="BL395" s="23" t="s">
        <v>141</v>
      </c>
      <c r="BM395" s="23" t="s">
        <v>458</v>
      </c>
    </row>
    <row r="396" s="1" customFormat="1">
      <c r="B396" s="45"/>
      <c r="C396" s="73"/>
      <c r="D396" s="232" t="s">
        <v>142</v>
      </c>
      <c r="E396" s="73"/>
      <c r="F396" s="233" t="s">
        <v>456</v>
      </c>
      <c r="G396" s="73"/>
      <c r="H396" s="73"/>
      <c r="I396" s="190"/>
      <c r="J396" s="73"/>
      <c r="K396" s="73"/>
      <c r="L396" s="71"/>
      <c r="M396" s="234"/>
      <c r="N396" s="46"/>
      <c r="O396" s="46"/>
      <c r="P396" s="46"/>
      <c r="Q396" s="46"/>
      <c r="R396" s="46"/>
      <c r="S396" s="46"/>
      <c r="T396" s="94"/>
      <c r="AT396" s="23" t="s">
        <v>142</v>
      </c>
      <c r="AU396" s="23" t="s">
        <v>80</v>
      </c>
    </row>
    <row r="397" s="11" customFormat="1">
      <c r="B397" s="235"/>
      <c r="C397" s="236"/>
      <c r="D397" s="232" t="s">
        <v>144</v>
      </c>
      <c r="E397" s="237" t="s">
        <v>21</v>
      </c>
      <c r="F397" s="238" t="s">
        <v>446</v>
      </c>
      <c r="G397" s="236"/>
      <c r="H397" s="239">
        <v>16.5</v>
      </c>
      <c r="I397" s="240"/>
      <c r="J397" s="236"/>
      <c r="K397" s="236"/>
      <c r="L397" s="241"/>
      <c r="M397" s="242"/>
      <c r="N397" s="243"/>
      <c r="O397" s="243"/>
      <c r="P397" s="243"/>
      <c r="Q397" s="243"/>
      <c r="R397" s="243"/>
      <c r="S397" s="243"/>
      <c r="T397" s="244"/>
      <c r="AT397" s="245" t="s">
        <v>144</v>
      </c>
      <c r="AU397" s="245" t="s">
        <v>80</v>
      </c>
      <c r="AV397" s="11" t="s">
        <v>80</v>
      </c>
      <c r="AW397" s="11" t="s">
        <v>33</v>
      </c>
      <c r="AX397" s="11" t="s">
        <v>70</v>
      </c>
      <c r="AY397" s="245" t="s">
        <v>134</v>
      </c>
    </row>
    <row r="398" s="12" customFormat="1">
      <c r="B398" s="246"/>
      <c r="C398" s="247"/>
      <c r="D398" s="232" t="s">
        <v>144</v>
      </c>
      <c r="E398" s="248" t="s">
        <v>21</v>
      </c>
      <c r="F398" s="249" t="s">
        <v>447</v>
      </c>
      <c r="G398" s="247"/>
      <c r="H398" s="248" t="s">
        <v>21</v>
      </c>
      <c r="I398" s="250"/>
      <c r="J398" s="247"/>
      <c r="K398" s="247"/>
      <c r="L398" s="251"/>
      <c r="M398" s="252"/>
      <c r="N398" s="253"/>
      <c r="O398" s="253"/>
      <c r="P398" s="253"/>
      <c r="Q398" s="253"/>
      <c r="R398" s="253"/>
      <c r="S398" s="253"/>
      <c r="T398" s="254"/>
      <c r="AT398" s="255" t="s">
        <v>144</v>
      </c>
      <c r="AU398" s="255" t="s">
        <v>80</v>
      </c>
      <c r="AV398" s="12" t="s">
        <v>78</v>
      </c>
      <c r="AW398" s="12" t="s">
        <v>33</v>
      </c>
      <c r="AX398" s="12" t="s">
        <v>70</v>
      </c>
      <c r="AY398" s="255" t="s">
        <v>134</v>
      </c>
    </row>
    <row r="399" s="13" customFormat="1">
      <c r="B399" s="256"/>
      <c r="C399" s="257"/>
      <c r="D399" s="232" t="s">
        <v>144</v>
      </c>
      <c r="E399" s="258" t="s">
        <v>21</v>
      </c>
      <c r="F399" s="259" t="s">
        <v>148</v>
      </c>
      <c r="G399" s="257"/>
      <c r="H399" s="260">
        <v>16.5</v>
      </c>
      <c r="I399" s="261"/>
      <c r="J399" s="257"/>
      <c r="K399" s="257"/>
      <c r="L399" s="262"/>
      <c r="M399" s="263"/>
      <c r="N399" s="264"/>
      <c r="O399" s="264"/>
      <c r="P399" s="264"/>
      <c r="Q399" s="264"/>
      <c r="R399" s="264"/>
      <c r="S399" s="264"/>
      <c r="T399" s="265"/>
      <c r="AT399" s="266" t="s">
        <v>144</v>
      </c>
      <c r="AU399" s="266" t="s">
        <v>80</v>
      </c>
      <c r="AV399" s="13" t="s">
        <v>141</v>
      </c>
      <c r="AW399" s="13" t="s">
        <v>33</v>
      </c>
      <c r="AX399" s="13" t="s">
        <v>78</v>
      </c>
      <c r="AY399" s="266" t="s">
        <v>134</v>
      </c>
    </row>
    <row r="400" s="1" customFormat="1" ht="38.25" customHeight="1">
      <c r="B400" s="45"/>
      <c r="C400" s="220" t="s">
        <v>327</v>
      </c>
      <c r="D400" s="220" t="s">
        <v>136</v>
      </c>
      <c r="E400" s="221" t="s">
        <v>459</v>
      </c>
      <c r="F400" s="222" t="s">
        <v>460</v>
      </c>
      <c r="G400" s="223" t="s">
        <v>139</v>
      </c>
      <c r="H400" s="224">
        <v>37</v>
      </c>
      <c r="I400" s="225"/>
      <c r="J400" s="226">
        <f>ROUND(I400*H400,2)</f>
        <v>0</v>
      </c>
      <c r="K400" s="222" t="s">
        <v>140</v>
      </c>
      <c r="L400" s="71"/>
      <c r="M400" s="227" t="s">
        <v>21</v>
      </c>
      <c r="N400" s="228" t="s">
        <v>41</v>
      </c>
      <c r="O400" s="46"/>
      <c r="P400" s="229">
        <f>O400*H400</f>
        <v>0</v>
      </c>
      <c r="Q400" s="229">
        <v>0</v>
      </c>
      <c r="R400" s="229">
        <f>Q400*H400</f>
        <v>0</v>
      </c>
      <c r="S400" s="229">
        <v>0</v>
      </c>
      <c r="T400" s="230">
        <f>S400*H400</f>
        <v>0</v>
      </c>
      <c r="AR400" s="23" t="s">
        <v>141</v>
      </c>
      <c r="AT400" s="23" t="s">
        <v>136</v>
      </c>
      <c r="AU400" s="23" t="s">
        <v>80</v>
      </c>
      <c r="AY400" s="23" t="s">
        <v>134</v>
      </c>
      <c r="BE400" s="231">
        <f>IF(N400="základní",J400,0)</f>
        <v>0</v>
      </c>
      <c r="BF400" s="231">
        <f>IF(N400="snížená",J400,0)</f>
        <v>0</v>
      </c>
      <c r="BG400" s="231">
        <f>IF(N400="zákl. přenesená",J400,0)</f>
        <v>0</v>
      </c>
      <c r="BH400" s="231">
        <f>IF(N400="sníž. přenesená",J400,0)</f>
        <v>0</v>
      </c>
      <c r="BI400" s="231">
        <f>IF(N400="nulová",J400,0)</f>
        <v>0</v>
      </c>
      <c r="BJ400" s="23" t="s">
        <v>78</v>
      </c>
      <c r="BK400" s="231">
        <f>ROUND(I400*H400,2)</f>
        <v>0</v>
      </c>
      <c r="BL400" s="23" t="s">
        <v>141</v>
      </c>
      <c r="BM400" s="23" t="s">
        <v>461</v>
      </c>
    </row>
    <row r="401" s="1" customFormat="1">
      <c r="B401" s="45"/>
      <c r="C401" s="73"/>
      <c r="D401" s="232" t="s">
        <v>142</v>
      </c>
      <c r="E401" s="73"/>
      <c r="F401" s="233" t="s">
        <v>462</v>
      </c>
      <c r="G401" s="73"/>
      <c r="H401" s="73"/>
      <c r="I401" s="190"/>
      <c r="J401" s="73"/>
      <c r="K401" s="73"/>
      <c r="L401" s="71"/>
      <c r="M401" s="234"/>
      <c r="N401" s="46"/>
      <c r="O401" s="46"/>
      <c r="P401" s="46"/>
      <c r="Q401" s="46"/>
      <c r="R401" s="46"/>
      <c r="S401" s="46"/>
      <c r="T401" s="94"/>
      <c r="AT401" s="23" t="s">
        <v>142</v>
      </c>
      <c r="AU401" s="23" t="s">
        <v>80</v>
      </c>
    </row>
    <row r="402" s="11" customFormat="1">
      <c r="B402" s="235"/>
      <c r="C402" s="236"/>
      <c r="D402" s="232" t="s">
        <v>144</v>
      </c>
      <c r="E402" s="237" t="s">
        <v>21</v>
      </c>
      <c r="F402" s="238" t="s">
        <v>342</v>
      </c>
      <c r="G402" s="236"/>
      <c r="H402" s="239">
        <v>37</v>
      </c>
      <c r="I402" s="240"/>
      <c r="J402" s="236"/>
      <c r="K402" s="236"/>
      <c r="L402" s="241"/>
      <c r="M402" s="242"/>
      <c r="N402" s="243"/>
      <c r="O402" s="243"/>
      <c r="P402" s="243"/>
      <c r="Q402" s="243"/>
      <c r="R402" s="243"/>
      <c r="S402" s="243"/>
      <c r="T402" s="244"/>
      <c r="AT402" s="245" t="s">
        <v>144</v>
      </c>
      <c r="AU402" s="245" t="s">
        <v>80</v>
      </c>
      <c r="AV402" s="11" t="s">
        <v>80</v>
      </c>
      <c r="AW402" s="11" t="s">
        <v>33</v>
      </c>
      <c r="AX402" s="11" t="s">
        <v>70</v>
      </c>
      <c r="AY402" s="245" t="s">
        <v>134</v>
      </c>
    </row>
    <row r="403" s="12" customFormat="1">
      <c r="B403" s="246"/>
      <c r="C403" s="247"/>
      <c r="D403" s="232" t="s">
        <v>144</v>
      </c>
      <c r="E403" s="248" t="s">
        <v>21</v>
      </c>
      <c r="F403" s="249" t="s">
        <v>463</v>
      </c>
      <c r="G403" s="247"/>
      <c r="H403" s="248" t="s">
        <v>21</v>
      </c>
      <c r="I403" s="250"/>
      <c r="J403" s="247"/>
      <c r="K403" s="247"/>
      <c r="L403" s="251"/>
      <c r="M403" s="252"/>
      <c r="N403" s="253"/>
      <c r="O403" s="253"/>
      <c r="P403" s="253"/>
      <c r="Q403" s="253"/>
      <c r="R403" s="253"/>
      <c r="S403" s="253"/>
      <c r="T403" s="254"/>
      <c r="AT403" s="255" t="s">
        <v>144</v>
      </c>
      <c r="AU403" s="255" t="s">
        <v>80</v>
      </c>
      <c r="AV403" s="12" t="s">
        <v>78</v>
      </c>
      <c r="AW403" s="12" t="s">
        <v>33</v>
      </c>
      <c r="AX403" s="12" t="s">
        <v>70</v>
      </c>
      <c r="AY403" s="255" t="s">
        <v>134</v>
      </c>
    </row>
    <row r="404" s="13" customFormat="1">
      <c r="B404" s="256"/>
      <c r="C404" s="257"/>
      <c r="D404" s="232" t="s">
        <v>144</v>
      </c>
      <c r="E404" s="258" t="s">
        <v>21</v>
      </c>
      <c r="F404" s="259" t="s">
        <v>148</v>
      </c>
      <c r="G404" s="257"/>
      <c r="H404" s="260">
        <v>37</v>
      </c>
      <c r="I404" s="261"/>
      <c r="J404" s="257"/>
      <c r="K404" s="257"/>
      <c r="L404" s="262"/>
      <c r="M404" s="263"/>
      <c r="N404" s="264"/>
      <c r="O404" s="264"/>
      <c r="P404" s="264"/>
      <c r="Q404" s="264"/>
      <c r="R404" s="264"/>
      <c r="S404" s="264"/>
      <c r="T404" s="265"/>
      <c r="AT404" s="266" t="s">
        <v>144</v>
      </c>
      <c r="AU404" s="266" t="s">
        <v>80</v>
      </c>
      <c r="AV404" s="13" t="s">
        <v>141</v>
      </c>
      <c r="AW404" s="13" t="s">
        <v>33</v>
      </c>
      <c r="AX404" s="13" t="s">
        <v>78</v>
      </c>
      <c r="AY404" s="266" t="s">
        <v>134</v>
      </c>
    </row>
    <row r="405" s="1" customFormat="1" ht="16.5" customHeight="1">
      <c r="B405" s="45"/>
      <c r="C405" s="267" t="s">
        <v>464</v>
      </c>
      <c r="D405" s="267" t="s">
        <v>273</v>
      </c>
      <c r="E405" s="268" t="s">
        <v>465</v>
      </c>
      <c r="F405" s="269" t="s">
        <v>466</v>
      </c>
      <c r="G405" s="270" t="s">
        <v>261</v>
      </c>
      <c r="H405" s="271">
        <v>12.333</v>
      </c>
      <c r="I405" s="272"/>
      <c r="J405" s="273">
        <f>ROUND(I405*H405,2)</f>
        <v>0</v>
      </c>
      <c r="K405" s="269" t="s">
        <v>140</v>
      </c>
      <c r="L405" s="274"/>
      <c r="M405" s="275" t="s">
        <v>21</v>
      </c>
      <c r="N405" s="276" t="s">
        <v>41</v>
      </c>
      <c r="O405" s="46"/>
      <c r="P405" s="229">
        <f>O405*H405</f>
        <v>0</v>
      </c>
      <c r="Q405" s="229">
        <v>0</v>
      </c>
      <c r="R405" s="229">
        <f>Q405*H405</f>
        <v>0</v>
      </c>
      <c r="S405" s="229">
        <v>0</v>
      </c>
      <c r="T405" s="230">
        <f>S405*H405</f>
        <v>0</v>
      </c>
      <c r="AR405" s="23" t="s">
        <v>161</v>
      </c>
      <c r="AT405" s="23" t="s">
        <v>273</v>
      </c>
      <c r="AU405" s="23" t="s">
        <v>80</v>
      </c>
      <c r="AY405" s="23" t="s">
        <v>134</v>
      </c>
      <c r="BE405" s="231">
        <f>IF(N405="základní",J405,0)</f>
        <v>0</v>
      </c>
      <c r="BF405" s="231">
        <f>IF(N405="snížená",J405,0)</f>
        <v>0</v>
      </c>
      <c r="BG405" s="231">
        <f>IF(N405="zákl. přenesená",J405,0)</f>
        <v>0</v>
      </c>
      <c r="BH405" s="231">
        <f>IF(N405="sníž. přenesená",J405,0)</f>
        <v>0</v>
      </c>
      <c r="BI405" s="231">
        <f>IF(N405="nulová",J405,0)</f>
        <v>0</v>
      </c>
      <c r="BJ405" s="23" t="s">
        <v>78</v>
      </c>
      <c r="BK405" s="231">
        <f>ROUND(I405*H405,2)</f>
        <v>0</v>
      </c>
      <c r="BL405" s="23" t="s">
        <v>141</v>
      </c>
      <c r="BM405" s="23" t="s">
        <v>467</v>
      </c>
    </row>
    <row r="406" s="11" customFormat="1">
      <c r="B406" s="235"/>
      <c r="C406" s="236"/>
      <c r="D406" s="232" t="s">
        <v>144</v>
      </c>
      <c r="E406" s="237" t="s">
        <v>21</v>
      </c>
      <c r="F406" s="238" t="s">
        <v>468</v>
      </c>
      <c r="G406" s="236"/>
      <c r="H406" s="239">
        <v>12.333</v>
      </c>
      <c r="I406" s="240"/>
      <c r="J406" s="236"/>
      <c r="K406" s="236"/>
      <c r="L406" s="241"/>
      <c r="M406" s="242"/>
      <c r="N406" s="243"/>
      <c r="O406" s="243"/>
      <c r="P406" s="243"/>
      <c r="Q406" s="243"/>
      <c r="R406" s="243"/>
      <c r="S406" s="243"/>
      <c r="T406" s="244"/>
      <c r="AT406" s="245" t="s">
        <v>144</v>
      </c>
      <c r="AU406" s="245" t="s">
        <v>80</v>
      </c>
      <c r="AV406" s="11" t="s">
        <v>80</v>
      </c>
      <c r="AW406" s="11" t="s">
        <v>33</v>
      </c>
      <c r="AX406" s="11" t="s">
        <v>70</v>
      </c>
      <c r="AY406" s="245" t="s">
        <v>134</v>
      </c>
    </row>
    <row r="407" s="12" customFormat="1">
      <c r="B407" s="246"/>
      <c r="C407" s="247"/>
      <c r="D407" s="232" t="s">
        <v>144</v>
      </c>
      <c r="E407" s="248" t="s">
        <v>21</v>
      </c>
      <c r="F407" s="249" t="s">
        <v>469</v>
      </c>
      <c r="G407" s="247"/>
      <c r="H407" s="248" t="s">
        <v>21</v>
      </c>
      <c r="I407" s="250"/>
      <c r="J407" s="247"/>
      <c r="K407" s="247"/>
      <c r="L407" s="251"/>
      <c r="M407" s="252"/>
      <c r="N407" s="253"/>
      <c r="O407" s="253"/>
      <c r="P407" s="253"/>
      <c r="Q407" s="253"/>
      <c r="R407" s="253"/>
      <c r="S407" s="253"/>
      <c r="T407" s="254"/>
      <c r="AT407" s="255" t="s">
        <v>144</v>
      </c>
      <c r="AU407" s="255" t="s">
        <v>80</v>
      </c>
      <c r="AV407" s="12" t="s">
        <v>78</v>
      </c>
      <c r="AW407" s="12" t="s">
        <v>33</v>
      </c>
      <c r="AX407" s="12" t="s">
        <v>70</v>
      </c>
      <c r="AY407" s="255" t="s">
        <v>134</v>
      </c>
    </row>
    <row r="408" s="13" customFormat="1">
      <c r="B408" s="256"/>
      <c r="C408" s="257"/>
      <c r="D408" s="232" t="s">
        <v>144</v>
      </c>
      <c r="E408" s="258" t="s">
        <v>21</v>
      </c>
      <c r="F408" s="259" t="s">
        <v>148</v>
      </c>
      <c r="G408" s="257"/>
      <c r="H408" s="260">
        <v>12.333</v>
      </c>
      <c r="I408" s="261"/>
      <c r="J408" s="257"/>
      <c r="K408" s="257"/>
      <c r="L408" s="262"/>
      <c r="M408" s="263"/>
      <c r="N408" s="264"/>
      <c r="O408" s="264"/>
      <c r="P408" s="264"/>
      <c r="Q408" s="264"/>
      <c r="R408" s="264"/>
      <c r="S408" s="264"/>
      <c r="T408" s="265"/>
      <c r="AT408" s="266" t="s">
        <v>144</v>
      </c>
      <c r="AU408" s="266" t="s">
        <v>80</v>
      </c>
      <c r="AV408" s="13" t="s">
        <v>141</v>
      </c>
      <c r="AW408" s="13" t="s">
        <v>33</v>
      </c>
      <c r="AX408" s="13" t="s">
        <v>78</v>
      </c>
      <c r="AY408" s="266" t="s">
        <v>134</v>
      </c>
    </row>
    <row r="409" s="1" customFormat="1" ht="51" customHeight="1">
      <c r="B409" s="45"/>
      <c r="C409" s="220" t="s">
        <v>331</v>
      </c>
      <c r="D409" s="220" t="s">
        <v>136</v>
      </c>
      <c r="E409" s="221" t="s">
        <v>470</v>
      </c>
      <c r="F409" s="222" t="s">
        <v>471</v>
      </c>
      <c r="G409" s="223" t="s">
        <v>139</v>
      </c>
      <c r="H409" s="224">
        <v>206</v>
      </c>
      <c r="I409" s="225"/>
      <c r="J409" s="226">
        <f>ROUND(I409*H409,2)</f>
        <v>0</v>
      </c>
      <c r="K409" s="222" t="s">
        <v>140</v>
      </c>
      <c r="L409" s="71"/>
      <c r="M409" s="227" t="s">
        <v>21</v>
      </c>
      <c r="N409" s="228" t="s">
        <v>41</v>
      </c>
      <c r="O409" s="46"/>
      <c r="P409" s="229">
        <f>O409*H409</f>
        <v>0</v>
      </c>
      <c r="Q409" s="229">
        <v>0</v>
      </c>
      <c r="R409" s="229">
        <f>Q409*H409</f>
        <v>0</v>
      </c>
      <c r="S409" s="229">
        <v>0</v>
      </c>
      <c r="T409" s="230">
        <f>S409*H409</f>
        <v>0</v>
      </c>
      <c r="AR409" s="23" t="s">
        <v>141</v>
      </c>
      <c r="AT409" s="23" t="s">
        <v>136</v>
      </c>
      <c r="AU409" s="23" t="s">
        <v>80</v>
      </c>
      <c r="AY409" s="23" t="s">
        <v>134</v>
      </c>
      <c r="BE409" s="231">
        <f>IF(N409="základní",J409,0)</f>
        <v>0</v>
      </c>
      <c r="BF409" s="231">
        <f>IF(N409="snížená",J409,0)</f>
        <v>0</v>
      </c>
      <c r="BG409" s="231">
        <f>IF(N409="zákl. přenesená",J409,0)</f>
        <v>0</v>
      </c>
      <c r="BH409" s="231">
        <f>IF(N409="sníž. přenesená",J409,0)</f>
        <v>0</v>
      </c>
      <c r="BI409" s="231">
        <f>IF(N409="nulová",J409,0)</f>
        <v>0</v>
      </c>
      <c r="BJ409" s="23" t="s">
        <v>78</v>
      </c>
      <c r="BK409" s="231">
        <f>ROUND(I409*H409,2)</f>
        <v>0</v>
      </c>
      <c r="BL409" s="23" t="s">
        <v>141</v>
      </c>
      <c r="BM409" s="23" t="s">
        <v>472</v>
      </c>
    </row>
    <row r="410" s="1" customFormat="1">
      <c r="B410" s="45"/>
      <c r="C410" s="73"/>
      <c r="D410" s="232" t="s">
        <v>142</v>
      </c>
      <c r="E410" s="73"/>
      <c r="F410" s="233" t="s">
        <v>462</v>
      </c>
      <c r="G410" s="73"/>
      <c r="H410" s="73"/>
      <c r="I410" s="190"/>
      <c r="J410" s="73"/>
      <c r="K410" s="73"/>
      <c r="L410" s="71"/>
      <c r="M410" s="234"/>
      <c r="N410" s="46"/>
      <c r="O410" s="46"/>
      <c r="P410" s="46"/>
      <c r="Q410" s="46"/>
      <c r="R410" s="46"/>
      <c r="S410" s="46"/>
      <c r="T410" s="94"/>
      <c r="AT410" s="23" t="s">
        <v>142</v>
      </c>
      <c r="AU410" s="23" t="s">
        <v>80</v>
      </c>
    </row>
    <row r="411" s="11" customFormat="1">
      <c r="B411" s="235"/>
      <c r="C411" s="236"/>
      <c r="D411" s="232" t="s">
        <v>144</v>
      </c>
      <c r="E411" s="237" t="s">
        <v>21</v>
      </c>
      <c r="F411" s="238" t="s">
        <v>473</v>
      </c>
      <c r="G411" s="236"/>
      <c r="H411" s="239">
        <v>206</v>
      </c>
      <c r="I411" s="240"/>
      <c r="J411" s="236"/>
      <c r="K411" s="236"/>
      <c r="L411" s="241"/>
      <c r="M411" s="242"/>
      <c r="N411" s="243"/>
      <c r="O411" s="243"/>
      <c r="P411" s="243"/>
      <c r="Q411" s="243"/>
      <c r="R411" s="243"/>
      <c r="S411" s="243"/>
      <c r="T411" s="244"/>
      <c r="AT411" s="245" t="s">
        <v>144</v>
      </c>
      <c r="AU411" s="245" t="s">
        <v>80</v>
      </c>
      <c r="AV411" s="11" t="s">
        <v>80</v>
      </c>
      <c r="AW411" s="11" t="s">
        <v>33</v>
      </c>
      <c r="AX411" s="11" t="s">
        <v>70</v>
      </c>
      <c r="AY411" s="245" t="s">
        <v>134</v>
      </c>
    </row>
    <row r="412" s="12" customFormat="1">
      <c r="B412" s="246"/>
      <c r="C412" s="247"/>
      <c r="D412" s="232" t="s">
        <v>144</v>
      </c>
      <c r="E412" s="248" t="s">
        <v>21</v>
      </c>
      <c r="F412" s="249" t="s">
        <v>474</v>
      </c>
      <c r="G412" s="247"/>
      <c r="H412" s="248" t="s">
        <v>21</v>
      </c>
      <c r="I412" s="250"/>
      <c r="J412" s="247"/>
      <c r="K412" s="247"/>
      <c r="L412" s="251"/>
      <c r="M412" s="252"/>
      <c r="N412" s="253"/>
      <c r="O412" s="253"/>
      <c r="P412" s="253"/>
      <c r="Q412" s="253"/>
      <c r="R412" s="253"/>
      <c r="S412" s="253"/>
      <c r="T412" s="254"/>
      <c r="AT412" s="255" t="s">
        <v>144</v>
      </c>
      <c r="AU412" s="255" t="s">
        <v>80</v>
      </c>
      <c r="AV412" s="12" t="s">
        <v>78</v>
      </c>
      <c r="AW412" s="12" t="s">
        <v>33</v>
      </c>
      <c r="AX412" s="12" t="s">
        <v>70</v>
      </c>
      <c r="AY412" s="255" t="s">
        <v>134</v>
      </c>
    </row>
    <row r="413" s="13" customFormat="1">
      <c r="B413" s="256"/>
      <c r="C413" s="257"/>
      <c r="D413" s="232" t="s">
        <v>144</v>
      </c>
      <c r="E413" s="258" t="s">
        <v>21</v>
      </c>
      <c r="F413" s="259" t="s">
        <v>148</v>
      </c>
      <c r="G413" s="257"/>
      <c r="H413" s="260">
        <v>206</v>
      </c>
      <c r="I413" s="261"/>
      <c r="J413" s="257"/>
      <c r="K413" s="257"/>
      <c r="L413" s="262"/>
      <c r="M413" s="263"/>
      <c r="N413" s="264"/>
      <c r="O413" s="264"/>
      <c r="P413" s="264"/>
      <c r="Q413" s="264"/>
      <c r="R413" s="264"/>
      <c r="S413" s="264"/>
      <c r="T413" s="265"/>
      <c r="AT413" s="266" t="s">
        <v>144</v>
      </c>
      <c r="AU413" s="266" t="s">
        <v>80</v>
      </c>
      <c r="AV413" s="13" t="s">
        <v>141</v>
      </c>
      <c r="AW413" s="13" t="s">
        <v>33</v>
      </c>
      <c r="AX413" s="13" t="s">
        <v>78</v>
      </c>
      <c r="AY413" s="266" t="s">
        <v>134</v>
      </c>
    </row>
    <row r="414" s="1" customFormat="1" ht="16.5" customHeight="1">
      <c r="B414" s="45"/>
      <c r="C414" s="267" t="s">
        <v>475</v>
      </c>
      <c r="D414" s="267" t="s">
        <v>273</v>
      </c>
      <c r="E414" s="268" t="s">
        <v>476</v>
      </c>
      <c r="F414" s="269" t="s">
        <v>477</v>
      </c>
      <c r="G414" s="270" t="s">
        <v>261</v>
      </c>
      <c r="H414" s="271">
        <v>68.667000000000002</v>
      </c>
      <c r="I414" s="272"/>
      <c r="J414" s="273">
        <f>ROUND(I414*H414,2)</f>
        <v>0</v>
      </c>
      <c r="K414" s="269" t="s">
        <v>140</v>
      </c>
      <c r="L414" s="274"/>
      <c r="M414" s="275" t="s">
        <v>21</v>
      </c>
      <c r="N414" s="276" t="s">
        <v>41</v>
      </c>
      <c r="O414" s="46"/>
      <c r="P414" s="229">
        <f>O414*H414</f>
        <v>0</v>
      </c>
      <c r="Q414" s="229">
        <v>0</v>
      </c>
      <c r="R414" s="229">
        <f>Q414*H414</f>
        <v>0</v>
      </c>
      <c r="S414" s="229">
        <v>0</v>
      </c>
      <c r="T414" s="230">
        <f>S414*H414</f>
        <v>0</v>
      </c>
      <c r="AR414" s="23" t="s">
        <v>161</v>
      </c>
      <c r="AT414" s="23" t="s">
        <v>273</v>
      </c>
      <c r="AU414" s="23" t="s">
        <v>80</v>
      </c>
      <c r="AY414" s="23" t="s">
        <v>134</v>
      </c>
      <c r="BE414" s="231">
        <f>IF(N414="základní",J414,0)</f>
        <v>0</v>
      </c>
      <c r="BF414" s="231">
        <f>IF(N414="snížená",J414,0)</f>
        <v>0</v>
      </c>
      <c r="BG414" s="231">
        <f>IF(N414="zákl. přenesená",J414,0)</f>
        <v>0</v>
      </c>
      <c r="BH414" s="231">
        <f>IF(N414="sníž. přenesená",J414,0)</f>
        <v>0</v>
      </c>
      <c r="BI414" s="231">
        <f>IF(N414="nulová",J414,0)</f>
        <v>0</v>
      </c>
      <c r="BJ414" s="23" t="s">
        <v>78</v>
      </c>
      <c r="BK414" s="231">
        <f>ROUND(I414*H414,2)</f>
        <v>0</v>
      </c>
      <c r="BL414" s="23" t="s">
        <v>141</v>
      </c>
      <c r="BM414" s="23" t="s">
        <v>478</v>
      </c>
    </row>
    <row r="415" s="11" customFormat="1">
      <c r="B415" s="235"/>
      <c r="C415" s="236"/>
      <c r="D415" s="232" t="s">
        <v>144</v>
      </c>
      <c r="E415" s="237" t="s">
        <v>21</v>
      </c>
      <c r="F415" s="238" t="s">
        <v>479</v>
      </c>
      <c r="G415" s="236"/>
      <c r="H415" s="239">
        <v>68.667000000000002</v>
      </c>
      <c r="I415" s="240"/>
      <c r="J415" s="236"/>
      <c r="K415" s="236"/>
      <c r="L415" s="241"/>
      <c r="M415" s="242"/>
      <c r="N415" s="243"/>
      <c r="O415" s="243"/>
      <c r="P415" s="243"/>
      <c r="Q415" s="243"/>
      <c r="R415" s="243"/>
      <c r="S415" s="243"/>
      <c r="T415" s="244"/>
      <c r="AT415" s="245" t="s">
        <v>144</v>
      </c>
      <c r="AU415" s="245" t="s">
        <v>80</v>
      </c>
      <c r="AV415" s="11" t="s">
        <v>80</v>
      </c>
      <c r="AW415" s="11" t="s">
        <v>33</v>
      </c>
      <c r="AX415" s="11" t="s">
        <v>70</v>
      </c>
      <c r="AY415" s="245" t="s">
        <v>134</v>
      </c>
    </row>
    <row r="416" s="12" customFormat="1">
      <c r="B416" s="246"/>
      <c r="C416" s="247"/>
      <c r="D416" s="232" t="s">
        <v>144</v>
      </c>
      <c r="E416" s="248" t="s">
        <v>21</v>
      </c>
      <c r="F416" s="249" t="s">
        <v>480</v>
      </c>
      <c r="G416" s="247"/>
      <c r="H416" s="248" t="s">
        <v>21</v>
      </c>
      <c r="I416" s="250"/>
      <c r="J416" s="247"/>
      <c r="K416" s="247"/>
      <c r="L416" s="251"/>
      <c r="M416" s="252"/>
      <c r="N416" s="253"/>
      <c r="O416" s="253"/>
      <c r="P416" s="253"/>
      <c r="Q416" s="253"/>
      <c r="R416" s="253"/>
      <c r="S416" s="253"/>
      <c r="T416" s="254"/>
      <c r="AT416" s="255" t="s">
        <v>144</v>
      </c>
      <c r="AU416" s="255" t="s">
        <v>80</v>
      </c>
      <c r="AV416" s="12" t="s">
        <v>78</v>
      </c>
      <c r="AW416" s="12" t="s">
        <v>33</v>
      </c>
      <c r="AX416" s="12" t="s">
        <v>70</v>
      </c>
      <c r="AY416" s="255" t="s">
        <v>134</v>
      </c>
    </row>
    <row r="417" s="13" customFormat="1">
      <c r="B417" s="256"/>
      <c r="C417" s="257"/>
      <c r="D417" s="232" t="s">
        <v>144</v>
      </c>
      <c r="E417" s="258" t="s">
        <v>21</v>
      </c>
      <c r="F417" s="259" t="s">
        <v>148</v>
      </c>
      <c r="G417" s="257"/>
      <c r="H417" s="260">
        <v>68.667000000000002</v>
      </c>
      <c r="I417" s="261"/>
      <c r="J417" s="257"/>
      <c r="K417" s="257"/>
      <c r="L417" s="262"/>
      <c r="M417" s="263"/>
      <c r="N417" s="264"/>
      <c r="O417" s="264"/>
      <c r="P417" s="264"/>
      <c r="Q417" s="264"/>
      <c r="R417" s="264"/>
      <c r="S417" s="264"/>
      <c r="T417" s="265"/>
      <c r="AT417" s="266" t="s">
        <v>144</v>
      </c>
      <c r="AU417" s="266" t="s">
        <v>80</v>
      </c>
      <c r="AV417" s="13" t="s">
        <v>141</v>
      </c>
      <c r="AW417" s="13" t="s">
        <v>33</v>
      </c>
      <c r="AX417" s="13" t="s">
        <v>78</v>
      </c>
      <c r="AY417" s="266" t="s">
        <v>134</v>
      </c>
    </row>
    <row r="418" s="1" customFormat="1" ht="51" customHeight="1">
      <c r="B418" s="45"/>
      <c r="C418" s="220" t="s">
        <v>336</v>
      </c>
      <c r="D418" s="220" t="s">
        <v>136</v>
      </c>
      <c r="E418" s="221" t="s">
        <v>481</v>
      </c>
      <c r="F418" s="222" t="s">
        <v>482</v>
      </c>
      <c r="G418" s="223" t="s">
        <v>139</v>
      </c>
      <c r="H418" s="224">
        <v>16.5</v>
      </c>
      <c r="I418" s="225"/>
      <c r="J418" s="226">
        <f>ROUND(I418*H418,2)</f>
        <v>0</v>
      </c>
      <c r="K418" s="222" t="s">
        <v>140</v>
      </c>
      <c r="L418" s="71"/>
      <c r="M418" s="227" t="s">
        <v>21</v>
      </c>
      <c r="N418" s="228" t="s">
        <v>41</v>
      </c>
      <c r="O418" s="46"/>
      <c r="P418" s="229">
        <f>O418*H418</f>
        <v>0</v>
      </c>
      <c r="Q418" s="229">
        <v>0</v>
      </c>
      <c r="R418" s="229">
        <f>Q418*H418</f>
        <v>0</v>
      </c>
      <c r="S418" s="229">
        <v>0</v>
      </c>
      <c r="T418" s="230">
        <f>S418*H418</f>
        <v>0</v>
      </c>
      <c r="AR418" s="23" t="s">
        <v>141</v>
      </c>
      <c r="AT418" s="23" t="s">
        <v>136</v>
      </c>
      <c r="AU418" s="23" t="s">
        <v>80</v>
      </c>
      <c r="AY418" s="23" t="s">
        <v>134</v>
      </c>
      <c r="BE418" s="231">
        <f>IF(N418="základní",J418,0)</f>
        <v>0</v>
      </c>
      <c r="BF418" s="231">
        <f>IF(N418="snížená",J418,0)</f>
        <v>0</v>
      </c>
      <c r="BG418" s="231">
        <f>IF(N418="zákl. přenesená",J418,0)</f>
        <v>0</v>
      </c>
      <c r="BH418" s="231">
        <f>IF(N418="sníž. přenesená",J418,0)</f>
        <v>0</v>
      </c>
      <c r="BI418" s="231">
        <f>IF(N418="nulová",J418,0)</f>
        <v>0</v>
      </c>
      <c r="BJ418" s="23" t="s">
        <v>78</v>
      </c>
      <c r="BK418" s="231">
        <f>ROUND(I418*H418,2)</f>
        <v>0</v>
      </c>
      <c r="BL418" s="23" t="s">
        <v>141</v>
      </c>
      <c r="BM418" s="23" t="s">
        <v>483</v>
      </c>
    </row>
    <row r="419" s="1" customFormat="1">
      <c r="B419" s="45"/>
      <c r="C419" s="73"/>
      <c r="D419" s="232" t="s">
        <v>142</v>
      </c>
      <c r="E419" s="73"/>
      <c r="F419" s="233" t="s">
        <v>484</v>
      </c>
      <c r="G419" s="73"/>
      <c r="H419" s="73"/>
      <c r="I419" s="190"/>
      <c r="J419" s="73"/>
      <c r="K419" s="73"/>
      <c r="L419" s="71"/>
      <c r="M419" s="234"/>
      <c r="N419" s="46"/>
      <c r="O419" s="46"/>
      <c r="P419" s="46"/>
      <c r="Q419" s="46"/>
      <c r="R419" s="46"/>
      <c r="S419" s="46"/>
      <c r="T419" s="94"/>
      <c r="AT419" s="23" t="s">
        <v>142</v>
      </c>
      <c r="AU419" s="23" t="s">
        <v>80</v>
      </c>
    </row>
    <row r="420" s="11" customFormat="1">
      <c r="B420" s="235"/>
      <c r="C420" s="236"/>
      <c r="D420" s="232" t="s">
        <v>144</v>
      </c>
      <c r="E420" s="237" t="s">
        <v>21</v>
      </c>
      <c r="F420" s="238" t="s">
        <v>446</v>
      </c>
      <c r="G420" s="236"/>
      <c r="H420" s="239">
        <v>16.5</v>
      </c>
      <c r="I420" s="240"/>
      <c r="J420" s="236"/>
      <c r="K420" s="236"/>
      <c r="L420" s="241"/>
      <c r="M420" s="242"/>
      <c r="N420" s="243"/>
      <c r="O420" s="243"/>
      <c r="P420" s="243"/>
      <c r="Q420" s="243"/>
      <c r="R420" s="243"/>
      <c r="S420" s="243"/>
      <c r="T420" s="244"/>
      <c r="AT420" s="245" t="s">
        <v>144</v>
      </c>
      <c r="AU420" s="245" t="s">
        <v>80</v>
      </c>
      <c r="AV420" s="11" t="s">
        <v>80</v>
      </c>
      <c r="AW420" s="11" t="s">
        <v>33</v>
      </c>
      <c r="AX420" s="11" t="s">
        <v>70</v>
      </c>
      <c r="AY420" s="245" t="s">
        <v>134</v>
      </c>
    </row>
    <row r="421" s="13" customFormat="1">
      <c r="B421" s="256"/>
      <c r="C421" s="257"/>
      <c r="D421" s="232" t="s">
        <v>144</v>
      </c>
      <c r="E421" s="258" t="s">
        <v>21</v>
      </c>
      <c r="F421" s="259" t="s">
        <v>148</v>
      </c>
      <c r="G421" s="257"/>
      <c r="H421" s="260">
        <v>16.5</v>
      </c>
      <c r="I421" s="261"/>
      <c r="J421" s="257"/>
      <c r="K421" s="257"/>
      <c r="L421" s="262"/>
      <c r="M421" s="263"/>
      <c r="N421" s="264"/>
      <c r="O421" s="264"/>
      <c r="P421" s="264"/>
      <c r="Q421" s="264"/>
      <c r="R421" s="264"/>
      <c r="S421" s="264"/>
      <c r="T421" s="265"/>
      <c r="AT421" s="266" t="s">
        <v>144</v>
      </c>
      <c r="AU421" s="266" t="s">
        <v>80</v>
      </c>
      <c r="AV421" s="13" t="s">
        <v>141</v>
      </c>
      <c r="AW421" s="13" t="s">
        <v>33</v>
      </c>
      <c r="AX421" s="13" t="s">
        <v>78</v>
      </c>
      <c r="AY421" s="266" t="s">
        <v>134</v>
      </c>
    </row>
    <row r="422" s="1" customFormat="1" ht="25.5" customHeight="1">
      <c r="B422" s="45"/>
      <c r="C422" s="267" t="s">
        <v>485</v>
      </c>
      <c r="D422" s="267" t="s">
        <v>273</v>
      </c>
      <c r="E422" s="268" t="s">
        <v>486</v>
      </c>
      <c r="F422" s="269" t="s">
        <v>487</v>
      </c>
      <c r="G422" s="270" t="s">
        <v>139</v>
      </c>
      <c r="H422" s="271">
        <v>16.664999999999999</v>
      </c>
      <c r="I422" s="272"/>
      <c r="J422" s="273">
        <f>ROUND(I422*H422,2)</f>
        <v>0</v>
      </c>
      <c r="K422" s="269" t="s">
        <v>140</v>
      </c>
      <c r="L422" s="274"/>
      <c r="M422" s="275" t="s">
        <v>21</v>
      </c>
      <c r="N422" s="276" t="s">
        <v>41</v>
      </c>
      <c r="O422" s="46"/>
      <c r="P422" s="229">
        <f>O422*H422</f>
        <v>0</v>
      </c>
      <c r="Q422" s="229">
        <v>0</v>
      </c>
      <c r="R422" s="229">
        <f>Q422*H422</f>
        <v>0</v>
      </c>
      <c r="S422" s="229">
        <v>0</v>
      </c>
      <c r="T422" s="230">
        <f>S422*H422</f>
        <v>0</v>
      </c>
      <c r="AR422" s="23" t="s">
        <v>161</v>
      </c>
      <c r="AT422" s="23" t="s">
        <v>273</v>
      </c>
      <c r="AU422" s="23" t="s">
        <v>80</v>
      </c>
      <c r="AY422" s="23" t="s">
        <v>134</v>
      </c>
      <c r="BE422" s="231">
        <f>IF(N422="základní",J422,0)</f>
        <v>0</v>
      </c>
      <c r="BF422" s="231">
        <f>IF(N422="snížená",J422,0)</f>
        <v>0</v>
      </c>
      <c r="BG422" s="231">
        <f>IF(N422="zákl. přenesená",J422,0)</f>
        <v>0</v>
      </c>
      <c r="BH422" s="231">
        <f>IF(N422="sníž. přenesená",J422,0)</f>
        <v>0</v>
      </c>
      <c r="BI422" s="231">
        <f>IF(N422="nulová",J422,0)</f>
        <v>0</v>
      </c>
      <c r="BJ422" s="23" t="s">
        <v>78</v>
      </c>
      <c r="BK422" s="231">
        <f>ROUND(I422*H422,2)</f>
        <v>0</v>
      </c>
      <c r="BL422" s="23" t="s">
        <v>141</v>
      </c>
      <c r="BM422" s="23" t="s">
        <v>488</v>
      </c>
    </row>
    <row r="423" s="11" customFormat="1">
      <c r="B423" s="235"/>
      <c r="C423" s="236"/>
      <c r="D423" s="232" t="s">
        <v>144</v>
      </c>
      <c r="E423" s="237" t="s">
        <v>21</v>
      </c>
      <c r="F423" s="238" t="s">
        <v>489</v>
      </c>
      <c r="G423" s="236"/>
      <c r="H423" s="239">
        <v>16.664999999999999</v>
      </c>
      <c r="I423" s="240"/>
      <c r="J423" s="236"/>
      <c r="K423" s="236"/>
      <c r="L423" s="241"/>
      <c r="M423" s="242"/>
      <c r="N423" s="243"/>
      <c r="O423" s="243"/>
      <c r="P423" s="243"/>
      <c r="Q423" s="243"/>
      <c r="R423" s="243"/>
      <c r="S423" s="243"/>
      <c r="T423" s="244"/>
      <c r="AT423" s="245" t="s">
        <v>144</v>
      </c>
      <c r="AU423" s="245" t="s">
        <v>80</v>
      </c>
      <c r="AV423" s="11" t="s">
        <v>80</v>
      </c>
      <c r="AW423" s="11" t="s">
        <v>33</v>
      </c>
      <c r="AX423" s="11" t="s">
        <v>70</v>
      </c>
      <c r="AY423" s="245" t="s">
        <v>134</v>
      </c>
    </row>
    <row r="424" s="13" customFormat="1">
      <c r="B424" s="256"/>
      <c r="C424" s="257"/>
      <c r="D424" s="232" t="s">
        <v>144</v>
      </c>
      <c r="E424" s="258" t="s">
        <v>21</v>
      </c>
      <c r="F424" s="259" t="s">
        <v>148</v>
      </c>
      <c r="G424" s="257"/>
      <c r="H424" s="260">
        <v>16.664999999999999</v>
      </c>
      <c r="I424" s="261"/>
      <c r="J424" s="257"/>
      <c r="K424" s="257"/>
      <c r="L424" s="262"/>
      <c r="M424" s="263"/>
      <c r="N424" s="264"/>
      <c r="O424" s="264"/>
      <c r="P424" s="264"/>
      <c r="Q424" s="264"/>
      <c r="R424" s="264"/>
      <c r="S424" s="264"/>
      <c r="T424" s="265"/>
      <c r="AT424" s="266" t="s">
        <v>144</v>
      </c>
      <c r="AU424" s="266" t="s">
        <v>80</v>
      </c>
      <c r="AV424" s="13" t="s">
        <v>141</v>
      </c>
      <c r="AW424" s="13" t="s">
        <v>33</v>
      </c>
      <c r="AX424" s="13" t="s">
        <v>78</v>
      </c>
      <c r="AY424" s="266" t="s">
        <v>134</v>
      </c>
    </row>
    <row r="425" s="1" customFormat="1" ht="51" customHeight="1">
      <c r="B425" s="45"/>
      <c r="C425" s="220" t="s">
        <v>341</v>
      </c>
      <c r="D425" s="220" t="s">
        <v>136</v>
      </c>
      <c r="E425" s="221" t="s">
        <v>490</v>
      </c>
      <c r="F425" s="222" t="s">
        <v>491</v>
      </c>
      <c r="G425" s="223" t="s">
        <v>139</v>
      </c>
      <c r="H425" s="224">
        <v>425</v>
      </c>
      <c r="I425" s="225"/>
      <c r="J425" s="226">
        <f>ROUND(I425*H425,2)</f>
        <v>0</v>
      </c>
      <c r="K425" s="222" t="s">
        <v>140</v>
      </c>
      <c r="L425" s="71"/>
      <c r="M425" s="227" t="s">
        <v>21</v>
      </c>
      <c r="N425" s="228" t="s">
        <v>41</v>
      </c>
      <c r="O425" s="46"/>
      <c r="P425" s="229">
        <f>O425*H425</f>
        <v>0</v>
      </c>
      <c r="Q425" s="229">
        <v>0</v>
      </c>
      <c r="R425" s="229">
        <f>Q425*H425</f>
        <v>0</v>
      </c>
      <c r="S425" s="229">
        <v>0</v>
      </c>
      <c r="T425" s="230">
        <f>S425*H425</f>
        <v>0</v>
      </c>
      <c r="AR425" s="23" t="s">
        <v>141</v>
      </c>
      <c r="AT425" s="23" t="s">
        <v>136</v>
      </c>
      <c r="AU425" s="23" t="s">
        <v>80</v>
      </c>
      <c r="AY425" s="23" t="s">
        <v>134</v>
      </c>
      <c r="BE425" s="231">
        <f>IF(N425="základní",J425,0)</f>
        <v>0</v>
      </c>
      <c r="BF425" s="231">
        <f>IF(N425="snížená",J425,0)</f>
        <v>0</v>
      </c>
      <c r="BG425" s="231">
        <f>IF(N425="zákl. přenesená",J425,0)</f>
        <v>0</v>
      </c>
      <c r="BH425" s="231">
        <f>IF(N425="sníž. přenesená",J425,0)</f>
        <v>0</v>
      </c>
      <c r="BI425" s="231">
        <f>IF(N425="nulová",J425,0)</f>
        <v>0</v>
      </c>
      <c r="BJ425" s="23" t="s">
        <v>78</v>
      </c>
      <c r="BK425" s="231">
        <f>ROUND(I425*H425,2)</f>
        <v>0</v>
      </c>
      <c r="BL425" s="23" t="s">
        <v>141</v>
      </c>
      <c r="BM425" s="23" t="s">
        <v>492</v>
      </c>
    </row>
    <row r="426" s="1" customFormat="1">
      <c r="B426" s="45"/>
      <c r="C426" s="73"/>
      <c r="D426" s="232" t="s">
        <v>142</v>
      </c>
      <c r="E426" s="73"/>
      <c r="F426" s="233" t="s">
        <v>484</v>
      </c>
      <c r="G426" s="73"/>
      <c r="H426" s="73"/>
      <c r="I426" s="190"/>
      <c r="J426" s="73"/>
      <c r="K426" s="73"/>
      <c r="L426" s="71"/>
      <c r="M426" s="234"/>
      <c r="N426" s="46"/>
      <c r="O426" s="46"/>
      <c r="P426" s="46"/>
      <c r="Q426" s="46"/>
      <c r="R426" s="46"/>
      <c r="S426" s="46"/>
      <c r="T426" s="94"/>
      <c r="AT426" s="23" t="s">
        <v>142</v>
      </c>
      <c r="AU426" s="23" t="s">
        <v>80</v>
      </c>
    </row>
    <row r="427" s="11" customFormat="1">
      <c r="B427" s="235"/>
      <c r="C427" s="236"/>
      <c r="D427" s="232" t="s">
        <v>144</v>
      </c>
      <c r="E427" s="237" t="s">
        <v>21</v>
      </c>
      <c r="F427" s="238" t="s">
        <v>493</v>
      </c>
      <c r="G427" s="236"/>
      <c r="H427" s="239">
        <v>425</v>
      </c>
      <c r="I427" s="240"/>
      <c r="J427" s="236"/>
      <c r="K427" s="236"/>
      <c r="L427" s="241"/>
      <c r="M427" s="242"/>
      <c r="N427" s="243"/>
      <c r="O427" s="243"/>
      <c r="P427" s="243"/>
      <c r="Q427" s="243"/>
      <c r="R427" s="243"/>
      <c r="S427" s="243"/>
      <c r="T427" s="244"/>
      <c r="AT427" s="245" t="s">
        <v>144</v>
      </c>
      <c r="AU427" s="245" t="s">
        <v>80</v>
      </c>
      <c r="AV427" s="11" t="s">
        <v>80</v>
      </c>
      <c r="AW427" s="11" t="s">
        <v>33</v>
      </c>
      <c r="AX427" s="11" t="s">
        <v>70</v>
      </c>
      <c r="AY427" s="245" t="s">
        <v>134</v>
      </c>
    </row>
    <row r="428" s="12" customFormat="1">
      <c r="B428" s="246"/>
      <c r="C428" s="247"/>
      <c r="D428" s="232" t="s">
        <v>144</v>
      </c>
      <c r="E428" s="248" t="s">
        <v>21</v>
      </c>
      <c r="F428" s="249" t="s">
        <v>494</v>
      </c>
      <c r="G428" s="247"/>
      <c r="H428" s="248" t="s">
        <v>21</v>
      </c>
      <c r="I428" s="250"/>
      <c r="J428" s="247"/>
      <c r="K428" s="247"/>
      <c r="L428" s="251"/>
      <c r="M428" s="252"/>
      <c r="N428" s="253"/>
      <c r="O428" s="253"/>
      <c r="P428" s="253"/>
      <c r="Q428" s="253"/>
      <c r="R428" s="253"/>
      <c r="S428" s="253"/>
      <c r="T428" s="254"/>
      <c r="AT428" s="255" t="s">
        <v>144</v>
      </c>
      <c r="AU428" s="255" t="s">
        <v>80</v>
      </c>
      <c r="AV428" s="12" t="s">
        <v>78</v>
      </c>
      <c r="AW428" s="12" t="s">
        <v>33</v>
      </c>
      <c r="AX428" s="12" t="s">
        <v>70</v>
      </c>
      <c r="AY428" s="255" t="s">
        <v>134</v>
      </c>
    </row>
    <row r="429" s="13" customFormat="1">
      <c r="B429" s="256"/>
      <c r="C429" s="257"/>
      <c r="D429" s="232" t="s">
        <v>144</v>
      </c>
      <c r="E429" s="258" t="s">
        <v>21</v>
      </c>
      <c r="F429" s="259" t="s">
        <v>148</v>
      </c>
      <c r="G429" s="257"/>
      <c r="H429" s="260">
        <v>425</v>
      </c>
      <c r="I429" s="261"/>
      <c r="J429" s="257"/>
      <c r="K429" s="257"/>
      <c r="L429" s="262"/>
      <c r="M429" s="263"/>
      <c r="N429" s="264"/>
      <c r="O429" s="264"/>
      <c r="P429" s="264"/>
      <c r="Q429" s="264"/>
      <c r="R429" s="264"/>
      <c r="S429" s="264"/>
      <c r="T429" s="265"/>
      <c r="AT429" s="266" t="s">
        <v>144</v>
      </c>
      <c r="AU429" s="266" t="s">
        <v>80</v>
      </c>
      <c r="AV429" s="13" t="s">
        <v>141</v>
      </c>
      <c r="AW429" s="13" t="s">
        <v>33</v>
      </c>
      <c r="AX429" s="13" t="s">
        <v>78</v>
      </c>
      <c r="AY429" s="266" t="s">
        <v>134</v>
      </c>
    </row>
    <row r="430" s="1" customFormat="1" ht="25.5" customHeight="1">
      <c r="B430" s="45"/>
      <c r="C430" s="267" t="s">
        <v>495</v>
      </c>
      <c r="D430" s="267" t="s">
        <v>273</v>
      </c>
      <c r="E430" s="268" t="s">
        <v>496</v>
      </c>
      <c r="F430" s="269" t="s">
        <v>497</v>
      </c>
      <c r="G430" s="270" t="s">
        <v>139</v>
      </c>
      <c r="H430" s="271">
        <v>429.25</v>
      </c>
      <c r="I430" s="272"/>
      <c r="J430" s="273">
        <f>ROUND(I430*H430,2)</f>
        <v>0</v>
      </c>
      <c r="K430" s="269" t="s">
        <v>21</v>
      </c>
      <c r="L430" s="274"/>
      <c r="M430" s="275" t="s">
        <v>21</v>
      </c>
      <c r="N430" s="276" t="s">
        <v>41</v>
      </c>
      <c r="O430" s="46"/>
      <c r="P430" s="229">
        <f>O430*H430</f>
        <v>0</v>
      </c>
      <c r="Q430" s="229">
        <v>0</v>
      </c>
      <c r="R430" s="229">
        <f>Q430*H430</f>
        <v>0</v>
      </c>
      <c r="S430" s="229">
        <v>0</v>
      </c>
      <c r="T430" s="230">
        <f>S430*H430</f>
        <v>0</v>
      </c>
      <c r="AR430" s="23" t="s">
        <v>161</v>
      </c>
      <c r="AT430" s="23" t="s">
        <v>273</v>
      </c>
      <c r="AU430" s="23" t="s">
        <v>80</v>
      </c>
      <c r="AY430" s="23" t="s">
        <v>134</v>
      </c>
      <c r="BE430" s="231">
        <f>IF(N430="základní",J430,0)</f>
        <v>0</v>
      </c>
      <c r="BF430" s="231">
        <f>IF(N430="snížená",J430,0)</f>
        <v>0</v>
      </c>
      <c r="BG430" s="231">
        <f>IF(N430="zákl. přenesená",J430,0)</f>
        <v>0</v>
      </c>
      <c r="BH430" s="231">
        <f>IF(N430="sníž. přenesená",J430,0)</f>
        <v>0</v>
      </c>
      <c r="BI430" s="231">
        <f>IF(N430="nulová",J430,0)</f>
        <v>0</v>
      </c>
      <c r="BJ430" s="23" t="s">
        <v>78</v>
      </c>
      <c r="BK430" s="231">
        <f>ROUND(I430*H430,2)</f>
        <v>0</v>
      </c>
      <c r="BL430" s="23" t="s">
        <v>141</v>
      </c>
      <c r="BM430" s="23" t="s">
        <v>498</v>
      </c>
    </row>
    <row r="431" s="11" customFormat="1">
      <c r="B431" s="235"/>
      <c r="C431" s="236"/>
      <c r="D431" s="232" t="s">
        <v>144</v>
      </c>
      <c r="E431" s="237" t="s">
        <v>21</v>
      </c>
      <c r="F431" s="238" t="s">
        <v>499</v>
      </c>
      <c r="G431" s="236"/>
      <c r="H431" s="239">
        <v>429.25</v>
      </c>
      <c r="I431" s="240"/>
      <c r="J431" s="236"/>
      <c r="K431" s="236"/>
      <c r="L431" s="241"/>
      <c r="M431" s="242"/>
      <c r="N431" s="243"/>
      <c r="O431" s="243"/>
      <c r="P431" s="243"/>
      <c r="Q431" s="243"/>
      <c r="R431" s="243"/>
      <c r="S431" s="243"/>
      <c r="T431" s="244"/>
      <c r="AT431" s="245" t="s">
        <v>144</v>
      </c>
      <c r="AU431" s="245" t="s">
        <v>80</v>
      </c>
      <c r="AV431" s="11" t="s">
        <v>80</v>
      </c>
      <c r="AW431" s="11" t="s">
        <v>33</v>
      </c>
      <c r="AX431" s="11" t="s">
        <v>70</v>
      </c>
      <c r="AY431" s="245" t="s">
        <v>134</v>
      </c>
    </row>
    <row r="432" s="13" customFormat="1">
      <c r="B432" s="256"/>
      <c r="C432" s="257"/>
      <c r="D432" s="232" t="s">
        <v>144</v>
      </c>
      <c r="E432" s="258" t="s">
        <v>21</v>
      </c>
      <c r="F432" s="259" t="s">
        <v>148</v>
      </c>
      <c r="G432" s="257"/>
      <c r="H432" s="260">
        <v>429.25</v>
      </c>
      <c r="I432" s="261"/>
      <c r="J432" s="257"/>
      <c r="K432" s="257"/>
      <c r="L432" s="262"/>
      <c r="M432" s="263"/>
      <c r="N432" s="264"/>
      <c r="O432" s="264"/>
      <c r="P432" s="264"/>
      <c r="Q432" s="264"/>
      <c r="R432" s="264"/>
      <c r="S432" s="264"/>
      <c r="T432" s="265"/>
      <c r="AT432" s="266" t="s">
        <v>144</v>
      </c>
      <c r="AU432" s="266" t="s">
        <v>80</v>
      </c>
      <c r="AV432" s="13" t="s">
        <v>141</v>
      </c>
      <c r="AW432" s="13" t="s">
        <v>33</v>
      </c>
      <c r="AX432" s="13" t="s">
        <v>78</v>
      </c>
      <c r="AY432" s="266" t="s">
        <v>134</v>
      </c>
    </row>
    <row r="433" s="1" customFormat="1" ht="25.5" customHeight="1">
      <c r="B433" s="45"/>
      <c r="C433" s="267" t="s">
        <v>345</v>
      </c>
      <c r="D433" s="267" t="s">
        <v>273</v>
      </c>
      <c r="E433" s="268" t="s">
        <v>486</v>
      </c>
      <c r="F433" s="269" t="s">
        <v>487</v>
      </c>
      <c r="G433" s="270" t="s">
        <v>139</v>
      </c>
      <c r="H433" s="271">
        <v>7</v>
      </c>
      <c r="I433" s="272"/>
      <c r="J433" s="273">
        <f>ROUND(I433*H433,2)</f>
        <v>0</v>
      </c>
      <c r="K433" s="269" t="s">
        <v>140</v>
      </c>
      <c r="L433" s="274"/>
      <c r="M433" s="275" t="s">
        <v>21</v>
      </c>
      <c r="N433" s="276" t="s">
        <v>41</v>
      </c>
      <c r="O433" s="46"/>
      <c r="P433" s="229">
        <f>O433*H433</f>
        <v>0</v>
      </c>
      <c r="Q433" s="229">
        <v>0</v>
      </c>
      <c r="R433" s="229">
        <f>Q433*H433</f>
        <v>0</v>
      </c>
      <c r="S433" s="229">
        <v>0</v>
      </c>
      <c r="T433" s="230">
        <f>S433*H433</f>
        <v>0</v>
      </c>
      <c r="AR433" s="23" t="s">
        <v>161</v>
      </c>
      <c r="AT433" s="23" t="s">
        <v>273</v>
      </c>
      <c r="AU433" s="23" t="s">
        <v>80</v>
      </c>
      <c r="AY433" s="23" t="s">
        <v>134</v>
      </c>
      <c r="BE433" s="231">
        <f>IF(N433="základní",J433,0)</f>
        <v>0</v>
      </c>
      <c r="BF433" s="231">
        <f>IF(N433="snížená",J433,0)</f>
        <v>0</v>
      </c>
      <c r="BG433" s="231">
        <f>IF(N433="zákl. přenesená",J433,0)</f>
        <v>0</v>
      </c>
      <c r="BH433" s="231">
        <f>IF(N433="sníž. přenesená",J433,0)</f>
        <v>0</v>
      </c>
      <c r="BI433" s="231">
        <f>IF(N433="nulová",J433,0)</f>
        <v>0</v>
      </c>
      <c r="BJ433" s="23" t="s">
        <v>78</v>
      </c>
      <c r="BK433" s="231">
        <f>ROUND(I433*H433,2)</f>
        <v>0</v>
      </c>
      <c r="BL433" s="23" t="s">
        <v>141</v>
      </c>
      <c r="BM433" s="23" t="s">
        <v>500</v>
      </c>
    </row>
    <row r="434" s="1" customFormat="1" ht="51" customHeight="1">
      <c r="B434" s="45"/>
      <c r="C434" s="220" t="s">
        <v>501</v>
      </c>
      <c r="D434" s="220" t="s">
        <v>136</v>
      </c>
      <c r="E434" s="221" t="s">
        <v>502</v>
      </c>
      <c r="F434" s="222" t="s">
        <v>503</v>
      </c>
      <c r="G434" s="223" t="s">
        <v>139</v>
      </c>
      <c r="H434" s="224">
        <v>25.5</v>
      </c>
      <c r="I434" s="225"/>
      <c r="J434" s="226">
        <f>ROUND(I434*H434,2)</f>
        <v>0</v>
      </c>
      <c r="K434" s="222" t="s">
        <v>140</v>
      </c>
      <c r="L434" s="71"/>
      <c r="M434" s="227" t="s">
        <v>21</v>
      </c>
      <c r="N434" s="228" t="s">
        <v>41</v>
      </c>
      <c r="O434" s="46"/>
      <c r="P434" s="229">
        <f>O434*H434</f>
        <v>0</v>
      </c>
      <c r="Q434" s="229">
        <v>0</v>
      </c>
      <c r="R434" s="229">
        <f>Q434*H434</f>
        <v>0</v>
      </c>
      <c r="S434" s="229">
        <v>0</v>
      </c>
      <c r="T434" s="230">
        <f>S434*H434</f>
        <v>0</v>
      </c>
      <c r="AR434" s="23" t="s">
        <v>141</v>
      </c>
      <c r="AT434" s="23" t="s">
        <v>136</v>
      </c>
      <c r="AU434" s="23" t="s">
        <v>80</v>
      </c>
      <c r="AY434" s="23" t="s">
        <v>134</v>
      </c>
      <c r="BE434" s="231">
        <f>IF(N434="základní",J434,0)</f>
        <v>0</v>
      </c>
      <c r="BF434" s="231">
        <f>IF(N434="snížená",J434,0)</f>
        <v>0</v>
      </c>
      <c r="BG434" s="231">
        <f>IF(N434="zákl. přenesená",J434,0)</f>
        <v>0</v>
      </c>
      <c r="BH434" s="231">
        <f>IF(N434="sníž. přenesená",J434,0)</f>
        <v>0</v>
      </c>
      <c r="BI434" s="231">
        <f>IF(N434="nulová",J434,0)</f>
        <v>0</v>
      </c>
      <c r="BJ434" s="23" t="s">
        <v>78</v>
      </c>
      <c r="BK434" s="231">
        <f>ROUND(I434*H434,2)</f>
        <v>0</v>
      </c>
      <c r="BL434" s="23" t="s">
        <v>141</v>
      </c>
      <c r="BM434" s="23" t="s">
        <v>504</v>
      </c>
    </row>
    <row r="435" s="1" customFormat="1">
      <c r="B435" s="45"/>
      <c r="C435" s="73"/>
      <c r="D435" s="232" t="s">
        <v>142</v>
      </c>
      <c r="E435" s="73"/>
      <c r="F435" s="233" t="s">
        <v>484</v>
      </c>
      <c r="G435" s="73"/>
      <c r="H435" s="73"/>
      <c r="I435" s="190"/>
      <c r="J435" s="73"/>
      <c r="K435" s="73"/>
      <c r="L435" s="71"/>
      <c r="M435" s="234"/>
      <c r="N435" s="46"/>
      <c r="O435" s="46"/>
      <c r="P435" s="46"/>
      <c r="Q435" s="46"/>
      <c r="R435" s="46"/>
      <c r="S435" s="46"/>
      <c r="T435" s="94"/>
      <c r="AT435" s="23" t="s">
        <v>142</v>
      </c>
      <c r="AU435" s="23" t="s">
        <v>80</v>
      </c>
    </row>
    <row r="436" s="11" customFormat="1">
      <c r="B436" s="235"/>
      <c r="C436" s="236"/>
      <c r="D436" s="232" t="s">
        <v>144</v>
      </c>
      <c r="E436" s="237" t="s">
        <v>21</v>
      </c>
      <c r="F436" s="238" t="s">
        <v>397</v>
      </c>
      <c r="G436" s="236"/>
      <c r="H436" s="239">
        <v>25.5</v>
      </c>
      <c r="I436" s="240"/>
      <c r="J436" s="236"/>
      <c r="K436" s="236"/>
      <c r="L436" s="241"/>
      <c r="M436" s="242"/>
      <c r="N436" s="243"/>
      <c r="O436" s="243"/>
      <c r="P436" s="243"/>
      <c r="Q436" s="243"/>
      <c r="R436" s="243"/>
      <c r="S436" s="243"/>
      <c r="T436" s="244"/>
      <c r="AT436" s="245" t="s">
        <v>144</v>
      </c>
      <c r="AU436" s="245" t="s">
        <v>80</v>
      </c>
      <c r="AV436" s="11" t="s">
        <v>80</v>
      </c>
      <c r="AW436" s="11" t="s">
        <v>33</v>
      </c>
      <c r="AX436" s="11" t="s">
        <v>70</v>
      </c>
      <c r="AY436" s="245" t="s">
        <v>134</v>
      </c>
    </row>
    <row r="437" s="12" customFormat="1">
      <c r="B437" s="246"/>
      <c r="C437" s="247"/>
      <c r="D437" s="232" t="s">
        <v>144</v>
      </c>
      <c r="E437" s="248" t="s">
        <v>21</v>
      </c>
      <c r="F437" s="249" t="s">
        <v>505</v>
      </c>
      <c r="G437" s="247"/>
      <c r="H437" s="248" t="s">
        <v>21</v>
      </c>
      <c r="I437" s="250"/>
      <c r="J437" s="247"/>
      <c r="K437" s="247"/>
      <c r="L437" s="251"/>
      <c r="M437" s="252"/>
      <c r="N437" s="253"/>
      <c r="O437" s="253"/>
      <c r="P437" s="253"/>
      <c r="Q437" s="253"/>
      <c r="R437" s="253"/>
      <c r="S437" s="253"/>
      <c r="T437" s="254"/>
      <c r="AT437" s="255" t="s">
        <v>144</v>
      </c>
      <c r="AU437" s="255" t="s">
        <v>80</v>
      </c>
      <c r="AV437" s="12" t="s">
        <v>78</v>
      </c>
      <c r="AW437" s="12" t="s">
        <v>33</v>
      </c>
      <c r="AX437" s="12" t="s">
        <v>70</v>
      </c>
      <c r="AY437" s="255" t="s">
        <v>134</v>
      </c>
    </row>
    <row r="438" s="13" customFormat="1">
      <c r="B438" s="256"/>
      <c r="C438" s="257"/>
      <c r="D438" s="232" t="s">
        <v>144</v>
      </c>
      <c r="E438" s="258" t="s">
        <v>21</v>
      </c>
      <c r="F438" s="259" t="s">
        <v>148</v>
      </c>
      <c r="G438" s="257"/>
      <c r="H438" s="260">
        <v>25.5</v>
      </c>
      <c r="I438" s="261"/>
      <c r="J438" s="257"/>
      <c r="K438" s="257"/>
      <c r="L438" s="262"/>
      <c r="M438" s="263"/>
      <c r="N438" s="264"/>
      <c r="O438" s="264"/>
      <c r="P438" s="264"/>
      <c r="Q438" s="264"/>
      <c r="R438" s="264"/>
      <c r="S438" s="264"/>
      <c r="T438" s="265"/>
      <c r="AT438" s="266" t="s">
        <v>144</v>
      </c>
      <c r="AU438" s="266" t="s">
        <v>80</v>
      </c>
      <c r="AV438" s="13" t="s">
        <v>141</v>
      </c>
      <c r="AW438" s="13" t="s">
        <v>33</v>
      </c>
      <c r="AX438" s="13" t="s">
        <v>78</v>
      </c>
      <c r="AY438" s="266" t="s">
        <v>134</v>
      </c>
    </row>
    <row r="439" s="1" customFormat="1" ht="16.5" customHeight="1">
      <c r="B439" s="45"/>
      <c r="C439" s="267" t="s">
        <v>350</v>
      </c>
      <c r="D439" s="267" t="s">
        <v>273</v>
      </c>
      <c r="E439" s="268" t="s">
        <v>506</v>
      </c>
      <c r="F439" s="269" t="s">
        <v>507</v>
      </c>
      <c r="G439" s="270" t="s">
        <v>139</v>
      </c>
      <c r="H439" s="271">
        <v>25.754999999999999</v>
      </c>
      <c r="I439" s="272"/>
      <c r="J439" s="273">
        <f>ROUND(I439*H439,2)</f>
        <v>0</v>
      </c>
      <c r="K439" s="269" t="s">
        <v>140</v>
      </c>
      <c r="L439" s="274"/>
      <c r="M439" s="275" t="s">
        <v>21</v>
      </c>
      <c r="N439" s="276" t="s">
        <v>41</v>
      </c>
      <c r="O439" s="46"/>
      <c r="P439" s="229">
        <f>O439*H439</f>
        <v>0</v>
      </c>
      <c r="Q439" s="229">
        <v>0</v>
      </c>
      <c r="R439" s="229">
        <f>Q439*H439</f>
        <v>0</v>
      </c>
      <c r="S439" s="229">
        <v>0</v>
      </c>
      <c r="T439" s="230">
        <f>S439*H439</f>
        <v>0</v>
      </c>
      <c r="AR439" s="23" t="s">
        <v>161</v>
      </c>
      <c r="AT439" s="23" t="s">
        <v>273</v>
      </c>
      <c r="AU439" s="23" t="s">
        <v>80</v>
      </c>
      <c r="AY439" s="23" t="s">
        <v>134</v>
      </c>
      <c r="BE439" s="231">
        <f>IF(N439="základní",J439,0)</f>
        <v>0</v>
      </c>
      <c r="BF439" s="231">
        <f>IF(N439="snížená",J439,0)</f>
        <v>0</v>
      </c>
      <c r="BG439" s="231">
        <f>IF(N439="zákl. přenesená",J439,0)</f>
        <v>0</v>
      </c>
      <c r="BH439" s="231">
        <f>IF(N439="sníž. přenesená",J439,0)</f>
        <v>0</v>
      </c>
      <c r="BI439" s="231">
        <f>IF(N439="nulová",J439,0)</f>
        <v>0</v>
      </c>
      <c r="BJ439" s="23" t="s">
        <v>78</v>
      </c>
      <c r="BK439" s="231">
        <f>ROUND(I439*H439,2)</f>
        <v>0</v>
      </c>
      <c r="BL439" s="23" t="s">
        <v>141</v>
      </c>
      <c r="BM439" s="23" t="s">
        <v>508</v>
      </c>
    </row>
    <row r="440" s="11" customFormat="1">
      <c r="B440" s="235"/>
      <c r="C440" s="236"/>
      <c r="D440" s="232" t="s">
        <v>144</v>
      </c>
      <c r="E440" s="237" t="s">
        <v>21</v>
      </c>
      <c r="F440" s="238" t="s">
        <v>509</v>
      </c>
      <c r="G440" s="236"/>
      <c r="H440" s="239">
        <v>25.754999999999999</v>
      </c>
      <c r="I440" s="240"/>
      <c r="J440" s="236"/>
      <c r="K440" s="236"/>
      <c r="L440" s="241"/>
      <c r="M440" s="242"/>
      <c r="N440" s="243"/>
      <c r="O440" s="243"/>
      <c r="P440" s="243"/>
      <c r="Q440" s="243"/>
      <c r="R440" s="243"/>
      <c r="S440" s="243"/>
      <c r="T440" s="244"/>
      <c r="AT440" s="245" t="s">
        <v>144</v>
      </c>
      <c r="AU440" s="245" t="s">
        <v>80</v>
      </c>
      <c r="AV440" s="11" t="s">
        <v>80</v>
      </c>
      <c r="AW440" s="11" t="s">
        <v>33</v>
      </c>
      <c r="AX440" s="11" t="s">
        <v>70</v>
      </c>
      <c r="AY440" s="245" t="s">
        <v>134</v>
      </c>
    </row>
    <row r="441" s="13" customFormat="1">
      <c r="B441" s="256"/>
      <c r="C441" s="257"/>
      <c r="D441" s="232" t="s">
        <v>144</v>
      </c>
      <c r="E441" s="258" t="s">
        <v>21</v>
      </c>
      <c r="F441" s="259" t="s">
        <v>148</v>
      </c>
      <c r="G441" s="257"/>
      <c r="H441" s="260">
        <v>25.754999999999999</v>
      </c>
      <c r="I441" s="261"/>
      <c r="J441" s="257"/>
      <c r="K441" s="257"/>
      <c r="L441" s="262"/>
      <c r="M441" s="263"/>
      <c r="N441" s="264"/>
      <c r="O441" s="264"/>
      <c r="P441" s="264"/>
      <c r="Q441" s="264"/>
      <c r="R441" s="264"/>
      <c r="S441" s="264"/>
      <c r="T441" s="265"/>
      <c r="AT441" s="266" t="s">
        <v>144</v>
      </c>
      <c r="AU441" s="266" t="s">
        <v>80</v>
      </c>
      <c r="AV441" s="13" t="s">
        <v>141</v>
      </c>
      <c r="AW441" s="13" t="s">
        <v>33</v>
      </c>
      <c r="AX441" s="13" t="s">
        <v>78</v>
      </c>
      <c r="AY441" s="266" t="s">
        <v>134</v>
      </c>
    </row>
    <row r="442" s="1" customFormat="1" ht="51" customHeight="1">
      <c r="B442" s="45"/>
      <c r="C442" s="220" t="s">
        <v>510</v>
      </c>
      <c r="D442" s="220" t="s">
        <v>136</v>
      </c>
      <c r="E442" s="221" t="s">
        <v>511</v>
      </c>
      <c r="F442" s="222" t="s">
        <v>512</v>
      </c>
      <c r="G442" s="223" t="s">
        <v>139</v>
      </c>
      <c r="H442" s="224">
        <v>231</v>
      </c>
      <c r="I442" s="225"/>
      <c r="J442" s="226">
        <f>ROUND(I442*H442,2)</f>
        <v>0</v>
      </c>
      <c r="K442" s="222" t="s">
        <v>140</v>
      </c>
      <c r="L442" s="71"/>
      <c r="M442" s="227" t="s">
        <v>21</v>
      </c>
      <c r="N442" s="228" t="s">
        <v>41</v>
      </c>
      <c r="O442" s="46"/>
      <c r="P442" s="229">
        <f>O442*H442</f>
        <v>0</v>
      </c>
      <c r="Q442" s="229">
        <v>0</v>
      </c>
      <c r="R442" s="229">
        <f>Q442*H442</f>
        <v>0</v>
      </c>
      <c r="S442" s="229">
        <v>0</v>
      </c>
      <c r="T442" s="230">
        <f>S442*H442</f>
        <v>0</v>
      </c>
      <c r="AR442" s="23" t="s">
        <v>141</v>
      </c>
      <c r="AT442" s="23" t="s">
        <v>136</v>
      </c>
      <c r="AU442" s="23" t="s">
        <v>80</v>
      </c>
      <c r="AY442" s="23" t="s">
        <v>134</v>
      </c>
      <c r="BE442" s="231">
        <f>IF(N442="základní",J442,0)</f>
        <v>0</v>
      </c>
      <c r="BF442" s="231">
        <f>IF(N442="snížená",J442,0)</f>
        <v>0</v>
      </c>
      <c r="BG442" s="231">
        <f>IF(N442="zákl. přenesená",J442,0)</f>
        <v>0</v>
      </c>
      <c r="BH442" s="231">
        <f>IF(N442="sníž. přenesená",J442,0)</f>
        <v>0</v>
      </c>
      <c r="BI442" s="231">
        <f>IF(N442="nulová",J442,0)</f>
        <v>0</v>
      </c>
      <c r="BJ442" s="23" t="s">
        <v>78</v>
      </c>
      <c r="BK442" s="231">
        <f>ROUND(I442*H442,2)</f>
        <v>0</v>
      </c>
      <c r="BL442" s="23" t="s">
        <v>141</v>
      </c>
      <c r="BM442" s="23" t="s">
        <v>513</v>
      </c>
    </row>
    <row r="443" s="1" customFormat="1">
      <c r="B443" s="45"/>
      <c r="C443" s="73"/>
      <c r="D443" s="232" t="s">
        <v>142</v>
      </c>
      <c r="E443" s="73"/>
      <c r="F443" s="233" t="s">
        <v>514</v>
      </c>
      <c r="G443" s="73"/>
      <c r="H443" s="73"/>
      <c r="I443" s="190"/>
      <c r="J443" s="73"/>
      <c r="K443" s="73"/>
      <c r="L443" s="71"/>
      <c r="M443" s="234"/>
      <c r="N443" s="46"/>
      <c r="O443" s="46"/>
      <c r="P443" s="46"/>
      <c r="Q443" s="46"/>
      <c r="R443" s="46"/>
      <c r="S443" s="46"/>
      <c r="T443" s="94"/>
      <c r="AT443" s="23" t="s">
        <v>142</v>
      </c>
      <c r="AU443" s="23" t="s">
        <v>80</v>
      </c>
    </row>
    <row r="444" s="11" customFormat="1">
      <c r="B444" s="235"/>
      <c r="C444" s="236"/>
      <c r="D444" s="232" t="s">
        <v>144</v>
      </c>
      <c r="E444" s="237" t="s">
        <v>21</v>
      </c>
      <c r="F444" s="238" t="s">
        <v>393</v>
      </c>
      <c r="G444" s="236"/>
      <c r="H444" s="239">
        <v>231</v>
      </c>
      <c r="I444" s="240"/>
      <c r="J444" s="236"/>
      <c r="K444" s="236"/>
      <c r="L444" s="241"/>
      <c r="M444" s="242"/>
      <c r="N444" s="243"/>
      <c r="O444" s="243"/>
      <c r="P444" s="243"/>
      <c r="Q444" s="243"/>
      <c r="R444" s="243"/>
      <c r="S444" s="243"/>
      <c r="T444" s="244"/>
      <c r="AT444" s="245" t="s">
        <v>144</v>
      </c>
      <c r="AU444" s="245" t="s">
        <v>80</v>
      </c>
      <c r="AV444" s="11" t="s">
        <v>80</v>
      </c>
      <c r="AW444" s="11" t="s">
        <v>33</v>
      </c>
      <c r="AX444" s="11" t="s">
        <v>70</v>
      </c>
      <c r="AY444" s="245" t="s">
        <v>134</v>
      </c>
    </row>
    <row r="445" s="12" customFormat="1">
      <c r="B445" s="246"/>
      <c r="C445" s="247"/>
      <c r="D445" s="232" t="s">
        <v>144</v>
      </c>
      <c r="E445" s="248" t="s">
        <v>21</v>
      </c>
      <c r="F445" s="249" t="s">
        <v>394</v>
      </c>
      <c r="G445" s="247"/>
      <c r="H445" s="248" t="s">
        <v>21</v>
      </c>
      <c r="I445" s="250"/>
      <c r="J445" s="247"/>
      <c r="K445" s="247"/>
      <c r="L445" s="251"/>
      <c r="M445" s="252"/>
      <c r="N445" s="253"/>
      <c r="O445" s="253"/>
      <c r="P445" s="253"/>
      <c r="Q445" s="253"/>
      <c r="R445" s="253"/>
      <c r="S445" s="253"/>
      <c r="T445" s="254"/>
      <c r="AT445" s="255" t="s">
        <v>144</v>
      </c>
      <c r="AU445" s="255" t="s">
        <v>80</v>
      </c>
      <c r="AV445" s="12" t="s">
        <v>78</v>
      </c>
      <c r="AW445" s="12" t="s">
        <v>33</v>
      </c>
      <c r="AX445" s="12" t="s">
        <v>70</v>
      </c>
      <c r="AY445" s="255" t="s">
        <v>134</v>
      </c>
    </row>
    <row r="446" s="13" customFormat="1">
      <c r="B446" s="256"/>
      <c r="C446" s="257"/>
      <c r="D446" s="232" t="s">
        <v>144</v>
      </c>
      <c r="E446" s="258" t="s">
        <v>21</v>
      </c>
      <c r="F446" s="259" t="s">
        <v>148</v>
      </c>
      <c r="G446" s="257"/>
      <c r="H446" s="260">
        <v>231</v>
      </c>
      <c r="I446" s="261"/>
      <c r="J446" s="257"/>
      <c r="K446" s="257"/>
      <c r="L446" s="262"/>
      <c r="M446" s="263"/>
      <c r="N446" s="264"/>
      <c r="O446" s="264"/>
      <c r="P446" s="264"/>
      <c r="Q446" s="264"/>
      <c r="R446" s="264"/>
      <c r="S446" s="264"/>
      <c r="T446" s="265"/>
      <c r="AT446" s="266" t="s">
        <v>144</v>
      </c>
      <c r="AU446" s="266" t="s">
        <v>80</v>
      </c>
      <c r="AV446" s="13" t="s">
        <v>141</v>
      </c>
      <c r="AW446" s="13" t="s">
        <v>33</v>
      </c>
      <c r="AX446" s="13" t="s">
        <v>78</v>
      </c>
      <c r="AY446" s="266" t="s">
        <v>134</v>
      </c>
    </row>
    <row r="447" s="1" customFormat="1" ht="16.5" customHeight="1">
      <c r="B447" s="45"/>
      <c r="C447" s="267" t="s">
        <v>355</v>
      </c>
      <c r="D447" s="267" t="s">
        <v>273</v>
      </c>
      <c r="E447" s="268" t="s">
        <v>506</v>
      </c>
      <c r="F447" s="269" t="s">
        <v>507</v>
      </c>
      <c r="G447" s="270" t="s">
        <v>139</v>
      </c>
      <c r="H447" s="271">
        <v>233.31</v>
      </c>
      <c r="I447" s="272"/>
      <c r="J447" s="273">
        <f>ROUND(I447*H447,2)</f>
        <v>0</v>
      </c>
      <c r="K447" s="269" t="s">
        <v>140</v>
      </c>
      <c r="L447" s="274"/>
      <c r="M447" s="275" t="s">
        <v>21</v>
      </c>
      <c r="N447" s="276" t="s">
        <v>41</v>
      </c>
      <c r="O447" s="46"/>
      <c r="P447" s="229">
        <f>O447*H447</f>
        <v>0</v>
      </c>
      <c r="Q447" s="229">
        <v>0</v>
      </c>
      <c r="R447" s="229">
        <f>Q447*H447</f>
        <v>0</v>
      </c>
      <c r="S447" s="229">
        <v>0</v>
      </c>
      <c r="T447" s="230">
        <f>S447*H447</f>
        <v>0</v>
      </c>
      <c r="AR447" s="23" t="s">
        <v>161</v>
      </c>
      <c r="AT447" s="23" t="s">
        <v>273</v>
      </c>
      <c r="AU447" s="23" t="s">
        <v>80</v>
      </c>
      <c r="AY447" s="23" t="s">
        <v>134</v>
      </c>
      <c r="BE447" s="231">
        <f>IF(N447="základní",J447,0)</f>
        <v>0</v>
      </c>
      <c r="BF447" s="231">
        <f>IF(N447="snížená",J447,0)</f>
        <v>0</v>
      </c>
      <c r="BG447" s="231">
        <f>IF(N447="zákl. přenesená",J447,0)</f>
        <v>0</v>
      </c>
      <c r="BH447" s="231">
        <f>IF(N447="sníž. přenesená",J447,0)</f>
        <v>0</v>
      </c>
      <c r="BI447" s="231">
        <f>IF(N447="nulová",J447,0)</f>
        <v>0</v>
      </c>
      <c r="BJ447" s="23" t="s">
        <v>78</v>
      </c>
      <c r="BK447" s="231">
        <f>ROUND(I447*H447,2)</f>
        <v>0</v>
      </c>
      <c r="BL447" s="23" t="s">
        <v>141</v>
      </c>
      <c r="BM447" s="23" t="s">
        <v>515</v>
      </c>
    </row>
    <row r="448" s="11" customFormat="1">
      <c r="B448" s="235"/>
      <c r="C448" s="236"/>
      <c r="D448" s="232" t="s">
        <v>144</v>
      </c>
      <c r="E448" s="237" t="s">
        <v>21</v>
      </c>
      <c r="F448" s="238" t="s">
        <v>516</v>
      </c>
      <c r="G448" s="236"/>
      <c r="H448" s="239">
        <v>233.31</v>
      </c>
      <c r="I448" s="240"/>
      <c r="J448" s="236"/>
      <c r="K448" s="236"/>
      <c r="L448" s="241"/>
      <c r="M448" s="242"/>
      <c r="N448" s="243"/>
      <c r="O448" s="243"/>
      <c r="P448" s="243"/>
      <c r="Q448" s="243"/>
      <c r="R448" s="243"/>
      <c r="S448" s="243"/>
      <c r="T448" s="244"/>
      <c r="AT448" s="245" t="s">
        <v>144</v>
      </c>
      <c r="AU448" s="245" t="s">
        <v>80</v>
      </c>
      <c r="AV448" s="11" t="s">
        <v>80</v>
      </c>
      <c r="AW448" s="11" t="s">
        <v>33</v>
      </c>
      <c r="AX448" s="11" t="s">
        <v>70</v>
      </c>
      <c r="AY448" s="245" t="s">
        <v>134</v>
      </c>
    </row>
    <row r="449" s="13" customFormat="1">
      <c r="B449" s="256"/>
      <c r="C449" s="257"/>
      <c r="D449" s="232" t="s">
        <v>144</v>
      </c>
      <c r="E449" s="258" t="s">
        <v>21</v>
      </c>
      <c r="F449" s="259" t="s">
        <v>148</v>
      </c>
      <c r="G449" s="257"/>
      <c r="H449" s="260">
        <v>233.31</v>
      </c>
      <c r="I449" s="261"/>
      <c r="J449" s="257"/>
      <c r="K449" s="257"/>
      <c r="L449" s="262"/>
      <c r="M449" s="263"/>
      <c r="N449" s="264"/>
      <c r="O449" s="264"/>
      <c r="P449" s="264"/>
      <c r="Q449" s="264"/>
      <c r="R449" s="264"/>
      <c r="S449" s="264"/>
      <c r="T449" s="265"/>
      <c r="AT449" s="266" t="s">
        <v>144</v>
      </c>
      <c r="AU449" s="266" t="s">
        <v>80</v>
      </c>
      <c r="AV449" s="13" t="s">
        <v>141</v>
      </c>
      <c r="AW449" s="13" t="s">
        <v>33</v>
      </c>
      <c r="AX449" s="13" t="s">
        <v>78</v>
      </c>
      <c r="AY449" s="266" t="s">
        <v>134</v>
      </c>
    </row>
    <row r="450" s="1" customFormat="1" ht="25.5" customHeight="1">
      <c r="B450" s="45"/>
      <c r="C450" s="267" t="s">
        <v>517</v>
      </c>
      <c r="D450" s="267" t="s">
        <v>273</v>
      </c>
      <c r="E450" s="268" t="s">
        <v>518</v>
      </c>
      <c r="F450" s="269" t="s">
        <v>487</v>
      </c>
      <c r="G450" s="270" t="s">
        <v>139</v>
      </c>
      <c r="H450" s="271">
        <v>25</v>
      </c>
      <c r="I450" s="272"/>
      <c r="J450" s="273">
        <f>ROUND(I450*H450,2)</f>
        <v>0</v>
      </c>
      <c r="K450" s="269" t="s">
        <v>21</v>
      </c>
      <c r="L450" s="274"/>
      <c r="M450" s="275" t="s">
        <v>21</v>
      </c>
      <c r="N450" s="276" t="s">
        <v>41</v>
      </c>
      <c r="O450" s="46"/>
      <c r="P450" s="229">
        <f>O450*H450</f>
        <v>0</v>
      </c>
      <c r="Q450" s="229">
        <v>0</v>
      </c>
      <c r="R450" s="229">
        <f>Q450*H450</f>
        <v>0</v>
      </c>
      <c r="S450" s="229">
        <v>0</v>
      </c>
      <c r="T450" s="230">
        <f>S450*H450</f>
        <v>0</v>
      </c>
      <c r="AR450" s="23" t="s">
        <v>161</v>
      </c>
      <c r="AT450" s="23" t="s">
        <v>273</v>
      </c>
      <c r="AU450" s="23" t="s">
        <v>80</v>
      </c>
      <c r="AY450" s="23" t="s">
        <v>134</v>
      </c>
      <c r="BE450" s="231">
        <f>IF(N450="základní",J450,0)</f>
        <v>0</v>
      </c>
      <c r="BF450" s="231">
        <f>IF(N450="snížená",J450,0)</f>
        <v>0</v>
      </c>
      <c r="BG450" s="231">
        <f>IF(N450="zákl. přenesená",J450,0)</f>
        <v>0</v>
      </c>
      <c r="BH450" s="231">
        <f>IF(N450="sníž. přenesená",J450,0)</f>
        <v>0</v>
      </c>
      <c r="BI450" s="231">
        <f>IF(N450="nulová",J450,0)</f>
        <v>0</v>
      </c>
      <c r="BJ450" s="23" t="s">
        <v>78</v>
      </c>
      <c r="BK450" s="231">
        <f>ROUND(I450*H450,2)</f>
        <v>0</v>
      </c>
      <c r="BL450" s="23" t="s">
        <v>141</v>
      </c>
      <c r="BM450" s="23" t="s">
        <v>519</v>
      </c>
    </row>
    <row r="451" s="10" customFormat="1" ht="29.88" customHeight="1">
      <c r="B451" s="204"/>
      <c r="C451" s="205"/>
      <c r="D451" s="206" t="s">
        <v>69</v>
      </c>
      <c r="E451" s="218" t="s">
        <v>156</v>
      </c>
      <c r="F451" s="218" t="s">
        <v>520</v>
      </c>
      <c r="G451" s="205"/>
      <c r="H451" s="205"/>
      <c r="I451" s="208"/>
      <c r="J451" s="219">
        <f>BK451</f>
        <v>0</v>
      </c>
      <c r="K451" s="205"/>
      <c r="L451" s="210"/>
      <c r="M451" s="211"/>
      <c r="N451" s="212"/>
      <c r="O451" s="212"/>
      <c r="P451" s="213">
        <f>SUM(P452:P457)</f>
        <v>0</v>
      </c>
      <c r="Q451" s="212"/>
      <c r="R451" s="213">
        <f>SUM(R452:R457)</f>
        <v>0</v>
      </c>
      <c r="S451" s="212"/>
      <c r="T451" s="214">
        <f>SUM(T452:T457)</f>
        <v>0</v>
      </c>
      <c r="AR451" s="215" t="s">
        <v>78</v>
      </c>
      <c r="AT451" s="216" t="s">
        <v>69</v>
      </c>
      <c r="AU451" s="216" t="s">
        <v>78</v>
      </c>
      <c r="AY451" s="215" t="s">
        <v>134</v>
      </c>
      <c r="BK451" s="217">
        <f>SUM(BK452:BK457)</f>
        <v>0</v>
      </c>
    </row>
    <row r="452" s="1" customFormat="1" ht="25.5" customHeight="1">
      <c r="B452" s="45"/>
      <c r="C452" s="220" t="s">
        <v>358</v>
      </c>
      <c r="D452" s="220" t="s">
        <v>136</v>
      </c>
      <c r="E452" s="221" t="s">
        <v>521</v>
      </c>
      <c r="F452" s="222" t="s">
        <v>522</v>
      </c>
      <c r="G452" s="223" t="s">
        <v>199</v>
      </c>
      <c r="H452" s="224">
        <v>2.7999999999999998</v>
      </c>
      <c r="I452" s="225"/>
      <c r="J452" s="226">
        <f>ROUND(I452*H452,2)</f>
        <v>0</v>
      </c>
      <c r="K452" s="222" t="s">
        <v>140</v>
      </c>
      <c r="L452" s="71"/>
      <c r="M452" s="227" t="s">
        <v>21</v>
      </c>
      <c r="N452" s="228" t="s">
        <v>41</v>
      </c>
      <c r="O452" s="46"/>
      <c r="P452" s="229">
        <f>O452*H452</f>
        <v>0</v>
      </c>
      <c r="Q452" s="229">
        <v>0</v>
      </c>
      <c r="R452" s="229">
        <f>Q452*H452</f>
        <v>0</v>
      </c>
      <c r="S452" s="229">
        <v>0</v>
      </c>
      <c r="T452" s="230">
        <f>S452*H452</f>
        <v>0</v>
      </c>
      <c r="AR452" s="23" t="s">
        <v>141</v>
      </c>
      <c r="AT452" s="23" t="s">
        <v>136</v>
      </c>
      <c r="AU452" s="23" t="s">
        <v>80</v>
      </c>
      <c r="AY452" s="23" t="s">
        <v>134</v>
      </c>
      <c r="BE452" s="231">
        <f>IF(N452="základní",J452,0)</f>
        <v>0</v>
      </c>
      <c r="BF452" s="231">
        <f>IF(N452="snížená",J452,0)</f>
        <v>0</v>
      </c>
      <c r="BG452" s="231">
        <f>IF(N452="zákl. přenesená",J452,0)</f>
        <v>0</v>
      </c>
      <c r="BH452" s="231">
        <f>IF(N452="sníž. přenesená",J452,0)</f>
        <v>0</v>
      </c>
      <c r="BI452" s="231">
        <f>IF(N452="nulová",J452,0)</f>
        <v>0</v>
      </c>
      <c r="BJ452" s="23" t="s">
        <v>78</v>
      </c>
      <c r="BK452" s="231">
        <f>ROUND(I452*H452,2)</f>
        <v>0</v>
      </c>
      <c r="BL452" s="23" t="s">
        <v>141</v>
      </c>
      <c r="BM452" s="23" t="s">
        <v>523</v>
      </c>
    </row>
    <row r="453" s="1" customFormat="1">
      <c r="B453" s="45"/>
      <c r="C453" s="73"/>
      <c r="D453" s="232" t="s">
        <v>142</v>
      </c>
      <c r="E453" s="73"/>
      <c r="F453" s="233" t="s">
        <v>524</v>
      </c>
      <c r="G453" s="73"/>
      <c r="H453" s="73"/>
      <c r="I453" s="190"/>
      <c r="J453" s="73"/>
      <c r="K453" s="73"/>
      <c r="L453" s="71"/>
      <c r="M453" s="234"/>
      <c r="N453" s="46"/>
      <c r="O453" s="46"/>
      <c r="P453" s="46"/>
      <c r="Q453" s="46"/>
      <c r="R453" s="46"/>
      <c r="S453" s="46"/>
      <c r="T453" s="94"/>
      <c r="AT453" s="23" t="s">
        <v>142</v>
      </c>
      <c r="AU453" s="23" t="s">
        <v>80</v>
      </c>
    </row>
    <row r="454" s="11" customFormat="1">
      <c r="B454" s="235"/>
      <c r="C454" s="236"/>
      <c r="D454" s="232" t="s">
        <v>144</v>
      </c>
      <c r="E454" s="237" t="s">
        <v>21</v>
      </c>
      <c r="F454" s="238" t="s">
        <v>525</v>
      </c>
      <c r="G454" s="236"/>
      <c r="H454" s="239">
        <v>2</v>
      </c>
      <c r="I454" s="240"/>
      <c r="J454" s="236"/>
      <c r="K454" s="236"/>
      <c r="L454" s="241"/>
      <c r="M454" s="242"/>
      <c r="N454" s="243"/>
      <c r="O454" s="243"/>
      <c r="P454" s="243"/>
      <c r="Q454" s="243"/>
      <c r="R454" s="243"/>
      <c r="S454" s="243"/>
      <c r="T454" s="244"/>
      <c r="AT454" s="245" t="s">
        <v>144</v>
      </c>
      <c r="AU454" s="245" t="s">
        <v>80</v>
      </c>
      <c r="AV454" s="11" t="s">
        <v>80</v>
      </c>
      <c r="AW454" s="11" t="s">
        <v>33</v>
      </c>
      <c r="AX454" s="11" t="s">
        <v>70</v>
      </c>
      <c r="AY454" s="245" t="s">
        <v>134</v>
      </c>
    </row>
    <row r="455" s="11" customFormat="1">
      <c r="B455" s="235"/>
      <c r="C455" s="236"/>
      <c r="D455" s="232" t="s">
        <v>144</v>
      </c>
      <c r="E455" s="237" t="s">
        <v>21</v>
      </c>
      <c r="F455" s="238" t="s">
        <v>526</v>
      </c>
      <c r="G455" s="236"/>
      <c r="H455" s="239">
        <v>0.80000000000000004</v>
      </c>
      <c r="I455" s="240"/>
      <c r="J455" s="236"/>
      <c r="K455" s="236"/>
      <c r="L455" s="241"/>
      <c r="M455" s="242"/>
      <c r="N455" s="243"/>
      <c r="O455" s="243"/>
      <c r="P455" s="243"/>
      <c r="Q455" s="243"/>
      <c r="R455" s="243"/>
      <c r="S455" s="243"/>
      <c r="T455" s="244"/>
      <c r="AT455" s="245" t="s">
        <v>144</v>
      </c>
      <c r="AU455" s="245" t="s">
        <v>80</v>
      </c>
      <c r="AV455" s="11" t="s">
        <v>80</v>
      </c>
      <c r="AW455" s="11" t="s">
        <v>33</v>
      </c>
      <c r="AX455" s="11" t="s">
        <v>70</v>
      </c>
      <c r="AY455" s="245" t="s">
        <v>134</v>
      </c>
    </row>
    <row r="456" s="12" customFormat="1">
      <c r="B456" s="246"/>
      <c r="C456" s="247"/>
      <c r="D456" s="232" t="s">
        <v>144</v>
      </c>
      <c r="E456" s="248" t="s">
        <v>21</v>
      </c>
      <c r="F456" s="249" t="s">
        <v>527</v>
      </c>
      <c r="G456" s="247"/>
      <c r="H456" s="248" t="s">
        <v>21</v>
      </c>
      <c r="I456" s="250"/>
      <c r="J456" s="247"/>
      <c r="K456" s="247"/>
      <c r="L456" s="251"/>
      <c r="M456" s="252"/>
      <c r="N456" s="253"/>
      <c r="O456" s="253"/>
      <c r="P456" s="253"/>
      <c r="Q456" s="253"/>
      <c r="R456" s="253"/>
      <c r="S456" s="253"/>
      <c r="T456" s="254"/>
      <c r="AT456" s="255" t="s">
        <v>144</v>
      </c>
      <c r="AU456" s="255" t="s">
        <v>80</v>
      </c>
      <c r="AV456" s="12" t="s">
        <v>78</v>
      </c>
      <c r="AW456" s="12" t="s">
        <v>33</v>
      </c>
      <c r="AX456" s="12" t="s">
        <v>70</v>
      </c>
      <c r="AY456" s="255" t="s">
        <v>134</v>
      </c>
    </row>
    <row r="457" s="13" customFormat="1">
      <c r="B457" s="256"/>
      <c r="C457" s="257"/>
      <c r="D457" s="232" t="s">
        <v>144</v>
      </c>
      <c r="E457" s="258" t="s">
        <v>21</v>
      </c>
      <c r="F457" s="259" t="s">
        <v>148</v>
      </c>
      <c r="G457" s="257"/>
      <c r="H457" s="260">
        <v>2.7999999999999998</v>
      </c>
      <c r="I457" s="261"/>
      <c r="J457" s="257"/>
      <c r="K457" s="257"/>
      <c r="L457" s="262"/>
      <c r="M457" s="263"/>
      <c r="N457" s="264"/>
      <c r="O457" s="264"/>
      <c r="P457" s="264"/>
      <c r="Q457" s="264"/>
      <c r="R457" s="264"/>
      <c r="S457" s="264"/>
      <c r="T457" s="265"/>
      <c r="AT457" s="266" t="s">
        <v>144</v>
      </c>
      <c r="AU457" s="266" t="s">
        <v>80</v>
      </c>
      <c r="AV457" s="13" t="s">
        <v>141</v>
      </c>
      <c r="AW457" s="13" t="s">
        <v>33</v>
      </c>
      <c r="AX457" s="13" t="s">
        <v>78</v>
      </c>
      <c r="AY457" s="266" t="s">
        <v>134</v>
      </c>
    </row>
    <row r="458" s="10" customFormat="1" ht="29.88" customHeight="1">
      <c r="B458" s="204"/>
      <c r="C458" s="205"/>
      <c r="D458" s="206" t="s">
        <v>69</v>
      </c>
      <c r="E458" s="218" t="s">
        <v>161</v>
      </c>
      <c r="F458" s="218" t="s">
        <v>528</v>
      </c>
      <c r="G458" s="205"/>
      <c r="H458" s="205"/>
      <c r="I458" s="208"/>
      <c r="J458" s="219">
        <f>BK458</f>
        <v>0</v>
      </c>
      <c r="K458" s="205"/>
      <c r="L458" s="210"/>
      <c r="M458" s="211"/>
      <c r="N458" s="212"/>
      <c r="O458" s="212"/>
      <c r="P458" s="213">
        <f>SUM(P459:P514)</f>
        <v>0</v>
      </c>
      <c r="Q458" s="212"/>
      <c r="R458" s="213">
        <f>SUM(R459:R514)</f>
        <v>0</v>
      </c>
      <c r="S458" s="212"/>
      <c r="T458" s="214">
        <f>SUM(T459:T514)</f>
        <v>0</v>
      </c>
      <c r="AR458" s="215" t="s">
        <v>78</v>
      </c>
      <c r="AT458" s="216" t="s">
        <v>69</v>
      </c>
      <c r="AU458" s="216" t="s">
        <v>78</v>
      </c>
      <c r="AY458" s="215" t="s">
        <v>134</v>
      </c>
      <c r="BK458" s="217">
        <f>SUM(BK459:BK514)</f>
        <v>0</v>
      </c>
    </row>
    <row r="459" s="1" customFormat="1" ht="25.5" customHeight="1">
      <c r="B459" s="45"/>
      <c r="C459" s="220" t="s">
        <v>529</v>
      </c>
      <c r="D459" s="220" t="s">
        <v>136</v>
      </c>
      <c r="E459" s="221" t="s">
        <v>530</v>
      </c>
      <c r="F459" s="222" t="s">
        <v>531</v>
      </c>
      <c r="G459" s="223" t="s">
        <v>185</v>
      </c>
      <c r="H459" s="224">
        <v>2</v>
      </c>
      <c r="I459" s="225"/>
      <c r="J459" s="226">
        <f>ROUND(I459*H459,2)</f>
        <v>0</v>
      </c>
      <c r="K459" s="222" t="s">
        <v>140</v>
      </c>
      <c r="L459" s="71"/>
      <c r="M459" s="227" t="s">
        <v>21</v>
      </c>
      <c r="N459" s="228" t="s">
        <v>41</v>
      </c>
      <c r="O459" s="46"/>
      <c r="P459" s="229">
        <f>O459*H459</f>
        <v>0</v>
      </c>
      <c r="Q459" s="229">
        <v>0</v>
      </c>
      <c r="R459" s="229">
        <f>Q459*H459</f>
        <v>0</v>
      </c>
      <c r="S459" s="229">
        <v>0</v>
      </c>
      <c r="T459" s="230">
        <f>S459*H459</f>
        <v>0</v>
      </c>
      <c r="AR459" s="23" t="s">
        <v>141</v>
      </c>
      <c r="AT459" s="23" t="s">
        <v>136</v>
      </c>
      <c r="AU459" s="23" t="s">
        <v>80</v>
      </c>
      <c r="AY459" s="23" t="s">
        <v>134</v>
      </c>
      <c r="BE459" s="231">
        <f>IF(N459="základní",J459,0)</f>
        <v>0</v>
      </c>
      <c r="BF459" s="231">
        <f>IF(N459="snížená",J459,0)</f>
        <v>0</v>
      </c>
      <c r="BG459" s="231">
        <f>IF(N459="zákl. přenesená",J459,0)</f>
        <v>0</v>
      </c>
      <c r="BH459" s="231">
        <f>IF(N459="sníž. přenesená",J459,0)</f>
        <v>0</v>
      </c>
      <c r="BI459" s="231">
        <f>IF(N459="nulová",J459,0)</f>
        <v>0</v>
      </c>
      <c r="BJ459" s="23" t="s">
        <v>78</v>
      </c>
      <c r="BK459" s="231">
        <f>ROUND(I459*H459,2)</f>
        <v>0</v>
      </c>
      <c r="BL459" s="23" t="s">
        <v>141</v>
      </c>
      <c r="BM459" s="23" t="s">
        <v>532</v>
      </c>
    </row>
    <row r="460" s="1" customFormat="1">
      <c r="B460" s="45"/>
      <c r="C460" s="73"/>
      <c r="D460" s="232" t="s">
        <v>142</v>
      </c>
      <c r="E460" s="73"/>
      <c r="F460" s="233" t="s">
        <v>533</v>
      </c>
      <c r="G460" s="73"/>
      <c r="H460" s="73"/>
      <c r="I460" s="190"/>
      <c r="J460" s="73"/>
      <c r="K460" s="73"/>
      <c r="L460" s="71"/>
      <c r="M460" s="234"/>
      <c r="N460" s="46"/>
      <c r="O460" s="46"/>
      <c r="P460" s="46"/>
      <c r="Q460" s="46"/>
      <c r="R460" s="46"/>
      <c r="S460" s="46"/>
      <c r="T460" s="94"/>
      <c r="AT460" s="23" t="s">
        <v>142</v>
      </c>
      <c r="AU460" s="23" t="s">
        <v>80</v>
      </c>
    </row>
    <row r="461" s="11" customFormat="1">
      <c r="B461" s="235"/>
      <c r="C461" s="236"/>
      <c r="D461" s="232" t="s">
        <v>144</v>
      </c>
      <c r="E461" s="237" t="s">
        <v>21</v>
      </c>
      <c r="F461" s="238" t="s">
        <v>80</v>
      </c>
      <c r="G461" s="236"/>
      <c r="H461" s="239">
        <v>2</v>
      </c>
      <c r="I461" s="240"/>
      <c r="J461" s="236"/>
      <c r="K461" s="236"/>
      <c r="L461" s="241"/>
      <c r="M461" s="242"/>
      <c r="N461" s="243"/>
      <c r="O461" s="243"/>
      <c r="P461" s="243"/>
      <c r="Q461" s="243"/>
      <c r="R461" s="243"/>
      <c r="S461" s="243"/>
      <c r="T461" s="244"/>
      <c r="AT461" s="245" t="s">
        <v>144</v>
      </c>
      <c r="AU461" s="245" t="s">
        <v>80</v>
      </c>
      <c r="AV461" s="11" t="s">
        <v>80</v>
      </c>
      <c r="AW461" s="11" t="s">
        <v>33</v>
      </c>
      <c r="AX461" s="11" t="s">
        <v>70</v>
      </c>
      <c r="AY461" s="245" t="s">
        <v>134</v>
      </c>
    </row>
    <row r="462" s="12" customFormat="1">
      <c r="B462" s="246"/>
      <c r="C462" s="247"/>
      <c r="D462" s="232" t="s">
        <v>144</v>
      </c>
      <c r="E462" s="248" t="s">
        <v>21</v>
      </c>
      <c r="F462" s="249" t="s">
        <v>534</v>
      </c>
      <c r="G462" s="247"/>
      <c r="H462" s="248" t="s">
        <v>21</v>
      </c>
      <c r="I462" s="250"/>
      <c r="J462" s="247"/>
      <c r="K462" s="247"/>
      <c r="L462" s="251"/>
      <c r="M462" s="252"/>
      <c r="N462" s="253"/>
      <c r="O462" s="253"/>
      <c r="P462" s="253"/>
      <c r="Q462" s="253"/>
      <c r="R462" s="253"/>
      <c r="S462" s="253"/>
      <c r="T462" s="254"/>
      <c r="AT462" s="255" t="s">
        <v>144</v>
      </c>
      <c r="AU462" s="255" t="s">
        <v>80</v>
      </c>
      <c r="AV462" s="12" t="s">
        <v>78</v>
      </c>
      <c r="AW462" s="12" t="s">
        <v>33</v>
      </c>
      <c r="AX462" s="12" t="s">
        <v>70</v>
      </c>
      <c r="AY462" s="255" t="s">
        <v>134</v>
      </c>
    </row>
    <row r="463" s="13" customFormat="1">
      <c r="B463" s="256"/>
      <c r="C463" s="257"/>
      <c r="D463" s="232" t="s">
        <v>144</v>
      </c>
      <c r="E463" s="258" t="s">
        <v>21</v>
      </c>
      <c r="F463" s="259" t="s">
        <v>148</v>
      </c>
      <c r="G463" s="257"/>
      <c r="H463" s="260">
        <v>2</v>
      </c>
      <c r="I463" s="261"/>
      <c r="J463" s="257"/>
      <c r="K463" s="257"/>
      <c r="L463" s="262"/>
      <c r="M463" s="263"/>
      <c r="N463" s="264"/>
      <c r="O463" s="264"/>
      <c r="P463" s="264"/>
      <c r="Q463" s="264"/>
      <c r="R463" s="264"/>
      <c r="S463" s="264"/>
      <c r="T463" s="265"/>
      <c r="AT463" s="266" t="s">
        <v>144</v>
      </c>
      <c r="AU463" s="266" t="s">
        <v>80</v>
      </c>
      <c r="AV463" s="13" t="s">
        <v>141</v>
      </c>
      <c r="AW463" s="13" t="s">
        <v>33</v>
      </c>
      <c r="AX463" s="13" t="s">
        <v>78</v>
      </c>
      <c r="AY463" s="266" t="s">
        <v>134</v>
      </c>
    </row>
    <row r="464" s="1" customFormat="1" ht="25.5" customHeight="1">
      <c r="B464" s="45"/>
      <c r="C464" s="220" t="s">
        <v>362</v>
      </c>
      <c r="D464" s="220" t="s">
        <v>136</v>
      </c>
      <c r="E464" s="221" t="s">
        <v>530</v>
      </c>
      <c r="F464" s="222" t="s">
        <v>531</v>
      </c>
      <c r="G464" s="223" t="s">
        <v>185</v>
      </c>
      <c r="H464" s="224">
        <v>54</v>
      </c>
      <c r="I464" s="225"/>
      <c r="J464" s="226">
        <f>ROUND(I464*H464,2)</f>
        <v>0</v>
      </c>
      <c r="K464" s="222" t="s">
        <v>140</v>
      </c>
      <c r="L464" s="71"/>
      <c r="M464" s="227" t="s">
        <v>21</v>
      </c>
      <c r="N464" s="228" t="s">
        <v>41</v>
      </c>
      <c r="O464" s="46"/>
      <c r="P464" s="229">
        <f>O464*H464</f>
        <v>0</v>
      </c>
      <c r="Q464" s="229">
        <v>0</v>
      </c>
      <c r="R464" s="229">
        <f>Q464*H464</f>
        <v>0</v>
      </c>
      <c r="S464" s="229">
        <v>0</v>
      </c>
      <c r="T464" s="230">
        <f>S464*H464</f>
        <v>0</v>
      </c>
      <c r="AR464" s="23" t="s">
        <v>141</v>
      </c>
      <c r="AT464" s="23" t="s">
        <v>136</v>
      </c>
      <c r="AU464" s="23" t="s">
        <v>80</v>
      </c>
      <c r="AY464" s="23" t="s">
        <v>134</v>
      </c>
      <c r="BE464" s="231">
        <f>IF(N464="základní",J464,0)</f>
        <v>0</v>
      </c>
      <c r="BF464" s="231">
        <f>IF(N464="snížená",J464,0)</f>
        <v>0</v>
      </c>
      <c r="BG464" s="231">
        <f>IF(N464="zákl. přenesená",J464,0)</f>
        <v>0</v>
      </c>
      <c r="BH464" s="231">
        <f>IF(N464="sníž. přenesená",J464,0)</f>
        <v>0</v>
      </c>
      <c r="BI464" s="231">
        <f>IF(N464="nulová",J464,0)</f>
        <v>0</v>
      </c>
      <c r="BJ464" s="23" t="s">
        <v>78</v>
      </c>
      <c r="BK464" s="231">
        <f>ROUND(I464*H464,2)</f>
        <v>0</v>
      </c>
      <c r="BL464" s="23" t="s">
        <v>141</v>
      </c>
      <c r="BM464" s="23" t="s">
        <v>535</v>
      </c>
    </row>
    <row r="465" s="1" customFormat="1">
      <c r="B465" s="45"/>
      <c r="C465" s="73"/>
      <c r="D465" s="232" t="s">
        <v>142</v>
      </c>
      <c r="E465" s="73"/>
      <c r="F465" s="233" t="s">
        <v>533</v>
      </c>
      <c r="G465" s="73"/>
      <c r="H465" s="73"/>
      <c r="I465" s="190"/>
      <c r="J465" s="73"/>
      <c r="K465" s="73"/>
      <c r="L465" s="71"/>
      <c r="M465" s="234"/>
      <c r="N465" s="46"/>
      <c r="O465" s="46"/>
      <c r="P465" s="46"/>
      <c r="Q465" s="46"/>
      <c r="R465" s="46"/>
      <c r="S465" s="46"/>
      <c r="T465" s="94"/>
      <c r="AT465" s="23" t="s">
        <v>142</v>
      </c>
      <c r="AU465" s="23" t="s">
        <v>80</v>
      </c>
    </row>
    <row r="466" s="11" customFormat="1">
      <c r="B466" s="235"/>
      <c r="C466" s="236"/>
      <c r="D466" s="232" t="s">
        <v>144</v>
      </c>
      <c r="E466" s="237" t="s">
        <v>21</v>
      </c>
      <c r="F466" s="238" t="s">
        <v>297</v>
      </c>
      <c r="G466" s="236"/>
      <c r="H466" s="239">
        <v>54</v>
      </c>
      <c r="I466" s="240"/>
      <c r="J466" s="236"/>
      <c r="K466" s="236"/>
      <c r="L466" s="241"/>
      <c r="M466" s="242"/>
      <c r="N466" s="243"/>
      <c r="O466" s="243"/>
      <c r="P466" s="243"/>
      <c r="Q466" s="243"/>
      <c r="R466" s="243"/>
      <c r="S466" s="243"/>
      <c r="T466" s="244"/>
      <c r="AT466" s="245" t="s">
        <v>144</v>
      </c>
      <c r="AU466" s="245" t="s">
        <v>80</v>
      </c>
      <c r="AV466" s="11" t="s">
        <v>80</v>
      </c>
      <c r="AW466" s="11" t="s">
        <v>33</v>
      </c>
      <c r="AX466" s="11" t="s">
        <v>70</v>
      </c>
      <c r="AY466" s="245" t="s">
        <v>134</v>
      </c>
    </row>
    <row r="467" s="12" customFormat="1">
      <c r="B467" s="246"/>
      <c r="C467" s="247"/>
      <c r="D467" s="232" t="s">
        <v>144</v>
      </c>
      <c r="E467" s="248" t="s">
        <v>21</v>
      </c>
      <c r="F467" s="249" t="s">
        <v>536</v>
      </c>
      <c r="G467" s="247"/>
      <c r="H467" s="248" t="s">
        <v>21</v>
      </c>
      <c r="I467" s="250"/>
      <c r="J467" s="247"/>
      <c r="K467" s="247"/>
      <c r="L467" s="251"/>
      <c r="M467" s="252"/>
      <c r="N467" s="253"/>
      <c r="O467" s="253"/>
      <c r="P467" s="253"/>
      <c r="Q467" s="253"/>
      <c r="R467" s="253"/>
      <c r="S467" s="253"/>
      <c r="T467" s="254"/>
      <c r="AT467" s="255" t="s">
        <v>144</v>
      </c>
      <c r="AU467" s="255" t="s">
        <v>80</v>
      </c>
      <c r="AV467" s="12" t="s">
        <v>78</v>
      </c>
      <c r="AW467" s="12" t="s">
        <v>33</v>
      </c>
      <c r="AX467" s="12" t="s">
        <v>70</v>
      </c>
      <c r="AY467" s="255" t="s">
        <v>134</v>
      </c>
    </row>
    <row r="468" s="13" customFormat="1">
      <c r="B468" s="256"/>
      <c r="C468" s="257"/>
      <c r="D468" s="232" t="s">
        <v>144</v>
      </c>
      <c r="E468" s="258" t="s">
        <v>21</v>
      </c>
      <c r="F468" s="259" t="s">
        <v>148</v>
      </c>
      <c r="G468" s="257"/>
      <c r="H468" s="260">
        <v>54</v>
      </c>
      <c r="I468" s="261"/>
      <c r="J468" s="257"/>
      <c r="K468" s="257"/>
      <c r="L468" s="262"/>
      <c r="M468" s="263"/>
      <c r="N468" s="264"/>
      <c r="O468" s="264"/>
      <c r="P468" s="264"/>
      <c r="Q468" s="264"/>
      <c r="R468" s="264"/>
      <c r="S468" s="264"/>
      <c r="T468" s="265"/>
      <c r="AT468" s="266" t="s">
        <v>144</v>
      </c>
      <c r="AU468" s="266" t="s">
        <v>80</v>
      </c>
      <c r="AV468" s="13" t="s">
        <v>141</v>
      </c>
      <c r="AW468" s="13" t="s">
        <v>33</v>
      </c>
      <c r="AX468" s="13" t="s">
        <v>78</v>
      </c>
      <c r="AY468" s="266" t="s">
        <v>134</v>
      </c>
    </row>
    <row r="469" s="1" customFormat="1" ht="38.25" customHeight="1">
      <c r="B469" s="45"/>
      <c r="C469" s="220" t="s">
        <v>537</v>
      </c>
      <c r="D469" s="220" t="s">
        <v>136</v>
      </c>
      <c r="E469" s="221" t="s">
        <v>538</v>
      </c>
      <c r="F469" s="222" t="s">
        <v>539</v>
      </c>
      <c r="G469" s="223" t="s">
        <v>326</v>
      </c>
      <c r="H469" s="224">
        <v>1</v>
      </c>
      <c r="I469" s="225"/>
      <c r="J469" s="226">
        <f>ROUND(I469*H469,2)</f>
        <v>0</v>
      </c>
      <c r="K469" s="222" t="s">
        <v>140</v>
      </c>
      <c r="L469" s="71"/>
      <c r="M469" s="227" t="s">
        <v>21</v>
      </c>
      <c r="N469" s="228" t="s">
        <v>41</v>
      </c>
      <c r="O469" s="46"/>
      <c r="P469" s="229">
        <f>O469*H469</f>
        <v>0</v>
      </c>
      <c r="Q469" s="229">
        <v>0</v>
      </c>
      <c r="R469" s="229">
        <f>Q469*H469</f>
        <v>0</v>
      </c>
      <c r="S469" s="229">
        <v>0</v>
      </c>
      <c r="T469" s="230">
        <f>S469*H469</f>
        <v>0</v>
      </c>
      <c r="AR469" s="23" t="s">
        <v>141</v>
      </c>
      <c r="AT469" s="23" t="s">
        <v>136</v>
      </c>
      <c r="AU469" s="23" t="s">
        <v>80</v>
      </c>
      <c r="AY469" s="23" t="s">
        <v>134</v>
      </c>
      <c r="BE469" s="231">
        <f>IF(N469="základní",J469,0)</f>
        <v>0</v>
      </c>
      <c r="BF469" s="231">
        <f>IF(N469="snížená",J469,0)</f>
        <v>0</v>
      </c>
      <c r="BG469" s="231">
        <f>IF(N469="zákl. přenesená",J469,0)</f>
        <v>0</v>
      </c>
      <c r="BH469" s="231">
        <f>IF(N469="sníž. přenesená",J469,0)</f>
        <v>0</v>
      </c>
      <c r="BI469" s="231">
        <f>IF(N469="nulová",J469,0)</f>
        <v>0</v>
      </c>
      <c r="BJ469" s="23" t="s">
        <v>78</v>
      </c>
      <c r="BK469" s="231">
        <f>ROUND(I469*H469,2)</f>
        <v>0</v>
      </c>
      <c r="BL469" s="23" t="s">
        <v>141</v>
      </c>
      <c r="BM469" s="23" t="s">
        <v>540</v>
      </c>
    </row>
    <row r="470" s="1" customFormat="1">
      <c r="B470" s="45"/>
      <c r="C470" s="73"/>
      <c r="D470" s="232" t="s">
        <v>142</v>
      </c>
      <c r="E470" s="73"/>
      <c r="F470" s="233" t="s">
        <v>541</v>
      </c>
      <c r="G470" s="73"/>
      <c r="H470" s="73"/>
      <c r="I470" s="190"/>
      <c r="J470" s="73"/>
      <c r="K470" s="73"/>
      <c r="L470" s="71"/>
      <c r="M470" s="234"/>
      <c r="N470" s="46"/>
      <c r="O470" s="46"/>
      <c r="P470" s="46"/>
      <c r="Q470" s="46"/>
      <c r="R470" s="46"/>
      <c r="S470" s="46"/>
      <c r="T470" s="94"/>
      <c r="AT470" s="23" t="s">
        <v>142</v>
      </c>
      <c r="AU470" s="23" t="s">
        <v>80</v>
      </c>
    </row>
    <row r="471" s="11" customFormat="1">
      <c r="B471" s="235"/>
      <c r="C471" s="236"/>
      <c r="D471" s="232" t="s">
        <v>144</v>
      </c>
      <c r="E471" s="237" t="s">
        <v>21</v>
      </c>
      <c r="F471" s="238" t="s">
        <v>78</v>
      </c>
      <c r="G471" s="236"/>
      <c r="H471" s="239">
        <v>1</v>
      </c>
      <c r="I471" s="240"/>
      <c r="J471" s="236"/>
      <c r="K471" s="236"/>
      <c r="L471" s="241"/>
      <c r="M471" s="242"/>
      <c r="N471" s="243"/>
      <c r="O471" s="243"/>
      <c r="P471" s="243"/>
      <c r="Q471" s="243"/>
      <c r="R471" s="243"/>
      <c r="S471" s="243"/>
      <c r="T471" s="244"/>
      <c r="AT471" s="245" t="s">
        <v>144</v>
      </c>
      <c r="AU471" s="245" t="s">
        <v>80</v>
      </c>
      <c r="AV471" s="11" t="s">
        <v>80</v>
      </c>
      <c r="AW471" s="11" t="s">
        <v>33</v>
      </c>
      <c r="AX471" s="11" t="s">
        <v>70</v>
      </c>
      <c r="AY471" s="245" t="s">
        <v>134</v>
      </c>
    </row>
    <row r="472" s="12" customFormat="1">
      <c r="B472" s="246"/>
      <c r="C472" s="247"/>
      <c r="D472" s="232" t="s">
        <v>144</v>
      </c>
      <c r="E472" s="248" t="s">
        <v>21</v>
      </c>
      <c r="F472" s="249" t="s">
        <v>158</v>
      </c>
      <c r="G472" s="247"/>
      <c r="H472" s="248" t="s">
        <v>21</v>
      </c>
      <c r="I472" s="250"/>
      <c r="J472" s="247"/>
      <c r="K472" s="247"/>
      <c r="L472" s="251"/>
      <c r="M472" s="252"/>
      <c r="N472" s="253"/>
      <c r="O472" s="253"/>
      <c r="P472" s="253"/>
      <c r="Q472" s="253"/>
      <c r="R472" s="253"/>
      <c r="S472" s="253"/>
      <c r="T472" s="254"/>
      <c r="AT472" s="255" t="s">
        <v>144</v>
      </c>
      <c r="AU472" s="255" t="s">
        <v>80</v>
      </c>
      <c r="AV472" s="12" t="s">
        <v>78</v>
      </c>
      <c r="AW472" s="12" t="s">
        <v>33</v>
      </c>
      <c r="AX472" s="12" t="s">
        <v>70</v>
      </c>
      <c r="AY472" s="255" t="s">
        <v>134</v>
      </c>
    </row>
    <row r="473" s="13" customFormat="1">
      <c r="B473" s="256"/>
      <c r="C473" s="257"/>
      <c r="D473" s="232" t="s">
        <v>144</v>
      </c>
      <c r="E473" s="258" t="s">
        <v>21</v>
      </c>
      <c r="F473" s="259" t="s">
        <v>148</v>
      </c>
      <c r="G473" s="257"/>
      <c r="H473" s="260">
        <v>1</v>
      </c>
      <c r="I473" s="261"/>
      <c r="J473" s="257"/>
      <c r="K473" s="257"/>
      <c r="L473" s="262"/>
      <c r="M473" s="263"/>
      <c r="N473" s="264"/>
      <c r="O473" s="264"/>
      <c r="P473" s="264"/>
      <c r="Q473" s="264"/>
      <c r="R473" s="264"/>
      <c r="S473" s="264"/>
      <c r="T473" s="265"/>
      <c r="AT473" s="266" t="s">
        <v>144</v>
      </c>
      <c r="AU473" s="266" t="s">
        <v>80</v>
      </c>
      <c r="AV473" s="13" t="s">
        <v>141</v>
      </c>
      <c r="AW473" s="13" t="s">
        <v>33</v>
      </c>
      <c r="AX473" s="13" t="s">
        <v>78</v>
      </c>
      <c r="AY473" s="266" t="s">
        <v>134</v>
      </c>
    </row>
    <row r="474" s="1" customFormat="1" ht="16.5" customHeight="1">
      <c r="B474" s="45"/>
      <c r="C474" s="267" t="s">
        <v>367</v>
      </c>
      <c r="D474" s="267" t="s">
        <v>273</v>
      </c>
      <c r="E474" s="268" t="s">
        <v>542</v>
      </c>
      <c r="F474" s="269" t="s">
        <v>543</v>
      </c>
      <c r="G474" s="270" t="s">
        <v>326</v>
      </c>
      <c r="H474" s="271">
        <v>1</v>
      </c>
      <c r="I474" s="272"/>
      <c r="J474" s="273">
        <f>ROUND(I474*H474,2)</f>
        <v>0</v>
      </c>
      <c r="K474" s="269" t="s">
        <v>140</v>
      </c>
      <c r="L474" s="274"/>
      <c r="M474" s="275" t="s">
        <v>21</v>
      </c>
      <c r="N474" s="276" t="s">
        <v>41</v>
      </c>
      <c r="O474" s="46"/>
      <c r="P474" s="229">
        <f>O474*H474</f>
        <v>0</v>
      </c>
      <c r="Q474" s="229">
        <v>0</v>
      </c>
      <c r="R474" s="229">
        <f>Q474*H474</f>
        <v>0</v>
      </c>
      <c r="S474" s="229">
        <v>0</v>
      </c>
      <c r="T474" s="230">
        <f>S474*H474</f>
        <v>0</v>
      </c>
      <c r="AR474" s="23" t="s">
        <v>161</v>
      </c>
      <c r="AT474" s="23" t="s">
        <v>273</v>
      </c>
      <c r="AU474" s="23" t="s">
        <v>80</v>
      </c>
      <c r="AY474" s="23" t="s">
        <v>134</v>
      </c>
      <c r="BE474" s="231">
        <f>IF(N474="základní",J474,0)</f>
        <v>0</v>
      </c>
      <c r="BF474" s="231">
        <f>IF(N474="snížená",J474,0)</f>
        <v>0</v>
      </c>
      <c r="BG474" s="231">
        <f>IF(N474="zákl. přenesená",J474,0)</f>
        <v>0</v>
      </c>
      <c r="BH474" s="231">
        <f>IF(N474="sníž. přenesená",J474,0)</f>
        <v>0</v>
      </c>
      <c r="BI474" s="231">
        <f>IF(N474="nulová",J474,0)</f>
        <v>0</v>
      </c>
      <c r="BJ474" s="23" t="s">
        <v>78</v>
      </c>
      <c r="BK474" s="231">
        <f>ROUND(I474*H474,2)</f>
        <v>0</v>
      </c>
      <c r="BL474" s="23" t="s">
        <v>141</v>
      </c>
      <c r="BM474" s="23" t="s">
        <v>544</v>
      </c>
    </row>
    <row r="475" s="1" customFormat="1" ht="25.5" customHeight="1">
      <c r="B475" s="45"/>
      <c r="C475" s="220" t="s">
        <v>545</v>
      </c>
      <c r="D475" s="220" t="s">
        <v>136</v>
      </c>
      <c r="E475" s="221" t="s">
        <v>546</v>
      </c>
      <c r="F475" s="222" t="s">
        <v>547</v>
      </c>
      <c r="G475" s="223" t="s">
        <v>326</v>
      </c>
      <c r="H475" s="224">
        <v>10</v>
      </c>
      <c r="I475" s="225"/>
      <c r="J475" s="226">
        <f>ROUND(I475*H475,2)</f>
        <v>0</v>
      </c>
      <c r="K475" s="222" t="s">
        <v>140</v>
      </c>
      <c r="L475" s="71"/>
      <c r="M475" s="227" t="s">
        <v>21</v>
      </c>
      <c r="N475" s="228" t="s">
        <v>41</v>
      </c>
      <c r="O475" s="46"/>
      <c r="P475" s="229">
        <f>O475*H475</f>
        <v>0</v>
      </c>
      <c r="Q475" s="229">
        <v>0</v>
      </c>
      <c r="R475" s="229">
        <f>Q475*H475</f>
        <v>0</v>
      </c>
      <c r="S475" s="229">
        <v>0</v>
      </c>
      <c r="T475" s="230">
        <f>S475*H475</f>
        <v>0</v>
      </c>
      <c r="AR475" s="23" t="s">
        <v>141</v>
      </c>
      <c r="AT475" s="23" t="s">
        <v>136</v>
      </c>
      <c r="AU475" s="23" t="s">
        <v>80</v>
      </c>
      <c r="AY475" s="23" t="s">
        <v>134</v>
      </c>
      <c r="BE475" s="231">
        <f>IF(N475="základní",J475,0)</f>
        <v>0</v>
      </c>
      <c r="BF475" s="231">
        <f>IF(N475="snížená",J475,0)</f>
        <v>0</v>
      </c>
      <c r="BG475" s="231">
        <f>IF(N475="zákl. přenesená",J475,0)</f>
        <v>0</v>
      </c>
      <c r="BH475" s="231">
        <f>IF(N475="sníž. přenesená",J475,0)</f>
        <v>0</v>
      </c>
      <c r="BI475" s="231">
        <f>IF(N475="nulová",J475,0)</f>
        <v>0</v>
      </c>
      <c r="BJ475" s="23" t="s">
        <v>78</v>
      </c>
      <c r="BK475" s="231">
        <f>ROUND(I475*H475,2)</f>
        <v>0</v>
      </c>
      <c r="BL475" s="23" t="s">
        <v>141</v>
      </c>
      <c r="BM475" s="23" t="s">
        <v>548</v>
      </c>
    </row>
    <row r="476" s="1" customFormat="1">
      <c r="B476" s="45"/>
      <c r="C476" s="73"/>
      <c r="D476" s="232" t="s">
        <v>142</v>
      </c>
      <c r="E476" s="73"/>
      <c r="F476" s="233" t="s">
        <v>549</v>
      </c>
      <c r="G476" s="73"/>
      <c r="H476" s="73"/>
      <c r="I476" s="190"/>
      <c r="J476" s="73"/>
      <c r="K476" s="73"/>
      <c r="L476" s="71"/>
      <c r="M476" s="234"/>
      <c r="N476" s="46"/>
      <c r="O476" s="46"/>
      <c r="P476" s="46"/>
      <c r="Q476" s="46"/>
      <c r="R476" s="46"/>
      <c r="S476" s="46"/>
      <c r="T476" s="94"/>
      <c r="AT476" s="23" t="s">
        <v>142</v>
      </c>
      <c r="AU476" s="23" t="s">
        <v>80</v>
      </c>
    </row>
    <row r="477" s="11" customFormat="1">
      <c r="B477" s="235"/>
      <c r="C477" s="236"/>
      <c r="D477" s="232" t="s">
        <v>144</v>
      </c>
      <c r="E477" s="237" t="s">
        <v>21</v>
      </c>
      <c r="F477" s="238" t="s">
        <v>166</v>
      </c>
      <c r="G477" s="236"/>
      <c r="H477" s="239">
        <v>10</v>
      </c>
      <c r="I477" s="240"/>
      <c r="J477" s="236"/>
      <c r="K477" s="236"/>
      <c r="L477" s="241"/>
      <c r="M477" s="242"/>
      <c r="N477" s="243"/>
      <c r="O477" s="243"/>
      <c r="P477" s="243"/>
      <c r="Q477" s="243"/>
      <c r="R477" s="243"/>
      <c r="S477" s="243"/>
      <c r="T477" s="244"/>
      <c r="AT477" s="245" t="s">
        <v>144</v>
      </c>
      <c r="AU477" s="245" t="s">
        <v>80</v>
      </c>
      <c r="AV477" s="11" t="s">
        <v>80</v>
      </c>
      <c r="AW477" s="11" t="s">
        <v>33</v>
      </c>
      <c r="AX477" s="11" t="s">
        <v>70</v>
      </c>
      <c r="AY477" s="245" t="s">
        <v>134</v>
      </c>
    </row>
    <row r="478" s="12" customFormat="1">
      <c r="B478" s="246"/>
      <c r="C478" s="247"/>
      <c r="D478" s="232" t="s">
        <v>144</v>
      </c>
      <c r="E478" s="248" t="s">
        <v>21</v>
      </c>
      <c r="F478" s="249" t="s">
        <v>158</v>
      </c>
      <c r="G478" s="247"/>
      <c r="H478" s="248" t="s">
        <v>21</v>
      </c>
      <c r="I478" s="250"/>
      <c r="J478" s="247"/>
      <c r="K478" s="247"/>
      <c r="L478" s="251"/>
      <c r="M478" s="252"/>
      <c r="N478" s="253"/>
      <c r="O478" s="253"/>
      <c r="P478" s="253"/>
      <c r="Q478" s="253"/>
      <c r="R478" s="253"/>
      <c r="S478" s="253"/>
      <c r="T478" s="254"/>
      <c r="AT478" s="255" t="s">
        <v>144</v>
      </c>
      <c r="AU478" s="255" t="s">
        <v>80</v>
      </c>
      <c r="AV478" s="12" t="s">
        <v>78</v>
      </c>
      <c r="AW478" s="12" t="s">
        <v>33</v>
      </c>
      <c r="AX478" s="12" t="s">
        <v>70</v>
      </c>
      <c r="AY478" s="255" t="s">
        <v>134</v>
      </c>
    </row>
    <row r="479" s="13" customFormat="1">
      <c r="B479" s="256"/>
      <c r="C479" s="257"/>
      <c r="D479" s="232" t="s">
        <v>144</v>
      </c>
      <c r="E479" s="258" t="s">
        <v>21</v>
      </c>
      <c r="F479" s="259" t="s">
        <v>148</v>
      </c>
      <c r="G479" s="257"/>
      <c r="H479" s="260">
        <v>10</v>
      </c>
      <c r="I479" s="261"/>
      <c r="J479" s="257"/>
      <c r="K479" s="257"/>
      <c r="L479" s="262"/>
      <c r="M479" s="263"/>
      <c r="N479" s="264"/>
      <c r="O479" s="264"/>
      <c r="P479" s="264"/>
      <c r="Q479" s="264"/>
      <c r="R479" s="264"/>
      <c r="S479" s="264"/>
      <c r="T479" s="265"/>
      <c r="AT479" s="266" t="s">
        <v>144</v>
      </c>
      <c r="AU479" s="266" t="s">
        <v>80</v>
      </c>
      <c r="AV479" s="13" t="s">
        <v>141</v>
      </c>
      <c r="AW479" s="13" t="s">
        <v>33</v>
      </c>
      <c r="AX479" s="13" t="s">
        <v>78</v>
      </c>
      <c r="AY479" s="266" t="s">
        <v>134</v>
      </c>
    </row>
    <row r="480" s="1" customFormat="1" ht="25.5" customHeight="1">
      <c r="B480" s="45"/>
      <c r="C480" s="267" t="s">
        <v>371</v>
      </c>
      <c r="D480" s="267" t="s">
        <v>273</v>
      </c>
      <c r="E480" s="268" t="s">
        <v>550</v>
      </c>
      <c r="F480" s="269" t="s">
        <v>551</v>
      </c>
      <c r="G480" s="270" t="s">
        <v>326</v>
      </c>
      <c r="H480" s="271">
        <v>10</v>
      </c>
      <c r="I480" s="272"/>
      <c r="J480" s="273">
        <f>ROUND(I480*H480,2)</f>
        <v>0</v>
      </c>
      <c r="K480" s="269" t="s">
        <v>140</v>
      </c>
      <c r="L480" s="274"/>
      <c r="M480" s="275" t="s">
        <v>21</v>
      </c>
      <c r="N480" s="276" t="s">
        <v>41</v>
      </c>
      <c r="O480" s="46"/>
      <c r="P480" s="229">
        <f>O480*H480</f>
        <v>0</v>
      </c>
      <c r="Q480" s="229">
        <v>0</v>
      </c>
      <c r="R480" s="229">
        <f>Q480*H480</f>
        <v>0</v>
      </c>
      <c r="S480" s="229">
        <v>0</v>
      </c>
      <c r="T480" s="230">
        <f>S480*H480</f>
        <v>0</v>
      </c>
      <c r="AR480" s="23" t="s">
        <v>161</v>
      </c>
      <c r="AT480" s="23" t="s">
        <v>273</v>
      </c>
      <c r="AU480" s="23" t="s">
        <v>80</v>
      </c>
      <c r="AY480" s="23" t="s">
        <v>134</v>
      </c>
      <c r="BE480" s="231">
        <f>IF(N480="základní",J480,0)</f>
        <v>0</v>
      </c>
      <c r="BF480" s="231">
        <f>IF(N480="snížená",J480,0)</f>
        <v>0</v>
      </c>
      <c r="BG480" s="231">
        <f>IF(N480="zákl. přenesená",J480,0)</f>
        <v>0</v>
      </c>
      <c r="BH480" s="231">
        <f>IF(N480="sníž. přenesená",J480,0)</f>
        <v>0</v>
      </c>
      <c r="BI480" s="231">
        <f>IF(N480="nulová",J480,0)</f>
        <v>0</v>
      </c>
      <c r="BJ480" s="23" t="s">
        <v>78</v>
      </c>
      <c r="BK480" s="231">
        <f>ROUND(I480*H480,2)</f>
        <v>0</v>
      </c>
      <c r="BL480" s="23" t="s">
        <v>141</v>
      </c>
      <c r="BM480" s="23" t="s">
        <v>552</v>
      </c>
    </row>
    <row r="481" s="1" customFormat="1" ht="16.5" customHeight="1">
      <c r="B481" s="45"/>
      <c r="C481" s="267" t="s">
        <v>553</v>
      </c>
      <c r="D481" s="267" t="s">
        <v>273</v>
      </c>
      <c r="E481" s="268" t="s">
        <v>554</v>
      </c>
      <c r="F481" s="269" t="s">
        <v>555</v>
      </c>
      <c r="G481" s="270" t="s">
        <v>326</v>
      </c>
      <c r="H481" s="271">
        <v>10</v>
      </c>
      <c r="I481" s="272"/>
      <c r="J481" s="273">
        <f>ROUND(I481*H481,2)</f>
        <v>0</v>
      </c>
      <c r="K481" s="269" t="s">
        <v>140</v>
      </c>
      <c r="L481" s="274"/>
      <c r="M481" s="275" t="s">
        <v>21</v>
      </c>
      <c r="N481" s="276" t="s">
        <v>41</v>
      </c>
      <c r="O481" s="46"/>
      <c r="P481" s="229">
        <f>O481*H481</f>
        <v>0</v>
      </c>
      <c r="Q481" s="229">
        <v>0</v>
      </c>
      <c r="R481" s="229">
        <f>Q481*H481</f>
        <v>0</v>
      </c>
      <c r="S481" s="229">
        <v>0</v>
      </c>
      <c r="T481" s="230">
        <f>S481*H481</f>
        <v>0</v>
      </c>
      <c r="AR481" s="23" t="s">
        <v>161</v>
      </c>
      <c r="AT481" s="23" t="s">
        <v>273</v>
      </c>
      <c r="AU481" s="23" t="s">
        <v>80</v>
      </c>
      <c r="AY481" s="23" t="s">
        <v>134</v>
      </c>
      <c r="BE481" s="231">
        <f>IF(N481="základní",J481,0)</f>
        <v>0</v>
      </c>
      <c r="BF481" s="231">
        <f>IF(N481="snížená",J481,0)</f>
        <v>0</v>
      </c>
      <c r="BG481" s="231">
        <f>IF(N481="zákl. přenesená",J481,0)</f>
        <v>0</v>
      </c>
      <c r="BH481" s="231">
        <f>IF(N481="sníž. přenesená",J481,0)</f>
        <v>0</v>
      </c>
      <c r="BI481" s="231">
        <f>IF(N481="nulová",J481,0)</f>
        <v>0</v>
      </c>
      <c r="BJ481" s="23" t="s">
        <v>78</v>
      </c>
      <c r="BK481" s="231">
        <f>ROUND(I481*H481,2)</f>
        <v>0</v>
      </c>
      <c r="BL481" s="23" t="s">
        <v>141</v>
      </c>
      <c r="BM481" s="23" t="s">
        <v>556</v>
      </c>
    </row>
    <row r="482" s="1" customFormat="1" ht="16.5" customHeight="1">
      <c r="B482" s="45"/>
      <c r="C482" s="267" t="s">
        <v>377</v>
      </c>
      <c r="D482" s="267" t="s">
        <v>273</v>
      </c>
      <c r="E482" s="268" t="s">
        <v>557</v>
      </c>
      <c r="F482" s="269" t="s">
        <v>558</v>
      </c>
      <c r="G482" s="270" t="s">
        <v>326</v>
      </c>
      <c r="H482" s="271">
        <v>10</v>
      </c>
      <c r="I482" s="272"/>
      <c r="J482" s="273">
        <f>ROUND(I482*H482,2)</f>
        <v>0</v>
      </c>
      <c r="K482" s="269" t="s">
        <v>140</v>
      </c>
      <c r="L482" s="274"/>
      <c r="M482" s="275" t="s">
        <v>21</v>
      </c>
      <c r="N482" s="276" t="s">
        <v>41</v>
      </c>
      <c r="O482" s="46"/>
      <c r="P482" s="229">
        <f>O482*H482</f>
        <v>0</v>
      </c>
      <c r="Q482" s="229">
        <v>0</v>
      </c>
      <c r="R482" s="229">
        <f>Q482*H482</f>
        <v>0</v>
      </c>
      <c r="S482" s="229">
        <v>0</v>
      </c>
      <c r="T482" s="230">
        <f>S482*H482</f>
        <v>0</v>
      </c>
      <c r="AR482" s="23" t="s">
        <v>161</v>
      </c>
      <c r="AT482" s="23" t="s">
        <v>273</v>
      </c>
      <c r="AU482" s="23" t="s">
        <v>80</v>
      </c>
      <c r="AY482" s="23" t="s">
        <v>134</v>
      </c>
      <c r="BE482" s="231">
        <f>IF(N482="základní",J482,0)</f>
        <v>0</v>
      </c>
      <c r="BF482" s="231">
        <f>IF(N482="snížená",J482,0)</f>
        <v>0</v>
      </c>
      <c r="BG482" s="231">
        <f>IF(N482="zákl. přenesená",J482,0)</f>
        <v>0</v>
      </c>
      <c r="BH482" s="231">
        <f>IF(N482="sníž. přenesená",J482,0)</f>
        <v>0</v>
      </c>
      <c r="BI482" s="231">
        <f>IF(N482="nulová",J482,0)</f>
        <v>0</v>
      </c>
      <c r="BJ482" s="23" t="s">
        <v>78</v>
      </c>
      <c r="BK482" s="231">
        <f>ROUND(I482*H482,2)</f>
        <v>0</v>
      </c>
      <c r="BL482" s="23" t="s">
        <v>141</v>
      </c>
      <c r="BM482" s="23" t="s">
        <v>559</v>
      </c>
    </row>
    <row r="483" s="1" customFormat="1" ht="16.5" customHeight="1">
      <c r="B483" s="45"/>
      <c r="C483" s="267" t="s">
        <v>560</v>
      </c>
      <c r="D483" s="267" t="s">
        <v>273</v>
      </c>
      <c r="E483" s="268" t="s">
        <v>561</v>
      </c>
      <c r="F483" s="269" t="s">
        <v>562</v>
      </c>
      <c r="G483" s="270" t="s">
        <v>326</v>
      </c>
      <c r="H483" s="271">
        <v>10</v>
      </c>
      <c r="I483" s="272"/>
      <c r="J483" s="273">
        <f>ROUND(I483*H483,2)</f>
        <v>0</v>
      </c>
      <c r="K483" s="269" t="s">
        <v>140</v>
      </c>
      <c r="L483" s="274"/>
      <c r="M483" s="275" t="s">
        <v>21</v>
      </c>
      <c r="N483" s="276" t="s">
        <v>41</v>
      </c>
      <c r="O483" s="46"/>
      <c r="P483" s="229">
        <f>O483*H483</f>
        <v>0</v>
      </c>
      <c r="Q483" s="229">
        <v>0</v>
      </c>
      <c r="R483" s="229">
        <f>Q483*H483</f>
        <v>0</v>
      </c>
      <c r="S483" s="229">
        <v>0</v>
      </c>
      <c r="T483" s="230">
        <f>S483*H483</f>
        <v>0</v>
      </c>
      <c r="AR483" s="23" t="s">
        <v>161</v>
      </c>
      <c r="AT483" s="23" t="s">
        <v>273</v>
      </c>
      <c r="AU483" s="23" t="s">
        <v>80</v>
      </c>
      <c r="AY483" s="23" t="s">
        <v>134</v>
      </c>
      <c r="BE483" s="231">
        <f>IF(N483="základní",J483,0)</f>
        <v>0</v>
      </c>
      <c r="BF483" s="231">
        <f>IF(N483="snížená",J483,0)</f>
        <v>0</v>
      </c>
      <c r="BG483" s="231">
        <f>IF(N483="zákl. přenesená",J483,0)</f>
        <v>0</v>
      </c>
      <c r="BH483" s="231">
        <f>IF(N483="sníž. přenesená",J483,0)</f>
        <v>0</v>
      </c>
      <c r="BI483" s="231">
        <f>IF(N483="nulová",J483,0)</f>
        <v>0</v>
      </c>
      <c r="BJ483" s="23" t="s">
        <v>78</v>
      </c>
      <c r="BK483" s="231">
        <f>ROUND(I483*H483,2)</f>
        <v>0</v>
      </c>
      <c r="BL483" s="23" t="s">
        <v>141</v>
      </c>
      <c r="BM483" s="23" t="s">
        <v>563</v>
      </c>
    </row>
    <row r="484" s="1" customFormat="1" ht="16.5" customHeight="1">
      <c r="B484" s="45"/>
      <c r="C484" s="267" t="s">
        <v>385</v>
      </c>
      <c r="D484" s="267" t="s">
        <v>273</v>
      </c>
      <c r="E484" s="268" t="s">
        <v>564</v>
      </c>
      <c r="F484" s="269" t="s">
        <v>565</v>
      </c>
      <c r="G484" s="270" t="s">
        <v>326</v>
      </c>
      <c r="H484" s="271">
        <v>10</v>
      </c>
      <c r="I484" s="272"/>
      <c r="J484" s="273">
        <f>ROUND(I484*H484,2)</f>
        <v>0</v>
      </c>
      <c r="K484" s="269" t="s">
        <v>140</v>
      </c>
      <c r="L484" s="274"/>
      <c r="M484" s="275" t="s">
        <v>21</v>
      </c>
      <c r="N484" s="276" t="s">
        <v>41</v>
      </c>
      <c r="O484" s="46"/>
      <c r="P484" s="229">
        <f>O484*H484</f>
        <v>0</v>
      </c>
      <c r="Q484" s="229">
        <v>0</v>
      </c>
      <c r="R484" s="229">
        <f>Q484*H484</f>
        <v>0</v>
      </c>
      <c r="S484" s="229">
        <v>0</v>
      </c>
      <c r="T484" s="230">
        <f>S484*H484</f>
        <v>0</v>
      </c>
      <c r="AR484" s="23" t="s">
        <v>161</v>
      </c>
      <c r="AT484" s="23" t="s">
        <v>273</v>
      </c>
      <c r="AU484" s="23" t="s">
        <v>80</v>
      </c>
      <c r="AY484" s="23" t="s">
        <v>134</v>
      </c>
      <c r="BE484" s="231">
        <f>IF(N484="základní",J484,0)</f>
        <v>0</v>
      </c>
      <c r="BF484" s="231">
        <f>IF(N484="snížená",J484,0)</f>
        <v>0</v>
      </c>
      <c r="BG484" s="231">
        <f>IF(N484="zákl. přenesená",J484,0)</f>
        <v>0</v>
      </c>
      <c r="BH484" s="231">
        <f>IF(N484="sníž. přenesená",J484,0)</f>
        <v>0</v>
      </c>
      <c r="BI484" s="231">
        <f>IF(N484="nulová",J484,0)</f>
        <v>0</v>
      </c>
      <c r="BJ484" s="23" t="s">
        <v>78</v>
      </c>
      <c r="BK484" s="231">
        <f>ROUND(I484*H484,2)</f>
        <v>0</v>
      </c>
      <c r="BL484" s="23" t="s">
        <v>141</v>
      </c>
      <c r="BM484" s="23" t="s">
        <v>566</v>
      </c>
    </row>
    <row r="485" s="1" customFormat="1" ht="16.5" customHeight="1">
      <c r="B485" s="45"/>
      <c r="C485" s="267" t="s">
        <v>567</v>
      </c>
      <c r="D485" s="267" t="s">
        <v>273</v>
      </c>
      <c r="E485" s="268" t="s">
        <v>568</v>
      </c>
      <c r="F485" s="269" t="s">
        <v>569</v>
      </c>
      <c r="G485" s="270" t="s">
        <v>326</v>
      </c>
      <c r="H485" s="271">
        <v>10</v>
      </c>
      <c r="I485" s="272"/>
      <c r="J485" s="273">
        <f>ROUND(I485*H485,2)</f>
        <v>0</v>
      </c>
      <c r="K485" s="269" t="s">
        <v>140</v>
      </c>
      <c r="L485" s="274"/>
      <c r="M485" s="275" t="s">
        <v>21</v>
      </c>
      <c r="N485" s="276" t="s">
        <v>41</v>
      </c>
      <c r="O485" s="46"/>
      <c r="P485" s="229">
        <f>O485*H485</f>
        <v>0</v>
      </c>
      <c r="Q485" s="229">
        <v>0</v>
      </c>
      <c r="R485" s="229">
        <f>Q485*H485</f>
        <v>0</v>
      </c>
      <c r="S485" s="229">
        <v>0</v>
      </c>
      <c r="T485" s="230">
        <f>S485*H485</f>
        <v>0</v>
      </c>
      <c r="AR485" s="23" t="s">
        <v>161</v>
      </c>
      <c r="AT485" s="23" t="s">
        <v>273</v>
      </c>
      <c r="AU485" s="23" t="s">
        <v>80</v>
      </c>
      <c r="AY485" s="23" t="s">
        <v>134</v>
      </c>
      <c r="BE485" s="231">
        <f>IF(N485="základní",J485,0)</f>
        <v>0</v>
      </c>
      <c r="BF485" s="231">
        <f>IF(N485="snížená",J485,0)</f>
        <v>0</v>
      </c>
      <c r="BG485" s="231">
        <f>IF(N485="zákl. přenesená",J485,0)</f>
        <v>0</v>
      </c>
      <c r="BH485" s="231">
        <f>IF(N485="sníž. přenesená",J485,0)</f>
        <v>0</v>
      </c>
      <c r="BI485" s="231">
        <f>IF(N485="nulová",J485,0)</f>
        <v>0</v>
      </c>
      <c r="BJ485" s="23" t="s">
        <v>78</v>
      </c>
      <c r="BK485" s="231">
        <f>ROUND(I485*H485,2)</f>
        <v>0</v>
      </c>
      <c r="BL485" s="23" t="s">
        <v>141</v>
      </c>
      <c r="BM485" s="23" t="s">
        <v>570</v>
      </c>
    </row>
    <row r="486" s="1" customFormat="1" ht="16.5" customHeight="1">
      <c r="B486" s="45"/>
      <c r="C486" s="267" t="s">
        <v>392</v>
      </c>
      <c r="D486" s="267" t="s">
        <v>273</v>
      </c>
      <c r="E486" s="268" t="s">
        <v>571</v>
      </c>
      <c r="F486" s="269" t="s">
        <v>572</v>
      </c>
      <c r="G486" s="270" t="s">
        <v>326</v>
      </c>
      <c r="H486" s="271">
        <v>10</v>
      </c>
      <c r="I486" s="272"/>
      <c r="J486" s="273">
        <f>ROUND(I486*H486,2)</f>
        <v>0</v>
      </c>
      <c r="K486" s="269" t="s">
        <v>140</v>
      </c>
      <c r="L486" s="274"/>
      <c r="M486" s="275" t="s">
        <v>21</v>
      </c>
      <c r="N486" s="276" t="s">
        <v>41</v>
      </c>
      <c r="O486" s="46"/>
      <c r="P486" s="229">
        <f>O486*H486</f>
        <v>0</v>
      </c>
      <c r="Q486" s="229">
        <v>0</v>
      </c>
      <c r="R486" s="229">
        <f>Q486*H486</f>
        <v>0</v>
      </c>
      <c r="S486" s="229">
        <v>0</v>
      </c>
      <c r="T486" s="230">
        <f>S486*H486</f>
        <v>0</v>
      </c>
      <c r="AR486" s="23" t="s">
        <v>161</v>
      </c>
      <c r="AT486" s="23" t="s">
        <v>273</v>
      </c>
      <c r="AU486" s="23" t="s">
        <v>80</v>
      </c>
      <c r="AY486" s="23" t="s">
        <v>134</v>
      </c>
      <c r="BE486" s="231">
        <f>IF(N486="základní",J486,0)</f>
        <v>0</v>
      </c>
      <c r="BF486" s="231">
        <f>IF(N486="snížená",J486,0)</f>
        <v>0</v>
      </c>
      <c r="BG486" s="231">
        <f>IF(N486="zákl. přenesená",J486,0)</f>
        <v>0</v>
      </c>
      <c r="BH486" s="231">
        <f>IF(N486="sníž. přenesená",J486,0)</f>
        <v>0</v>
      </c>
      <c r="BI486" s="231">
        <f>IF(N486="nulová",J486,0)</f>
        <v>0</v>
      </c>
      <c r="BJ486" s="23" t="s">
        <v>78</v>
      </c>
      <c r="BK486" s="231">
        <f>ROUND(I486*H486,2)</f>
        <v>0</v>
      </c>
      <c r="BL486" s="23" t="s">
        <v>141</v>
      </c>
      <c r="BM486" s="23" t="s">
        <v>573</v>
      </c>
    </row>
    <row r="487" s="1" customFormat="1" ht="25.5" customHeight="1">
      <c r="B487" s="45"/>
      <c r="C487" s="267" t="s">
        <v>574</v>
      </c>
      <c r="D487" s="267" t="s">
        <v>273</v>
      </c>
      <c r="E487" s="268" t="s">
        <v>575</v>
      </c>
      <c r="F487" s="269" t="s">
        <v>576</v>
      </c>
      <c r="G487" s="270" t="s">
        <v>326</v>
      </c>
      <c r="H487" s="271">
        <v>10</v>
      </c>
      <c r="I487" s="272"/>
      <c r="J487" s="273">
        <f>ROUND(I487*H487,2)</f>
        <v>0</v>
      </c>
      <c r="K487" s="269" t="s">
        <v>140</v>
      </c>
      <c r="L487" s="274"/>
      <c r="M487" s="275" t="s">
        <v>21</v>
      </c>
      <c r="N487" s="276" t="s">
        <v>41</v>
      </c>
      <c r="O487" s="46"/>
      <c r="P487" s="229">
        <f>O487*H487</f>
        <v>0</v>
      </c>
      <c r="Q487" s="229">
        <v>0</v>
      </c>
      <c r="R487" s="229">
        <f>Q487*H487</f>
        <v>0</v>
      </c>
      <c r="S487" s="229">
        <v>0</v>
      </c>
      <c r="T487" s="230">
        <f>S487*H487</f>
        <v>0</v>
      </c>
      <c r="AR487" s="23" t="s">
        <v>161</v>
      </c>
      <c r="AT487" s="23" t="s">
        <v>273</v>
      </c>
      <c r="AU487" s="23" t="s">
        <v>80</v>
      </c>
      <c r="AY487" s="23" t="s">
        <v>134</v>
      </c>
      <c r="BE487" s="231">
        <f>IF(N487="základní",J487,0)</f>
        <v>0</v>
      </c>
      <c r="BF487" s="231">
        <f>IF(N487="snížená",J487,0)</f>
        <v>0</v>
      </c>
      <c r="BG487" s="231">
        <f>IF(N487="zákl. přenesená",J487,0)</f>
        <v>0</v>
      </c>
      <c r="BH487" s="231">
        <f>IF(N487="sníž. přenesená",J487,0)</f>
        <v>0</v>
      </c>
      <c r="BI487" s="231">
        <f>IF(N487="nulová",J487,0)</f>
        <v>0</v>
      </c>
      <c r="BJ487" s="23" t="s">
        <v>78</v>
      </c>
      <c r="BK487" s="231">
        <f>ROUND(I487*H487,2)</f>
        <v>0</v>
      </c>
      <c r="BL487" s="23" t="s">
        <v>141</v>
      </c>
      <c r="BM487" s="23" t="s">
        <v>577</v>
      </c>
    </row>
    <row r="488" s="1" customFormat="1" ht="16.5" customHeight="1">
      <c r="B488" s="45"/>
      <c r="C488" s="220" t="s">
        <v>396</v>
      </c>
      <c r="D488" s="220" t="s">
        <v>136</v>
      </c>
      <c r="E488" s="221" t="s">
        <v>578</v>
      </c>
      <c r="F488" s="222" t="s">
        <v>579</v>
      </c>
      <c r="G488" s="223" t="s">
        <v>326</v>
      </c>
      <c r="H488" s="224">
        <v>5</v>
      </c>
      <c r="I488" s="225"/>
      <c r="J488" s="226">
        <f>ROUND(I488*H488,2)</f>
        <v>0</v>
      </c>
      <c r="K488" s="222" t="s">
        <v>21</v>
      </c>
      <c r="L488" s="71"/>
      <c r="M488" s="227" t="s">
        <v>21</v>
      </c>
      <c r="N488" s="228" t="s">
        <v>41</v>
      </c>
      <c r="O488" s="46"/>
      <c r="P488" s="229">
        <f>O488*H488</f>
        <v>0</v>
      </c>
      <c r="Q488" s="229">
        <v>0</v>
      </c>
      <c r="R488" s="229">
        <f>Q488*H488</f>
        <v>0</v>
      </c>
      <c r="S488" s="229">
        <v>0</v>
      </c>
      <c r="T488" s="230">
        <f>S488*H488</f>
        <v>0</v>
      </c>
      <c r="AR488" s="23" t="s">
        <v>141</v>
      </c>
      <c r="AT488" s="23" t="s">
        <v>136</v>
      </c>
      <c r="AU488" s="23" t="s">
        <v>80</v>
      </c>
      <c r="AY488" s="23" t="s">
        <v>134</v>
      </c>
      <c r="BE488" s="231">
        <f>IF(N488="základní",J488,0)</f>
        <v>0</v>
      </c>
      <c r="BF488" s="231">
        <f>IF(N488="snížená",J488,0)</f>
        <v>0</v>
      </c>
      <c r="BG488" s="231">
        <f>IF(N488="zákl. přenesená",J488,0)</f>
        <v>0</v>
      </c>
      <c r="BH488" s="231">
        <f>IF(N488="sníž. přenesená",J488,0)</f>
        <v>0</v>
      </c>
      <c r="BI488" s="231">
        <f>IF(N488="nulová",J488,0)</f>
        <v>0</v>
      </c>
      <c r="BJ488" s="23" t="s">
        <v>78</v>
      </c>
      <c r="BK488" s="231">
        <f>ROUND(I488*H488,2)</f>
        <v>0</v>
      </c>
      <c r="BL488" s="23" t="s">
        <v>141</v>
      </c>
      <c r="BM488" s="23" t="s">
        <v>580</v>
      </c>
    </row>
    <row r="489" s="1" customFormat="1" ht="25.5" customHeight="1">
      <c r="B489" s="45"/>
      <c r="C489" s="220" t="s">
        <v>581</v>
      </c>
      <c r="D489" s="220" t="s">
        <v>136</v>
      </c>
      <c r="E489" s="221" t="s">
        <v>582</v>
      </c>
      <c r="F489" s="222" t="s">
        <v>583</v>
      </c>
      <c r="G489" s="223" t="s">
        <v>326</v>
      </c>
      <c r="H489" s="224">
        <v>9</v>
      </c>
      <c r="I489" s="225"/>
      <c r="J489" s="226">
        <f>ROUND(I489*H489,2)</f>
        <v>0</v>
      </c>
      <c r="K489" s="222" t="s">
        <v>140</v>
      </c>
      <c r="L489" s="71"/>
      <c r="M489" s="227" t="s">
        <v>21</v>
      </c>
      <c r="N489" s="228" t="s">
        <v>41</v>
      </c>
      <c r="O489" s="46"/>
      <c r="P489" s="229">
        <f>O489*H489</f>
        <v>0</v>
      </c>
      <c r="Q489" s="229">
        <v>0</v>
      </c>
      <c r="R489" s="229">
        <f>Q489*H489</f>
        <v>0</v>
      </c>
      <c r="S489" s="229">
        <v>0</v>
      </c>
      <c r="T489" s="230">
        <f>S489*H489</f>
        <v>0</v>
      </c>
      <c r="AR489" s="23" t="s">
        <v>141</v>
      </c>
      <c r="AT489" s="23" t="s">
        <v>136</v>
      </c>
      <c r="AU489" s="23" t="s">
        <v>80</v>
      </c>
      <c r="AY489" s="23" t="s">
        <v>134</v>
      </c>
      <c r="BE489" s="231">
        <f>IF(N489="základní",J489,0)</f>
        <v>0</v>
      </c>
      <c r="BF489" s="231">
        <f>IF(N489="snížená",J489,0)</f>
        <v>0</v>
      </c>
      <c r="BG489" s="231">
        <f>IF(N489="zákl. přenesená",J489,0)</f>
        <v>0</v>
      </c>
      <c r="BH489" s="231">
        <f>IF(N489="sníž. přenesená",J489,0)</f>
        <v>0</v>
      </c>
      <c r="BI489" s="231">
        <f>IF(N489="nulová",J489,0)</f>
        <v>0</v>
      </c>
      <c r="BJ489" s="23" t="s">
        <v>78</v>
      </c>
      <c r="BK489" s="231">
        <f>ROUND(I489*H489,2)</f>
        <v>0</v>
      </c>
      <c r="BL489" s="23" t="s">
        <v>141</v>
      </c>
      <c r="BM489" s="23" t="s">
        <v>584</v>
      </c>
    </row>
    <row r="490" s="1" customFormat="1">
      <c r="B490" s="45"/>
      <c r="C490" s="73"/>
      <c r="D490" s="232" t="s">
        <v>142</v>
      </c>
      <c r="E490" s="73"/>
      <c r="F490" s="233" t="s">
        <v>585</v>
      </c>
      <c r="G490" s="73"/>
      <c r="H490" s="73"/>
      <c r="I490" s="190"/>
      <c r="J490" s="73"/>
      <c r="K490" s="73"/>
      <c r="L490" s="71"/>
      <c r="M490" s="234"/>
      <c r="N490" s="46"/>
      <c r="O490" s="46"/>
      <c r="P490" s="46"/>
      <c r="Q490" s="46"/>
      <c r="R490" s="46"/>
      <c r="S490" s="46"/>
      <c r="T490" s="94"/>
      <c r="AT490" s="23" t="s">
        <v>142</v>
      </c>
      <c r="AU490" s="23" t="s">
        <v>80</v>
      </c>
    </row>
    <row r="491" s="11" customFormat="1">
      <c r="B491" s="235"/>
      <c r="C491" s="236"/>
      <c r="D491" s="232" t="s">
        <v>144</v>
      </c>
      <c r="E491" s="237" t="s">
        <v>21</v>
      </c>
      <c r="F491" s="238" t="s">
        <v>178</v>
      </c>
      <c r="G491" s="236"/>
      <c r="H491" s="239">
        <v>9</v>
      </c>
      <c r="I491" s="240"/>
      <c r="J491" s="236"/>
      <c r="K491" s="236"/>
      <c r="L491" s="241"/>
      <c r="M491" s="242"/>
      <c r="N491" s="243"/>
      <c r="O491" s="243"/>
      <c r="P491" s="243"/>
      <c r="Q491" s="243"/>
      <c r="R491" s="243"/>
      <c r="S491" s="243"/>
      <c r="T491" s="244"/>
      <c r="AT491" s="245" t="s">
        <v>144</v>
      </c>
      <c r="AU491" s="245" t="s">
        <v>80</v>
      </c>
      <c r="AV491" s="11" t="s">
        <v>80</v>
      </c>
      <c r="AW491" s="11" t="s">
        <v>33</v>
      </c>
      <c r="AX491" s="11" t="s">
        <v>70</v>
      </c>
      <c r="AY491" s="245" t="s">
        <v>134</v>
      </c>
    </row>
    <row r="492" s="12" customFormat="1">
      <c r="B492" s="246"/>
      <c r="C492" s="247"/>
      <c r="D492" s="232" t="s">
        <v>144</v>
      </c>
      <c r="E492" s="248" t="s">
        <v>21</v>
      </c>
      <c r="F492" s="249" t="s">
        <v>158</v>
      </c>
      <c r="G492" s="247"/>
      <c r="H492" s="248" t="s">
        <v>21</v>
      </c>
      <c r="I492" s="250"/>
      <c r="J492" s="247"/>
      <c r="K492" s="247"/>
      <c r="L492" s="251"/>
      <c r="M492" s="252"/>
      <c r="N492" s="253"/>
      <c r="O492" s="253"/>
      <c r="P492" s="253"/>
      <c r="Q492" s="253"/>
      <c r="R492" s="253"/>
      <c r="S492" s="253"/>
      <c r="T492" s="254"/>
      <c r="AT492" s="255" t="s">
        <v>144</v>
      </c>
      <c r="AU492" s="255" t="s">
        <v>80</v>
      </c>
      <c r="AV492" s="12" t="s">
        <v>78</v>
      </c>
      <c r="AW492" s="12" t="s">
        <v>33</v>
      </c>
      <c r="AX492" s="12" t="s">
        <v>70</v>
      </c>
      <c r="AY492" s="255" t="s">
        <v>134</v>
      </c>
    </row>
    <row r="493" s="13" customFormat="1">
      <c r="B493" s="256"/>
      <c r="C493" s="257"/>
      <c r="D493" s="232" t="s">
        <v>144</v>
      </c>
      <c r="E493" s="258" t="s">
        <v>21</v>
      </c>
      <c r="F493" s="259" t="s">
        <v>148</v>
      </c>
      <c r="G493" s="257"/>
      <c r="H493" s="260">
        <v>9</v>
      </c>
      <c r="I493" s="261"/>
      <c r="J493" s="257"/>
      <c r="K493" s="257"/>
      <c r="L493" s="262"/>
      <c r="M493" s="263"/>
      <c r="N493" s="264"/>
      <c r="O493" s="264"/>
      <c r="P493" s="264"/>
      <c r="Q493" s="264"/>
      <c r="R493" s="264"/>
      <c r="S493" s="264"/>
      <c r="T493" s="265"/>
      <c r="AT493" s="266" t="s">
        <v>144</v>
      </c>
      <c r="AU493" s="266" t="s">
        <v>80</v>
      </c>
      <c r="AV493" s="13" t="s">
        <v>141</v>
      </c>
      <c r="AW493" s="13" t="s">
        <v>33</v>
      </c>
      <c r="AX493" s="13" t="s">
        <v>78</v>
      </c>
      <c r="AY493" s="266" t="s">
        <v>134</v>
      </c>
    </row>
    <row r="494" s="1" customFormat="1" ht="16.5" customHeight="1">
      <c r="B494" s="45"/>
      <c r="C494" s="267" t="s">
        <v>401</v>
      </c>
      <c r="D494" s="267" t="s">
        <v>273</v>
      </c>
      <c r="E494" s="268" t="s">
        <v>586</v>
      </c>
      <c r="F494" s="269" t="s">
        <v>587</v>
      </c>
      <c r="G494" s="270" t="s">
        <v>326</v>
      </c>
      <c r="H494" s="271">
        <v>9</v>
      </c>
      <c r="I494" s="272"/>
      <c r="J494" s="273">
        <f>ROUND(I494*H494,2)</f>
        <v>0</v>
      </c>
      <c r="K494" s="269" t="s">
        <v>140</v>
      </c>
      <c r="L494" s="274"/>
      <c r="M494" s="275" t="s">
        <v>21</v>
      </c>
      <c r="N494" s="276" t="s">
        <v>41</v>
      </c>
      <c r="O494" s="46"/>
      <c r="P494" s="229">
        <f>O494*H494</f>
        <v>0</v>
      </c>
      <c r="Q494" s="229">
        <v>0</v>
      </c>
      <c r="R494" s="229">
        <f>Q494*H494</f>
        <v>0</v>
      </c>
      <c r="S494" s="229">
        <v>0</v>
      </c>
      <c r="T494" s="230">
        <f>S494*H494</f>
        <v>0</v>
      </c>
      <c r="AR494" s="23" t="s">
        <v>161</v>
      </c>
      <c r="AT494" s="23" t="s">
        <v>273</v>
      </c>
      <c r="AU494" s="23" t="s">
        <v>80</v>
      </c>
      <c r="AY494" s="23" t="s">
        <v>134</v>
      </c>
      <c r="BE494" s="231">
        <f>IF(N494="základní",J494,0)</f>
        <v>0</v>
      </c>
      <c r="BF494" s="231">
        <f>IF(N494="snížená",J494,0)</f>
        <v>0</v>
      </c>
      <c r="BG494" s="231">
        <f>IF(N494="zákl. přenesená",J494,0)</f>
        <v>0</v>
      </c>
      <c r="BH494" s="231">
        <f>IF(N494="sníž. přenesená",J494,0)</f>
        <v>0</v>
      </c>
      <c r="BI494" s="231">
        <f>IF(N494="nulová",J494,0)</f>
        <v>0</v>
      </c>
      <c r="BJ494" s="23" t="s">
        <v>78</v>
      </c>
      <c r="BK494" s="231">
        <f>ROUND(I494*H494,2)</f>
        <v>0</v>
      </c>
      <c r="BL494" s="23" t="s">
        <v>141</v>
      </c>
      <c r="BM494" s="23" t="s">
        <v>588</v>
      </c>
    </row>
    <row r="495" s="1" customFormat="1" ht="25.5" customHeight="1">
      <c r="B495" s="45"/>
      <c r="C495" s="220" t="s">
        <v>589</v>
      </c>
      <c r="D495" s="220" t="s">
        <v>136</v>
      </c>
      <c r="E495" s="221" t="s">
        <v>590</v>
      </c>
      <c r="F495" s="222" t="s">
        <v>591</v>
      </c>
      <c r="G495" s="223" t="s">
        <v>326</v>
      </c>
      <c r="H495" s="224">
        <v>9</v>
      </c>
      <c r="I495" s="225"/>
      <c r="J495" s="226">
        <f>ROUND(I495*H495,2)</f>
        <v>0</v>
      </c>
      <c r="K495" s="222" t="s">
        <v>140</v>
      </c>
      <c r="L495" s="71"/>
      <c r="M495" s="227" t="s">
        <v>21</v>
      </c>
      <c r="N495" s="228" t="s">
        <v>41</v>
      </c>
      <c r="O495" s="46"/>
      <c r="P495" s="229">
        <f>O495*H495</f>
        <v>0</v>
      </c>
      <c r="Q495" s="229">
        <v>0</v>
      </c>
      <c r="R495" s="229">
        <f>Q495*H495</f>
        <v>0</v>
      </c>
      <c r="S495" s="229">
        <v>0</v>
      </c>
      <c r="T495" s="230">
        <f>S495*H495</f>
        <v>0</v>
      </c>
      <c r="AR495" s="23" t="s">
        <v>141</v>
      </c>
      <c r="AT495" s="23" t="s">
        <v>136</v>
      </c>
      <c r="AU495" s="23" t="s">
        <v>80</v>
      </c>
      <c r="AY495" s="23" t="s">
        <v>134</v>
      </c>
      <c r="BE495" s="231">
        <f>IF(N495="základní",J495,0)</f>
        <v>0</v>
      </c>
      <c r="BF495" s="231">
        <f>IF(N495="snížená",J495,0)</f>
        <v>0</v>
      </c>
      <c r="BG495" s="231">
        <f>IF(N495="zákl. přenesená",J495,0)</f>
        <v>0</v>
      </c>
      <c r="BH495" s="231">
        <f>IF(N495="sníž. přenesená",J495,0)</f>
        <v>0</v>
      </c>
      <c r="BI495" s="231">
        <f>IF(N495="nulová",J495,0)</f>
        <v>0</v>
      </c>
      <c r="BJ495" s="23" t="s">
        <v>78</v>
      </c>
      <c r="BK495" s="231">
        <f>ROUND(I495*H495,2)</f>
        <v>0</v>
      </c>
      <c r="BL495" s="23" t="s">
        <v>141</v>
      </c>
      <c r="BM495" s="23" t="s">
        <v>592</v>
      </c>
    </row>
    <row r="496" s="1" customFormat="1">
      <c r="B496" s="45"/>
      <c r="C496" s="73"/>
      <c r="D496" s="232" t="s">
        <v>142</v>
      </c>
      <c r="E496" s="73"/>
      <c r="F496" s="233" t="s">
        <v>593</v>
      </c>
      <c r="G496" s="73"/>
      <c r="H496" s="73"/>
      <c r="I496" s="190"/>
      <c r="J496" s="73"/>
      <c r="K496" s="73"/>
      <c r="L496" s="71"/>
      <c r="M496" s="234"/>
      <c r="N496" s="46"/>
      <c r="O496" s="46"/>
      <c r="P496" s="46"/>
      <c r="Q496" s="46"/>
      <c r="R496" s="46"/>
      <c r="S496" s="46"/>
      <c r="T496" s="94"/>
      <c r="AT496" s="23" t="s">
        <v>142</v>
      </c>
      <c r="AU496" s="23" t="s">
        <v>80</v>
      </c>
    </row>
    <row r="497" s="11" customFormat="1">
      <c r="B497" s="235"/>
      <c r="C497" s="236"/>
      <c r="D497" s="232" t="s">
        <v>144</v>
      </c>
      <c r="E497" s="237" t="s">
        <v>21</v>
      </c>
      <c r="F497" s="238" t="s">
        <v>178</v>
      </c>
      <c r="G497" s="236"/>
      <c r="H497" s="239">
        <v>9</v>
      </c>
      <c r="I497" s="240"/>
      <c r="J497" s="236"/>
      <c r="K497" s="236"/>
      <c r="L497" s="241"/>
      <c r="M497" s="242"/>
      <c r="N497" s="243"/>
      <c r="O497" s="243"/>
      <c r="P497" s="243"/>
      <c r="Q497" s="243"/>
      <c r="R497" s="243"/>
      <c r="S497" s="243"/>
      <c r="T497" s="244"/>
      <c r="AT497" s="245" t="s">
        <v>144</v>
      </c>
      <c r="AU497" s="245" t="s">
        <v>80</v>
      </c>
      <c r="AV497" s="11" t="s">
        <v>80</v>
      </c>
      <c r="AW497" s="11" t="s">
        <v>33</v>
      </c>
      <c r="AX497" s="11" t="s">
        <v>70</v>
      </c>
      <c r="AY497" s="245" t="s">
        <v>134</v>
      </c>
    </row>
    <row r="498" s="12" customFormat="1">
      <c r="B498" s="246"/>
      <c r="C498" s="247"/>
      <c r="D498" s="232" t="s">
        <v>144</v>
      </c>
      <c r="E498" s="248" t="s">
        <v>21</v>
      </c>
      <c r="F498" s="249" t="s">
        <v>158</v>
      </c>
      <c r="G498" s="247"/>
      <c r="H498" s="248" t="s">
        <v>21</v>
      </c>
      <c r="I498" s="250"/>
      <c r="J498" s="247"/>
      <c r="K498" s="247"/>
      <c r="L498" s="251"/>
      <c r="M498" s="252"/>
      <c r="N498" s="253"/>
      <c r="O498" s="253"/>
      <c r="P498" s="253"/>
      <c r="Q498" s="253"/>
      <c r="R498" s="253"/>
      <c r="S498" s="253"/>
      <c r="T498" s="254"/>
      <c r="AT498" s="255" t="s">
        <v>144</v>
      </c>
      <c r="AU498" s="255" t="s">
        <v>80</v>
      </c>
      <c r="AV498" s="12" t="s">
        <v>78</v>
      </c>
      <c r="AW498" s="12" t="s">
        <v>33</v>
      </c>
      <c r="AX498" s="12" t="s">
        <v>70</v>
      </c>
      <c r="AY498" s="255" t="s">
        <v>134</v>
      </c>
    </row>
    <row r="499" s="13" customFormat="1">
      <c r="B499" s="256"/>
      <c r="C499" s="257"/>
      <c r="D499" s="232" t="s">
        <v>144</v>
      </c>
      <c r="E499" s="258" t="s">
        <v>21</v>
      </c>
      <c r="F499" s="259" t="s">
        <v>148</v>
      </c>
      <c r="G499" s="257"/>
      <c r="H499" s="260">
        <v>9</v>
      </c>
      <c r="I499" s="261"/>
      <c r="J499" s="257"/>
      <c r="K499" s="257"/>
      <c r="L499" s="262"/>
      <c r="M499" s="263"/>
      <c r="N499" s="264"/>
      <c r="O499" s="264"/>
      <c r="P499" s="264"/>
      <c r="Q499" s="264"/>
      <c r="R499" s="264"/>
      <c r="S499" s="264"/>
      <c r="T499" s="265"/>
      <c r="AT499" s="266" t="s">
        <v>144</v>
      </c>
      <c r="AU499" s="266" t="s">
        <v>80</v>
      </c>
      <c r="AV499" s="13" t="s">
        <v>141</v>
      </c>
      <c r="AW499" s="13" t="s">
        <v>33</v>
      </c>
      <c r="AX499" s="13" t="s">
        <v>78</v>
      </c>
      <c r="AY499" s="266" t="s">
        <v>134</v>
      </c>
    </row>
    <row r="500" s="1" customFormat="1" ht="25.5" customHeight="1">
      <c r="B500" s="45"/>
      <c r="C500" s="220" t="s">
        <v>404</v>
      </c>
      <c r="D500" s="220" t="s">
        <v>136</v>
      </c>
      <c r="E500" s="221" t="s">
        <v>594</v>
      </c>
      <c r="F500" s="222" t="s">
        <v>595</v>
      </c>
      <c r="G500" s="223" t="s">
        <v>326</v>
      </c>
      <c r="H500" s="224">
        <v>8</v>
      </c>
      <c r="I500" s="225"/>
      <c r="J500" s="226">
        <f>ROUND(I500*H500,2)</f>
        <v>0</v>
      </c>
      <c r="K500" s="222" t="s">
        <v>140</v>
      </c>
      <c r="L500" s="71"/>
      <c r="M500" s="227" t="s">
        <v>21</v>
      </c>
      <c r="N500" s="228" t="s">
        <v>41</v>
      </c>
      <c r="O500" s="46"/>
      <c r="P500" s="229">
        <f>O500*H500</f>
        <v>0</v>
      </c>
      <c r="Q500" s="229">
        <v>0</v>
      </c>
      <c r="R500" s="229">
        <f>Q500*H500</f>
        <v>0</v>
      </c>
      <c r="S500" s="229">
        <v>0</v>
      </c>
      <c r="T500" s="230">
        <f>S500*H500</f>
        <v>0</v>
      </c>
      <c r="AR500" s="23" t="s">
        <v>141</v>
      </c>
      <c r="AT500" s="23" t="s">
        <v>136</v>
      </c>
      <c r="AU500" s="23" t="s">
        <v>80</v>
      </c>
      <c r="AY500" s="23" t="s">
        <v>134</v>
      </c>
      <c r="BE500" s="231">
        <f>IF(N500="základní",J500,0)</f>
        <v>0</v>
      </c>
      <c r="BF500" s="231">
        <f>IF(N500="snížená",J500,0)</f>
        <v>0</v>
      </c>
      <c r="BG500" s="231">
        <f>IF(N500="zákl. přenesená",J500,0)</f>
        <v>0</v>
      </c>
      <c r="BH500" s="231">
        <f>IF(N500="sníž. přenesená",J500,0)</f>
        <v>0</v>
      </c>
      <c r="BI500" s="231">
        <f>IF(N500="nulová",J500,0)</f>
        <v>0</v>
      </c>
      <c r="BJ500" s="23" t="s">
        <v>78</v>
      </c>
      <c r="BK500" s="231">
        <f>ROUND(I500*H500,2)</f>
        <v>0</v>
      </c>
      <c r="BL500" s="23" t="s">
        <v>141</v>
      </c>
      <c r="BM500" s="23" t="s">
        <v>596</v>
      </c>
    </row>
    <row r="501" s="1" customFormat="1">
      <c r="B501" s="45"/>
      <c r="C501" s="73"/>
      <c r="D501" s="232" t="s">
        <v>142</v>
      </c>
      <c r="E501" s="73"/>
      <c r="F501" s="233" t="s">
        <v>593</v>
      </c>
      <c r="G501" s="73"/>
      <c r="H501" s="73"/>
      <c r="I501" s="190"/>
      <c r="J501" s="73"/>
      <c r="K501" s="73"/>
      <c r="L501" s="71"/>
      <c r="M501" s="234"/>
      <c r="N501" s="46"/>
      <c r="O501" s="46"/>
      <c r="P501" s="46"/>
      <c r="Q501" s="46"/>
      <c r="R501" s="46"/>
      <c r="S501" s="46"/>
      <c r="T501" s="94"/>
      <c r="AT501" s="23" t="s">
        <v>142</v>
      </c>
      <c r="AU501" s="23" t="s">
        <v>80</v>
      </c>
    </row>
    <row r="502" s="11" customFormat="1">
      <c r="B502" s="235"/>
      <c r="C502" s="236"/>
      <c r="D502" s="232" t="s">
        <v>144</v>
      </c>
      <c r="E502" s="237" t="s">
        <v>21</v>
      </c>
      <c r="F502" s="238" t="s">
        <v>161</v>
      </c>
      <c r="G502" s="236"/>
      <c r="H502" s="239">
        <v>8</v>
      </c>
      <c r="I502" s="240"/>
      <c r="J502" s="236"/>
      <c r="K502" s="236"/>
      <c r="L502" s="241"/>
      <c r="M502" s="242"/>
      <c r="N502" s="243"/>
      <c r="O502" s="243"/>
      <c r="P502" s="243"/>
      <c r="Q502" s="243"/>
      <c r="R502" s="243"/>
      <c r="S502" s="243"/>
      <c r="T502" s="244"/>
      <c r="AT502" s="245" t="s">
        <v>144</v>
      </c>
      <c r="AU502" s="245" t="s">
        <v>80</v>
      </c>
      <c r="AV502" s="11" t="s">
        <v>80</v>
      </c>
      <c r="AW502" s="11" t="s">
        <v>33</v>
      </c>
      <c r="AX502" s="11" t="s">
        <v>70</v>
      </c>
      <c r="AY502" s="245" t="s">
        <v>134</v>
      </c>
    </row>
    <row r="503" s="12" customFormat="1">
      <c r="B503" s="246"/>
      <c r="C503" s="247"/>
      <c r="D503" s="232" t="s">
        <v>144</v>
      </c>
      <c r="E503" s="248" t="s">
        <v>21</v>
      </c>
      <c r="F503" s="249" t="s">
        <v>158</v>
      </c>
      <c r="G503" s="247"/>
      <c r="H503" s="248" t="s">
        <v>21</v>
      </c>
      <c r="I503" s="250"/>
      <c r="J503" s="247"/>
      <c r="K503" s="247"/>
      <c r="L503" s="251"/>
      <c r="M503" s="252"/>
      <c r="N503" s="253"/>
      <c r="O503" s="253"/>
      <c r="P503" s="253"/>
      <c r="Q503" s="253"/>
      <c r="R503" s="253"/>
      <c r="S503" s="253"/>
      <c r="T503" s="254"/>
      <c r="AT503" s="255" t="s">
        <v>144</v>
      </c>
      <c r="AU503" s="255" t="s">
        <v>80</v>
      </c>
      <c r="AV503" s="12" t="s">
        <v>78</v>
      </c>
      <c r="AW503" s="12" t="s">
        <v>33</v>
      </c>
      <c r="AX503" s="12" t="s">
        <v>70</v>
      </c>
      <c r="AY503" s="255" t="s">
        <v>134</v>
      </c>
    </row>
    <row r="504" s="13" customFormat="1">
      <c r="B504" s="256"/>
      <c r="C504" s="257"/>
      <c r="D504" s="232" t="s">
        <v>144</v>
      </c>
      <c r="E504" s="258" t="s">
        <v>21</v>
      </c>
      <c r="F504" s="259" t="s">
        <v>148</v>
      </c>
      <c r="G504" s="257"/>
      <c r="H504" s="260">
        <v>8</v>
      </c>
      <c r="I504" s="261"/>
      <c r="J504" s="257"/>
      <c r="K504" s="257"/>
      <c r="L504" s="262"/>
      <c r="M504" s="263"/>
      <c r="N504" s="264"/>
      <c r="O504" s="264"/>
      <c r="P504" s="264"/>
      <c r="Q504" s="264"/>
      <c r="R504" s="264"/>
      <c r="S504" s="264"/>
      <c r="T504" s="265"/>
      <c r="AT504" s="266" t="s">
        <v>144</v>
      </c>
      <c r="AU504" s="266" t="s">
        <v>80</v>
      </c>
      <c r="AV504" s="13" t="s">
        <v>141</v>
      </c>
      <c r="AW504" s="13" t="s">
        <v>33</v>
      </c>
      <c r="AX504" s="13" t="s">
        <v>78</v>
      </c>
      <c r="AY504" s="266" t="s">
        <v>134</v>
      </c>
    </row>
    <row r="505" s="1" customFormat="1" ht="25.5" customHeight="1">
      <c r="B505" s="45"/>
      <c r="C505" s="220" t="s">
        <v>597</v>
      </c>
      <c r="D505" s="220" t="s">
        <v>136</v>
      </c>
      <c r="E505" s="221" t="s">
        <v>598</v>
      </c>
      <c r="F505" s="222" t="s">
        <v>599</v>
      </c>
      <c r="G505" s="223" t="s">
        <v>185</v>
      </c>
      <c r="H505" s="224">
        <v>3</v>
      </c>
      <c r="I505" s="225"/>
      <c r="J505" s="226">
        <f>ROUND(I505*H505,2)</f>
        <v>0</v>
      </c>
      <c r="K505" s="222" t="s">
        <v>140</v>
      </c>
      <c r="L505" s="71"/>
      <c r="M505" s="227" t="s">
        <v>21</v>
      </c>
      <c r="N505" s="228" t="s">
        <v>41</v>
      </c>
      <c r="O505" s="46"/>
      <c r="P505" s="229">
        <f>O505*H505</f>
        <v>0</v>
      </c>
      <c r="Q505" s="229">
        <v>0</v>
      </c>
      <c r="R505" s="229">
        <f>Q505*H505</f>
        <v>0</v>
      </c>
      <c r="S505" s="229">
        <v>0</v>
      </c>
      <c r="T505" s="230">
        <f>S505*H505</f>
        <v>0</v>
      </c>
      <c r="AR505" s="23" t="s">
        <v>141</v>
      </c>
      <c r="AT505" s="23" t="s">
        <v>136</v>
      </c>
      <c r="AU505" s="23" t="s">
        <v>80</v>
      </c>
      <c r="AY505" s="23" t="s">
        <v>134</v>
      </c>
      <c r="BE505" s="231">
        <f>IF(N505="základní",J505,0)</f>
        <v>0</v>
      </c>
      <c r="BF505" s="231">
        <f>IF(N505="snížená",J505,0)</f>
        <v>0</v>
      </c>
      <c r="BG505" s="231">
        <f>IF(N505="zákl. přenesená",J505,0)</f>
        <v>0</v>
      </c>
      <c r="BH505" s="231">
        <f>IF(N505="sníž. přenesená",J505,0)</f>
        <v>0</v>
      </c>
      <c r="BI505" s="231">
        <f>IF(N505="nulová",J505,0)</f>
        <v>0</v>
      </c>
      <c r="BJ505" s="23" t="s">
        <v>78</v>
      </c>
      <c r="BK505" s="231">
        <f>ROUND(I505*H505,2)</f>
        <v>0</v>
      </c>
      <c r="BL505" s="23" t="s">
        <v>141</v>
      </c>
      <c r="BM505" s="23" t="s">
        <v>600</v>
      </c>
    </row>
    <row r="506" s="11" customFormat="1">
      <c r="B506" s="235"/>
      <c r="C506" s="236"/>
      <c r="D506" s="232" t="s">
        <v>144</v>
      </c>
      <c r="E506" s="237" t="s">
        <v>21</v>
      </c>
      <c r="F506" s="238" t="s">
        <v>153</v>
      </c>
      <c r="G506" s="236"/>
      <c r="H506" s="239">
        <v>3</v>
      </c>
      <c r="I506" s="240"/>
      <c r="J506" s="236"/>
      <c r="K506" s="236"/>
      <c r="L506" s="241"/>
      <c r="M506" s="242"/>
      <c r="N506" s="243"/>
      <c r="O506" s="243"/>
      <c r="P506" s="243"/>
      <c r="Q506" s="243"/>
      <c r="R506" s="243"/>
      <c r="S506" s="243"/>
      <c r="T506" s="244"/>
      <c r="AT506" s="245" t="s">
        <v>144</v>
      </c>
      <c r="AU506" s="245" t="s">
        <v>80</v>
      </c>
      <c r="AV506" s="11" t="s">
        <v>80</v>
      </c>
      <c r="AW506" s="11" t="s">
        <v>33</v>
      </c>
      <c r="AX506" s="11" t="s">
        <v>70</v>
      </c>
      <c r="AY506" s="245" t="s">
        <v>134</v>
      </c>
    </row>
    <row r="507" s="12" customFormat="1">
      <c r="B507" s="246"/>
      <c r="C507" s="247"/>
      <c r="D507" s="232" t="s">
        <v>144</v>
      </c>
      <c r="E507" s="248" t="s">
        <v>21</v>
      </c>
      <c r="F507" s="249" t="s">
        <v>601</v>
      </c>
      <c r="G507" s="247"/>
      <c r="H507" s="248" t="s">
        <v>21</v>
      </c>
      <c r="I507" s="250"/>
      <c r="J507" s="247"/>
      <c r="K507" s="247"/>
      <c r="L507" s="251"/>
      <c r="M507" s="252"/>
      <c r="N507" s="253"/>
      <c r="O507" s="253"/>
      <c r="P507" s="253"/>
      <c r="Q507" s="253"/>
      <c r="R507" s="253"/>
      <c r="S507" s="253"/>
      <c r="T507" s="254"/>
      <c r="AT507" s="255" t="s">
        <v>144</v>
      </c>
      <c r="AU507" s="255" t="s">
        <v>80</v>
      </c>
      <c r="AV507" s="12" t="s">
        <v>78</v>
      </c>
      <c r="AW507" s="12" t="s">
        <v>33</v>
      </c>
      <c r="AX507" s="12" t="s">
        <v>70</v>
      </c>
      <c r="AY507" s="255" t="s">
        <v>134</v>
      </c>
    </row>
    <row r="508" s="13" customFormat="1">
      <c r="B508" s="256"/>
      <c r="C508" s="257"/>
      <c r="D508" s="232" t="s">
        <v>144</v>
      </c>
      <c r="E508" s="258" t="s">
        <v>21</v>
      </c>
      <c r="F508" s="259" t="s">
        <v>148</v>
      </c>
      <c r="G508" s="257"/>
      <c r="H508" s="260">
        <v>3</v>
      </c>
      <c r="I508" s="261"/>
      <c r="J508" s="257"/>
      <c r="K508" s="257"/>
      <c r="L508" s="262"/>
      <c r="M508" s="263"/>
      <c r="N508" s="264"/>
      <c r="O508" s="264"/>
      <c r="P508" s="264"/>
      <c r="Q508" s="264"/>
      <c r="R508" s="264"/>
      <c r="S508" s="264"/>
      <c r="T508" s="265"/>
      <c r="AT508" s="266" t="s">
        <v>144</v>
      </c>
      <c r="AU508" s="266" t="s">
        <v>80</v>
      </c>
      <c r="AV508" s="13" t="s">
        <v>141</v>
      </c>
      <c r="AW508" s="13" t="s">
        <v>33</v>
      </c>
      <c r="AX508" s="13" t="s">
        <v>78</v>
      </c>
      <c r="AY508" s="266" t="s">
        <v>134</v>
      </c>
    </row>
    <row r="509" s="1" customFormat="1" ht="16.5" customHeight="1">
      <c r="B509" s="45"/>
      <c r="C509" s="267" t="s">
        <v>406</v>
      </c>
      <c r="D509" s="267" t="s">
        <v>273</v>
      </c>
      <c r="E509" s="268" t="s">
        <v>602</v>
      </c>
      <c r="F509" s="269" t="s">
        <v>603</v>
      </c>
      <c r="G509" s="270" t="s">
        <v>185</v>
      </c>
      <c r="H509" s="271">
        <v>3</v>
      </c>
      <c r="I509" s="272"/>
      <c r="J509" s="273">
        <f>ROUND(I509*H509,2)</f>
        <v>0</v>
      </c>
      <c r="K509" s="269" t="s">
        <v>140</v>
      </c>
      <c r="L509" s="274"/>
      <c r="M509" s="275" t="s">
        <v>21</v>
      </c>
      <c r="N509" s="276" t="s">
        <v>41</v>
      </c>
      <c r="O509" s="46"/>
      <c r="P509" s="229">
        <f>O509*H509</f>
        <v>0</v>
      </c>
      <c r="Q509" s="229">
        <v>0</v>
      </c>
      <c r="R509" s="229">
        <f>Q509*H509</f>
        <v>0</v>
      </c>
      <c r="S509" s="229">
        <v>0</v>
      </c>
      <c r="T509" s="230">
        <f>S509*H509</f>
        <v>0</v>
      </c>
      <c r="AR509" s="23" t="s">
        <v>161</v>
      </c>
      <c r="AT509" s="23" t="s">
        <v>273</v>
      </c>
      <c r="AU509" s="23" t="s">
        <v>80</v>
      </c>
      <c r="AY509" s="23" t="s">
        <v>134</v>
      </c>
      <c r="BE509" s="231">
        <f>IF(N509="základní",J509,0)</f>
        <v>0</v>
      </c>
      <c r="BF509" s="231">
        <f>IF(N509="snížená",J509,0)</f>
        <v>0</v>
      </c>
      <c r="BG509" s="231">
        <f>IF(N509="zákl. přenesená",J509,0)</f>
        <v>0</v>
      </c>
      <c r="BH509" s="231">
        <f>IF(N509="sníž. přenesená",J509,0)</f>
        <v>0</v>
      </c>
      <c r="BI509" s="231">
        <f>IF(N509="nulová",J509,0)</f>
        <v>0</v>
      </c>
      <c r="BJ509" s="23" t="s">
        <v>78</v>
      </c>
      <c r="BK509" s="231">
        <f>ROUND(I509*H509,2)</f>
        <v>0</v>
      </c>
      <c r="BL509" s="23" t="s">
        <v>141</v>
      </c>
      <c r="BM509" s="23" t="s">
        <v>604</v>
      </c>
    </row>
    <row r="510" s="1" customFormat="1" ht="25.5" customHeight="1">
      <c r="B510" s="45"/>
      <c r="C510" s="220" t="s">
        <v>605</v>
      </c>
      <c r="D510" s="220" t="s">
        <v>136</v>
      </c>
      <c r="E510" s="221" t="s">
        <v>606</v>
      </c>
      <c r="F510" s="222" t="s">
        <v>607</v>
      </c>
      <c r="G510" s="223" t="s">
        <v>185</v>
      </c>
      <c r="H510" s="224">
        <v>12</v>
      </c>
      <c r="I510" s="225"/>
      <c r="J510" s="226">
        <f>ROUND(I510*H510,2)</f>
        <v>0</v>
      </c>
      <c r="K510" s="222" t="s">
        <v>140</v>
      </c>
      <c r="L510" s="71"/>
      <c r="M510" s="227" t="s">
        <v>21</v>
      </c>
      <c r="N510" s="228" t="s">
        <v>41</v>
      </c>
      <c r="O510" s="46"/>
      <c r="P510" s="229">
        <f>O510*H510</f>
        <v>0</v>
      </c>
      <c r="Q510" s="229">
        <v>0</v>
      </c>
      <c r="R510" s="229">
        <f>Q510*H510</f>
        <v>0</v>
      </c>
      <c r="S510" s="229">
        <v>0</v>
      </c>
      <c r="T510" s="230">
        <f>S510*H510</f>
        <v>0</v>
      </c>
      <c r="AR510" s="23" t="s">
        <v>141</v>
      </c>
      <c r="AT510" s="23" t="s">
        <v>136</v>
      </c>
      <c r="AU510" s="23" t="s">
        <v>80</v>
      </c>
      <c r="AY510" s="23" t="s">
        <v>134</v>
      </c>
      <c r="BE510" s="231">
        <f>IF(N510="základní",J510,0)</f>
        <v>0</v>
      </c>
      <c r="BF510" s="231">
        <f>IF(N510="snížená",J510,0)</f>
        <v>0</v>
      </c>
      <c r="BG510" s="231">
        <f>IF(N510="zákl. přenesená",J510,0)</f>
        <v>0</v>
      </c>
      <c r="BH510" s="231">
        <f>IF(N510="sníž. přenesená",J510,0)</f>
        <v>0</v>
      </c>
      <c r="BI510" s="231">
        <f>IF(N510="nulová",J510,0)</f>
        <v>0</v>
      </c>
      <c r="BJ510" s="23" t="s">
        <v>78</v>
      </c>
      <c r="BK510" s="231">
        <f>ROUND(I510*H510,2)</f>
        <v>0</v>
      </c>
      <c r="BL510" s="23" t="s">
        <v>141</v>
      </c>
      <c r="BM510" s="23" t="s">
        <v>608</v>
      </c>
    </row>
    <row r="511" s="11" customFormat="1">
      <c r="B511" s="235"/>
      <c r="C511" s="236"/>
      <c r="D511" s="232" t="s">
        <v>144</v>
      </c>
      <c r="E511" s="237" t="s">
        <v>21</v>
      </c>
      <c r="F511" s="238" t="s">
        <v>151</v>
      </c>
      <c r="G511" s="236"/>
      <c r="H511" s="239">
        <v>12</v>
      </c>
      <c r="I511" s="240"/>
      <c r="J511" s="236"/>
      <c r="K511" s="236"/>
      <c r="L511" s="241"/>
      <c r="M511" s="242"/>
      <c r="N511" s="243"/>
      <c r="O511" s="243"/>
      <c r="P511" s="243"/>
      <c r="Q511" s="243"/>
      <c r="R511" s="243"/>
      <c r="S511" s="243"/>
      <c r="T511" s="244"/>
      <c r="AT511" s="245" t="s">
        <v>144</v>
      </c>
      <c r="AU511" s="245" t="s">
        <v>80</v>
      </c>
      <c r="AV511" s="11" t="s">
        <v>80</v>
      </c>
      <c r="AW511" s="11" t="s">
        <v>33</v>
      </c>
      <c r="AX511" s="11" t="s">
        <v>70</v>
      </c>
      <c r="AY511" s="245" t="s">
        <v>134</v>
      </c>
    </row>
    <row r="512" s="12" customFormat="1">
      <c r="B512" s="246"/>
      <c r="C512" s="247"/>
      <c r="D512" s="232" t="s">
        <v>144</v>
      </c>
      <c r="E512" s="248" t="s">
        <v>21</v>
      </c>
      <c r="F512" s="249" t="s">
        <v>609</v>
      </c>
      <c r="G512" s="247"/>
      <c r="H512" s="248" t="s">
        <v>21</v>
      </c>
      <c r="I512" s="250"/>
      <c r="J512" s="247"/>
      <c r="K512" s="247"/>
      <c r="L512" s="251"/>
      <c r="M512" s="252"/>
      <c r="N512" s="253"/>
      <c r="O512" s="253"/>
      <c r="P512" s="253"/>
      <c r="Q512" s="253"/>
      <c r="R512" s="253"/>
      <c r="S512" s="253"/>
      <c r="T512" s="254"/>
      <c r="AT512" s="255" t="s">
        <v>144</v>
      </c>
      <c r="AU512" s="255" t="s">
        <v>80</v>
      </c>
      <c r="AV512" s="12" t="s">
        <v>78</v>
      </c>
      <c r="AW512" s="12" t="s">
        <v>33</v>
      </c>
      <c r="AX512" s="12" t="s">
        <v>70</v>
      </c>
      <c r="AY512" s="255" t="s">
        <v>134</v>
      </c>
    </row>
    <row r="513" s="13" customFormat="1">
      <c r="B513" s="256"/>
      <c r="C513" s="257"/>
      <c r="D513" s="232" t="s">
        <v>144</v>
      </c>
      <c r="E513" s="258" t="s">
        <v>21</v>
      </c>
      <c r="F513" s="259" t="s">
        <v>148</v>
      </c>
      <c r="G513" s="257"/>
      <c r="H513" s="260">
        <v>12</v>
      </c>
      <c r="I513" s="261"/>
      <c r="J513" s="257"/>
      <c r="K513" s="257"/>
      <c r="L513" s="262"/>
      <c r="M513" s="263"/>
      <c r="N513" s="264"/>
      <c r="O513" s="264"/>
      <c r="P513" s="264"/>
      <c r="Q513" s="264"/>
      <c r="R513" s="264"/>
      <c r="S513" s="264"/>
      <c r="T513" s="265"/>
      <c r="AT513" s="266" t="s">
        <v>144</v>
      </c>
      <c r="AU513" s="266" t="s">
        <v>80</v>
      </c>
      <c r="AV513" s="13" t="s">
        <v>141</v>
      </c>
      <c r="AW513" s="13" t="s">
        <v>33</v>
      </c>
      <c r="AX513" s="13" t="s">
        <v>78</v>
      </c>
      <c r="AY513" s="266" t="s">
        <v>134</v>
      </c>
    </row>
    <row r="514" s="1" customFormat="1" ht="16.5" customHeight="1">
      <c r="B514" s="45"/>
      <c r="C514" s="267" t="s">
        <v>410</v>
      </c>
      <c r="D514" s="267" t="s">
        <v>273</v>
      </c>
      <c r="E514" s="268" t="s">
        <v>610</v>
      </c>
      <c r="F514" s="269" t="s">
        <v>611</v>
      </c>
      <c r="G514" s="270" t="s">
        <v>185</v>
      </c>
      <c r="H514" s="271">
        <v>12</v>
      </c>
      <c r="I514" s="272"/>
      <c r="J514" s="273">
        <f>ROUND(I514*H514,2)</f>
        <v>0</v>
      </c>
      <c r="K514" s="269" t="s">
        <v>140</v>
      </c>
      <c r="L514" s="274"/>
      <c r="M514" s="275" t="s">
        <v>21</v>
      </c>
      <c r="N514" s="276" t="s">
        <v>41</v>
      </c>
      <c r="O514" s="46"/>
      <c r="P514" s="229">
        <f>O514*H514</f>
        <v>0</v>
      </c>
      <c r="Q514" s="229">
        <v>0</v>
      </c>
      <c r="R514" s="229">
        <f>Q514*H514</f>
        <v>0</v>
      </c>
      <c r="S514" s="229">
        <v>0</v>
      </c>
      <c r="T514" s="230">
        <f>S514*H514</f>
        <v>0</v>
      </c>
      <c r="AR514" s="23" t="s">
        <v>161</v>
      </c>
      <c r="AT514" s="23" t="s">
        <v>273</v>
      </c>
      <c r="AU514" s="23" t="s">
        <v>80</v>
      </c>
      <c r="AY514" s="23" t="s">
        <v>134</v>
      </c>
      <c r="BE514" s="231">
        <f>IF(N514="základní",J514,0)</f>
        <v>0</v>
      </c>
      <c r="BF514" s="231">
        <f>IF(N514="snížená",J514,0)</f>
        <v>0</v>
      </c>
      <c r="BG514" s="231">
        <f>IF(N514="zákl. přenesená",J514,0)</f>
        <v>0</v>
      </c>
      <c r="BH514" s="231">
        <f>IF(N514="sníž. přenesená",J514,0)</f>
        <v>0</v>
      </c>
      <c r="BI514" s="231">
        <f>IF(N514="nulová",J514,0)</f>
        <v>0</v>
      </c>
      <c r="BJ514" s="23" t="s">
        <v>78</v>
      </c>
      <c r="BK514" s="231">
        <f>ROUND(I514*H514,2)</f>
        <v>0</v>
      </c>
      <c r="BL514" s="23" t="s">
        <v>141</v>
      </c>
      <c r="BM514" s="23" t="s">
        <v>612</v>
      </c>
    </row>
    <row r="515" s="10" customFormat="1" ht="29.88" customHeight="1">
      <c r="B515" s="204"/>
      <c r="C515" s="205"/>
      <c r="D515" s="206" t="s">
        <v>69</v>
      </c>
      <c r="E515" s="218" t="s">
        <v>178</v>
      </c>
      <c r="F515" s="218" t="s">
        <v>613</v>
      </c>
      <c r="G515" s="205"/>
      <c r="H515" s="205"/>
      <c r="I515" s="208"/>
      <c r="J515" s="219">
        <f>BK515</f>
        <v>0</v>
      </c>
      <c r="K515" s="205"/>
      <c r="L515" s="210"/>
      <c r="M515" s="211"/>
      <c r="N515" s="212"/>
      <c r="O515" s="212"/>
      <c r="P515" s="213">
        <f>SUM(P516:P664)</f>
        <v>0</v>
      </c>
      <c r="Q515" s="212"/>
      <c r="R515" s="213">
        <f>SUM(R516:R664)</f>
        <v>0</v>
      </c>
      <c r="S515" s="212"/>
      <c r="T515" s="214">
        <f>SUM(T516:T664)</f>
        <v>0</v>
      </c>
      <c r="AR515" s="215" t="s">
        <v>78</v>
      </c>
      <c r="AT515" s="216" t="s">
        <v>69</v>
      </c>
      <c r="AU515" s="216" t="s">
        <v>78</v>
      </c>
      <c r="AY515" s="215" t="s">
        <v>134</v>
      </c>
      <c r="BK515" s="217">
        <f>SUM(BK516:BK664)</f>
        <v>0</v>
      </c>
    </row>
    <row r="516" s="1" customFormat="1" ht="16.5" customHeight="1">
      <c r="B516" s="45"/>
      <c r="C516" s="220" t="s">
        <v>614</v>
      </c>
      <c r="D516" s="220" t="s">
        <v>136</v>
      </c>
      <c r="E516" s="221" t="s">
        <v>615</v>
      </c>
      <c r="F516" s="222" t="s">
        <v>616</v>
      </c>
      <c r="G516" s="223" t="s">
        <v>185</v>
      </c>
      <c r="H516" s="224">
        <v>30</v>
      </c>
      <c r="I516" s="225"/>
      <c r="J516" s="226">
        <f>ROUND(I516*H516,2)</f>
        <v>0</v>
      </c>
      <c r="K516" s="222" t="s">
        <v>21</v>
      </c>
      <c r="L516" s="71"/>
      <c r="M516" s="227" t="s">
        <v>21</v>
      </c>
      <c r="N516" s="228" t="s">
        <v>41</v>
      </c>
      <c r="O516" s="46"/>
      <c r="P516" s="229">
        <f>O516*H516</f>
        <v>0</v>
      </c>
      <c r="Q516" s="229">
        <v>0</v>
      </c>
      <c r="R516" s="229">
        <f>Q516*H516</f>
        <v>0</v>
      </c>
      <c r="S516" s="229">
        <v>0</v>
      </c>
      <c r="T516" s="230">
        <f>S516*H516</f>
        <v>0</v>
      </c>
      <c r="AR516" s="23" t="s">
        <v>141</v>
      </c>
      <c r="AT516" s="23" t="s">
        <v>136</v>
      </c>
      <c r="AU516" s="23" t="s">
        <v>80</v>
      </c>
      <c r="AY516" s="23" t="s">
        <v>134</v>
      </c>
      <c r="BE516" s="231">
        <f>IF(N516="základní",J516,0)</f>
        <v>0</v>
      </c>
      <c r="BF516" s="231">
        <f>IF(N516="snížená",J516,0)</f>
        <v>0</v>
      </c>
      <c r="BG516" s="231">
        <f>IF(N516="zákl. přenesená",J516,0)</f>
        <v>0</v>
      </c>
      <c r="BH516" s="231">
        <f>IF(N516="sníž. přenesená",J516,0)</f>
        <v>0</v>
      </c>
      <c r="BI516" s="231">
        <f>IF(N516="nulová",J516,0)</f>
        <v>0</v>
      </c>
      <c r="BJ516" s="23" t="s">
        <v>78</v>
      </c>
      <c r="BK516" s="231">
        <f>ROUND(I516*H516,2)</f>
        <v>0</v>
      </c>
      <c r="BL516" s="23" t="s">
        <v>141</v>
      </c>
      <c r="BM516" s="23" t="s">
        <v>285</v>
      </c>
    </row>
    <row r="517" s="1" customFormat="1">
      <c r="B517" s="45"/>
      <c r="C517" s="73"/>
      <c r="D517" s="232" t="s">
        <v>142</v>
      </c>
      <c r="E517" s="73"/>
      <c r="F517" s="233" t="s">
        <v>617</v>
      </c>
      <c r="G517" s="73"/>
      <c r="H517" s="73"/>
      <c r="I517" s="190"/>
      <c r="J517" s="73"/>
      <c r="K517" s="73"/>
      <c r="L517" s="71"/>
      <c r="M517" s="234"/>
      <c r="N517" s="46"/>
      <c r="O517" s="46"/>
      <c r="P517" s="46"/>
      <c r="Q517" s="46"/>
      <c r="R517" s="46"/>
      <c r="S517" s="46"/>
      <c r="T517" s="94"/>
      <c r="AT517" s="23" t="s">
        <v>142</v>
      </c>
      <c r="AU517" s="23" t="s">
        <v>80</v>
      </c>
    </row>
    <row r="518" s="11" customFormat="1">
      <c r="B518" s="235"/>
      <c r="C518" s="236"/>
      <c r="D518" s="232" t="s">
        <v>144</v>
      </c>
      <c r="E518" s="237" t="s">
        <v>21</v>
      </c>
      <c r="F518" s="238" t="s">
        <v>618</v>
      </c>
      <c r="G518" s="236"/>
      <c r="H518" s="239">
        <v>30</v>
      </c>
      <c r="I518" s="240"/>
      <c r="J518" s="236"/>
      <c r="K518" s="236"/>
      <c r="L518" s="241"/>
      <c r="M518" s="242"/>
      <c r="N518" s="243"/>
      <c r="O518" s="243"/>
      <c r="P518" s="243"/>
      <c r="Q518" s="243"/>
      <c r="R518" s="243"/>
      <c r="S518" s="243"/>
      <c r="T518" s="244"/>
      <c r="AT518" s="245" t="s">
        <v>144</v>
      </c>
      <c r="AU518" s="245" t="s">
        <v>80</v>
      </c>
      <c r="AV518" s="11" t="s">
        <v>80</v>
      </c>
      <c r="AW518" s="11" t="s">
        <v>33</v>
      </c>
      <c r="AX518" s="11" t="s">
        <v>70</v>
      </c>
      <c r="AY518" s="245" t="s">
        <v>134</v>
      </c>
    </row>
    <row r="519" s="12" customFormat="1">
      <c r="B519" s="246"/>
      <c r="C519" s="247"/>
      <c r="D519" s="232" t="s">
        <v>144</v>
      </c>
      <c r="E519" s="248" t="s">
        <v>21</v>
      </c>
      <c r="F519" s="249" t="s">
        <v>158</v>
      </c>
      <c r="G519" s="247"/>
      <c r="H519" s="248" t="s">
        <v>21</v>
      </c>
      <c r="I519" s="250"/>
      <c r="J519" s="247"/>
      <c r="K519" s="247"/>
      <c r="L519" s="251"/>
      <c r="M519" s="252"/>
      <c r="N519" s="253"/>
      <c r="O519" s="253"/>
      <c r="P519" s="253"/>
      <c r="Q519" s="253"/>
      <c r="R519" s="253"/>
      <c r="S519" s="253"/>
      <c r="T519" s="254"/>
      <c r="AT519" s="255" t="s">
        <v>144</v>
      </c>
      <c r="AU519" s="255" t="s">
        <v>80</v>
      </c>
      <c r="AV519" s="12" t="s">
        <v>78</v>
      </c>
      <c r="AW519" s="12" t="s">
        <v>33</v>
      </c>
      <c r="AX519" s="12" t="s">
        <v>70</v>
      </c>
      <c r="AY519" s="255" t="s">
        <v>134</v>
      </c>
    </row>
    <row r="520" s="13" customFormat="1">
      <c r="B520" s="256"/>
      <c r="C520" s="257"/>
      <c r="D520" s="232" t="s">
        <v>144</v>
      </c>
      <c r="E520" s="258" t="s">
        <v>21</v>
      </c>
      <c r="F520" s="259" t="s">
        <v>148</v>
      </c>
      <c r="G520" s="257"/>
      <c r="H520" s="260">
        <v>30</v>
      </c>
      <c r="I520" s="261"/>
      <c r="J520" s="257"/>
      <c r="K520" s="257"/>
      <c r="L520" s="262"/>
      <c r="M520" s="263"/>
      <c r="N520" s="264"/>
      <c r="O520" s="264"/>
      <c r="P520" s="264"/>
      <c r="Q520" s="264"/>
      <c r="R520" s="264"/>
      <c r="S520" s="264"/>
      <c r="T520" s="265"/>
      <c r="AT520" s="266" t="s">
        <v>144</v>
      </c>
      <c r="AU520" s="266" t="s">
        <v>80</v>
      </c>
      <c r="AV520" s="13" t="s">
        <v>141</v>
      </c>
      <c r="AW520" s="13" t="s">
        <v>33</v>
      </c>
      <c r="AX520" s="13" t="s">
        <v>78</v>
      </c>
      <c r="AY520" s="266" t="s">
        <v>134</v>
      </c>
    </row>
    <row r="521" s="1" customFormat="1" ht="16.5" customHeight="1">
      <c r="B521" s="45"/>
      <c r="C521" s="267" t="s">
        <v>412</v>
      </c>
      <c r="D521" s="267" t="s">
        <v>273</v>
      </c>
      <c r="E521" s="268" t="s">
        <v>619</v>
      </c>
      <c r="F521" s="269" t="s">
        <v>620</v>
      </c>
      <c r="G521" s="270" t="s">
        <v>185</v>
      </c>
      <c r="H521" s="271">
        <v>30</v>
      </c>
      <c r="I521" s="272"/>
      <c r="J521" s="273">
        <f>ROUND(I521*H521,2)</f>
        <v>0</v>
      </c>
      <c r="K521" s="269" t="s">
        <v>21</v>
      </c>
      <c r="L521" s="274"/>
      <c r="M521" s="275" t="s">
        <v>21</v>
      </c>
      <c r="N521" s="276" t="s">
        <v>41</v>
      </c>
      <c r="O521" s="46"/>
      <c r="P521" s="229">
        <f>O521*H521</f>
        <v>0</v>
      </c>
      <c r="Q521" s="229">
        <v>0</v>
      </c>
      <c r="R521" s="229">
        <f>Q521*H521</f>
        <v>0</v>
      </c>
      <c r="S521" s="229">
        <v>0</v>
      </c>
      <c r="T521" s="230">
        <f>S521*H521</f>
        <v>0</v>
      </c>
      <c r="AR521" s="23" t="s">
        <v>161</v>
      </c>
      <c r="AT521" s="23" t="s">
        <v>273</v>
      </c>
      <c r="AU521" s="23" t="s">
        <v>80</v>
      </c>
      <c r="AY521" s="23" t="s">
        <v>134</v>
      </c>
      <c r="BE521" s="231">
        <f>IF(N521="základní",J521,0)</f>
        <v>0</v>
      </c>
      <c r="BF521" s="231">
        <f>IF(N521="snížená",J521,0)</f>
        <v>0</v>
      </c>
      <c r="BG521" s="231">
        <f>IF(N521="zákl. přenesená",J521,0)</f>
        <v>0</v>
      </c>
      <c r="BH521" s="231">
        <f>IF(N521="sníž. přenesená",J521,0)</f>
        <v>0</v>
      </c>
      <c r="BI521" s="231">
        <f>IF(N521="nulová",J521,0)</f>
        <v>0</v>
      </c>
      <c r="BJ521" s="23" t="s">
        <v>78</v>
      </c>
      <c r="BK521" s="231">
        <f>ROUND(I521*H521,2)</f>
        <v>0</v>
      </c>
      <c r="BL521" s="23" t="s">
        <v>141</v>
      </c>
      <c r="BM521" s="23" t="s">
        <v>621</v>
      </c>
    </row>
    <row r="522" s="1" customFormat="1" ht="25.5" customHeight="1">
      <c r="B522" s="45"/>
      <c r="C522" s="220" t="s">
        <v>622</v>
      </c>
      <c r="D522" s="220" t="s">
        <v>136</v>
      </c>
      <c r="E522" s="221" t="s">
        <v>623</v>
      </c>
      <c r="F522" s="222" t="s">
        <v>624</v>
      </c>
      <c r="G522" s="223" t="s">
        <v>326</v>
      </c>
      <c r="H522" s="224">
        <v>10</v>
      </c>
      <c r="I522" s="225"/>
      <c r="J522" s="226">
        <f>ROUND(I522*H522,2)</f>
        <v>0</v>
      </c>
      <c r="K522" s="222" t="s">
        <v>140</v>
      </c>
      <c r="L522" s="71"/>
      <c r="M522" s="227" t="s">
        <v>21</v>
      </c>
      <c r="N522" s="228" t="s">
        <v>41</v>
      </c>
      <c r="O522" s="46"/>
      <c r="P522" s="229">
        <f>O522*H522</f>
        <v>0</v>
      </c>
      <c r="Q522" s="229">
        <v>0</v>
      </c>
      <c r="R522" s="229">
        <f>Q522*H522</f>
        <v>0</v>
      </c>
      <c r="S522" s="229">
        <v>0</v>
      </c>
      <c r="T522" s="230">
        <f>S522*H522</f>
        <v>0</v>
      </c>
      <c r="AR522" s="23" t="s">
        <v>141</v>
      </c>
      <c r="AT522" s="23" t="s">
        <v>136</v>
      </c>
      <c r="AU522" s="23" t="s">
        <v>80</v>
      </c>
      <c r="AY522" s="23" t="s">
        <v>134</v>
      </c>
      <c r="BE522" s="231">
        <f>IF(N522="základní",J522,0)</f>
        <v>0</v>
      </c>
      <c r="BF522" s="231">
        <f>IF(N522="snížená",J522,0)</f>
        <v>0</v>
      </c>
      <c r="BG522" s="231">
        <f>IF(N522="zákl. přenesená",J522,0)</f>
        <v>0</v>
      </c>
      <c r="BH522" s="231">
        <f>IF(N522="sníž. přenesená",J522,0)</f>
        <v>0</v>
      </c>
      <c r="BI522" s="231">
        <f>IF(N522="nulová",J522,0)</f>
        <v>0</v>
      </c>
      <c r="BJ522" s="23" t="s">
        <v>78</v>
      </c>
      <c r="BK522" s="231">
        <f>ROUND(I522*H522,2)</f>
        <v>0</v>
      </c>
      <c r="BL522" s="23" t="s">
        <v>141</v>
      </c>
      <c r="BM522" s="23" t="s">
        <v>625</v>
      </c>
    </row>
    <row r="523" s="1" customFormat="1">
      <c r="B523" s="45"/>
      <c r="C523" s="73"/>
      <c r="D523" s="232" t="s">
        <v>142</v>
      </c>
      <c r="E523" s="73"/>
      <c r="F523" s="233" t="s">
        <v>626</v>
      </c>
      <c r="G523" s="73"/>
      <c r="H523" s="73"/>
      <c r="I523" s="190"/>
      <c r="J523" s="73"/>
      <c r="K523" s="73"/>
      <c r="L523" s="71"/>
      <c r="M523" s="234"/>
      <c r="N523" s="46"/>
      <c r="O523" s="46"/>
      <c r="P523" s="46"/>
      <c r="Q523" s="46"/>
      <c r="R523" s="46"/>
      <c r="S523" s="46"/>
      <c r="T523" s="94"/>
      <c r="AT523" s="23" t="s">
        <v>142</v>
      </c>
      <c r="AU523" s="23" t="s">
        <v>80</v>
      </c>
    </row>
    <row r="524" s="11" customFormat="1">
      <c r="B524" s="235"/>
      <c r="C524" s="236"/>
      <c r="D524" s="232" t="s">
        <v>144</v>
      </c>
      <c r="E524" s="237" t="s">
        <v>21</v>
      </c>
      <c r="F524" s="238" t="s">
        <v>166</v>
      </c>
      <c r="G524" s="236"/>
      <c r="H524" s="239">
        <v>10</v>
      </c>
      <c r="I524" s="240"/>
      <c r="J524" s="236"/>
      <c r="K524" s="236"/>
      <c r="L524" s="241"/>
      <c r="M524" s="242"/>
      <c r="N524" s="243"/>
      <c r="O524" s="243"/>
      <c r="P524" s="243"/>
      <c r="Q524" s="243"/>
      <c r="R524" s="243"/>
      <c r="S524" s="243"/>
      <c r="T524" s="244"/>
      <c r="AT524" s="245" t="s">
        <v>144</v>
      </c>
      <c r="AU524" s="245" t="s">
        <v>80</v>
      </c>
      <c r="AV524" s="11" t="s">
        <v>80</v>
      </c>
      <c r="AW524" s="11" t="s">
        <v>33</v>
      </c>
      <c r="AX524" s="11" t="s">
        <v>70</v>
      </c>
      <c r="AY524" s="245" t="s">
        <v>134</v>
      </c>
    </row>
    <row r="525" s="12" customFormat="1">
      <c r="B525" s="246"/>
      <c r="C525" s="247"/>
      <c r="D525" s="232" t="s">
        <v>144</v>
      </c>
      <c r="E525" s="248" t="s">
        <v>21</v>
      </c>
      <c r="F525" s="249" t="s">
        <v>158</v>
      </c>
      <c r="G525" s="247"/>
      <c r="H525" s="248" t="s">
        <v>21</v>
      </c>
      <c r="I525" s="250"/>
      <c r="J525" s="247"/>
      <c r="K525" s="247"/>
      <c r="L525" s="251"/>
      <c r="M525" s="252"/>
      <c r="N525" s="253"/>
      <c r="O525" s="253"/>
      <c r="P525" s="253"/>
      <c r="Q525" s="253"/>
      <c r="R525" s="253"/>
      <c r="S525" s="253"/>
      <c r="T525" s="254"/>
      <c r="AT525" s="255" t="s">
        <v>144</v>
      </c>
      <c r="AU525" s="255" t="s">
        <v>80</v>
      </c>
      <c r="AV525" s="12" t="s">
        <v>78</v>
      </c>
      <c r="AW525" s="12" t="s">
        <v>33</v>
      </c>
      <c r="AX525" s="12" t="s">
        <v>70</v>
      </c>
      <c r="AY525" s="255" t="s">
        <v>134</v>
      </c>
    </row>
    <row r="526" s="13" customFormat="1">
      <c r="B526" s="256"/>
      <c r="C526" s="257"/>
      <c r="D526" s="232" t="s">
        <v>144</v>
      </c>
      <c r="E526" s="258" t="s">
        <v>21</v>
      </c>
      <c r="F526" s="259" t="s">
        <v>148</v>
      </c>
      <c r="G526" s="257"/>
      <c r="H526" s="260">
        <v>10</v>
      </c>
      <c r="I526" s="261"/>
      <c r="J526" s="257"/>
      <c r="K526" s="257"/>
      <c r="L526" s="262"/>
      <c r="M526" s="263"/>
      <c r="N526" s="264"/>
      <c r="O526" s="264"/>
      <c r="P526" s="264"/>
      <c r="Q526" s="264"/>
      <c r="R526" s="264"/>
      <c r="S526" s="264"/>
      <c r="T526" s="265"/>
      <c r="AT526" s="266" t="s">
        <v>144</v>
      </c>
      <c r="AU526" s="266" t="s">
        <v>80</v>
      </c>
      <c r="AV526" s="13" t="s">
        <v>141</v>
      </c>
      <c r="AW526" s="13" t="s">
        <v>33</v>
      </c>
      <c r="AX526" s="13" t="s">
        <v>78</v>
      </c>
      <c r="AY526" s="266" t="s">
        <v>134</v>
      </c>
    </row>
    <row r="527" s="1" customFormat="1" ht="16.5" customHeight="1">
      <c r="B527" s="45"/>
      <c r="C527" s="267" t="s">
        <v>415</v>
      </c>
      <c r="D527" s="267" t="s">
        <v>273</v>
      </c>
      <c r="E527" s="268" t="s">
        <v>627</v>
      </c>
      <c r="F527" s="269" t="s">
        <v>628</v>
      </c>
      <c r="G527" s="270" t="s">
        <v>326</v>
      </c>
      <c r="H527" s="271">
        <v>10</v>
      </c>
      <c r="I527" s="272"/>
      <c r="J527" s="273">
        <f>ROUND(I527*H527,2)</f>
        <v>0</v>
      </c>
      <c r="K527" s="269" t="s">
        <v>21</v>
      </c>
      <c r="L527" s="274"/>
      <c r="M527" s="275" t="s">
        <v>21</v>
      </c>
      <c r="N527" s="276" t="s">
        <v>41</v>
      </c>
      <c r="O527" s="46"/>
      <c r="P527" s="229">
        <f>O527*H527</f>
        <v>0</v>
      </c>
      <c r="Q527" s="229">
        <v>0</v>
      </c>
      <c r="R527" s="229">
        <f>Q527*H527</f>
        <v>0</v>
      </c>
      <c r="S527" s="229">
        <v>0</v>
      </c>
      <c r="T527" s="230">
        <f>S527*H527</f>
        <v>0</v>
      </c>
      <c r="AR527" s="23" t="s">
        <v>161</v>
      </c>
      <c r="AT527" s="23" t="s">
        <v>273</v>
      </c>
      <c r="AU527" s="23" t="s">
        <v>80</v>
      </c>
      <c r="AY527" s="23" t="s">
        <v>134</v>
      </c>
      <c r="BE527" s="231">
        <f>IF(N527="základní",J527,0)</f>
        <v>0</v>
      </c>
      <c r="BF527" s="231">
        <f>IF(N527="snížená",J527,0)</f>
        <v>0</v>
      </c>
      <c r="BG527" s="231">
        <f>IF(N527="zákl. přenesená",J527,0)</f>
        <v>0</v>
      </c>
      <c r="BH527" s="231">
        <f>IF(N527="sníž. přenesená",J527,0)</f>
        <v>0</v>
      </c>
      <c r="BI527" s="231">
        <f>IF(N527="nulová",J527,0)</f>
        <v>0</v>
      </c>
      <c r="BJ527" s="23" t="s">
        <v>78</v>
      </c>
      <c r="BK527" s="231">
        <f>ROUND(I527*H527,2)</f>
        <v>0</v>
      </c>
      <c r="BL527" s="23" t="s">
        <v>141</v>
      </c>
      <c r="BM527" s="23" t="s">
        <v>629</v>
      </c>
    </row>
    <row r="528" s="1" customFormat="1" ht="25.5" customHeight="1">
      <c r="B528" s="45"/>
      <c r="C528" s="220" t="s">
        <v>630</v>
      </c>
      <c r="D528" s="220" t="s">
        <v>136</v>
      </c>
      <c r="E528" s="221" t="s">
        <v>631</v>
      </c>
      <c r="F528" s="222" t="s">
        <v>632</v>
      </c>
      <c r="G528" s="223" t="s">
        <v>326</v>
      </c>
      <c r="H528" s="224">
        <v>10</v>
      </c>
      <c r="I528" s="225"/>
      <c r="J528" s="226">
        <f>ROUND(I528*H528,2)</f>
        <v>0</v>
      </c>
      <c r="K528" s="222" t="s">
        <v>140</v>
      </c>
      <c r="L528" s="71"/>
      <c r="M528" s="227" t="s">
        <v>21</v>
      </c>
      <c r="N528" s="228" t="s">
        <v>41</v>
      </c>
      <c r="O528" s="46"/>
      <c r="P528" s="229">
        <f>O528*H528</f>
        <v>0</v>
      </c>
      <c r="Q528" s="229">
        <v>0</v>
      </c>
      <c r="R528" s="229">
        <f>Q528*H528</f>
        <v>0</v>
      </c>
      <c r="S528" s="229">
        <v>0</v>
      </c>
      <c r="T528" s="230">
        <f>S528*H528</f>
        <v>0</v>
      </c>
      <c r="AR528" s="23" t="s">
        <v>141</v>
      </c>
      <c r="AT528" s="23" t="s">
        <v>136</v>
      </c>
      <c r="AU528" s="23" t="s">
        <v>80</v>
      </c>
      <c r="AY528" s="23" t="s">
        <v>134</v>
      </c>
      <c r="BE528" s="231">
        <f>IF(N528="základní",J528,0)</f>
        <v>0</v>
      </c>
      <c r="BF528" s="231">
        <f>IF(N528="snížená",J528,0)</f>
        <v>0</v>
      </c>
      <c r="BG528" s="231">
        <f>IF(N528="zákl. přenesená",J528,0)</f>
        <v>0</v>
      </c>
      <c r="BH528" s="231">
        <f>IF(N528="sníž. přenesená",J528,0)</f>
        <v>0</v>
      </c>
      <c r="BI528" s="231">
        <f>IF(N528="nulová",J528,0)</f>
        <v>0</v>
      </c>
      <c r="BJ528" s="23" t="s">
        <v>78</v>
      </c>
      <c r="BK528" s="231">
        <f>ROUND(I528*H528,2)</f>
        <v>0</v>
      </c>
      <c r="BL528" s="23" t="s">
        <v>141</v>
      </c>
      <c r="BM528" s="23" t="s">
        <v>633</v>
      </c>
    </row>
    <row r="529" s="1" customFormat="1">
      <c r="B529" s="45"/>
      <c r="C529" s="73"/>
      <c r="D529" s="232" t="s">
        <v>142</v>
      </c>
      <c r="E529" s="73"/>
      <c r="F529" s="233" t="s">
        <v>634</v>
      </c>
      <c r="G529" s="73"/>
      <c r="H529" s="73"/>
      <c r="I529" s="190"/>
      <c r="J529" s="73"/>
      <c r="K529" s="73"/>
      <c r="L529" s="71"/>
      <c r="M529" s="234"/>
      <c r="N529" s="46"/>
      <c r="O529" s="46"/>
      <c r="P529" s="46"/>
      <c r="Q529" s="46"/>
      <c r="R529" s="46"/>
      <c r="S529" s="46"/>
      <c r="T529" s="94"/>
      <c r="AT529" s="23" t="s">
        <v>142</v>
      </c>
      <c r="AU529" s="23" t="s">
        <v>80</v>
      </c>
    </row>
    <row r="530" s="11" customFormat="1">
      <c r="B530" s="235"/>
      <c r="C530" s="236"/>
      <c r="D530" s="232" t="s">
        <v>144</v>
      </c>
      <c r="E530" s="237" t="s">
        <v>21</v>
      </c>
      <c r="F530" s="238" t="s">
        <v>166</v>
      </c>
      <c r="G530" s="236"/>
      <c r="H530" s="239">
        <v>10</v>
      </c>
      <c r="I530" s="240"/>
      <c r="J530" s="236"/>
      <c r="K530" s="236"/>
      <c r="L530" s="241"/>
      <c r="M530" s="242"/>
      <c r="N530" s="243"/>
      <c r="O530" s="243"/>
      <c r="P530" s="243"/>
      <c r="Q530" s="243"/>
      <c r="R530" s="243"/>
      <c r="S530" s="243"/>
      <c r="T530" s="244"/>
      <c r="AT530" s="245" t="s">
        <v>144</v>
      </c>
      <c r="AU530" s="245" t="s">
        <v>80</v>
      </c>
      <c r="AV530" s="11" t="s">
        <v>80</v>
      </c>
      <c r="AW530" s="11" t="s">
        <v>33</v>
      </c>
      <c r="AX530" s="11" t="s">
        <v>70</v>
      </c>
      <c r="AY530" s="245" t="s">
        <v>134</v>
      </c>
    </row>
    <row r="531" s="12" customFormat="1">
      <c r="B531" s="246"/>
      <c r="C531" s="247"/>
      <c r="D531" s="232" t="s">
        <v>144</v>
      </c>
      <c r="E531" s="248" t="s">
        <v>21</v>
      </c>
      <c r="F531" s="249" t="s">
        <v>158</v>
      </c>
      <c r="G531" s="247"/>
      <c r="H531" s="248" t="s">
        <v>21</v>
      </c>
      <c r="I531" s="250"/>
      <c r="J531" s="247"/>
      <c r="K531" s="247"/>
      <c r="L531" s="251"/>
      <c r="M531" s="252"/>
      <c r="N531" s="253"/>
      <c r="O531" s="253"/>
      <c r="P531" s="253"/>
      <c r="Q531" s="253"/>
      <c r="R531" s="253"/>
      <c r="S531" s="253"/>
      <c r="T531" s="254"/>
      <c r="AT531" s="255" t="s">
        <v>144</v>
      </c>
      <c r="AU531" s="255" t="s">
        <v>80</v>
      </c>
      <c r="AV531" s="12" t="s">
        <v>78</v>
      </c>
      <c r="AW531" s="12" t="s">
        <v>33</v>
      </c>
      <c r="AX531" s="12" t="s">
        <v>70</v>
      </c>
      <c r="AY531" s="255" t="s">
        <v>134</v>
      </c>
    </row>
    <row r="532" s="13" customFormat="1">
      <c r="B532" s="256"/>
      <c r="C532" s="257"/>
      <c r="D532" s="232" t="s">
        <v>144</v>
      </c>
      <c r="E532" s="258" t="s">
        <v>21</v>
      </c>
      <c r="F532" s="259" t="s">
        <v>148</v>
      </c>
      <c r="G532" s="257"/>
      <c r="H532" s="260">
        <v>10</v>
      </c>
      <c r="I532" s="261"/>
      <c r="J532" s="257"/>
      <c r="K532" s="257"/>
      <c r="L532" s="262"/>
      <c r="M532" s="263"/>
      <c r="N532" s="264"/>
      <c r="O532" s="264"/>
      <c r="P532" s="264"/>
      <c r="Q532" s="264"/>
      <c r="R532" s="264"/>
      <c r="S532" s="264"/>
      <c r="T532" s="265"/>
      <c r="AT532" s="266" t="s">
        <v>144</v>
      </c>
      <c r="AU532" s="266" t="s">
        <v>80</v>
      </c>
      <c r="AV532" s="13" t="s">
        <v>141</v>
      </c>
      <c r="AW532" s="13" t="s">
        <v>33</v>
      </c>
      <c r="AX532" s="13" t="s">
        <v>78</v>
      </c>
      <c r="AY532" s="266" t="s">
        <v>134</v>
      </c>
    </row>
    <row r="533" s="1" customFormat="1" ht="16.5" customHeight="1">
      <c r="B533" s="45"/>
      <c r="C533" s="267" t="s">
        <v>419</v>
      </c>
      <c r="D533" s="267" t="s">
        <v>273</v>
      </c>
      <c r="E533" s="268" t="s">
        <v>635</v>
      </c>
      <c r="F533" s="269" t="s">
        <v>636</v>
      </c>
      <c r="G533" s="270" t="s">
        <v>326</v>
      </c>
      <c r="H533" s="271">
        <v>10</v>
      </c>
      <c r="I533" s="272"/>
      <c r="J533" s="273">
        <f>ROUND(I533*H533,2)</f>
        <v>0</v>
      </c>
      <c r="K533" s="269" t="s">
        <v>140</v>
      </c>
      <c r="L533" s="274"/>
      <c r="M533" s="275" t="s">
        <v>21</v>
      </c>
      <c r="N533" s="276" t="s">
        <v>41</v>
      </c>
      <c r="O533" s="46"/>
      <c r="P533" s="229">
        <f>O533*H533</f>
        <v>0</v>
      </c>
      <c r="Q533" s="229">
        <v>0</v>
      </c>
      <c r="R533" s="229">
        <f>Q533*H533</f>
        <v>0</v>
      </c>
      <c r="S533" s="229">
        <v>0</v>
      </c>
      <c r="T533" s="230">
        <f>S533*H533</f>
        <v>0</v>
      </c>
      <c r="AR533" s="23" t="s">
        <v>161</v>
      </c>
      <c r="AT533" s="23" t="s">
        <v>273</v>
      </c>
      <c r="AU533" s="23" t="s">
        <v>80</v>
      </c>
      <c r="AY533" s="23" t="s">
        <v>134</v>
      </c>
      <c r="BE533" s="231">
        <f>IF(N533="základní",J533,0)</f>
        <v>0</v>
      </c>
      <c r="BF533" s="231">
        <f>IF(N533="snížená",J533,0)</f>
        <v>0</v>
      </c>
      <c r="BG533" s="231">
        <f>IF(N533="zákl. přenesená",J533,0)</f>
        <v>0</v>
      </c>
      <c r="BH533" s="231">
        <f>IF(N533="sníž. přenesená",J533,0)</f>
        <v>0</v>
      </c>
      <c r="BI533" s="231">
        <f>IF(N533="nulová",J533,0)</f>
        <v>0</v>
      </c>
      <c r="BJ533" s="23" t="s">
        <v>78</v>
      </c>
      <c r="BK533" s="231">
        <f>ROUND(I533*H533,2)</f>
        <v>0</v>
      </c>
      <c r="BL533" s="23" t="s">
        <v>141</v>
      </c>
      <c r="BM533" s="23" t="s">
        <v>637</v>
      </c>
    </row>
    <row r="534" s="1" customFormat="1" ht="16.5" customHeight="1">
      <c r="B534" s="45"/>
      <c r="C534" s="267" t="s">
        <v>638</v>
      </c>
      <c r="D534" s="267" t="s">
        <v>273</v>
      </c>
      <c r="E534" s="268" t="s">
        <v>639</v>
      </c>
      <c r="F534" s="269" t="s">
        <v>640</v>
      </c>
      <c r="G534" s="270" t="s">
        <v>326</v>
      </c>
      <c r="H534" s="271">
        <v>10</v>
      </c>
      <c r="I534" s="272"/>
      <c r="J534" s="273">
        <f>ROUND(I534*H534,2)</f>
        <v>0</v>
      </c>
      <c r="K534" s="269" t="s">
        <v>140</v>
      </c>
      <c r="L534" s="274"/>
      <c r="M534" s="275" t="s">
        <v>21</v>
      </c>
      <c r="N534" s="276" t="s">
        <v>41</v>
      </c>
      <c r="O534" s="46"/>
      <c r="P534" s="229">
        <f>O534*H534</f>
        <v>0</v>
      </c>
      <c r="Q534" s="229">
        <v>0</v>
      </c>
      <c r="R534" s="229">
        <f>Q534*H534</f>
        <v>0</v>
      </c>
      <c r="S534" s="229">
        <v>0</v>
      </c>
      <c r="T534" s="230">
        <f>S534*H534</f>
        <v>0</v>
      </c>
      <c r="AR534" s="23" t="s">
        <v>161</v>
      </c>
      <c r="AT534" s="23" t="s">
        <v>273</v>
      </c>
      <c r="AU534" s="23" t="s">
        <v>80</v>
      </c>
      <c r="AY534" s="23" t="s">
        <v>134</v>
      </c>
      <c r="BE534" s="231">
        <f>IF(N534="základní",J534,0)</f>
        <v>0</v>
      </c>
      <c r="BF534" s="231">
        <f>IF(N534="snížená",J534,0)</f>
        <v>0</v>
      </c>
      <c r="BG534" s="231">
        <f>IF(N534="zákl. přenesená",J534,0)</f>
        <v>0</v>
      </c>
      <c r="BH534" s="231">
        <f>IF(N534="sníž. přenesená",J534,0)</f>
        <v>0</v>
      </c>
      <c r="BI534" s="231">
        <f>IF(N534="nulová",J534,0)</f>
        <v>0</v>
      </c>
      <c r="BJ534" s="23" t="s">
        <v>78</v>
      </c>
      <c r="BK534" s="231">
        <f>ROUND(I534*H534,2)</f>
        <v>0</v>
      </c>
      <c r="BL534" s="23" t="s">
        <v>141</v>
      </c>
      <c r="BM534" s="23" t="s">
        <v>641</v>
      </c>
    </row>
    <row r="535" s="1" customFormat="1" ht="16.5" customHeight="1">
      <c r="B535" s="45"/>
      <c r="C535" s="267" t="s">
        <v>422</v>
      </c>
      <c r="D535" s="267" t="s">
        <v>273</v>
      </c>
      <c r="E535" s="268" t="s">
        <v>642</v>
      </c>
      <c r="F535" s="269" t="s">
        <v>643</v>
      </c>
      <c r="G535" s="270" t="s">
        <v>326</v>
      </c>
      <c r="H535" s="271">
        <v>10</v>
      </c>
      <c r="I535" s="272"/>
      <c r="J535" s="273">
        <f>ROUND(I535*H535,2)</f>
        <v>0</v>
      </c>
      <c r="K535" s="269" t="s">
        <v>140</v>
      </c>
      <c r="L535" s="274"/>
      <c r="M535" s="275" t="s">
        <v>21</v>
      </c>
      <c r="N535" s="276" t="s">
        <v>41</v>
      </c>
      <c r="O535" s="46"/>
      <c r="P535" s="229">
        <f>O535*H535</f>
        <v>0</v>
      </c>
      <c r="Q535" s="229">
        <v>0</v>
      </c>
      <c r="R535" s="229">
        <f>Q535*H535</f>
        <v>0</v>
      </c>
      <c r="S535" s="229">
        <v>0</v>
      </c>
      <c r="T535" s="230">
        <f>S535*H535</f>
        <v>0</v>
      </c>
      <c r="AR535" s="23" t="s">
        <v>161</v>
      </c>
      <c r="AT535" s="23" t="s">
        <v>273</v>
      </c>
      <c r="AU535" s="23" t="s">
        <v>80</v>
      </c>
      <c r="AY535" s="23" t="s">
        <v>134</v>
      </c>
      <c r="BE535" s="231">
        <f>IF(N535="základní",J535,0)</f>
        <v>0</v>
      </c>
      <c r="BF535" s="231">
        <f>IF(N535="snížená",J535,0)</f>
        <v>0</v>
      </c>
      <c r="BG535" s="231">
        <f>IF(N535="zákl. přenesená",J535,0)</f>
        <v>0</v>
      </c>
      <c r="BH535" s="231">
        <f>IF(N535="sníž. přenesená",J535,0)</f>
        <v>0</v>
      </c>
      <c r="BI535" s="231">
        <f>IF(N535="nulová",J535,0)</f>
        <v>0</v>
      </c>
      <c r="BJ535" s="23" t="s">
        <v>78</v>
      </c>
      <c r="BK535" s="231">
        <f>ROUND(I535*H535,2)</f>
        <v>0</v>
      </c>
      <c r="BL535" s="23" t="s">
        <v>141</v>
      </c>
      <c r="BM535" s="23" t="s">
        <v>644</v>
      </c>
    </row>
    <row r="536" s="1" customFormat="1" ht="16.5" customHeight="1">
      <c r="B536" s="45"/>
      <c r="C536" s="267" t="s">
        <v>645</v>
      </c>
      <c r="D536" s="267" t="s">
        <v>273</v>
      </c>
      <c r="E536" s="268" t="s">
        <v>646</v>
      </c>
      <c r="F536" s="269" t="s">
        <v>647</v>
      </c>
      <c r="G536" s="270" t="s">
        <v>326</v>
      </c>
      <c r="H536" s="271">
        <v>10</v>
      </c>
      <c r="I536" s="272"/>
      <c r="J536" s="273">
        <f>ROUND(I536*H536,2)</f>
        <v>0</v>
      </c>
      <c r="K536" s="269" t="s">
        <v>140</v>
      </c>
      <c r="L536" s="274"/>
      <c r="M536" s="275" t="s">
        <v>21</v>
      </c>
      <c r="N536" s="276" t="s">
        <v>41</v>
      </c>
      <c r="O536" s="46"/>
      <c r="P536" s="229">
        <f>O536*H536</f>
        <v>0</v>
      </c>
      <c r="Q536" s="229">
        <v>0</v>
      </c>
      <c r="R536" s="229">
        <f>Q536*H536</f>
        <v>0</v>
      </c>
      <c r="S536" s="229">
        <v>0</v>
      </c>
      <c r="T536" s="230">
        <f>S536*H536</f>
        <v>0</v>
      </c>
      <c r="AR536" s="23" t="s">
        <v>161</v>
      </c>
      <c r="AT536" s="23" t="s">
        <v>273</v>
      </c>
      <c r="AU536" s="23" t="s">
        <v>80</v>
      </c>
      <c r="AY536" s="23" t="s">
        <v>134</v>
      </c>
      <c r="BE536" s="231">
        <f>IF(N536="základní",J536,0)</f>
        <v>0</v>
      </c>
      <c r="BF536" s="231">
        <f>IF(N536="snížená",J536,0)</f>
        <v>0</v>
      </c>
      <c r="BG536" s="231">
        <f>IF(N536="zákl. přenesená",J536,0)</f>
        <v>0</v>
      </c>
      <c r="BH536" s="231">
        <f>IF(N536="sníž. přenesená",J536,0)</f>
        <v>0</v>
      </c>
      <c r="BI536" s="231">
        <f>IF(N536="nulová",J536,0)</f>
        <v>0</v>
      </c>
      <c r="BJ536" s="23" t="s">
        <v>78</v>
      </c>
      <c r="BK536" s="231">
        <f>ROUND(I536*H536,2)</f>
        <v>0</v>
      </c>
      <c r="BL536" s="23" t="s">
        <v>141</v>
      </c>
      <c r="BM536" s="23" t="s">
        <v>648</v>
      </c>
    </row>
    <row r="537" s="1" customFormat="1" ht="25.5" customHeight="1">
      <c r="B537" s="45"/>
      <c r="C537" s="220" t="s">
        <v>424</v>
      </c>
      <c r="D537" s="220" t="s">
        <v>136</v>
      </c>
      <c r="E537" s="221" t="s">
        <v>649</v>
      </c>
      <c r="F537" s="222" t="s">
        <v>650</v>
      </c>
      <c r="G537" s="223" t="s">
        <v>185</v>
      </c>
      <c r="H537" s="224">
        <v>37.600000000000001</v>
      </c>
      <c r="I537" s="225"/>
      <c r="J537" s="226">
        <f>ROUND(I537*H537,2)</f>
        <v>0</v>
      </c>
      <c r="K537" s="222" t="s">
        <v>140</v>
      </c>
      <c r="L537" s="71"/>
      <c r="M537" s="227" t="s">
        <v>21</v>
      </c>
      <c r="N537" s="228" t="s">
        <v>41</v>
      </c>
      <c r="O537" s="46"/>
      <c r="P537" s="229">
        <f>O537*H537</f>
        <v>0</v>
      </c>
      <c r="Q537" s="229">
        <v>0</v>
      </c>
      <c r="R537" s="229">
        <f>Q537*H537</f>
        <v>0</v>
      </c>
      <c r="S537" s="229">
        <v>0</v>
      </c>
      <c r="T537" s="230">
        <f>S537*H537</f>
        <v>0</v>
      </c>
      <c r="AR537" s="23" t="s">
        <v>141</v>
      </c>
      <c r="AT537" s="23" t="s">
        <v>136</v>
      </c>
      <c r="AU537" s="23" t="s">
        <v>80</v>
      </c>
      <c r="AY537" s="23" t="s">
        <v>134</v>
      </c>
      <c r="BE537" s="231">
        <f>IF(N537="základní",J537,0)</f>
        <v>0</v>
      </c>
      <c r="BF537" s="231">
        <f>IF(N537="snížená",J537,0)</f>
        <v>0</v>
      </c>
      <c r="BG537" s="231">
        <f>IF(N537="zákl. přenesená",J537,0)</f>
        <v>0</v>
      </c>
      <c r="BH537" s="231">
        <f>IF(N537="sníž. přenesená",J537,0)</f>
        <v>0</v>
      </c>
      <c r="BI537" s="231">
        <f>IF(N537="nulová",J537,0)</f>
        <v>0</v>
      </c>
      <c r="BJ537" s="23" t="s">
        <v>78</v>
      </c>
      <c r="BK537" s="231">
        <f>ROUND(I537*H537,2)</f>
        <v>0</v>
      </c>
      <c r="BL537" s="23" t="s">
        <v>141</v>
      </c>
      <c r="BM537" s="23" t="s">
        <v>651</v>
      </c>
    </row>
    <row r="538" s="1" customFormat="1">
      <c r="B538" s="45"/>
      <c r="C538" s="73"/>
      <c r="D538" s="232" t="s">
        <v>142</v>
      </c>
      <c r="E538" s="73"/>
      <c r="F538" s="233" t="s">
        <v>652</v>
      </c>
      <c r="G538" s="73"/>
      <c r="H538" s="73"/>
      <c r="I538" s="190"/>
      <c r="J538" s="73"/>
      <c r="K538" s="73"/>
      <c r="L538" s="71"/>
      <c r="M538" s="234"/>
      <c r="N538" s="46"/>
      <c r="O538" s="46"/>
      <c r="P538" s="46"/>
      <c r="Q538" s="46"/>
      <c r="R538" s="46"/>
      <c r="S538" s="46"/>
      <c r="T538" s="94"/>
      <c r="AT538" s="23" t="s">
        <v>142</v>
      </c>
      <c r="AU538" s="23" t="s">
        <v>80</v>
      </c>
    </row>
    <row r="539" s="11" customFormat="1">
      <c r="B539" s="235"/>
      <c r="C539" s="236"/>
      <c r="D539" s="232" t="s">
        <v>144</v>
      </c>
      <c r="E539" s="237" t="s">
        <v>21</v>
      </c>
      <c r="F539" s="238" t="s">
        <v>166</v>
      </c>
      <c r="G539" s="236"/>
      <c r="H539" s="239">
        <v>10</v>
      </c>
      <c r="I539" s="240"/>
      <c r="J539" s="236"/>
      <c r="K539" s="236"/>
      <c r="L539" s="241"/>
      <c r="M539" s="242"/>
      <c r="N539" s="243"/>
      <c r="O539" s="243"/>
      <c r="P539" s="243"/>
      <c r="Q539" s="243"/>
      <c r="R539" s="243"/>
      <c r="S539" s="243"/>
      <c r="T539" s="244"/>
      <c r="AT539" s="245" t="s">
        <v>144</v>
      </c>
      <c r="AU539" s="245" t="s">
        <v>80</v>
      </c>
      <c r="AV539" s="11" t="s">
        <v>80</v>
      </c>
      <c r="AW539" s="11" t="s">
        <v>33</v>
      </c>
      <c r="AX539" s="11" t="s">
        <v>70</v>
      </c>
      <c r="AY539" s="245" t="s">
        <v>134</v>
      </c>
    </row>
    <row r="540" s="12" customFormat="1">
      <c r="B540" s="246"/>
      <c r="C540" s="247"/>
      <c r="D540" s="232" t="s">
        <v>144</v>
      </c>
      <c r="E540" s="248" t="s">
        <v>21</v>
      </c>
      <c r="F540" s="249" t="s">
        <v>653</v>
      </c>
      <c r="G540" s="247"/>
      <c r="H540" s="248" t="s">
        <v>21</v>
      </c>
      <c r="I540" s="250"/>
      <c r="J540" s="247"/>
      <c r="K540" s="247"/>
      <c r="L540" s="251"/>
      <c r="M540" s="252"/>
      <c r="N540" s="253"/>
      <c r="O540" s="253"/>
      <c r="P540" s="253"/>
      <c r="Q540" s="253"/>
      <c r="R540" s="253"/>
      <c r="S540" s="253"/>
      <c r="T540" s="254"/>
      <c r="AT540" s="255" t="s">
        <v>144</v>
      </c>
      <c r="AU540" s="255" t="s">
        <v>80</v>
      </c>
      <c r="AV540" s="12" t="s">
        <v>78</v>
      </c>
      <c r="AW540" s="12" t="s">
        <v>33</v>
      </c>
      <c r="AX540" s="12" t="s">
        <v>70</v>
      </c>
      <c r="AY540" s="255" t="s">
        <v>134</v>
      </c>
    </row>
    <row r="541" s="11" customFormat="1">
      <c r="B541" s="235"/>
      <c r="C541" s="236"/>
      <c r="D541" s="232" t="s">
        <v>144</v>
      </c>
      <c r="E541" s="237" t="s">
        <v>21</v>
      </c>
      <c r="F541" s="238" t="s">
        <v>654</v>
      </c>
      <c r="G541" s="236"/>
      <c r="H541" s="239">
        <v>22.899999999999999</v>
      </c>
      <c r="I541" s="240"/>
      <c r="J541" s="236"/>
      <c r="K541" s="236"/>
      <c r="L541" s="241"/>
      <c r="M541" s="242"/>
      <c r="N541" s="243"/>
      <c r="O541" s="243"/>
      <c r="P541" s="243"/>
      <c r="Q541" s="243"/>
      <c r="R541" s="243"/>
      <c r="S541" s="243"/>
      <c r="T541" s="244"/>
      <c r="AT541" s="245" t="s">
        <v>144</v>
      </c>
      <c r="AU541" s="245" t="s">
        <v>80</v>
      </c>
      <c r="AV541" s="11" t="s">
        <v>80</v>
      </c>
      <c r="AW541" s="11" t="s">
        <v>33</v>
      </c>
      <c r="AX541" s="11" t="s">
        <v>70</v>
      </c>
      <c r="AY541" s="245" t="s">
        <v>134</v>
      </c>
    </row>
    <row r="542" s="12" customFormat="1">
      <c r="B542" s="246"/>
      <c r="C542" s="247"/>
      <c r="D542" s="232" t="s">
        <v>144</v>
      </c>
      <c r="E542" s="248" t="s">
        <v>21</v>
      </c>
      <c r="F542" s="249" t="s">
        <v>655</v>
      </c>
      <c r="G542" s="247"/>
      <c r="H542" s="248" t="s">
        <v>21</v>
      </c>
      <c r="I542" s="250"/>
      <c r="J542" s="247"/>
      <c r="K542" s="247"/>
      <c r="L542" s="251"/>
      <c r="M542" s="252"/>
      <c r="N542" s="253"/>
      <c r="O542" s="253"/>
      <c r="P542" s="253"/>
      <c r="Q542" s="253"/>
      <c r="R542" s="253"/>
      <c r="S542" s="253"/>
      <c r="T542" s="254"/>
      <c r="AT542" s="255" t="s">
        <v>144</v>
      </c>
      <c r="AU542" s="255" t="s">
        <v>80</v>
      </c>
      <c r="AV542" s="12" t="s">
        <v>78</v>
      </c>
      <c r="AW542" s="12" t="s">
        <v>33</v>
      </c>
      <c r="AX542" s="12" t="s">
        <v>70</v>
      </c>
      <c r="AY542" s="255" t="s">
        <v>134</v>
      </c>
    </row>
    <row r="543" s="11" customFormat="1">
      <c r="B543" s="235"/>
      <c r="C543" s="236"/>
      <c r="D543" s="232" t="s">
        <v>144</v>
      </c>
      <c r="E543" s="237" t="s">
        <v>21</v>
      </c>
      <c r="F543" s="238" t="s">
        <v>656</v>
      </c>
      <c r="G543" s="236"/>
      <c r="H543" s="239">
        <v>4.7000000000000002</v>
      </c>
      <c r="I543" s="240"/>
      <c r="J543" s="236"/>
      <c r="K543" s="236"/>
      <c r="L543" s="241"/>
      <c r="M543" s="242"/>
      <c r="N543" s="243"/>
      <c r="O543" s="243"/>
      <c r="P543" s="243"/>
      <c r="Q543" s="243"/>
      <c r="R543" s="243"/>
      <c r="S543" s="243"/>
      <c r="T543" s="244"/>
      <c r="AT543" s="245" t="s">
        <v>144</v>
      </c>
      <c r="AU543" s="245" t="s">
        <v>80</v>
      </c>
      <c r="AV543" s="11" t="s">
        <v>80</v>
      </c>
      <c r="AW543" s="11" t="s">
        <v>33</v>
      </c>
      <c r="AX543" s="11" t="s">
        <v>70</v>
      </c>
      <c r="AY543" s="245" t="s">
        <v>134</v>
      </c>
    </row>
    <row r="544" s="12" customFormat="1">
      <c r="B544" s="246"/>
      <c r="C544" s="247"/>
      <c r="D544" s="232" t="s">
        <v>144</v>
      </c>
      <c r="E544" s="248" t="s">
        <v>21</v>
      </c>
      <c r="F544" s="249" t="s">
        <v>657</v>
      </c>
      <c r="G544" s="247"/>
      <c r="H544" s="248" t="s">
        <v>21</v>
      </c>
      <c r="I544" s="250"/>
      <c r="J544" s="247"/>
      <c r="K544" s="247"/>
      <c r="L544" s="251"/>
      <c r="M544" s="252"/>
      <c r="N544" s="253"/>
      <c r="O544" s="253"/>
      <c r="P544" s="253"/>
      <c r="Q544" s="253"/>
      <c r="R544" s="253"/>
      <c r="S544" s="253"/>
      <c r="T544" s="254"/>
      <c r="AT544" s="255" t="s">
        <v>144</v>
      </c>
      <c r="AU544" s="255" t="s">
        <v>80</v>
      </c>
      <c r="AV544" s="12" t="s">
        <v>78</v>
      </c>
      <c r="AW544" s="12" t="s">
        <v>33</v>
      </c>
      <c r="AX544" s="12" t="s">
        <v>70</v>
      </c>
      <c r="AY544" s="255" t="s">
        <v>134</v>
      </c>
    </row>
    <row r="545" s="13" customFormat="1">
      <c r="B545" s="256"/>
      <c r="C545" s="257"/>
      <c r="D545" s="232" t="s">
        <v>144</v>
      </c>
      <c r="E545" s="258" t="s">
        <v>21</v>
      </c>
      <c r="F545" s="259" t="s">
        <v>148</v>
      </c>
      <c r="G545" s="257"/>
      <c r="H545" s="260">
        <v>37.600000000000001</v>
      </c>
      <c r="I545" s="261"/>
      <c r="J545" s="257"/>
      <c r="K545" s="257"/>
      <c r="L545" s="262"/>
      <c r="M545" s="263"/>
      <c r="N545" s="264"/>
      <c r="O545" s="264"/>
      <c r="P545" s="264"/>
      <c r="Q545" s="264"/>
      <c r="R545" s="264"/>
      <c r="S545" s="264"/>
      <c r="T545" s="265"/>
      <c r="AT545" s="266" t="s">
        <v>144</v>
      </c>
      <c r="AU545" s="266" t="s">
        <v>80</v>
      </c>
      <c r="AV545" s="13" t="s">
        <v>141</v>
      </c>
      <c r="AW545" s="13" t="s">
        <v>33</v>
      </c>
      <c r="AX545" s="13" t="s">
        <v>78</v>
      </c>
      <c r="AY545" s="266" t="s">
        <v>134</v>
      </c>
    </row>
    <row r="546" s="1" customFormat="1" ht="25.5" customHeight="1">
      <c r="B546" s="45"/>
      <c r="C546" s="220" t="s">
        <v>658</v>
      </c>
      <c r="D546" s="220" t="s">
        <v>136</v>
      </c>
      <c r="E546" s="221" t="s">
        <v>659</v>
      </c>
      <c r="F546" s="222" t="s">
        <v>660</v>
      </c>
      <c r="G546" s="223" t="s">
        <v>185</v>
      </c>
      <c r="H546" s="224">
        <v>144</v>
      </c>
      <c r="I546" s="225"/>
      <c r="J546" s="226">
        <f>ROUND(I546*H546,2)</f>
        <v>0</v>
      </c>
      <c r="K546" s="222" t="s">
        <v>140</v>
      </c>
      <c r="L546" s="71"/>
      <c r="M546" s="227" t="s">
        <v>21</v>
      </c>
      <c r="N546" s="228" t="s">
        <v>41</v>
      </c>
      <c r="O546" s="46"/>
      <c r="P546" s="229">
        <f>O546*H546</f>
        <v>0</v>
      </c>
      <c r="Q546" s="229">
        <v>0</v>
      </c>
      <c r="R546" s="229">
        <f>Q546*H546</f>
        <v>0</v>
      </c>
      <c r="S546" s="229">
        <v>0</v>
      </c>
      <c r="T546" s="230">
        <f>S546*H546</f>
        <v>0</v>
      </c>
      <c r="AR546" s="23" t="s">
        <v>141</v>
      </c>
      <c r="AT546" s="23" t="s">
        <v>136</v>
      </c>
      <c r="AU546" s="23" t="s">
        <v>80</v>
      </c>
      <c r="AY546" s="23" t="s">
        <v>134</v>
      </c>
      <c r="BE546" s="231">
        <f>IF(N546="základní",J546,0)</f>
        <v>0</v>
      </c>
      <c r="BF546" s="231">
        <f>IF(N546="snížená",J546,0)</f>
        <v>0</v>
      </c>
      <c r="BG546" s="231">
        <f>IF(N546="zákl. přenesená",J546,0)</f>
        <v>0</v>
      </c>
      <c r="BH546" s="231">
        <f>IF(N546="sníž. přenesená",J546,0)</f>
        <v>0</v>
      </c>
      <c r="BI546" s="231">
        <f>IF(N546="nulová",J546,0)</f>
        <v>0</v>
      </c>
      <c r="BJ546" s="23" t="s">
        <v>78</v>
      </c>
      <c r="BK546" s="231">
        <f>ROUND(I546*H546,2)</f>
        <v>0</v>
      </c>
      <c r="BL546" s="23" t="s">
        <v>141</v>
      </c>
      <c r="BM546" s="23" t="s">
        <v>661</v>
      </c>
    </row>
    <row r="547" s="1" customFormat="1">
      <c r="B547" s="45"/>
      <c r="C547" s="73"/>
      <c r="D547" s="232" t="s">
        <v>142</v>
      </c>
      <c r="E547" s="73"/>
      <c r="F547" s="233" t="s">
        <v>652</v>
      </c>
      <c r="G547" s="73"/>
      <c r="H547" s="73"/>
      <c r="I547" s="190"/>
      <c r="J547" s="73"/>
      <c r="K547" s="73"/>
      <c r="L547" s="71"/>
      <c r="M547" s="234"/>
      <c r="N547" s="46"/>
      <c r="O547" s="46"/>
      <c r="P547" s="46"/>
      <c r="Q547" s="46"/>
      <c r="R547" s="46"/>
      <c r="S547" s="46"/>
      <c r="T547" s="94"/>
      <c r="AT547" s="23" t="s">
        <v>142</v>
      </c>
      <c r="AU547" s="23" t="s">
        <v>80</v>
      </c>
    </row>
    <row r="548" s="11" customFormat="1">
      <c r="B548" s="235"/>
      <c r="C548" s="236"/>
      <c r="D548" s="232" t="s">
        <v>144</v>
      </c>
      <c r="E548" s="237" t="s">
        <v>21</v>
      </c>
      <c r="F548" s="238" t="s">
        <v>492</v>
      </c>
      <c r="G548" s="236"/>
      <c r="H548" s="239">
        <v>144</v>
      </c>
      <c r="I548" s="240"/>
      <c r="J548" s="236"/>
      <c r="K548" s="236"/>
      <c r="L548" s="241"/>
      <c r="M548" s="242"/>
      <c r="N548" s="243"/>
      <c r="O548" s="243"/>
      <c r="P548" s="243"/>
      <c r="Q548" s="243"/>
      <c r="R548" s="243"/>
      <c r="S548" s="243"/>
      <c r="T548" s="244"/>
      <c r="AT548" s="245" t="s">
        <v>144</v>
      </c>
      <c r="AU548" s="245" t="s">
        <v>80</v>
      </c>
      <c r="AV548" s="11" t="s">
        <v>80</v>
      </c>
      <c r="AW548" s="11" t="s">
        <v>33</v>
      </c>
      <c r="AX548" s="11" t="s">
        <v>70</v>
      </c>
      <c r="AY548" s="245" t="s">
        <v>134</v>
      </c>
    </row>
    <row r="549" s="12" customFormat="1">
      <c r="B549" s="246"/>
      <c r="C549" s="247"/>
      <c r="D549" s="232" t="s">
        <v>144</v>
      </c>
      <c r="E549" s="248" t="s">
        <v>21</v>
      </c>
      <c r="F549" s="249" t="s">
        <v>662</v>
      </c>
      <c r="G549" s="247"/>
      <c r="H549" s="248" t="s">
        <v>21</v>
      </c>
      <c r="I549" s="250"/>
      <c r="J549" s="247"/>
      <c r="K549" s="247"/>
      <c r="L549" s="251"/>
      <c r="M549" s="252"/>
      <c r="N549" s="253"/>
      <c r="O549" s="253"/>
      <c r="P549" s="253"/>
      <c r="Q549" s="253"/>
      <c r="R549" s="253"/>
      <c r="S549" s="253"/>
      <c r="T549" s="254"/>
      <c r="AT549" s="255" t="s">
        <v>144</v>
      </c>
      <c r="AU549" s="255" t="s">
        <v>80</v>
      </c>
      <c r="AV549" s="12" t="s">
        <v>78</v>
      </c>
      <c r="AW549" s="12" t="s">
        <v>33</v>
      </c>
      <c r="AX549" s="12" t="s">
        <v>70</v>
      </c>
      <c r="AY549" s="255" t="s">
        <v>134</v>
      </c>
    </row>
    <row r="550" s="13" customFormat="1">
      <c r="B550" s="256"/>
      <c r="C550" s="257"/>
      <c r="D550" s="232" t="s">
        <v>144</v>
      </c>
      <c r="E550" s="258" t="s">
        <v>21</v>
      </c>
      <c r="F550" s="259" t="s">
        <v>148</v>
      </c>
      <c r="G550" s="257"/>
      <c r="H550" s="260">
        <v>144</v>
      </c>
      <c r="I550" s="261"/>
      <c r="J550" s="257"/>
      <c r="K550" s="257"/>
      <c r="L550" s="262"/>
      <c r="M550" s="263"/>
      <c r="N550" s="264"/>
      <c r="O550" s="264"/>
      <c r="P550" s="264"/>
      <c r="Q550" s="264"/>
      <c r="R550" s="264"/>
      <c r="S550" s="264"/>
      <c r="T550" s="265"/>
      <c r="AT550" s="266" t="s">
        <v>144</v>
      </c>
      <c r="AU550" s="266" t="s">
        <v>80</v>
      </c>
      <c r="AV550" s="13" t="s">
        <v>141</v>
      </c>
      <c r="AW550" s="13" t="s">
        <v>33</v>
      </c>
      <c r="AX550" s="13" t="s">
        <v>78</v>
      </c>
      <c r="AY550" s="266" t="s">
        <v>134</v>
      </c>
    </row>
    <row r="551" s="1" customFormat="1" ht="25.5" customHeight="1">
      <c r="B551" s="45"/>
      <c r="C551" s="220" t="s">
        <v>430</v>
      </c>
      <c r="D551" s="220" t="s">
        <v>136</v>
      </c>
      <c r="E551" s="221" t="s">
        <v>663</v>
      </c>
      <c r="F551" s="222" t="s">
        <v>664</v>
      </c>
      <c r="G551" s="223" t="s">
        <v>185</v>
      </c>
      <c r="H551" s="224">
        <v>116</v>
      </c>
      <c r="I551" s="225"/>
      <c r="J551" s="226">
        <f>ROUND(I551*H551,2)</f>
        <v>0</v>
      </c>
      <c r="K551" s="222" t="s">
        <v>140</v>
      </c>
      <c r="L551" s="71"/>
      <c r="M551" s="227" t="s">
        <v>21</v>
      </c>
      <c r="N551" s="228" t="s">
        <v>41</v>
      </c>
      <c r="O551" s="46"/>
      <c r="P551" s="229">
        <f>O551*H551</f>
        <v>0</v>
      </c>
      <c r="Q551" s="229">
        <v>0</v>
      </c>
      <c r="R551" s="229">
        <f>Q551*H551</f>
        <v>0</v>
      </c>
      <c r="S551" s="229">
        <v>0</v>
      </c>
      <c r="T551" s="230">
        <f>S551*H551</f>
        <v>0</v>
      </c>
      <c r="AR551" s="23" t="s">
        <v>141</v>
      </c>
      <c r="AT551" s="23" t="s">
        <v>136</v>
      </c>
      <c r="AU551" s="23" t="s">
        <v>80</v>
      </c>
      <c r="AY551" s="23" t="s">
        <v>134</v>
      </c>
      <c r="BE551" s="231">
        <f>IF(N551="základní",J551,0)</f>
        <v>0</v>
      </c>
      <c r="BF551" s="231">
        <f>IF(N551="snížená",J551,0)</f>
        <v>0</v>
      </c>
      <c r="BG551" s="231">
        <f>IF(N551="zákl. přenesená",J551,0)</f>
        <v>0</v>
      </c>
      <c r="BH551" s="231">
        <f>IF(N551="sníž. přenesená",J551,0)</f>
        <v>0</v>
      </c>
      <c r="BI551" s="231">
        <f>IF(N551="nulová",J551,0)</f>
        <v>0</v>
      </c>
      <c r="BJ551" s="23" t="s">
        <v>78</v>
      </c>
      <c r="BK551" s="231">
        <f>ROUND(I551*H551,2)</f>
        <v>0</v>
      </c>
      <c r="BL551" s="23" t="s">
        <v>141</v>
      </c>
      <c r="BM551" s="23" t="s">
        <v>665</v>
      </c>
    </row>
    <row r="552" s="1" customFormat="1">
      <c r="B552" s="45"/>
      <c r="C552" s="73"/>
      <c r="D552" s="232" t="s">
        <v>142</v>
      </c>
      <c r="E552" s="73"/>
      <c r="F552" s="233" t="s">
        <v>652</v>
      </c>
      <c r="G552" s="73"/>
      <c r="H552" s="73"/>
      <c r="I552" s="190"/>
      <c r="J552" s="73"/>
      <c r="K552" s="73"/>
      <c r="L552" s="71"/>
      <c r="M552" s="234"/>
      <c r="N552" s="46"/>
      <c r="O552" s="46"/>
      <c r="P552" s="46"/>
      <c r="Q552" s="46"/>
      <c r="R552" s="46"/>
      <c r="S552" s="46"/>
      <c r="T552" s="94"/>
      <c r="AT552" s="23" t="s">
        <v>142</v>
      </c>
      <c r="AU552" s="23" t="s">
        <v>80</v>
      </c>
    </row>
    <row r="553" s="11" customFormat="1">
      <c r="B553" s="235"/>
      <c r="C553" s="236"/>
      <c r="D553" s="232" t="s">
        <v>144</v>
      </c>
      <c r="E553" s="237" t="s">
        <v>21</v>
      </c>
      <c r="F553" s="238" t="s">
        <v>294</v>
      </c>
      <c r="G553" s="236"/>
      <c r="H553" s="239">
        <v>27</v>
      </c>
      <c r="I553" s="240"/>
      <c r="J553" s="236"/>
      <c r="K553" s="236"/>
      <c r="L553" s="241"/>
      <c r="M553" s="242"/>
      <c r="N553" s="243"/>
      <c r="O553" s="243"/>
      <c r="P553" s="243"/>
      <c r="Q553" s="243"/>
      <c r="R553" s="243"/>
      <c r="S553" s="243"/>
      <c r="T553" s="244"/>
      <c r="AT553" s="245" t="s">
        <v>144</v>
      </c>
      <c r="AU553" s="245" t="s">
        <v>80</v>
      </c>
      <c r="AV553" s="11" t="s">
        <v>80</v>
      </c>
      <c r="AW553" s="11" t="s">
        <v>33</v>
      </c>
      <c r="AX553" s="11" t="s">
        <v>70</v>
      </c>
      <c r="AY553" s="245" t="s">
        <v>134</v>
      </c>
    </row>
    <row r="554" s="12" customFormat="1">
      <c r="B554" s="246"/>
      <c r="C554" s="247"/>
      <c r="D554" s="232" t="s">
        <v>144</v>
      </c>
      <c r="E554" s="248" t="s">
        <v>21</v>
      </c>
      <c r="F554" s="249" t="s">
        <v>666</v>
      </c>
      <c r="G554" s="247"/>
      <c r="H554" s="248" t="s">
        <v>21</v>
      </c>
      <c r="I554" s="250"/>
      <c r="J554" s="247"/>
      <c r="K554" s="247"/>
      <c r="L554" s="251"/>
      <c r="M554" s="252"/>
      <c r="N554" s="253"/>
      <c r="O554" s="253"/>
      <c r="P554" s="253"/>
      <c r="Q554" s="253"/>
      <c r="R554" s="253"/>
      <c r="S554" s="253"/>
      <c r="T554" s="254"/>
      <c r="AT554" s="255" t="s">
        <v>144</v>
      </c>
      <c r="AU554" s="255" t="s">
        <v>80</v>
      </c>
      <c r="AV554" s="12" t="s">
        <v>78</v>
      </c>
      <c r="AW554" s="12" t="s">
        <v>33</v>
      </c>
      <c r="AX554" s="12" t="s">
        <v>70</v>
      </c>
      <c r="AY554" s="255" t="s">
        <v>134</v>
      </c>
    </row>
    <row r="555" s="11" customFormat="1">
      <c r="B555" s="235"/>
      <c r="C555" s="236"/>
      <c r="D555" s="232" t="s">
        <v>144</v>
      </c>
      <c r="E555" s="237" t="s">
        <v>21</v>
      </c>
      <c r="F555" s="238" t="s">
        <v>560</v>
      </c>
      <c r="G555" s="236"/>
      <c r="H555" s="239">
        <v>89</v>
      </c>
      <c r="I555" s="240"/>
      <c r="J555" s="236"/>
      <c r="K555" s="236"/>
      <c r="L555" s="241"/>
      <c r="M555" s="242"/>
      <c r="N555" s="243"/>
      <c r="O555" s="243"/>
      <c r="P555" s="243"/>
      <c r="Q555" s="243"/>
      <c r="R555" s="243"/>
      <c r="S555" s="243"/>
      <c r="T555" s="244"/>
      <c r="AT555" s="245" t="s">
        <v>144</v>
      </c>
      <c r="AU555" s="245" t="s">
        <v>80</v>
      </c>
      <c r="AV555" s="11" t="s">
        <v>80</v>
      </c>
      <c r="AW555" s="11" t="s">
        <v>33</v>
      </c>
      <c r="AX555" s="11" t="s">
        <v>70</v>
      </c>
      <c r="AY555" s="245" t="s">
        <v>134</v>
      </c>
    </row>
    <row r="556" s="12" customFormat="1">
      <c r="B556" s="246"/>
      <c r="C556" s="247"/>
      <c r="D556" s="232" t="s">
        <v>144</v>
      </c>
      <c r="E556" s="248" t="s">
        <v>21</v>
      </c>
      <c r="F556" s="249" t="s">
        <v>667</v>
      </c>
      <c r="G556" s="247"/>
      <c r="H556" s="248" t="s">
        <v>21</v>
      </c>
      <c r="I556" s="250"/>
      <c r="J556" s="247"/>
      <c r="K556" s="247"/>
      <c r="L556" s="251"/>
      <c r="M556" s="252"/>
      <c r="N556" s="253"/>
      <c r="O556" s="253"/>
      <c r="P556" s="253"/>
      <c r="Q556" s="253"/>
      <c r="R556" s="253"/>
      <c r="S556" s="253"/>
      <c r="T556" s="254"/>
      <c r="AT556" s="255" t="s">
        <v>144</v>
      </c>
      <c r="AU556" s="255" t="s">
        <v>80</v>
      </c>
      <c r="AV556" s="12" t="s">
        <v>78</v>
      </c>
      <c r="AW556" s="12" t="s">
        <v>33</v>
      </c>
      <c r="AX556" s="12" t="s">
        <v>70</v>
      </c>
      <c r="AY556" s="255" t="s">
        <v>134</v>
      </c>
    </row>
    <row r="557" s="13" customFormat="1">
      <c r="B557" s="256"/>
      <c r="C557" s="257"/>
      <c r="D557" s="232" t="s">
        <v>144</v>
      </c>
      <c r="E557" s="258" t="s">
        <v>21</v>
      </c>
      <c r="F557" s="259" t="s">
        <v>148</v>
      </c>
      <c r="G557" s="257"/>
      <c r="H557" s="260">
        <v>116</v>
      </c>
      <c r="I557" s="261"/>
      <c r="J557" s="257"/>
      <c r="K557" s="257"/>
      <c r="L557" s="262"/>
      <c r="M557" s="263"/>
      <c r="N557" s="264"/>
      <c r="O557" s="264"/>
      <c r="P557" s="264"/>
      <c r="Q557" s="264"/>
      <c r="R557" s="264"/>
      <c r="S557" s="264"/>
      <c r="T557" s="265"/>
      <c r="AT557" s="266" t="s">
        <v>144</v>
      </c>
      <c r="AU557" s="266" t="s">
        <v>80</v>
      </c>
      <c r="AV557" s="13" t="s">
        <v>141</v>
      </c>
      <c r="AW557" s="13" t="s">
        <v>33</v>
      </c>
      <c r="AX557" s="13" t="s">
        <v>78</v>
      </c>
      <c r="AY557" s="266" t="s">
        <v>134</v>
      </c>
    </row>
    <row r="558" s="1" customFormat="1" ht="25.5" customHeight="1">
      <c r="B558" s="45"/>
      <c r="C558" s="220" t="s">
        <v>668</v>
      </c>
      <c r="D558" s="220" t="s">
        <v>136</v>
      </c>
      <c r="E558" s="221" t="s">
        <v>669</v>
      </c>
      <c r="F558" s="222" t="s">
        <v>670</v>
      </c>
      <c r="G558" s="223" t="s">
        <v>139</v>
      </c>
      <c r="H558" s="224">
        <v>20</v>
      </c>
      <c r="I558" s="225"/>
      <c r="J558" s="226">
        <f>ROUND(I558*H558,2)</f>
        <v>0</v>
      </c>
      <c r="K558" s="222" t="s">
        <v>140</v>
      </c>
      <c r="L558" s="71"/>
      <c r="M558" s="227" t="s">
        <v>21</v>
      </c>
      <c r="N558" s="228" t="s">
        <v>41</v>
      </c>
      <c r="O558" s="46"/>
      <c r="P558" s="229">
        <f>O558*H558</f>
        <v>0</v>
      </c>
      <c r="Q558" s="229">
        <v>0</v>
      </c>
      <c r="R558" s="229">
        <f>Q558*H558</f>
        <v>0</v>
      </c>
      <c r="S558" s="229">
        <v>0</v>
      </c>
      <c r="T558" s="230">
        <f>S558*H558</f>
        <v>0</v>
      </c>
      <c r="AR558" s="23" t="s">
        <v>141</v>
      </c>
      <c r="AT558" s="23" t="s">
        <v>136</v>
      </c>
      <c r="AU558" s="23" t="s">
        <v>80</v>
      </c>
      <c r="AY558" s="23" t="s">
        <v>134</v>
      </c>
      <c r="BE558" s="231">
        <f>IF(N558="základní",J558,0)</f>
        <v>0</v>
      </c>
      <c r="BF558" s="231">
        <f>IF(N558="snížená",J558,0)</f>
        <v>0</v>
      </c>
      <c r="BG558" s="231">
        <f>IF(N558="zákl. přenesená",J558,0)</f>
        <v>0</v>
      </c>
      <c r="BH558" s="231">
        <f>IF(N558="sníž. přenesená",J558,0)</f>
        <v>0</v>
      </c>
      <c r="BI558" s="231">
        <f>IF(N558="nulová",J558,0)</f>
        <v>0</v>
      </c>
      <c r="BJ558" s="23" t="s">
        <v>78</v>
      </c>
      <c r="BK558" s="231">
        <f>ROUND(I558*H558,2)</f>
        <v>0</v>
      </c>
      <c r="BL558" s="23" t="s">
        <v>141</v>
      </c>
      <c r="BM558" s="23" t="s">
        <v>671</v>
      </c>
    </row>
    <row r="559" s="1" customFormat="1">
      <c r="B559" s="45"/>
      <c r="C559" s="73"/>
      <c r="D559" s="232" t="s">
        <v>142</v>
      </c>
      <c r="E559" s="73"/>
      <c r="F559" s="233" t="s">
        <v>652</v>
      </c>
      <c r="G559" s="73"/>
      <c r="H559" s="73"/>
      <c r="I559" s="190"/>
      <c r="J559" s="73"/>
      <c r="K559" s="73"/>
      <c r="L559" s="71"/>
      <c r="M559" s="234"/>
      <c r="N559" s="46"/>
      <c r="O559" s="46"/>
      <c r="P559" s="46"/>
      <c r="Q559" s="46"/>
      <c r="R559" s="46"/>
      <c r="S559" s="46"/>
      <c r="T559" s="94"/>
      <c r="AT559" s="23" t="s">
        <v>142</v>
      </c>
      <c r="AU559" s="23" t="s">
        <v>80</v>
      </c>
    </row>
    <row r="560" s="11" customFormat="1">
      <c r="B560" s="235"/>
      <c r="C560" s="236"/>
      <c r="D560" s="232" t="s">
        <v>144</v>
      </c>
      <c r="E560" s="237" t="s">
        <v>21</v>
      </c>
      <c r="F560" s="238" t="s">
        <v>186</v>
      </c>
      <c r="G560" s="236"/>
      <c r="H560" s="239">
        <v>20</v>
      </c>
      <c r="I560" s="240"/>
      <c r="J560" s="236"/>
      <c r="K560" s="236"/>
      <c r="L560" s="241"/>
      <c r="M560" s="242"/>
      <c r="N560" s="243"/>
      <c r="O560" s="243"/>
      <c r="P560" s="243"/>
      <c r="Q560" s="243"/>
      <c r="R560" s="243"/>
      <c r="S560" s="243"/>
      <c r="T560" s="244"/>
      <c r="AT560" s="245" t="s">
        <v>144</v>
      </c>
      <c r="AU560" s="245" t="s">
        <v>80</v>
      </c>
      <c r="AV560" s="11" t="s">
        <v>80</v>
      </c>
      <c r="AW560" s="11" t="s">
        <v>33</v>
      </c>
      <c r="AX560" s="11" t="s">
        <v>70</v>
      </c>
      <c r="AY560" s="245" t="s">
        <v>134</v>
      </c>
    </row>
    <row r="561" s="12" customFormat="1">
      <c r="B561" s="246"/>
      <c r="C561" s="247"/>
      <c r="D561" s="232" t="s">
        <v>144</v>
      </c>
      <c r="E561" s="248" t="s">
        <v>21</v>
      </c>
      <c r="F561" s="249" t="s">
        <v>672</v>
      </c>
      <c r="G561" s="247"/>
      <c r="H561" s="248" t="s">
        <v>21</v>
      </c>
      <c r="I561" s="250"/>
      <c r="J561" s="247"/>
      <c r="K561" s="247"/>
      <c r="L561" s="251"/>
      <c r="M561" s="252"/>
      <c r="N561" s="253"/>
      <c r="O561" s="253"/>
      <c r="P561" s="253"/>
      <c r="Q561" s="253"/>
      <c r="R561" s="253"/>
      <c r="S561" s="253"/>
      <c r="T561" s="254"/>
      <c r="AT561" s="255" t="s">
        <v>144</v>
      </c>
      <c r="AU561" s="255" t="s">
        <v>80</v>
      </c>
      <c r="AV561" s="12" t="s">
        <v>78</v>
      </c>
      <c r="AW561" s="12" t="s">
        <v>33</v>
      </c>
      <c r="AX561" s="12" t="s">
        <v>70</v>
      </c>
      <c r="AY561" s="255" t="s">
        <v>134</v>
      </c>
    </row>
    <row r="562" s="13" customFormat="1">
      <c r="B562" s="256"/>
      <c r="C562" s="257"/>
      <c r="D562" s="232" t="s">
        <v>144</v>
      </c>
      <c r="E562" s="258" t="s">
        <v>21</v>
      </c>
      <c r="F562" s="259" t="s">
        <v>148</v>
      </c>
      <c r="G562" s="257"/>
      <c r="H562" s="260">
        <v>20</v>
      </c>
      <c r="I562" s="261"/>
      <c r="J562" s="257"/>
      <c r="K562" s="257"/>
      <c r="L562" s="262"/>
      <c r="M562" s="263"/>
      <c r="N562" s="264"/>
      <c r="O562" s="264"/>
      <c r="P562" s="264"/>
      <c r="Q562" s="264"/>
      <c r="R562" s="264"/>
      <c r="S562" s="264"/>
      <c r="T562" s="265"/>
      <c r="AT562" s="266" t="s">
        <v>144</v>
      </c>
      <c r="AU562" s="266" t="s">
        <v>80</v>
      </c>
      <c r="AV562" s="13" t="s">
        <v>141</v>
      </c>
      <c r="AW562" s="13" t="s">
        <v>33</v>
      </c>
      <c r="AX562" s="13" t="s">
        <v>78</v>
      </c>
      <c r="AY562" s="266" t="s">
        <v>134</v>
      </c>
    </row>
    <row r="563" s="1" customFormat="1" ht="25.5" customHeight="1">
      <c r="B563" s="45"/>
      <c r="C563" s="220" t="s">
        <v>431</v>
      </c>
      <c r="D563" s="220" t="s">
        <v>136</v>
      </c>
      <c r="E563" s="221" t="s">
        <v>673</v>
      </c>
      <c r="F563" s="222" t="s">
        <v>674</v>
      </c>
      <c r="G563" s="223" t="s">
        <v>185</v>
      </c>
      <c r="H563" s="224">
        <v>239.59999999999999</v>
      </c>
      <c r="I563" s="225"/>
      <c r="J563" s="226">
        <f>ROUND(I563*H563,2)</f>
        <v>0</v>
      </c>
      <c r="K563" s="222" t="s">
        <v>140</v>
      </c>
      <c r="L563" s="71"/>
      <c r="M563" s="227" t="s">
        <v>21</v>
      </c>
      <c r="N563" s="228" t="s">
        <v>41</v>
      </c>
      <c r="O563" s="46"/>
      <c r="P563" s="229">
        <f>O563*H563</f>
        <v>0</v>
      </c>
      <c r="Q563" s="229">
        <v>0</v>
      </c>
      <c r="R563" s="229">
        <f>Q563*H563</f>
        <v>0</v>
      </c>
      <c r="S563" s="229">
        <v>0</v>
      </c>
      <c r="T563" s="230">
        <f>S563*H563</f>
        <v>0</v>
      </c>
      <c r="AR563" s="23" t="s">
        <v>141</v>
      </c>
      <c r="AT563" s="23" t="s">
        <v>136</v>
      </c>
      <c r="AU563" s="23" t="s">
        <v>80</v>
      </c>
      <c r="AY563" s="23" t="s">
        <v>134</v>
      </c>
      <c r="BE563" s="231">
        <f>IF(N563="základní",J563,0)</f>
        <v>0</v>
      </c>
      <c r="BF563" s="231">
        <f>IF(N563="snížená",J563,0)</f>
        <v>0</v>
      </c>
      <c r="BG563" s="231">
        <f>IF(N563="zákl. přenesená",J563,0)</f>
        <v>0</v>
      </c>
      <c r="BH563" s="231">
        <f>IF(N563="sníž. přenesená",J563,0)</f>
        <v>0</v>
      </c>
      <c r="BI563" s="231">
        <f>IF(N563="nulová",J563,0)</f>
        <v>0</v>
      </c>
      <c r="BJ563" s="23" t="s">
        <v>78</v>
      </c>
      <c r="BK563" s="231">
        <f>ROUND(I563*H563,2)</f>
        <v>0</v>
      </c>
      <c r="BL563" s="23" t="s">
        <v>141</v>
      </c>
      <c r="BM563" s="23" t="s">
        <v>675</v>
      </c>
    </row>
    <row r="564" s="1" customFormat="1">
      <c r="B564" s="45"/>
      <c r="C564" s="73"/>
      <c r="D564" s="232" t="s">
        <v>142</v>
      </c>
      <c r="E564" s="73"/>
      <c r="F564" s="233" t="s">
        <v>676</v>
      </c>
      <c r="G564" s="73"/>
      <c r="H564" s="73"/>
      <c r="I564" s="190"/>
      <c r="J564" s="73"/>
      <c r="K564" s="73"/>
      <c r="L564" s="71"/>
      <c r="M564" s="234"/>
      <c r="N564" s="46"/>
      <c r="O564" s="46"/>
      <c r="P564" s="46"/>
      <c r="Q564" s="46"/>
      <c r="R564" s="46"/>
      <c r="S564" s="46"/>
      <c r="T564" s="94"/>
      <c r="AT564" s="23" t="s">
        <v>142</v>
      </c>
      <c r="AU564" s="23" t="s">
        <v>80</v>
      </c>
    </row>
    <row r="565" s="11" customFormat="1">
      <c r="B565" s="235"/>
      <c r="C565" s="236"/>
      <c r="D565" s="232" t="s">
        <v>144</v>
      </c>
      <c r="E565" s="237" t="s">
        <v>21</v>
      </c>
      <c r="F565" s="238" t="s">
        <v>677</v>
      </c>
      <c r="G565" s="236"/>
      <c r="H565" s="239">
        <v>239.59999999999999</v>
      </c>
      <c r="I565" s="240"/>
      <c r="J565" s="236"/>
      <c r="K565" s="236"/>
      <c r="L565" s="241"/>
      <c r="M565" s="242"/>
      <c r="N565" s="243"/>
      <c r="O565" s="243"/>
      <c r="P565" s="243"/>
      <c r="Q565" s="243"/>
      <c r="R565" s="243"/>
      <c r="S565" s="243"/>
      <c r="T565" s="244"/>
      <c r="AT565" s="245" t="s">
        <v>144</v>
      </c>
      <c r="AU565" s="245" t="s">
        <v>80</v>
      </c>
      <c r="AV565" s="11" t="s">
        <v>80</v>
      </c>
      <c r="AW565" s="11" t="s">
        <v>33</v>
      </c>
      <c r="AX565" s="11" t="s">
        <v>70</v>
      </c>
      <c r="AY565" s="245" t="s">
        <v>134</v>
      </c>
    </row>
    <row r="566" s="13" customFormat="1">
      <c r="B566" s="256"/>
      <c r="C566" s="257"/>
      <c r="D566" s="232" t="s">
        <v>144</v>
      </c>
      <c r="E566" s="258" t="s">
        <v>21</v>
      </c>
      <c r="F566" s="259" t="s">
        <v>148</v>
      </c>
      <c r="G566" s="257"/>
      <c r="H566" s="260">
        <v>239.59999999999999</v>
      </c>
      <c r="I566" s="261"/>
      <c r="J566" s="257"/>
      <c r="K566" s="257"/>
      <c r="L566" s="262"/>
      <c r="M566" s="263"/>
      <c r="N566" s="264"/>
      <c r="O566" s="264"/>
      <c r="P566" s="264"/>
      <c r="Q566" s="264"/>
      <c r="R566" s="264"/>
      <c r="S566" s="264"/>
      <c r="T566" s="265"/>
      <c r="AT566" s="266" t="s">
        <v>144</v>
      </c>
      <c r="AU566" s="266" t="s">
        <v>80</v>
      </c>
      <c r="AV566" s="13" t="s">
        <v>141</v>
      </c>
      <c r="AW566" s="13" t="s">
        <v>33</v>
      </c>
      <c r="AX566" s="13" t="s">
        <v>78</v>
      </c>
      <c r="AY566" s="266" t="s">
        <v>134</v>
      </c>
    </row>
    <row r="567" s="1" customFormat="1" ht="25.5" customHeight="1">
      <c r="B567" s="45"/>
      <c r="C567" s="220" t="s">
        <v>678</v>
      </c>
      <c r="D567" s="220" t="s">
        <v>136</v>
      </c>
      <c r="E567" s="221" t="s">
        <v>679</v>
      </c>
      <c r="F567" s="222" t="s">
        <v>680</v>
      </c>
      <c r="G567" s="223" t="s">
        <v>139</v>
      </c>
      <c r="H567" s="224">
        <v>20</v>
      </c>
      <c r="I567" s="225"/>
      <c r="J567" s="226">
        <f>ROUND(I567*H567,2)</f>
        <v>0</v>
      </c>
      <c r="K567" s="222" t="s">
        <v>140</v>
      </c>
      <c r="L567" s="71"/>
      <c r="M567" s="227" t="s">
        <v>21</v>
      </c>
      <c r="N567" s="228" t="s">
        <v>41</v>
      </c>
      <c r="O567" s="46"/>
      <c r="P567" s="229">
        <f>O567*H567</f>
        <v>0</v>
      </c>
      <c r="Q567" s="229">
        <v>0</v>
      </c>
      <c r="R567" s="229">
        <f>Q567*H567</f>
        <v>0</v>
      </c>
      <c r="S567" s="229">
        <v>0</v>
      </c>
      <c r="T567" s="230">
        <f>S567*H567</f>
        <v>0</v>
      </c>
      <c r="AR567" s="23" t="s">
        <v>141</v>
      </c>
      <c r="AT567" s="23" t="s">
        <v>136</v>
      </c>
      <c r="AU567" s="23" t="s">
        <v>80</v>
      </c>
      <c r="AY567" s="23" t="s">
        <v>134</v>
      </c>
      <c r="BE567" s="231">
        <f>IF(N567="základní",J567,0)</f>
        <v>0</v>
      </c>
      <c r="BF567" s="231">
        <f>IF(N567="snížená",J567,0)</f>
        <v>0</v>
      </c>
      <c r="BG567" s="231">
        <f>IF(N567="zákl. přenesená",J567,0)</f>
        <v>0</v>
      </c>
      <c r="BH567" s="231">
        <f>IF(N567="sníž. přenesená",J567,0)</f>
        <v>0</v>
      </c>
      <c r="BI567" s="231">
        <f>IF(N567="nulová",J567,0)</f>
        <v>0</v>
      </c>
      <c r="BJ567" s="23" t="s">
        <v>78</v>
      </c>
      <c r="BK567" s="231">
        <f>ROUND(I567*H567,2)</f>
        <v>0</v>
      </c>
      <c r="BL567" s="23" t="s">
        <v>141</v>
      </c>
      <c r="BM567" s="23" t="s">
        <v>681</v>
      </c>
    </row>
    <row r="568" s="1" customFormat="1">
      <c r="B568" s="45"/>
      <c r="C568" s="73"/>
      <c r="D568" s="232" t="s">
        <v>142</v>
      </c>
      <c r="E568" s="73"/>
      <c r="F568" s="233" t="s">
        <v>676</v>
      </c>
      <c r="G568" s="73"/>
      <c r="H568" s="73"/>
      <c r="I568" s="190"/>
      <c r="J568" s="73"/>
      <c r="K568" s="73"/>
      <c r="L568" s="71"/>
      <c r="M568" s="234"/>
      <c r="N568" s="46"/>
      <c r="O568" s="46"/>
      <c r="P568" s="46"/>
      <c r="Q568" s="46"/>
      <c r="R568" s="46"/>
      <c r="S568" s="46"/>
      <c r="T568" s="94"/>
      <c r="AT568" s="23" t="s">
        <v>142</v>
      </c>
      <c r="AU568" s="23" t="s">
        <v>80</v>
      </c>
    </row>
    <row r="569" s="1" customFormat="1" ht="51" customHeight="1">
      <c r="B569" s="45"/>
      <c r="C569" s="220" t="s">
        <v>436</v>
      </c>
      <c r="D569" s="220" t="s">
        <v>136</v>
      </c>
      <c r="E569" s="221" t="s">
        <v>682</v>
      </c>
      <c r="F569" s="222" t="s">
        <v>683</v>
      </c>
      <c r="G569" s="223" t="s">
        <v>185</v>
      </c>
      <c r="H569" s="224">
        <v>246</v>
      </c>
      <c r="I569" s="225"/>
      <c r="J569" s="226">
        <f>ROUND(I569*H569,2)</f>
        <v>0</v>
      </c>
      <c r="K569" s="222" t="s">
        <v>21</v>
      </c>
      <c r="L569" s="71"/>
      <c r="M569" s="227" t="s">
        <v>21</v>
      </c>
      <c r="N569" s="228" t="s">
        <v>41</v>
      </c>
      <c r="O569" s="46"/>
      <c r="P569" s="229">
        <f>O569*H569</f>
        <v>0</v>
      </c>
      <c r="Q569" s="229">
        <v>0</v>
      </c>
      <c r="R569" s="229">
        <f>Q569*H569</f>
        <v>0</v>
      </c>
      <c r="S569" s="229">
        <v>0</v>
      </c>
      <c r="T569" s="230">
        <f>S569*H569</f>
        <v>0</v>
      </c>
      <c r="AR569" s="23" t="s">
        <v>141</v>
      </c>
      <c r="AT569" s="23" t="s">
        <v>136</v>
      </c>
      <c r="AU569" s="23" t="s">
        <v>80</v>
      </c>
      <c r="AY569" s="23" t="s">
        <v>134</v>
      </c>
      <c r="BE569" s="231">
        <f>IF(N569="základní",J569,0)</f>
        <v>0</v>
      </c>
      <c r="BF569" s="231">
        <f>IF(N569="snížená",J569,0)</f>
        <v>0</v>
      </c>
      <c r="BG569" s="231">
        <f>IF(N569="zákl. přenesená",J569,0)</f>
        <v>0</v>
      </c>
      <c r="BH569" s="231">
        <f>IF(N569="sníž. přenesená",J569,0)</f>
        <v>0</v>
      </c>
      <c r="BI569" s="231">
        <f>IF(N569="nulová",J569,0)</f>
        <v>0</v>
      </c>
      <c r="BJ569" s="23" t="s">
        <v>78</v>
      </c>
      <c r="BK569" s="231">
        <f>ROUND(I569*H569,2)</f>
        <v>0</v>
      </c>
      <c r="BL569" s="23" t="s">
        <v>141</v>
      </c>
      <c r="BM569" s="23" t="s">
        <v>684</v>
      </c>
    </row>
    <row r="570" s="11" customFormat="1">
      <c r="B570" s="235"/>
      <c r="C570" s="236"/>
      <c r="D570" s="232" t="s">
        <v>144</v>
      </c>
      <c r="E570" s="237" t="s">
        <v>21</v>
      </c>
      <c r="F570" s="238" t="s">
        <v>685</v>
      </c>
      <c r="G570" s="236"/>
      <c r="H570" s="239">
        <v>173</v>
      </c>
      <c r="I570" s="240"/>
      <c r="J570" s="236"/>
      <c r="K570" s="236"/>
      <c r="L570" s="241"/>
      <c r="M570" s="242"/>
      <c r="N570" s="243"/>
      <c r="O570" s="243"/>
      <c r="P570" s="243"/>
      <c r="Q570" s="243"/>
      <c r="R570" s="243"/>
      <c r="S570" s="243"/>
      <c r="T570" s="244"/>
      <c r="AT570" s="245" t="s">
        <v>144</v>
      </c>
      <c r="AU570" s="245" t="s">
        <v>80</v>
      </c>
      <c r="AV570" s="11" t="s">
        <v>80</v>
      </c>
      <c r="AW570" s="11" t="s">
        <v>33</v>
      </c>
      <c r="AX570" s="11" t="s">
        <v>70</v>
      </c>
      <c r="AY570" s="245" t="s">
        <v>134</v>
      </c>
    </row>
    <row r="571" s="11" customFormat="1">
      <c r="B571" s="235"/>
      <c r="C571" s="236"/>
      <c r="D571" s="232" t="s">
        <v>144</v>
      </c>
      <c r="E571" s="237" t="s">
        <v>21</v>
      </c>
      <c r="F571" s="238" t="s">
        <v>495</v>
      </c>
      <c r="G571" s="236"/>
      <c r="H571" s="239">
        <v>73</v>
      </c>
      <c r="I571" s="240"/>
      <c r="J571" s="236"/>
      <c r="K571" s="236"/>
      <c r="L571" s="241"/>
      <c r="M571" s="242"/>
      <c r="N571" s="243"/>
      <c r="O571" s="243"/>
      <c r="P571" s="243"/>
      <c r="Q571" s="243"/>
      <c r="R571" s="243"/>
      <c r="S571" s="243"/>
      <c r="T571" s="244"/>
      <c r="AT571" s="245" t="s">
        <v>144</v>
      </c>
      <c r="AU571" s="245" t="s">
        <v>80</v>
      </c>
      <c r="AV571" s="11" t="s">
        <v>80</v>
      </c>
      <c r="AW571" s="11" t="s">
        <v>33</v>
      </c>
      <c r="AX571" s="11" t="s">
        <v>70</v>
      </c>
      <c r="AY571" s="245" t="s">
        <v>134</v>
      </c>
    </row>
    <row r="572" s="12" customFormat="1">
      <c r="B572" s="246"/>
      <c r="C572" s="247"/>
      <c r="D572" s="232" t="s">
        <v>144</v>
      </c>
      <c r="E572" s="248" t="s">
        <v>21</v>
      </c>
      <c r="F572" s="249" t="s">
        <v>158</v>
      </c>
      <c r="G572" s="247"/>
      <c r="H572" s="248" t="s">
        <v>21</v>
      </c>
      <c r="I572" s="250"/>
      <c r="J572" s="247"/>
      <c r="K572" s="247"/>
      <c r="L572" s="251"/>
      <c r="M572" s="252"/>
      <c r="N572" s="253"/>
      <c r="O572" s="253"/>
      <c r="P572" s="253"/>
      <c r="Q572" s="253"/>
      <c r="R572" s="253"/>
      <c r="S572" s="253"/>
      <c r="T572" s="254"/>
      <c r="AT572" s="255" t="s">
        <v>144</v>
      </c>
      <c r="AU572" s="255" t="s">
        <v>80</v>
      </c>
      <c r="AV572" s="12" t="s">
        <v>78</v>
      </c>
      <c r="AW572" s="12" t="s">
        <v>33</v>
      </c>
      <c r="AX572" s="12" t="s">
        <v>70</v>
      </c>
      <c r="AY572" s="255" t="s">
        <v>134</v>
      </c>
    </row>
    <row r="573" s="13" customFormat="1">
      <c r="B573" s="256"/>
      <c r="C573" s="257"/>
      <c r="D573" s="232" t="s">
        <v>144</v>
      </c>
      <c r="E573" s="258" t="s">
        <v>21</v>
      </c>
      <c r="F573" s="259" t="s">
        <v>148</v>
      </c>
      <c r="G573" s="257"/>
      <c r="H573" s="260">
        <v>246</v>
      </c>
      <c r="I573" s="261"/>
      <c r="J573" s="257"/>
      <c r="K573" s="257"/>
      <c r="L573" s="262"/>
      <c r="M573" s="263"/>
      <c r="N573" s="264"/>
      <c r="O573" s="264"/>
      <c r="P573" s="264"/>
      <c r="Q573" s="264"/>
      <c r="R573" s="264"/>
      <c r="S573" s="264"/>
      <c r="T573" s="265"/>
      <c r="AT573" s="266" t="s">
        <v>144</v>
      </c>
      <c r="AU573" s="266" t="s">
        <v>80</v>
      </c>
      <c r="AV573" s="13" t="s">
        <v>141</v>
      </c>
      <c r="AW573" s="13" t="s">
        <v>33</v>
      </c>
      <c r="AX573" s="13" t="s">
        <v>78</v>
      </c>
      <c r="AY573" s="266" t="s">
        <v>134</v>
      </c>
    </row>
    <row r="574" s="1" customFormat="1" ht="16.5" customHeight="1">
      <c r="B574" s="45"/>
      <c r="C574" s="267" t="s">
        <v>686</v>
      </c>
      <c r="D574" s="267" t="s">
        <v>273</v>
      </c>
      <c r="E574" s="268" t="s">
        <v>687</v>
      </c>
      <c r="F574" s="269" t="s">
        <v>688</v>
      </c>
      <c r="G574" s="270" t="s">
        <v>139</v>
      </c>
      <c r="H574" s="271">
        <v>31.064</v>
      </c>
      <c r="I574" s="272"/>
      <c r="J574" s="273">
        <f>ROUND(I574*H574,2)</f>
        <v>0</v>
      </c>
      <c r="K574" s="269" t="s">
        <v>140</v>
      </c>
      <c r="L574" s="274"/>
      <c r="M574" s="275" t="s">
        <v>21</v>
      </c>
      <c r="N574" s="276" t="s">
        <v>41</v>
      </c>
      <c r="O574" s="46"/>
      <c r="P574" s="229">
        <f>O574*H574</f>
        <v>0</v>
      </c>
      <c r="Q574" s="229">
        <v>0</v>
      </c>
      <c r="R574" s="229">
        <f>Q574*H574</f>
        <v>0</v>
      </c>
      <c r="S574" s="229">
        <v>0</v>
      </c>
      <c r="T574" s="230">
        <f>S574*H574</f>
        <v>0</v>
      </c>
      <c r="AR574" s="23" t="s">
        <v>161</v>
      </c>
      <c r="AT574" s="23" t="s">
        <v>273</v>
      </c>
      <c r="AU574" s="23" t="s">
        <v>80</v>
      </c>
      <c r="AY574" s="23" t="s">
        <v>134</v>
      </c>
      <c r="BE574" s="231">
        <f>IF(N574="základní",J574,0)</f>
        <v>0</v>
      </c>
      <c r="BF574" s="231">
        <f>IF(N574="snížená",J574,0)</f>
        <v>0</v>
      </c>
      <c r="BG574" s="231">
        <f>IF(N574="zákl. přenesená",J574,0)</f>
        <v>0</v>
      </c>
      <c r="BH574" s="231">
        <f>IF(N574="sníž. přenesená",J574,0)</f>
        <v>0</v>
      </c>
      <c r="BI574" s="231">
        <f>IF(N574="nulová",J574,0)</f>
        <v>0</v>
      </c>
      <c r="BJ574" s="23" t="s">
        <v>78</v>
      </c>
      <c r="BK574" s="231">
        <f>ROUND(I574*H574,2)</f>
        <v>0</v>
      </c>
      <c r="BL574" s="23" t="s">
        <v>141</v>
      </c>
      <c r="BM574" s="23" t="s">
        <v>689</v>
      </c>
    </row>
    <row r="575" s="11" customFormat="1">
      <c r="B575" s="235"/>
      <c r="C575" s="236"/>
      <c r="D575" s="232" t="s">
        <v>144</v>
      </c>
      <c r="E575" s="237" t="s">
        <v>21</v>
      </c>
      <c r="F575" s="238" t="s">
        <v>690</v>
      </c>
      <c r="G575" s="236"/>
      <c r="H575" s="239">
        <v>31.064</v>
      </c>
      <c r="I575" s="240"/>
      <c r="J575" s="236"/>
      <c r="K575" s="236"/>
      <c r="L575" s="241"/>
      <c r="M575" s="242"/>
      <c r="N575" s="243"/>
      <c r="O575" s="243"/>
      <c r="P575" s="243"/>
      <c r="Q575" s="243"/>
      <c r="R575" s="243"/>
      <c r="S575" s="243"/>
      <c r="T575" s="244"/>
      <c r="AT575" s="245" t="s">
        <v>144</v>
      </c>
      <c r="AU575" s="245" t="s">
        <v>80</v>
      </c>
      <c r="AV575" s="11" t="s">
        <v>80</v>
      </c>
      <c r="AW575" s="11" t="s">
        <v>33</v>
      </c>
      <c r="AX575" s="11" t="s">
        <v>70</v>
      </c>
      <c r="AY575" s="245" t="s">
        <v>134</v>
      </c>
    </row>
    <row r="576" s="13" customFormat="1">
      <c r="B576" s="256"/>
      <c r="C576" s="257"/>
      <c r="D576" s="232" t="s">
        <v>144</v>
      </c>
      <c r="E576" s="258" t="s">
        <v>21</v>
      </c>
      <c r="F576" s="259" t="s">
        <v>148</v>
      </c>
      <c r="G576" s="257"/>
      <c r="H576" s="260">
        <v>31.064</v>
      </c>
      <c r="I576" s="261"/>
      <c r="J576" s="257"/>
      <c r="K576" s="257"/>
      <c r="L576" s="262"/>
      <c r="M576" s="263"/>
      <c r="N576" s="264"/>
      <c r="O576" s="264"/>
      <c r="P576" s="264"/>
      <c r="Q576" s="264"/>
      <c r="R576" s="264"/>
      <c r="S576" s="264"/>
      <c r="T576" s="265"/>
      <c r="AT576" s="266" t="s">
        <v>144</v>
      </c>
      <c r="AU576" s="266" t="s">
        <v>80</v>
      </c>
      <c r="AV576" s="13" t="s">
        <v>141</v>
      </c>
      <c r="AW576" s="13" t="s">
        <v>33</v>
      </c>
      <c r="AX576" s="13" t="s">
        <v>78</v>
      </c>
      <c r="AY576" s="266" t="s">
        <v>134</v>
      </c>
    </row>
    <row r="577" s="1" customFormat="1" ht="38.25" customHeight="1">
      <c r="B577" s="45"/>
      <c r="C577" s="220" t="s">
        <v>440</v>
      </c>
      <c r="D577" s="220" t="s">
        <v>136</v>
      </c>
      <c r="E577" s="221" t="s">
        <v>691</v>
      </c>
      <c r="F577" s="222" t="s">
        <v>692</v>
      </c>
      <c r="G577" s="223" t="s">
        <v>185</v>
      </c>
      <c r="H577" s="224">
        <v>274</v>
      </c>
      <c r="I577" s="225"/>
      <c r="J577" s="226">
        <f>ROUND(I577*H577,2)</f>
        <v>0</v>
      </c>
      <c r="K577" s="222" t="s">
        <v>140</v>
      </c>
      <c r="L577" s="71"/>
      <c r="M577" s="227" t="s">
        <v>21</v>
      </c>
      <c r="N577" s="228" t="s">
        <v>41</v>
      </c>
      <c r="O577" s="46"/>
      <c r="P577" s="229">
        <f>O577*H577</f>
        <v>0</v>
      </c>
      <c r="Q577" s="229">
        <v>0</v>
      </c>
      <c r="R577" s="229">
        <f>Q577*H577</f>
        <v>0</v>
      </c>
      <c r="S577" s="229">
        <v>0</v>
      </c>
      <c r="T577" s="230">
        <f>S577*H577</f>
        <v>0</v>
      </c>
      <c r="AR577" s="23" t="s">
        <v>141</v>
      </c>
      <c r="AT577" s="23" t="s">
        <v>136</v>
      </c>
      <c r="AU577" s="23" t="s">
        <v>80</v>
      </c>
      <c r="AY577" s="23" t="s">
        <v>134</v>
      </c>
      <c r="BE577" s="231">
        <f>IF(N577="základní",J577,0)</f>
        <v>0</v>
      </c>
      <c r="BF577" s="231">
        <f>IF(N577="snížená",J577,0)</f>
        <v>0</v>
      </c>
      <c r="BG577" s="231">
        <f>IF(N577="zákl. přenesená",J577,0)</f>
        <v>0</v>
      </c>
      <c r="BH577" s="231">
        <f>IF(N577="sníž. přenesená",J577,0)</f>
        <v>0</v>
      </c>
      <c r="BI577" s="231">
        <f>IF(N577="nulová",J577,0)</f>
        <v>0</v>
      </c>
      <c r="BJ577" s="23" t="s">
        <v>78</v>
      </c>
      <c r="BK577" s="231">
        <f>ROUND(I577*H577,2)</f>
        <v>0</v>
      </c>
      <c r="BL577" s="23" t="s">
        <v>141</v>
      </c>
      <c r="BM577" s="23" t="s">
        <v>693</v>
      </c>
    </row>
    <row r="578" s="1" customFormat="1">
      <c r="B578" s="45"/>
      <c r="C578" s="73"/>
      <c r="D578" s="232" t="s">
        <v>142</v>
      </c>
      <c r="E578" s="73"/>
      <c r="F578" s="233" t="s">
        <v>694</v>
      </c>
      <c r="G578" s="73"/>
      <c r="H578" s="73"/>
      <c r="I578" s="190"/>
      <c r="J578" s="73"/>
      <c r="K578" s="73"/>
      <c r="L578" s="71"/>
      <c r="M578" s="234"/>
      <c r="N578" s="46"/>
      <c r="O578" s="46"/>
      <c r="P578" s="46"/>
      <c r="Q578" s="46"/>
      <c r="R578" s="46"/>
      <c r="S578" s="46"/>
      <c r="T578" s="94"/>
      <c r="AT578" s="23" t="s">
        <v>142</v>
      </c>
      <c r="AU578" s="23" t="s">
        <v>80</v>
      </c>
    </row>
    <row r="579" s="11" customFormat="1">
      <c r="B579" s="235"/>
      <c r="C579" s="236"/>
      <c r="D579" s="232" t="s">
        <v>144</v>
      </c>
      <c r="E579" s="237" t="s">
        <v>21</v>
      </c>
      <c r="F579" s="238" t="s">
        <v>695</v>
      </c>
      <c r="G579" s="236"/>
      <c r="H579" s="239">
        <v>274</v>
      </c>
      <c r="I579" s="240"/>
      <c r="J579" s="236"/>
      <c r="K579" s="236"/>
      <c r="L579" s="241"/>
      <c r="M579" s="242"/>
      <c r="N579" s="243"/>
      <c r="O579" s="243"/>
      <c r="P579" s="243"/>
      <c r="Q579" s="243"/>
      <c r="R579" s="243"/>
      <c r="S579" s="243"/>
      <c r="T579" s="244"/>
      <c r="AT579" s="245" t="s">
        <v>144</v>
      </c>
      <c r="AU579" s="245" t="s">
        <v>80</v>
      </c>
      <c r="AV579" s="11" t="s">
        <v>80</v>
      </c>
      <c r="AW579" s="11" t="s">
        <v>33</v>
      </c>
      <c r="AX579" s="11" t="s">
        <v>70</v>
      </c>
      <c r="AY579" s="245" t="s">
        <v>134</v>
      </c>
    </row>
    <row r="580" s="12" customFormat="1">
      <c r="B580" s="246"/>
      <c r="C580" s="247"/>
      <c r="D580" s="232" t="s">
        <v>144</v>
      </c>
      <c r="E580" s="248" t="s">
        <v>21</v>
      </c>
      <c r="F580" s="249" t="s">
        <v>158</v>
      </c>
      <c r="G580" s="247"/>
      <c r="H580" s="248" t="s">
        <v>21</v>
      </c>
      <c r="I580" s="250"/>
      <c r="J580" s="247"/>
      <c r="K580" s="247"/>
      <c r="L580" s="251"/>
      <c r="M580" s="252"/>
      <c r="N580" s="253"/>
      <c r="O580" s="253"/>
      <c r="P580" s="253"/>
      <c r="Q580" s="253"/>
      <c r="R580" s="253"/>
      <c r="S580" s="253"/>
      <c r="T580" s="254"/>
      <c r="AT580" s="255" t="s">
        <v>144</v>
      </c>
      <c r="AU580" s="255" t="s">
        <v>80</v>
      </c>
      <c r="AV580" s="12" t="s">
        <v>78</v>
      </c>
      <c r="AW580" s="12" t="s">
        <v>33</v>
      </c>
      <c r="AX580" s="12" t="s">
        <v>70</v>
      </c>
      <c r="AY580" s="255" t="s">
        <v>134</v>
      </c>
    </row>
    <row r="581" s="13" customFormat="1">
      <c r="B581" s="256"/>
      <c r="C581" s="257"/>
      <c r="D581" s="232" t="s">
        <v>144</v>
      </c>
      <c r="E581" s="258" t="s">
        <v>21</v>
      </c>
      <c r="F581" s="259" t="s">
        <v>148</v>
      </c>
      <c r="G581" s="257"/>
      <c r="H581" s="260">
        <v>274</v>
      </c>
      <c r="I581" s="261"/>
      <c r="J581" s="257"/>
      <c r="K581" s="257"/>
      <c r="L581" s="262"/>
      <c r="M581" s="263"/>
      <c r="N581" s="264"/>
      <c r="O581" s="264"/>
      <c r="P581" s="264"/>
      <c r="Q581" s="264"/>
      <c r="R581" s="264"/>
      <c r="S581" s="264"/>
      <c r="T581" s="265"/>
      <c r="AT581" s="266" t="s">
        <v>144</v>
      </c>
      <c r="AU581" s="266" t="s">
        <v>80</v>
      </c>
      <c r="AV581" s="13" t="s">
        <v>141</v>
      </c>
      <c r="AW581" s="13" t="s">
        <v>33</v>
      </c>
      <c r="AX581" s="13" t="s">
        <v>78</v>
      </c>
      <c r="AY581" s="266" t="s">
        <v>134</v>
      </c>
    </row>
    <row r="582" s="1" customFormat="1" ht="25.5" customHeight="1">
      <c r="B582" s="45"/>
      <c r="C582" s="267" t="s">
        <v>696</v>
      </c>
      <c r="D582" s="267" t="s">
        <v>273</v>
      </c>
      <c r="E582" s="268" t="s">
        <v>697</v>
      </c>
      <c r="F582" s="269" t="s">
        <v>698</v>
      </c>
      <c r="G582" s="270" t="s">
        <v>326</v>
      </c>
      <c r="H582" s="271">
        <v>276.74000000000001</v>
      </c>
      <c r="I582" s="272"/>
      <c r="J582" s="273">
        <f>ROUND(I582*H582,2)</f>
        <v>0</v>
      </c>
      <c r="K582" s="269" t="s">
        <v>140</v>
      </c>
      <c r="L582" s="274"/>
      <c r="M582" s="275" t="s">
        <v>21</v>
      </c>
      <c r="N582" s="276" t="s">
        <v>41</v>
      </c>
      <c r="O582" s="46"/>
      <c r="P582" s="229">
        <f>O582*H582</f>
        <v>0</v>
      </c>
      <c r="Q582" s="229">
        <v>0</v>
      </c>
      <c r="R582" s="229">
        <f>Q582*H582</f>
        <v>0</v>
      </c>
      <c r="S582" s="229">
        <v>0</v>
      </c>
      <c r="T582" s="230">
        <f>S582*H582</f>
        <v>0</v>
      </c>
      <c r="AR582" s="23" t="s">
        <v>161</v>
      </c>
      <c r="AT582" s="23" t="s">
        <v>273</v>
      </c>
      <c r="AU582" s="23" t="s">
        <v>80</v>
      </c>
      <c r="AY582" s="23" t="s">
        <v>134</v>
      </c>
      <c r="BE582" s="231">
        <f>IF(N582="základní",J582,0)</f>
        <v>0</v>
      </c>
      <c r="BF582" s="231">
        <f>IF(N582="snížená",J582,0)</f>
        <v>0</v>
      </c>
      <c r="BG582" s="231">
        <f>IF(N582="zákl. přenesená",J582,0)</f>
        <v>0</v>
      </c>
      <c r="BH582" s="231">
        <f>IF(N582="sníž. přenesená",J582,0)</f>
        <v>0</v>
      </c>
      <c r="BI582" s="231">
        <f>IF(N582="nulová",J582,0)</f>
        <v>0</v>
      </c>
      <c r="BJ582" s="23" t="s">
        <v>78</v>
      </c>
      <c r="BK582" s="231">
        <f>ROUND(I582*H582,2)</f>
        <v>0</v>
      </c>
      <c r="BL582" s="23" t="s">
        <v>141</v>
      </c>
      <c r="BM582" s="23" t="s">
        <v>699</v>
      </c>
    </row>
    <row r="583" s="11" customFormat="1">
      <c r="B583" s="235"/>
      <c r="C583" s="236"/>
      <c r="D583" s="232" t="s">
        <v>144</v>
      </c>
      <c r="E583" s="237" t="s">
        <v>21</v>
      </c>
      <c r="F583" s="238" t="s">
        <v>700</v>
      </c>
      <c r="G583" s="236"/>
      <c r="H583" s="239">
        <v>276.74000000000001</v>
      </c>
      <c r="I583" s="240"/>
      <c r="J583" s="236"/>
      <c r="K583" s="236"/>
      <c r="L583" s="241"/>
      <c r="M583" s="242"/>
      <c r="N583" s="243"/>
      <c r="O583" s="243"/>
      <c r="P583" s="243"/>
      <c r="Q583" s="243"/>
      <c r="R583" s="243"/>
      <c r="S583" s="243"/>
      <c r="T583" s="244"/>
      <c r="AT583" s="245" t="s">
        <v>144</v>
      </c>
      <c r="AU583" s="245" t="s">
        <v>80</v>
      </c>
      <c r="AV583" s="11" t="s">
        <v>80</v>
      </c>
      <c r="AW583" s="11" t="s">
        <v>33</v>
      </c>
      <c r="AX583" s="11" t="s">
        <v>70</v>
      </c>
      <c r="AY583" s="245" t="s">
        <v>134</v>
      </c>
    </row>
    <row r="584" s="13" customFormat="1">
      <c r="B584" s="256"/>
      <c r="C584" s="257"/>
      <c r="D584" s="232" t="s">
        <v>144</v>
      </c>
      <c r="E584" s="258" t="s">
        <v>21</v>
      </c>
      <c r="F584" s="259" t="s">
        <v>148</v>
      </c>
      <c r="G584" s="257"/>
      <c r="H584" s="260">
        <v>276.74000000000001</v>
      </c>
      <c r="I584" s="261"/>
      <c r="J584" s="257"/>
      <c r="K584" s="257"/>
      <c r="L584" s="262"/>
      <c r="M584" s="263"/>
      <c r="N584" s="264"/>
      <c r="O584" s="264"/>
      <c r="P584" s="264"/>
      <c r="Q584" s="264"/>
      <c r="R584" s="264"/>
      <c r="S584" s="264"/>
      <c r="T584" s="265"/>
      <c r="AT584" s="266" t="s">
        <v>144</v>
      </c>
      <c r="AU584" s="266" t="s">
        <v>80</v>
      </c>
      <c r="AV584" s="13" t="s">
        <v>141</v>
      </c>
      <c r="AW584" s="13" t="s">
        <v>33</v>
      </c>
      <c r="AX584" s="13" t="s">
        <v>78</v>
      </c>
      <c r="AY584" s="266" t="s">
        <v>134</v>
      </c>
    </row>
    <row r="585" s="1" customFormat="1" ht="38.25" customHeight="1">
      <c r="B585" s="45"/>
      <c r="C585" s="220" t="s">
        <v>444</v>
      </c>
      <c r="D585" s="220" t="s">
        <v>136</v>
      </c>
      <c r="E585" s="221" t="s">
        <v>701</v>
      </c>
      <c r="F585" s="222" t="s">
        <v>702</v>
      </c>
      <c r="G585" s="223" t="s">
        <v>185</v>
      </c>
      <c r="H585" s="224">
        <v>192.5</v>
      </c>
      <c r="I585" s="225"/>
      <c r="J585" s="226">
        <f>ROUND(I585*H585,2)</f>
        <v>0</v>
      </c>
      <c r="K585" s="222" t="s">
        <v>140</v>
      </c>
      <c r="L585" s="71"/>
      <c r="M585" s="227" t="s">
        <v>21</v>
      </c>
      <c r="N585" s="228" t="s">
        <v>41</v>
      </c>
      <c r="O585" s="46"/>
      <c r="P585" s="229">
        <f>O585*H585</f>
        <v>0</v>
      </c>
      <c r="Q585" s="229">
        <v>0</v>
      </c>
      <c r="R585" s="229">
        <f>Q585*H585</f>
        <v>0</v>
      </c>
      <c r="S585" s="229">
        <v>0</v>
      </c>
      <c r="T585" s="230">
        <f>S585*H585</f>
        <v>0</v>
      </c>
      <c r="AR585" s="23" t="s">
        <v>141</v>
      </c>
      <c r="AT585" s="23" t="s">
        <v>136</v>
      </c>
      <c r="AU585" s="23" t="s">
        <v>80</v>
      </c>
      <c r="AY585" s="23" t="s">
        <v>134</v>
      </c>
      <c r="BE585" s="231">
        <f>IF(N585="základní",J585,0)</f>
        <v>0</v>
      </c>
      <c r="BF585" s="231">
        <f>IF(N585="snížená",J585,0)</f>
        <v>0</v>
      </c>
      <c r="BG585" s="231">
        <f>IF(N585="zákl. přenesená",J585,0)</f>
        <v>0</v>
      </c>
      <c r="BH585" s="231">
        <f>IF(N585="sníž. přenesená",J585,0)</f>
        <v>0</v>
      </c>
      <c r="BI585" s="231">
        <f>IF(N585="nulová",J585,0)</f>
        <v>0</v>
      </c>
      <c r="BJ585" s="23" t="s">
        <v>78</v>
      </c>
      <c r="BK585" s="231">
        <f>ROUND(I585*H585,2)</f>
        <v>0</v>
      </c>
      <c r="BL585" s="23" t="s">
        <v>141</v>
      </c>
      <c r="BM585" s="23" t="s">
        <v>703</v>
      </c>
    </row>
    <row r="586" s="1" customFormat="1">
      <c r="B586" s="45"/>
      <c r="C586" s="73"/>
      <c r="D586" s="232" t="s">
        <v>142</v>
      </c>
      <c r="E586" s="73"/>
      <c r="F586" s="233" t="s">
        <v>704</v>
      </c>
      <c r="G586" s="73"/>
      <c r="H586" s="73"/>
      <c r="I586" s="190"/>
      <c r="J586" s="73"/>
      <c r="K586" s="73"/>
      <c r="L586" s="71"/>
      <c r="M586" s="234"/>
      <c r="N586" s="46"/>
      <c r="O586" s="46"/>
      <c r="P586" s="46"/>
      <c r="Q586" s="46"/>
      <c r="R586" s="46"/>
      <c r="S586" s="46"/>
      <c r="T586" s="94"/>
      <c r="AT586" s="23" t="s">
        <v>142</v>
      </c>
      <c r="AU586" s="23" t="s">
        <v>80</v>
      </c>
    </row>
    <row r="587" s="11" customFormat="1">
      <c r="B587" s="235"/>
      <c r="C587" s="236"/>
      <c r="D587" s="232" t="s">
        <v>144</v>
      </c>
      <c r="E587" s="237" t="s">
        <v>21</v>
      </c>
      <c r="F587" s="238" t="s">
        <v>705</v>
      </c>
      <c r="G587" s="236"/>
      <c r="H587" s="239">
        <v>167.5</v>
      </c>
      <c r="I587" s="240"/>
      <c r="J587" s="236"/>
      <c r="K587" s="236"/>
      <c r="L587" s="241"/>
      <c r="M587" s="242"/>
      <c r="N587" s="243"/>
      <c r="O587" s="243"/>
      <c r="P587" s="243"/>
      <c r="Q587" s="243"/>
      <c r="R587" s="243"/>
      <c r="S587" s="243"/>
      <c r="T587" s="244"/>
      <c r="AT587" s="245" t="s">
        <v>144</v>
      </c>
      <c r="AU587" s="245" t="s">
        <v>80</v>
      </c>
      <c r="AV587" s="11" t="s">
        <v>80</v>
      </c>
      <c r="AW587" s="11" t="s">
        <v>33</v>
      </c>
      <c r="AX587" s="11" t="s">
        <v>70</v>
      </c>
      <c r="AY587" s="245" t="s">
        <v>134</v>
      </c>
    </row>
    <row r="588" s="11" customFormat="1">
      <c r="B588" s="235"/>
      <c r="C588" s="236"/>
      <c r="D588" s="232" t="s">
        <v>144</v>
      </c>
      <c r="E588" s="237" t="s">
        <v>21</v>
      </c>
      <c r="F588" s="238" t="s">
        <v>706</v>
      </c>
      <c r="G588" s="236"/>
      <c r="H588" s="239">
        <v>25</v>
      </c>
      <c r="I588" s="240"/>
      <c r="J588" s="236"/>
      <c r="K588" s="236"/>
      <c r="L588" s="241"/>
      <c r="M588" s="242"/>
      <c r="N588" s="243"/>
      <c r="O588" s="243"/>
      <c r="P588" s="243"/>
      <c r="Q588" s="243"/>
      <c r="R588" s="243"/>
      <c r="S588" s="243"/>
      <c r="T588" s="244"/>
      <c r="AT588" s="245" t="s">
        <v>144</v>
      </c>
      <c r="AU588" s="245" t="s">
        <v>80</v>
      </c>
      <c r="AV588" s="11" t="s">
        <v>80</v>
      </c>
      <c r="AW588" s="11" t="s">
        <v>33</v>
      </c>
      <c r="AX588" s="11" t="s">
        <v>70</v>
      </c>
      <c r="AY588" s="245" t="s">
        <v>134</v>
      </c>
    </row>
    <row r="589" s="12" customFormat="1">
      <c r="B589" s="246"/>
      <c r="C589" s="247"/>
      <c r="D589" s="232" t="s">
        <v>144</v>
      </c>
      <c r="E589" s="248" t="s">
        <v>21</v>
      </c>
      <c r="F589" s="249" t="s">
        <v>158</v>
      </c>
      <c r="G589" s="247"/>
      <c r="H589" s="248" t="s">
        <v>21</v>
      </c>
      <c r="I589" s="250"/>
      <c r="J589" s="247"/>
      <c r="K589" s="247"/>
      <c r="L589" s="251"/>
      <c r="M589" s="252"/>
      <c r="N589" s="253"/>
      <c r="O589" s="253"/>
      <c r="P589" s="253"/>
      <c r="Q589" s="253"/>
      <c r="R589" s="253"/>
      <c r="S589" s="253"/>
      <c r="T589" s="254"/>
      <c r="AT589" s="255" t="s">
        <v>144</v>
      </c>
      <c r="AU589" s="255" t="s">
        <v>80</v>
      </c>
      <c r="AV589" s="12" t="s">
        <v>78</v>
      </c>
      <c r="AW589" s="12" t="s">
        <v>33</v>
      </c>
      <c r="AX589" s="12" t="s">
        <v>70</v>
      </c>
      <c r="AY589" s="255" t="s">
        <v>134</v>
      </c>
    </row>
    <row r="590" s="13" customFormat="1">
      <c r="B590" s="256"/>
      <c r="C590" s="257"/>
      <c r="D590" s="232" t="s">
        <v>144</v>
      </c>
      <c r="E590" s="258" t="s">
        <v>21</v>
      </c>
      <c r="F590" s="259" t="s">
        <v>148</v>
      </c>
      <c r="G590" s="257"/>
      <c r="H590" s="260">
        <v>192.5</v>
      </c>
      <c r="I590" s="261"/>
      <c r="J590" s="257"/>
      <c r="K590" s="257"/>
      <c r="L590" s="262"/>
      <c r="M590" s="263"/>
      <c r="N590" s="264"/>
      <c r="O590" s="264"/>
      <c r="P590" s="264"/>
      <c r="Q590" s="264"/>
      <c r="R590" s="264"/>
      <c r="S590" s="264"/>
      <c r="T590" s="265"/>
      <c r="AT590" s="266" t="s">
        <v>144</v>
      </c>
      <c r="AU590" s="266" t="s">
        <v>80</v>
      </c>
      <c r="AV590" s="13" t="s">
        <v>141</v>
      </c>
      <c r="AW590" s="13" t="s">
        <v>33</v>
      </c>
      <c r="AX590" s="13" t="s">
        <v>78</v>
      </c>
      <c r="AY590" s="266" t="s">
        <v>134</v>
      </c>
    </row>
    <row r="591" s="1" customFormat="1" ht="16.5" customHeight="1">
      <c r="B591" s="45"/>
      <c r="C591" s="267" t="s">
        <v>707</v>
      </c>
      <c r="D591" s="267" t="s">
        <v>273</v>
      </c>
      <c r="E591" s="268" t="s">
        <v>708</v>
      </c>
      <c r="F591" s="269" t="s">
        <v>709</v>
      </c>
      <c r="G591" s="270" t="s">
        <v>326</v>
      </c>
      <c r="H591" s="271">
        <v>388.85000000000002</v>
      </c>
      <c r="I591" s="272"/>
      <c r="J591" s="273">
        <f>ROUND(I591*H591,2)</f>
        <v>0</v>
      </c>
      <c r="K591" s="269" t="s">
        <v>140</v>
      </c>
      <c r="L591" s="274"/>
      <c r="M591" s="275" t="s">
        <v>21</v>
      </c>
      <c r="N591" s="276" t="s">
        <v>41</v>
      </c>
      <c r="O591" s="46"/>
      <c r="P591" s="229">
        <f>O591*H591</f>
        <v>0</v>
      </c>
      <c r="Q591" s="229">
        <v>0</v>
      </c>
      <c r="R591" s="229">
        <f>Q591*H591</f>
        <v>0</v>
      </c>
      <c r="S591" s="229">
        <v>0</v>
      </c>
      <c r="T591" s="230">
        <f>S591*H591</f>
        <v>0</v>
      </c>
      <c r="AR591" s="23" t="s">
        <v>161</v>
      </c>
      <c r="AT591" s="23" t="s">
        <v>273</v>
      </c>
      <c r="AU591" s="23" t="s">
        <v>80</v>
      </c>
      <c r="AY591" s="23" t="s">
        <v>134</v>
      </c>
      <c r="BE591" s="231">
        <f>IF(N591="základní",J591,0)</f>
        <v>0</v>
      </c>
      <c r="BF591" s="231">
        <f>IF(N591="snížená",J591,0)</f>
        <v>0</v>
      </c>
      <c r="BG591" s="231">
        <f>IF(N591="zákl. přenesená",J591,0)</f>
        <v>0</v>
      </c>
      <c r="BH591" s="231">
        <f>IF(N591="sníž. přenesená",J591,0)</f>
        <v>0</v>
      </c>
      <c r="BI591" s="231">
        <f>IF(N591="nulová",J591,0)</f>
        <v>0</v>
      </c>
      <c r="BJ591" s="23" t="s">
        <v>78</v>
      </c>
      <c r="BK591" s="231">
        <f>ROUND(I591*H591,2)</f>
        <v>0</v>
      </c>
      <c r="BL591" s="23" t="s">
        <v>141</v>
      </c>
      <c r="BM591" s="23" t="s">
        <v>710</v>
      </c>
    </row>
    <row r="592" s="11" customFormat="1">
      <c r="B592" s="235"/>
      <c r="C592" s="236"/>
      <c r="D592" s="232" t="s">
        <v>144</v>
      </c>
      <c r="E592" s="237" t="s">
        <v>21</v>
      </c>
      <c r="F592" s="238" t="s">
        <v>711</v>
      </c>
      <c r="G592" s="236"/>
      <c r="H592" s="239">
        <v>388.85000000000002</v>
      </c>
      <c r="I592" s="240"/>
      <c r="J592" s="236"/>
      <c r="K592" s="236"/>
      <c r="L592" s="241"/>
      <c r="M592" s="242"/>
      <c r="N592" s="243"/>
      <c r="O592" s="243"/>
      <c r="P592" s="243"/>
      <c r="Q592" s="243"/>
      <c r="R592" s="243"/>
      <c r="S592" s="243"/>
      <c r="T592" s="244"/>
      <c r="AT592" s="245" t="s">
        <v>144</v>
      </c>
      <c r="AU592" s="245" t="s">
        <v>80</v>
      </c>
      <c r="AV592" s="11" t="s">
        <v>80</v>
      </c>
      <c r="AW592" s="11" t="s">
        <v>33</v>
      </c>
      <c r="AX592" s="11" t="s">
        <v>70</v>
      </c>
      <c r="AY592" s="245" t="s">
        <v>134</v>
      </c>
    </row>
    <row r="593" s="13" customFormat="1">
      <c r="B593" s="256"/>
      <c r="C593" s="257"/>
      <c r="D593" s="232" t="s">
        <v>144</v>
      </c>
      <c r="E593" s="258" t="s">
        <v>21</v>
      </c>
      <c r="F593" s="259" t="s">
        <v>148</v>
      </c>
      <c r="G593" s="257"/>
      <c r="H593" s="260">
        <v>388.85000000000002</v>
      </c>
      <c r="I593" s="261"/>
      <c r="J593" s="257"/>
      <c r="K593" s="257"/>
      <c r="L593" s="262"/>
      <c r="M593" s="263"/>
      <c r="N593" s="264"/>
      <c r="O593" s="264"/>
      <c r="P593" s="264"/>
      <c r="Q593" s="264"/>
      <c r="R593" s="264"/>
      <c r="S593" s="264"/>
      <c r="T593" s="265"/>
      <c r="AT593" s="266" t="s">
        <v>144</v>
      </c>
      <c r="AU593" s="266" t="s">
        <v>80</v>
      </c>
      <c r="AV593" s="13" t="s">
        <v>141</v>
      </c>
      <c r="AW593" s="13" t="s">
        <v>33</v>
      </c>
      <c r="AX593" s="13" t="s">
        <v>78</v>
      </c>
      <c r="AY593" s="266" t="s">
        <v>134</v>
      </c>
    </row>
    <row r="594" s="1" customFormat="1" ht="38.25" customHeight="1">
      <c r="B594" s="45"/>
      <c r="C594" s="220" t="s">
        <v>448</v>
      </c>
      <c r="D594" s="220" t="s">
        <v>136</v>
      </c>
      <c r="E594" s="221" t="s">
        <v>712</v>
      </c>
      <c r="F594" s="222" t="s">
        <v>713</v>
      </c>
      <c r="G594" s="223" t="s">
        <v>185</v>
      </c>
      <c r="H594" s="224">
        <v>73.5</v>
      </c>
      <c r="I594" s="225"/>
      <c r="J594" s="226">
        <f>ROUND(I594*H594,2)</f>
        <v>0</v>
      </c>
      <c r="K594" s="222" t="s">
        <v>140</v>
      </c>
      <c r="L594" s="71"/>
      <c r="M594" s="227" t="s">
        <v>21</v>
      </c>
      <c r="N594" s="228" t="s">
        <v>41</v>
      </c>
      <c r="O594" s="46"/>
      <c r="P594" s="229">
        <f>O594*H594</f>
        <v>0</v>
      </c>
      <c r="Q594" s="229">
        <v>0</v>
      </c>
      <c r="R594" s="229">
        <f>Q594*H594</f>
        <v>0</v>
      </c>
      <c r="S594" s="229">
        <v>0</v>
      </c>
      <c r="T594" s="230">
        <f>S594*H594</f>
        <v>0</v>
      </c>
      <c r="AR594" s="23" t="s">
        <v>141</v>
      </c>
      <c r="AT594" s="23" t="s">
        <v>136</v>
      </c>
      <c r="AU594" s="23" t="s">
        <v>80</v>
      </c>
      <c r="AY594" s="23" t="s">
        <v>134</v>
      </c>
      <c r="BE594" s="231">
        <f>IF(N594="základní",J594,0)</f>
        <v>0</v>
      </c>
      <c r="BF594" s="231">
        <f>IF(N594="snížená",J594,0)</f>
        <v>0</v>
      </c>
      <c r="BG594" s="231">
        <f>IF(N594="zákl. přenesená",J594,0)</f>
        <v>0</v>
      </c>
      <c r="BH594" s="231">
        <f>IF(N594="sníž. přenesená",J594,0)</f>
        <v>0</v>
      </c>
      <c r="BI594" s="231">
        <f>IF(N594="nulová",J594,0)</f>
        <v>0</v>
      </c>
      <c r="BJ594" s="23" t="s">
        <v>78</v>
      </c>
      <c r="BK594" s="231">
        <f>ROUND(I594*H594,2)</f>
        <v>0</v>
      </c>
      <c r="BL594" s="23" t="s">
        <v>141</v>
      </c>
      <c r="BM594" s="23" t="s">
        <v>714</v>
      </c>
    </row>
    <row r="595" s="1" customFormat="1">
      <c r="B595" s="45"/>
      <c r="C595" s="73"/>
      <c r="D595" s="232" t="s">
        <v>142</v>
      </c>
      <c r="E595" s="73"/>
      <c r="F595" s="233" t="s">
        <v>715</v>
      </c>
      <c r="G595" s="73"/>
      <c r="H595" s="73"/>
      <c r="I595" s="190"/>
      <c r="J595" s="73"/>
      <c r="K595" s="73"/>
      <c r="L595" s="71"/>
      <c r="M595" s="234"/>
      <c r="N595" s="46"/>
      <c r="O595" s="46"/>
      <c r="P595" s="46"/>
      <c r="Q595" s="46"/>
      <c r="R595" s="46"/>
      <c r="S595" s="46"/>
      <c r="T595" s="94"/>
      <c r="AT595" s="23" t="s">
        <v>142</v>
      </c>
      <c r="AU595" s="23" t="s">
        <v>80</v>
      </c>
    </row>
    <row r="596" s="11" customFormat="1">
      <c r="B596" s="235"/>
      <c r="C596" s="236"/>
      <c r="D596" s="232" t="s">
        <v>144</v>
      </c>
      <c r="E596" s="237" t="s">
        <v>21</v>
      </c>
      <c r="F596" s="238" t="s">
        <v>716</v>
      </c>
      <c r="G596" s="236"/>
      <c r="H596" s="239">
        <v>53.5</v>
      </c>
      <c r="I596" s="240"/>
      <c r="J596" s="236"/>
      <c r="K596" s="236"/>
      <c r="L596" s="241"/>
      <c r="M596" s="242"/>
      <c r="N596" s="243"/>
      <c r="O596" s="243"/>
      <c r="P596" s="243"/>
      <c r="Q596" s="243"/>
      <c r="R596" s="243"/>
      <c r="S596" s="243"/>
      <c r="T596" s="244"/>
      <c r="AT596" s="245" t="s">
        <v>144</v>
      </c>
      <c r="AU596" s="245" t="s">
        <v>80</v>
      </c>
      <c r="AV596" s="11" t="s">
        <v>80</v>
      </c>
      <c r="AW596" s="11" t="s">
        <v>33</v>
      </c>
      <c r="AX596" s="11" t="s">
        <v>70</v>
      </c>
      <c r="AY596" s="245" t="s">
        <v>134</v>
      </c>
    </row>
    <row r="597" s="11" customFormat="1">
      <c r="B597" s="235"/>
      <c r="C597" s="236"/>
      <c r="D597" s="232" t="s">
        <v>144</v>
      </c>
      <c r="E597" s="237" t="s">
        <v>21</v>
      </c>
      <c r="F597" s="238" t="s">
        <v>717</v>
      </c>
      <c r="G597" s="236"/>
      <c r="H597" s="239">
        <v>20</v>
      </c>
      <c r="I597" s="240"/>
      <c r="J597" s="236"/>
      <c r="K597" s="236"/>
      <c r="L597" s="241"/>
      <c r="M597" s="242"/>
      <c r="N597" s="243"/>
      <c r="O597" s="243"/>
      <c r="P597" s="243"/>
      <c r="Q597" s="243"/>
      <c r="R597" s="243"/>
      <c r="S597" s="243"/>
      <c r="T597" s="244"/>
      <c r="AT597" s="245" t="s">
        <v>144</v>
      </c>
      <c r="AU597" s="245" t="s">
        <v>80</v>
      </c>
      <c r="AV597" s="11" t="s">
        <v>80</v>
      </c>
      <c r="AW597" s="11" t="s">
        <v>33</v>
      </c>
      <c r="AX597" s="11" t="s">
        <v>70</v>
      </c>
      <c r="AY597" s="245" t="s">
        <v>134</v>
      </c>
    </row>
    <row r="598" s="12" customFormat="1">
      <c r="B598" s="246"/>
      <c r="C598" s="247"/>
      <c r="D598" s="232" t="s">
        <v>144</v>
      </c>
      <c r="E598" s="248" t="s">
        <v>21</v>
      </c>
      <c r="F598" s="249" t="s">
        <v>158</v>
      </c>
      <c r="G598" s="247"/>
      <c r="H598" s="248" t="s">
        <v>21</v>
      </c>
      <c r="I598" s="250"/>
      <c r="J598" s="247"/>
      <c r="K598" s="247"/>
      <c r="L598" s="251"/>
      <c r="M598" s="252"/>
      <c r="N598" s="253"/>
      <c r="O598" s="253"/>
      <c r="P598" s="253"/>
      <c r="Q598" s="253"/>
      <c r="R598" s="253"/>
      <c r="S598" s="253"/>
      <c r="T598" s="254"/>
      <c r="AT598" s="255" t="s">
        <v>144</v>
      </c>
      <c r="AU598" s="255" t="s">
        <v>80</v>
      </c>
      <c r="AV598" s="12" t="s">
        <v>78</v>
      </c>
      <c r="AW598" s="12" t="s">
        <v>33</v>
      </c>
      <c r="AX598" s="12" t="s">
        <v>70</v>
      </c>
      <c r="AY598" s="255" t="s">
        <v>134</v>
      </c>
    </row>
    <row r="599" s="13" customFormat="1">
      <c r="B599" s="256"/>
      <c r="C599" s="257"/>
      <c r="D599" s="232" t="s">
        <v>144</v>
      </c>
      <c r="E599" s="258" t="s">
        <v>21</v>
      </c>
      <c r="F599" s="259" t="s">
        <v>148</v>
      </c>
      <c r="G599" s="257"/>
      <c r="H599" s="260">
        <v>73.5</v>
      </c>
      <c r="I599" s="261"/>
      <c r="J599" s="257"/>
      <c r="K599" s="257"/>
      <c r="L599" s="262"/>
      <c r="M599" s="263"/>
      <c r="N599" s="264"/>
      <c r="O599" s="264"/>
      <c r="P599" s="264"/>
      <c r="Q599" s="264"/>
      <c r="R599" s="264"/>
      <c r="S599" s="264"/>
      <c r="T599" s="265"/>
      <c r="AT599" s="266" t="s">
        <v>144</v>
      </c>
      <c r="AU599" s="266" t="s">
        <v>80</v>
      </c>
      <c r="AV599" s="13" t="s">
        <v>141</v>
      </c>
      <c r="AW599" s="13" t="s">
        <v>33</v>
      </c>
      <c r="AX599" s="13" t="s">
        <v>78</v>
      </c>
      <c r="AY599" s="266" t="s">
        <v>134</v>
      </c>
    </row>
    <row r="600" s="1" customFormat="1" ht="16.5" customHeight="1">
      <c r="B600" s="45"/>
      <c r="C600" s="267" t="s">
        <v>718</v>
      </c>
      <c r="D600" s="267" t="s">
        <v>273</v>
      </c>
      <c r="E600" s="268" t="s">
        <v>719</v>
      </c>
      <c r="F600" s="269" t="s">
        <v>720</v>
      </c>
      <c r="G600" s="270" t="s">
        <v>326</v>
      </c>
      <c r="H600" s="271">
        <v>148.47</v>
      </c>
      <c r="I600" s="272"/>
      <c r="J600" s="273">
        <f>ROUND(I600*H600,2)</f>
        <v>0</v>
      </c>
      <c r="K600" s="269" t="s">
        <v>140</v>
      </c>
      <c r="L600" s="274"/>
      <c r="M600" s="275" t="s">
        <v>21</v>
      </c>
      <c r="N600" s="276" t="s">
        <v>41</v>
      </c>
      <c r="O600" s="46"/>
      <c r="P600" s="229">
        <f>O600*H600</f>
        <v>0</v>
      </c>
      <c r="Q600" s="229">
        <v>0</v>
      </c>
      <c r="R600" s="229">
        <f>Q600*H600</f>
        <v>0</v>
      </c>
      <c r="S600" s="229">
        <v>0</v>
      </c>
      <c r="T600" s="230">
        <f>S600*H600</f>
        <v>0</v>
      </c>
      <c r="AR600" s="23" t="s">
        <v>161</v>
      </c>
      <c r="AT600" s="23" t="s">
        <v>273</v>
      </c>
      <c r="AU600" s="23" t="s">
        <v>80</v>
      </c>
      <c r="AY600" s="23" t="s">
        <v>134</v>
      </c>
      <c r="BE600" s="231">
        <f>IF(N600="základní",J600,0)</f>
        <v>0</v>
      </c>
      <c r="BF600" s="231">
        <f>IF(N600="snížená",J600,0)</f>
        <v>0</v>
      </c>
      <c r="BG600" s="231">
        <f>IF(N600="zákl. přenesená",J600,0)</f>
        <v>0</v>
      </c>
      <c r="BH600" s="231">
        <f>IF(N600="sníž. přenesená",J600,0)</f>
        <v>0</v>
      </c>
      <c r="BI600" s="231">
        <f>IF(N600="nulová",J600,0)</f>
        <v>0</v>
      </c>
      <c r="BJ600" s="23" t="s">
        <v>78</v>
      </c>
      <c r="BK600" s="231">
        <f>ROUND(I600*H600,2)</f>
        <v>0</v>
      </c>
      <c r="BL600" s="23" t="s">
        <v>141</v>
      </c>
      <c r="BM600" s="23" t="s">
        <v>721</v>
      </c>
    </row>
    <row r="601" s="11" customFormat="1">
      <c r="B601" s="235"/>
      <c r="C601" s="236"/>
      <c r="D601" s="232" t="s">
        <v>144</v>
      </c>
      <c r="E601" s="237" t="s">
        <v>21</v>
      </c>
      <c r="F601" s="238" t="s">
        <v>722</v>
      </c>
      <c r="G601" s="236"/>
      <c r="H601" s="239">
        <v>148.47</v>
      </c>
      <c r="I601" s="240"/>
      <c r="J601" s="236"/>
      <c r="K601" s="236"/>
      <c r="L601" s="241"/>
      <c r="M601" s="242"/>
      <c r="N601" s="243"/>
      <c r="O601" s="243"/>
      <c r="P601" s="243"/>
      <c r="Q601" s="243"/>
      <c r="R601" s="243"/>
      <c r="S601" s="243"/>
      <c r="T601" s="244"/>
      <c r="AT601" s="245" t="s">
        <v>144</v>
      </c>
      <c r="AU601" s="245" t="s">
        <v>80</v>
      </c>
      <c r="AV601" s="11" t="s">
        <v>80</v>
      </c>
      <c r="AW601" s="11" t="s">
        <v>33</v>
      </c>
      <c r="AX601" s="11" t="s">
        <v>70</v>
      </c>
      <c r="AY601" s="245" t="s">
        <v>134</v>
      </c>
    </row>
    <row r="602" s="13" customFormat="1">
      <c r="B602" s="256"/>
      <c r="C602" s="257"/>
      <c r="D602" s="232" t="s">
        <v>144</v>
      </c>
      <c r="E602" s="258" t="s">
        <v>21</v>
      </c>
      <c r="F602" s="259" t="s">
        <v>148</v>
      </c>
      <c r="G602" s="257"/>
      <c r="H602" s="260">
        <v>148.47</v>
      </c>
      <c r="I602" s="261"/>
      <c r="J602" s="257"/>
      <c r="K602" s="257"/>
      <c r="L602" s="262"/>
      <c r="M602" s="263"/>
      <c r="N602" s="264"/>
      <c r="O602" s="264"/>
      <c r="P602" s="264"/>
      <c r="Q602" s="264"/>
      <c r="R602" s="264"/>
      <c r="S602" s="264"/>
      <c r="T602" s="265"/>
      <c r="AT602" s="266" t="s">
        <v>144</v>
      </c>
      <c r="AU602" s="266" t="s">
        <v>80</v>
      </c>
      <c r="AV602" s="13" t="s">
        <v>141</v>
      </c>
      <c r="AW602" s="13" t="s">
        <v>33</v>
      </c>
      <c r="AX602" s="13" t="s">
        <v>78</v>
      </c>
      <c r="AY602" s="266" t="s">
        <v>134</v>
      </c>
    </row>
    <row r="603" s="1" customFormat="1" ht="25.5" customHeight="1">
      <c r="B603" s="45"/>
      <c r="C603" s="220" t="s">
        <v>452</v>
      </c>
      <c r="D603" s="220" t="s">
        <v>136</v>
      </c>
      <c r="E603" s="221" t="s">
        <v>723</v>
      </c>
      <c r="F603" s="222" t="s">
        <v>724</v>
      </c>
      <c r="G603" s="223" t="s">
        <v>199</v>
      </c>
      <c r="H603" s="224">
        <v>7.6200000000000001</v>
      </c>
      <c r="I603" s="225"/>
      <c r="J603" s="226">
        <f>ROUND(I603*H603,2)</f>
        <v>0</v>
      </c>
      <c r="K603" s="222" t="s">
        <v>140</v>
      </c>
      <c r="L603" s="71"/>
      <c r="M603" s="227" t="s">
        <v>21</v>
      </c>
      <c r="N603" s="228" t="s">
        <v>41</v>
      </c>
      <c r="O603" s="46"/>
      <c r="P603" s="229">
        <f>O603*H603</f>
        <v>0</v>
      </c>
      <c r="Q603" s="229">
        <v>0</v>
      </c>
      <c r="R603" s="229">
        <f>Q603*H603</f>
        <v>0</v>
      </c>
      <c r="S603" s="229">
        <v>0</v>
      </c>
      <c r="T603" s="230">
        <f>S603*H603</f>
        <v>0</v>
      </c>
      <c r="AR603" s="23" t="s">
        <v>141</v>
      </c>
      <c r="AT603" s="23" t="s">
        <v>136</v>
      </c>
      <c r="AU603" s="23" t="s">
        <v>80</v>
      </c>
      <c r="AY603" s="23" t="s">
        <v>134</v>
      </c>
      <c r="BE603" s="231">
        <f>IF(N603="základní",J603,0)</f>
        <v>0</v>
      </c>
      <c r="BF603" s="231">
        <f>IF(N603="snížená",J603,0)</f>
        <v>0</v>
      </c>
      <c r="BG603" s="231">
        <f>IF(N603="zákl. přenesená",J603,0)</f>
        <v>0</v>
      </c>
      <c r="BH603" s="231">
        <f>IF(N603="sníž. přenesená",J603,0)</f>
        <v>0</v>
      </c>
      <c r="BI603" s="231">
        <f>IF(N603="nulová",J603,0)</f>
        <v>0</v>
      </c>
      <c r="BJ603" s="23" t="s">
        <v>78</v>
      </c>
      <c r="BK603" s="231">
        <f>ROUND(I603*H603,2)</f>
        <v>0</v>
      </c>
      <c r="BL603" s="23" t="s">
        <v>141</v>
      </c>
      <c r="BM603" s="23" t="s">
        <v>725</v>
      </c>
    </row>
    <row r="604" s="11" customFormat="1">
      <c r="B604" s="235"/>
      <c r="C604" s="236"/>
      <c r="D604" s="232" t="s">
        <v>144</v>
      </c>
      <c r="E604" s="237" t="s">
        <v>21</v>
      </c>
      <c r="F604" s="238" t="s">
        <v>726</v>
      </c>
      <c r="G604" s="236"/>
      <c r="H604" s="239">
        <v>7.6200000000000001</v>
      </c>
      <c r="I604" s="240"/>
      <c r="J604" s="236"/>
      <c r="K604" s="236"/>
      <c r="L604" s="241"/>
      <c r="M604" s="242"/>
      <c r="N604" s="243"/>
      <c r="O604" s="243"/>
      <c r="P604" s="243"/>
      <c r="Q604" s="243"/>
      <c r="R604" s="243"/>
      <c r="S604" s="243"/>
      <c r="T604" s="244"/>
      <c r="AT604" s="245" t="s">
        <v>144</v>
      </c>
      <c r="AU604" s="245" t="s">
        <v>80</v>
      </c>
      <c r="AV604" s="11" t="s">
        <v>80</v>
      </c>
      <c r="AW604" s="11" t="s">
        <v>33</v>
      </c>
      <c r="AX604" s="11" t="s">
        <v>70</v>
      </c>
      <c r="AY604" s="245" t="s">
        <v>134</v>
      </c>
    </row>
    <row r="605" s="13" customFormat="1">
      <c r="B605" s="256"/>
      <c r="C605" s="257"/>
      <c r="D605" s="232" t="s">
        <v>144</v>
      </c>
      <c r="E605" s="258" t="s">
        <v>21</v>
      </c>
      <c r="F605" s="259" t="s">
        <v>148</v>
      </c>
      <c r="G605" s="257"/>
      <c r="H605" s="260">
        <v>7.6200000000000001</v>
      </c>
      <c r="I605" s="261"/>
      <c r="J605" s="257"/>
      <c r="K605" s="257"/>
      <c r="L605" s="262"/>
      <c r="M605" s="263"/>
      <c r="N605" s="264"/>
      <c r="O605" s="264"/>
      <c r="P605" s="264"/>
      <c r="Q605" s="264"/>
      <c r="R605" s="264"/>
      <c r="S605" s="264"/>
      <c r="T605" s="265"/>
      <c r="AT605" s="266" t="s">
        <v>144</v>
      </c>
      <c r="AU605" s="266" t="s">
        <v>80</v>
      </c>
      <c r="AV605" s="13" t="s">
        <v>141</v>
      </c>
      <c r="AW605" s="13" t="s">
        <v>33</v>
      </c>
      <c r="AX605" s="13" t="s">
        <v>78</v>
      </c>
      <c r="AY605" s="266" t="s">
        <v>134</v>
      </c>
    </row>
    <row r="606" s="1" customFormat="1" ht="25.5" customHeight="1">
      <c r="B606" s="45"/>
      <c r="C606" s="220" t="s">
        <v>727</v>
      </c>
      <c r="D606" s="220" t="s">
        <v>136</v>
      </c>
      <c r="E606" s="221" t="s">
        <v>728</v>
      </c>
      <c r="F606" s="222" t="s">
        <v>729</v>
      </c>
      <c r="G606" s="223" t="s">
        <v>185</v>
      </c>
      <c r="H606" s="224">
        <v>9.5</v>
      </c>
      <c r="I606" s="225"/>
      <c r="J606" s="226">
        <f>ROUND(I606*H606,2)</f>
        <v>0</v>
      </c>
      <c r="K606" s="222" t="s">
        <v>140</v>
      </c>
      <c r="L606" s="71"/>
      <c r="M606" s="227" t="s">
        <v>21</v>
      </c>
      <c r="N606" s="228" t="s">
        <v>41</v>
      </c>
      <c r="O606" s="46"/>
      <c r="P606" s="229">
        <f>O606*H606</f>
        <v>0</v>
      </c>
      <c r="Q606" s="229">
        <v>0</v>
      </c>
      <c r="R606" s="229">
        <f>Q606*H606</f>
        <v>0</v>
      </c>
      <c r="S606" s="229">
        <v>0</v>
      </c>
      <c r="T606" s="230">
        <f>S606*H606</f>
        <v>0</v>
      </c>
      <c r="AR606" s="23" t="s">
        <v>141</v>
      </c>
      <c r="AT606" s="23" t="s">
        <v>136</v>
      </c>
      <c r="AU606" s="23" t="s">
        <v>80</v>
      </c>
      <c r="AY606" s="23" t="s">
        <v>134</v>
      </c>
      <c r="BE606" s="231">
        <f>IF(N606="základní",J606,0)</f>
        <v>0</v>
      </c>
      <c r="BF606" s="231">
        <f>IF(N606="snížená",J606,0)</f>
        <v>0</v>
      </c>
      <c r="BG606" s="231">
        <f>IF(N606="zákl. přenesená",J606,0)</f>
        <v>0</v>
      </c>
      <c r="BH606" s="231">
        <f>IF(N606="sníž. přenesená",J606,0)</f>
        <v>0</v>
      </c>
      <c r="BI606" s="231">
        <f>IF(N606="nulová",J606,0)</f>
        <v>0</v>
      </c>
      <c r="BJ606" s="23" t="s">
        <v>78</v>
      </c>
      <c r="BK606" s="231">
        <f>ROUND(I606*H606,2)</f>
        <v>0</v>
      </c>
      <c r="BL606" s="23" t="s">
        <v>141</v>
      </c>
      <c r="BM606" s="23" t="s">
        <v>730</v>
      </c>
    </row>
    <row r="607" s="1" customFormat="1">
      <c r="B607" s="45"/>
      <c r="C607" s="73"/>
      <c r="D607" s="232" t="s">
        <v>142</v>
      </c>
      <c r="E607" s="73"/>
      <c r="F607" s="233" t="s">
        <v>731</v>
      </c>
      <c r="G607" s="73"/>
      <c r="H607" s="73"/>
      <c r="I607" s="190"/>
      <c r="J607" s="73"/>
      <c r="K607" s="73"/>
      <c r="L607" s="71"/>
      <c r="M607" s="234"/>
      <c r="N607" s="46"/>
      <c r="O607" s="46"/>
      <c r="P607" s="46"/>
      <c r="Q607" s="46"/>
      <c r="R607" s="46"/>
      <c r="S607" s="46"/>
      <c r="T607" s="94"/>
      <c r="AT607" s="23" t="s">
        <v>142</v>
      </c>
      <c r="AU607" s="23" t="s">
        <v>80</v>
      </c>
    </row>
    <row r="608" s="11" customFormat="1">
      <c r="B608" s="235"/>
      <c r="C608" s="236"/>
      <c r="D608" s="232" t="s">
        <v>144</v>
      </c>
      <c r="E608" s="237" t="s">
        <v>21</v>
      </c>
      <c r="F608" s="238" t="s">
        <v>732</v>
      </c>
      <c r="G608" s="236"/>
      <c r="H608" s="239">
        <v>9.5</v>
      </c>
      <c r="I608" s="240"/>
      <c r="J608" s="236"/>
      <c r="K608" s="236"/>
      <c r="L608" s="241"/>
      <c r="M608" s="242"/>
      <c r="N608" s="243"/>
      <c r="O608" s="243"/>
      <c r="P608" s="243"/>
      <c r="Q608" s="243"/>
      <c r="R608" s="243"/>
      <c r="S608" s="243"/>
      <c r="T608" s="244"/>
      <c r="AT608" s="245" t="s">
        <v>144</v>
      </c>
      <c r="AU608" s="245" t="s">
        <v>80</v>
      </c>
      <c r="AV608" s="11" t="s">
        <v>80</v>
      </c>
      <c r="AW608" s="11" t="s">
        <v>33</v>
      </c>
      <c r="AX608" s="11" t="s">
        <v>70</v>
      </c>
      <c r="AY608" s="245" t="s">
        <v>134</v>
      </c>
    </row>
    <row r="609" s="12" customFormat="1">
      <c r="B609" s="246"/>
      <c r="C609" s="247"/>
      <c r="D609" s="232" t="s">
        <v>144</v>
      </c>
      <c r="E609" s="248" t="s">
        <v>21</v>
      </c>
      <c r="F609" s="249" t="s">
        <v>158</v>
      </c>
      <c r="G609" s="247"/>
      <c r="H609" s="248" t="s">
        <v>21</v>
      </c>
      <c r="I609" s="250"/>
      <c r="J609" s="247"/>
      <c r="K609" s="247"/>
      <c r="L609" s="251"/>
      <c r="M609" s="252"/>
      <c r="N609" s="253"/>
      <c r="O609" s="253"/>
      <c r="P609" s="253"/>
      <c r="Q609" s="253"/>
      <c r="R609" s="253"/>
      <c r="S609" s="253"/>
      <c r="T609" s="254"/>
      <c r="AT609" s="255" t="s">
        <v>144</v>
      </c>
      <c r="AU609" s="255" t="s">
        <v>80</v>
      </c>
      <c r="AV609" s="12" t="s">
        <v>78</v>
      </c>
      <c r="AW609" s="12" t="s">
        <v>33</v>
      </c>
      <c r="AX609" s="12" t="s">
        <v>70</v>
      </c>
      <c r="AY609" s="255" t="s">
        <v>134</v>
      </c>
    </row>
    <row r="610" s="13" customFormat="1">
      <c r="B610" s="256"/>
      <c r="C610" s="257"/>
      <c r="D610" s="232" t="s">
        <v>144</v>
      </c>
      <c r="E610" s="258" t="s">
        <v>21</v>
      </c>
      <c r="F610" s="259" t="s">
        <v>148</v>
      </c>
      <c r="G610" s="257"/>
      <c r="H610" s="260">
        <v>9.5</v>
      </c>
      <c r="I610" s="261"/>
      <c r="J610" s="257"/>
      <c r="K610" s="257"/>
      <c r="L610" s="262"/>
      <c r="M610" s="263"/>
      <c r="N610" s="264"/>
      <c r="O610" s="264"/>
      <c r="P610" s="264"/>
      <c r="Q610" s="264"/>
      <c r="R610" s="264"/>
      <c r="S610" s="264"/>
      <c r="T610" s="265"/>
      <c r="AT610" s="266" t="s">
        <v>144</v>
      </c>
      <c r="AU610" s="266" t="s">
        <v>80</v>
      </c>
      <c r="AV610" s="13" t="s">
        <v>141</v>
      </c>
      <c r="AW610" s="13" t="s">
        <v>33</v>
      </c>
      <c r="AX610" s="13" t="s">
        <v>78</v>
      </c>
      <c r="AY610" s="266" t="s">
        <v>134</v>
      </c>
    </row>
    <row r="611" s="1" customFormat="1" ht="25.5" customHeight="1">
      <c r="B611" s="45"/>
      <c r="C611" s="220" t="s">
        <v>455</v>
      </c>
      <c r="D611" s="220" t="s">
        <v>136</v>
      </c>
      <c r="E611" s="221" t="s">
        <v>733</v>
      </c>
      <c r="F611" s="222" t="s">
        <v>734</v>
      </c>
      <c r="G611" s="223" t="s">
        <v>326</v>
      </c>
      <c r="H611" s="224">
        <v>64</v>
      </c>
      <c r="I611" s="225"/>
      <c r="J611" s="226">
        <f>ROUND(I611*H611,2)</f>
        <v>0</v>
      </c>
      <c r="K611" s="222" t="s">
        <v>140</v>
      </c>
      <c r="L611" s="71"/>
      <c r="M611" s="227" t="s">
        <v>21</v>
      </c>
      <c r="N611" s="228" t="s">
        <v>41</v>
      </c>
      <c r="O611" s="46"/>
      <c r="P611" s="229">
        <f>O611*H611</f>
        <v>0</v>
      </c>
      <c r="Q611" s="229">
        <v>0</v>
      </c>
      <c r="R611" s="229">
        <f>Q611*H611</f>
        <v>0</v>
      </c>
      <c r="S611" s="229">
        <v>0</v>
      </c>
      <c r="T611" s="230">
        <f>S611*H611</f>
        <v>0</v>
      </c>
      <c r="AR611" s="23" t="s">
        <v>141</v>
      </c>
      <c r="AT611" s="23" t="s">
        <v>136</v>
      </c>
      <c r="AU611" s="23" t="s">
        <v>80</v>
      </c>
      <c r="AY611" s="23" t="s">
        <v>134</v>
      </c>
      <c r="BE611" s="231">
        <f>IF(N611="základní",J611,0)</f>
        <v>0</v>
      </c>
      <c r="BF611" s="231">
        <f>IF(N611="snížená",J611,0)</f>
        <v>0</v>
      </c>
      <c r="BG611" s="231">
        <f>IF(N611="zákl. přenesená",J611,0)</f>
        <v>0</v>
      </c>
      <c r="BH611" s="231">
        <f>IF(N611="sníž. přenesená",J611,0)</f>
        <v>0</v>
      </c>
      <c r="BI611" s="231">
        <f>IF(N611="nulová",J611,0)</f>
        <v>0</v>
      </c>
      <c r="BJ611" s="23" t="s">
        <v>78</v>
      </c>
      <c r="BK611" s="231">
        <f>ROUND(I611*H611,2)</f>
        <v>0</v>
      </c>
      <c r="BL611" s="23" t="s">
        <v>141</v>
      </c>
      <c r="BM611" s="23" t="s">
        <v>735</v>
      </c>
    </row>
    <row r="612" s="1" customFormat="1">
      <c r="B612" s="45"/>
      <c r="C612" s="73"/>
      <c r="D612" s="232" t="s">
        <v>142</v>
      </c>
      <c r="E612" s="73"/>
      <c r="F612" s="233" t="s">
        <v>736</v>
      </c>
      <c r="G612" s="73"/>
      <c r="H612" s="73"/>
      <c r="I612" s="190"/>
      <c r="J612" s="73"/>
      <c r="K612" s="73"/>
      <c r="L612" s="71"/>
      <c r="M612" s="234"/>
      <c r="N612" s="46"/>
      <c r="O612" s="46"/>
      <c r="P612" s="46"/>
      <c r="Q612" s="46"/>
      <c r="R612" s="46"/>
      <c r="S612" s="46"/>
      <c r="T612" s="94"/>
      <c r="AT612" s="23" t="s">
        <v>142</v>
      </c>
      <c r="AU612" s="23" t="s">
        <v>80</v>
      </c>
    </row>
    <row r="613" s="11" customFormat="1">
      <c r="B613" s="235"/>
      <c r="C613" s="236"/>
      <c r="D613" s="232" t="s">
        <v>144</v>
      </c>
      <c r="E613" s="237" t="s">
        <v>21</v>
      </c>
      <c r="F613" s="238" t="s">
        <v>737</v>
      </c>
      <c r="G613" s="236"/>
      <c r="H613" s="239">
        <v>64</v>
      </c>
      <c r="I613" s="240"/>
      <c r="J613" s="236"/>
      <c r="K613" s="236"/>
      <c r="L613" s="241"/>
      <c r="M613" s="242"/>
      <c r="N613" s="243"/>
      <c r="O613" s="243"/>
      <c r="P613" s="243"/>
      <c r="Q613" s="243"/>
      <c r="R613" s="243"/>
      <c r="S613" s="243"/>
      <c r="T613" s="244"/>
      <c r="AT613" s="245" t="s">
        <v>144</v>
      </c>
      <c r="AU613" s="245" t="s">
        <v>80</v>
      </c>
      <c r="AV613" s="11" t="s">
        <v>80</v>
      </c>
      <c r="AW613" s="11" t="s">
        <v>33</v>
      </c>
      <c r="AX613" s="11" t="s">
        <v>70</v>
      </c>
      <c r="AY613" s="245" t="s">
        <v>134</v>
      </c>
    </row>
    <row r="614" s="13" customFormat="1">
      <c r="B614" s="256"/>
      <c r="C614" s="257"/>
      <c r="D614" s="232" t="s">
        <v>144</v>
      </c>
      <c r="E614" s="258" t="s">
        <v>21</v>
      </c>
      <c r="F614" s="259" t="s">
        <v>148</v>
      </c>
      <c r="G614" s="257"/>
      <c r="H614" s="260">
        <v>64</v>
      </c>
      <c r="I614" s="261"/>
      <c r="J614" s="257"/>
      <c r="K614" s="257"/>
      <c r="L614" s="262"/>
      <c r="M614" s="263"/>
      <c r="N614" s="264"/>
      <c r="O614" s="264"/>
      <c r="P614" s="264"/>
      <c r="Q614" s="264"/>
      <c r="R614" s="264"/>
      <c r="S614" s="264"/>
      <c r="T614" s="265"/>
      <c r="AT614" s="266" t="s">
        <v>144</v>
      </c>
      <c r="AU614" s="266" t="s">
        <v>80</v>
      </c>
      <c r="AV614" s="13" t="s">
        <v>141</v>
      </c>
      <c r="AW614" s="13" t="s">
        <v>33</v>
      </c>
      <c r="AX614" s="13" t="s">
        <v>78</v>
      </c>
      <c r="AY614" s="266" t="s">
        <v>134</v>
      </c>
    </row>
    <row r="615" s="1" customFormat="1" ht="25.5" customHeight="1">
      <c r="B615" s="45"/>
      <c r="C615" s="220" t="s">
        <v>738</v>
      </c>
      <c r="D615" s="220" t="s">
        <v>136</v>
      </c>
      <c r="E615" s="221" t="s">
        <v>739</v>
      </c>
      <c r="F615" s="222" t="s">
        <v>740</v>
      </c>
      <c r="G615" s="223" t="s">
        <v>326</v>
      </c>
      <c r="H615" s="224">
        <v>64</v>
      </c>
      <c r="I615" s="225"/>
      <c r="J615" s="226">
        <f>ROUND(I615*H615,2)</f>
        <v>0</v>
      </c>
      <c r="K615" s="222" t="s">
        <v>140</v>
      </c>
      <c r="L615" s="71"/>
      <c r="M615" s="227" t="s">
        <v>21</v>
      </c>
      <c r="N615" s="228" t="s">
        <v>41</v>
      </c>
      <c r="O615" s="46"/>
      <c r="P615" s="229">
        <f>O615*H615</f>
        <v>0</v>
      </c>
      <c r="Q615" s="229">
        <v>0</v>
      </c>
      <c r="R615" s="229">
        <f>Q615*H615</f>
        <v>0</v>
      </c>
      <c r="S615" s="229">
        <v>0</v>
      </c>
      <c r="T615" s="230">
        <f>S615*H615</f>
        <v>0</v>
      </c>
      <c r="AR615" s="23" t="s">
        <v>141</v>
      </c>
      <c r="AT615" s="23" t="s">
        <v>136</v>
      </c>
      <c r="AU615" s="23" t="s">
        <v>80</v>
      </c>
      <c r="AY615" s="23" t="s">
        <v>134</v>
      </c>
      <c r="BE615" s="231">
        <f>IF(N615="základní",J615,0)</f>
        <v>0</v>
      </c>
      <c r="BF615" s="231">
        <f>IF(N615="snížená",J615,0)</f>
        <v>0</v>
      </c>
      <c r="BG615" s="231">
        <f>IF(N615="zákl. přenesená",J615,0)</f>
        <v>0</v>
      </c>
      <c r="BH615" s="231">
        <f>IF(N615="sníž. přenesená",J615,0)</f>
        <v>0</v>
      </c>
      <c r="BI615" s="231">
        <f>IF(N615="nulová",J615,0)</f>
        <v>0</v>
      </c>
      <c r="BJ615" s="23" t="s">
        <v>78</v>
      </c>
      <c r="BK615" s="231">
        <f>ROUND(I615*H615,2)</f>
        <v>0</v>
      </c>
      <c r="BL615" s="23" t="s">
        <v>141</v>
      </c>
      <c r="BM615" s="23" t="s">
        <v>741</v>
      </c>
    </row>
    <row r="616" s="1" customFormat="1">
      <c r="B616" s="45"/>
      <c r="C616" s="73"/>
      <c r="D616" s="232" t="s">
        <v>142</v>
      </c>
      <c r="E616" s="73"/>
      <c r="F616" s="233" t="s">
        <v>736</v>
      </c>
      <c r="G616" s="73"/>
      <c r="H616" s="73"/>
      <c r="I616" s="190"/>
      <c r="J616" s="73"/>
      <c r="K616" s="73"/>
      <c r="L616" s="71"/>
      <c r="M616" s="234"/>
      <c r="N616" s="46"/>
      <c r="O616" s="46"/>
      <c r="P616" s="46"/>
      <c r="Q616" s="46"/>
      <c r="R616" s="46"/>
      <c r="S616" s="46"/>
      <c r="T616" s="94"/>
      <c r="AT616" s="23" t="s">
        <v>142</v>
      </c>
      <c r="AU616" s="23" t="s">
        <v>80</v>
      </c>
    </row>
    <row r="617" s="11" customFormat="1">
      <c r="B617" s="235"/>
      <c r="C617" s="236"/>
      <c r="D617" s="232" t="s">
        <v>144</v>
      </c>
      <c r="E617" s="237" t="s">
        <v>21</v>
      </c>
      <c r="F617" s="238" t="s">
        <v>737</v>
      </c>
      <c r="G617" s="236"/>
      <c r="H617" s="239">
        <v>64</v>
      </c>
      <c r="I617" s="240"/>
      <c r="J617" s="236"/>
      <c r="K617" s="236"/>
      <c r="L617" s="241"/>
      <c r="M617" s="242"/>
      <c r="N617" s="243"/>
      <c r="O617" s="243"/>
      <c r="P617" s="243"/>
      <c r="Q617" s="243"/>
      <c r="R617" s="243"/>
      <c r="S617" s="243"/>
      <c r="T617" s="244"/>
      <c r="AT617" s="245" t="s">
        <v>144</v>
      </c>
      <c r="AU617" s="245" t="s">
        <v>80</v>
      </c>
      <c r="AV617" s="11" t="s">
        <v>80</v>
      </c>
      <c r="AW617" s="11" t="s">
        <v>33</v>
      </c>
      <c r="AX617" s="11" t="s">
        <v>70</v>
      </c>
      <c r="AY617" s="245" t="s">
        <v>134</v>
      </c>
    </row>
    <row r="618" s="13" customFormat="1">
      <c r="B618" s="256"/>
      <c r="C618" s="257"/>
      <c r="D618" s="232" t="s">
        <v>144</v>
      </c>
      <c r="E618" s="258" t="s">
        <v>21</v>
      </c>
      <c r="F618" s="259" t="s">
        <v>148</v>
      </c>
      <c r="G618" s="257"/>
      <c r="H618" s="260">
        <v>64</v>
      </c>
      <c r="I618" s="261"/>
      <c r="J618" s="257"/>
      <c r="K618" s="257"/>
      <c r="L618" s="262"/>
      <c r="M618" s="263"/>
      <c r="N618" s="264"/>
      <c r="O618" s="264"/>
      <c r="P618" s="264"/>
      <c r="Q618" s="264"/>
      <c r="R618" s="264"/>
      <c r="S618" s="264"/>
      <c r="T618" s="265"/>
      <c r="AT618" s="266" t="s">
        <v>144</v>
      </c>
      <c r="AU618" s="266" t="s">
        <v>80</v>
      </c>
      <c r="AV618" s="13" t="s">
        <v>141</v>
      </c>
      <c r="AW618" s="13" t="s">
        <v>33</v>
      </c>
      <c r="AX618" s="13" t="s">
        <v>78</v>
      </c>
      <c r="AY618" s="266" t="s">
        <v>134</v>
      </c>
    </row>
    <row r="619" s="1" customFormat="1" ht="16.5" customHeight="1">
      <c r="B619" s="45"/>
      <c r="C619" s="220" t="s">
        <v>458</v>
      </c>
      <c r="D619" s="220" t="s">
        <v>136</v>
      </c>
      <c r="E619" s="221" t="s">
        <v>742</v>
      </c>
      <c r="F619" s="222" t="s">
        <v>743</v>
      </c>
      <c r="G619" s="223" t="s">
        <v>199</v>
      </c>
      <c r="H619" s="224">
        <v>3.1499999999999999</v>
      </c>
      <c r="I619" s="225"/>
      <c r="J619" s="226">
        <f>ROUND(I619*H619,2)</f>
        <v>0</v>
      </c>
      <c r="K619" s="222" t="s">
        <v>140</v>
      </c>
      <c r="L619" s="71"/>
      <c r="M619" s="227" t="s">
        <v>21</v>
      </c>
      <c r="N619" s="228" t="s">
        <v>41</v>
      </c>
      <c r="O619" s="46"/>
      <c r="P619" s="229">
        <f>O619*H619</f>
        <v>0</v>
      </c>
      <c r="Q619" s="229">
        <v>0</v>
      </c>
      <c r="R619" s="229">
        <f>Q619*H619</f>
        <v>0</v>
      </c>
      <c r="S619" s="229">
        <v>0</v>
      </c>
      <c r="T619" s="230">
        <f>S619*H619</f>
        <v>0</v>
      </c>
      <c r="AR619" s="23" t="s">
        <v>141</v>
      </c>
      <c r="AT619" s="23" t="s">
        <v>136</v>
      </c>
      <c r="AU619" s="23" t="s">
        <v>80</v>
      </c>
      <c r="AY619" s="23" t="s">
        <v>134</v>
      </c>
      <c r="BE619" s="231">
        <f>IF(N619="základní",J619,0)</f>
        <v>0</v>
      </c>
      <c r="BF619" s="231">
        <f>IF(N619="snížená",J619,0)</f>
        <v>0</v>
      </c>
      <c r="BG619" s="231">
        <f>IF(N619="zákl. přenesená",J619,0)</f>
        <v>0</v>
      </c>
      <c r="BH619" s="231">
        <f>IF(N619="sníž. přenesená",J619,0)</f>
        <v>0</v>
      </c>
      <c r="BI619" s="231">
        <f>IF(N619="nulová",J619,0)</f>
        <v>0</v>
      </c>
      <c r="BJ619" s="23" t="s">
        <v>78</v>
      </c>
      <c r="BK619" s="231">
        <f>ROUND(I619*H619,2)</f>
        <v>0</v>
      </c>
      <c r="BL619" s="23" t="s">
        <v>141</v>
      </c>
      <c r="BM619" s="23" t="s">
        <v>744</v>
      </c>
    </row>
    <row r="620" s="1" customFormat="1">
      <c r="B620" s="45"/>
      <c r="C620" s="73"/>
      <c r="D620" s="232" t="s">
        <v>142</v>
      </c>
      <c r="E620" s="73"/>
      <c r="F620" s="233" t="s">
        <v>745</v>
      </c>
      <c r="G620" s="73"/>
      <c r="H620" s="73"/>
      <c r="I620" s="190"/>
      <c r="J620" s="73"/>
      <c r="K620" s="73"/>
      <c r="L620" s="71"/>
      <c r="M620" s="234"/>
      <c r="N620" s="46"/>
      <c r="O620" s="46"/>
      <c r="P620" s="46"/>
      <c r="Q620" s="46"/>
      <c r="R620" s="46"/>
      <c r="S620" s="46"/>
      <c r="T620" s="94"/>
      <c r="AT620" s="23" t="s">
        <v>142</v>
      </c>
      <c r="AU620" s="23" t="s">
        <v>80</v>
      </c>
    </row>
    <row r="621" s="11" customFormat="1">
      <c r="B621" s="235"/>
      <c r="C621" s="236"/>
      <c r="D621" s="232" t="s">
        <v>144</v>
      </c>
      <c r="E621" s="237" t="s">
        <v>21</v>
      </c>
      <c r="F621" s="238" t="s">
        <v>746</v>
      </c>
      <c r="G621" s="236"/>
      <c r="H621" s="239">
        <v>3.1499999999999999</v>
      </c>
      <c r="I621" s="240"/>
      <c r="J621" s="236"/>
      <c r="K621" s="236"/>
      <c r="L621" s="241"/>
      <c r="M621" s="242"/>
      <c r="N621" s="243"/>
      <c r="O621" s="243"/>
      <c r="P621" s="243"/>
      <c r="Q621" s="243"/>
      <c r="R621" s="243"/>
      <c r="S621" s="243"/>
      <c r="T621" s="244"/>
      <c r="AT621" s="245" t="s">
        <v>144</v>
      </c>
      <c r="AU621" s="245" t="s">
        <v>80</v>
      </c>
      <c r="AV621" s="11" t="s">
        <v>80</v>
      </c>
      <c r="AW621" s="11" t="s">
        <v>33</v>
      </c>
      <c r="AX621" s="11" t="s">
        <v>70</v>
      </c>
      <c r="AY621" s="245" t="s">
        <v>134</v>
      </c>
    </row>
    <row r="622" s="12" customFormat="1">
      <c r="B622" s="246"/>
      <c r="C622" s="247"/>
      <c r="D622" s="232" t="s">
        <v>144</v>
      </c>
      <c r="E622" s="248" t="s">
        <v>21</v>
      </c>
      <c r="F622" s="249" t="s">
        <v>747</v>
      </c>
      <c r="G622" s="247"/>
      <c r="H622" s="248" t="s">
        <v>21</v>
      </c>
      <c r="I622" s="250"/>
      <c r="J622" s="247"/>
      <c r="K622" s="247"/>
      <c r="L622" s="251"/>
      <c r="M622" s="252"/>
      <c r="N622" s="253"/>
      <c r="O622" s="253"/>
      <c r="P622" s="253"/>
      <c r="Q622" s="253"/>
      <c r="R622" s="253"/>
      <c r="S622" s="253"/>
      <c r="T622" s="254"/>
      <c r="AT622" s="255" t="s">
        <v>144</v>
      </c>
      <c r="AU622" s="255" t="s">
        <v>80</v>
      </c>
      <c r="AV622" s="12" t="s">
        <v>78</v>
      </c>
      <c r="AW622" s="12" t="s">
        <v>33</v>
      </c>
      <c r="AX622" s="12" t="s">
        <v>70</v>
      </c>
      <c r="AY622" s="255" t="s">
        <v>134</v>
      </c>
    </row>
    <row r="623" s="13" customFormat="1">
      <c r="B623" s="256"/>
      <c r="C623" s="257"/>
      <c r="D623" s="232" t="s">
        <v>144</v>
      </c>
      <c r="E623" s="258" t="s">
        <v>21</v>
      </c>
      <c r="F623" s="259" t="s">
        <v>148</v>
      </c>
      <c r="G623" s="257"/>
      <c r="H623" s="260">
        <v>3.1499999999999999</v>
      </c>
      <c r="I623" s="261"/>
      <c r="J623" s="257"/>
      <c r="K623" s="257"/>
      <c r="L623" s="262"/>
      <c r="M623" s="263"/>
      <c r="N623" s="264"/>
      <c r="O623" s="264"/>
      <c r="P623" s="264"/>
      <c r="Q623" s="264"/>
      <c r="R623" s="264"/>
      <c r="S623" s="264"/>
      <c r="T623" s="265"/>
      <c r="AT623" s="266" t="s">
        <v>144</v>
      </c>
      <c r="AU623" s="266" t="s">
        <v>80</v>
      </c>
      <c r="AV623" s="13" t="s">
        <v>141</v>
      </c>
      <c r="AW623" s="13" t="s">
        <v>33</v>
      </c>
      <c r="AX623" s="13" t="s">
        <v>78</v>
      </c>
      <c r="AY623" s="266" t="s">
        <v>134</v>
      </c>
    </row>
    <row r="624" s="1" customFormat="1" ht="25.5" customHeight="1">
      <c r="B624" s="45"/>
      <c r="C624" s="220" t="s">
        <v>748</v>
      </c>
      <c r="D624" s="220" t="s">
        <v>136</v>
      </c>
      <c r="E624" s="221" t="s">
        <v>749</v>
      </c>
      <c r="F624" s="222" t="s">
        <v>750</v>
      </c>
      <c r="G624" s="223" t="s">
        <v>185</v>
      </c>
      <c r="H624" s="224">
        <v>26</v>
      </c>
      <c r="I624" s="225"/>
      <c r="J624" s="226">
        <f>ROUND(I624*H624,2)</f>
        <v>0</v>
      </c>
      <c r="K624" s="222" t="s">
        <v>140</v>
      </c>
      <c r="L624" s="71"/>
      <c r="M624" s="227" t="s">
        <v>21</v>
      </c>
      <c r="N624" s="228" t="s">
        <v>41</v>
      </c>
      <c r="O624" s="46"/>
      <c r="P624" s="229">
        <f>O624*H624</f>
        <v>0</v>
      </c>
      <c r="Q624" s="229">
        <v>0</v>
      </c>
      <c r="R624" s="229">
        <f>Q624*H624</f>
        <v>0</v>
      </c>
      <c r="S624" s="229">
        <v>0</v>
      </c>
      <c r="T624" s="230">
        <f>S624*H624</f>
        <v>0</v>
      </c>
      <c r="AR624" s="23" t="s">
        <v>141</v>
      </c>
      <c r="AT624" s="23" t="s">
        <v>136</v>
      </c>
      <c r="AU624" s="23" t="s">
        <v>80</v>
      </c>
      <c r="AY624" s="23" t="s">
        <v>134</v>
      </c>
      <c r="BE624" s="231">
        <f>IF(N624="základní",J624,0)</f>
        <v>0</v>
      </c>
      <c r="BF624" s="231">
        <f>IF(N624="snížená",J624,0)</f>
        <v>0</v>
      </c>
      <c r="BG624" s="231">
        <f>IF(N624="zákl. přenesená",J624,0)</f>
        <v>0</v>
      </c>
      <c r="BH624" s="231">
        <f>IF(N624="sníž. přenesená",J624,0)</f>
        <v>0</v>
      </c>
      <c r="BI624" s="231">
        <f>IF(N624="nulová",J624,0)</f>
        <v>0</v>
      </c>
      <c r="BJ624" s="23" t="s">
        <v>78</v>
      </c>
      <c r="BK624" s="231">
        <f>ROUND(I624*H624,2)</f>
        <v>0</v>
      </c>
      <c r="BL624" s="23" t="s">
        <v>141</v>
      </c>
      <c r="BM624" s="23" t="s">
        <v>751</v>
      </c>
    </row>
    <row r="625" s="11" customFormat="1">
      <c r="B625" s="235"/>
      <c r="C625" s="236"/>
      <c r="D625" s="232" t="s">
        <v>144</v>
      </c>
      <c r="E625" s="237" t="s">
        <v>21</v>
      </c>
      <c r="F625" s="238" t="s">
        <v>752</v>
      </c>
      <c r="G625" s="236"/>
      <c r="H625" s="239">
        <v>26</v>
      </c>
      <c r="I625" s="240"/>
      <c r="J625" s="236"/>
      <c r="K625" s="236"/>
      <c r="L625" s="241"/>
      <c r="M625" s="242"/>
      <c r="N625" s="243"/>
      <c r="O625" s="243"/>
      <c r="P625" s="243"/>
      <c r="Q625" s="243"/>
      <c r="R625" s="243"/>
      <c r="S625" s="243"/>
      <c r="T625" s="244"/>
      <c r="AT625" s="245" t="s">
        <v>144</v>
      </c>
      <c r="AU625" s="245" t="s">
        <v>80</v>
      </c>
      <c r="AV625" s="11" t="s">
        <v>80</v>
      </c>
      <c r="AW625" s="11" t="s">
        <v>33</v>
      </c>
      <c r="AX625" s="11" t="s">
        <v>70</v>
      </c>
      <c r="AY625" s="245" t="s">
        <v>134</v>
      </c>
    </row>
    <row r="626" s="12" customFormat="1">
      <c r="B626" s="246"/>
      <c r="C626" s="247"/>
      <c r="D626" s="232" t="s">
        <v>144</v>
      </c>
      <c r="E626" s="248" t="s">
        <v>21</v>
      </c>
      <c r="F626" s="249" t="s">
        <v>158</v>
      </c>
      <c r="G626" s="247"/>
      <c r="H626" s="248" t="s">
        <v>21</v>
      </c>
      <c r="I626" s="250"/>
      <c r="J626" s="247"/>
      <c r="K626" s="247"/>
      <c r="L626" s="251"/>
      <c r="M626" s="252"/>
      <c r="N626" s="253"/>
      <c r="O626" s="253"/>
      <c r="P626" s="253"/>
      <c r="Q626" s="253"/>
      <c r="R626" s="253"/>
      <c r="S626" s="253"/>
      <c r="T626" s="254"/>
      <c r="AT626" s="255" t="s">
        <v>144</v>
      </c>
      <c r="AU626" s="255" t="s">
        <v>80</v>
      </c>
      <c r="AV626" s="12" t="s">
        <v>78</v>
      </c>
      <c r="AW626" s="12" t="s">
        <v>33</v>
      </c>
      <c r="AX626" s="12" t="s">
        <v>70</v>
      </c>
      <c r="AY626" s="255" t="s">
        <v>134</v>
      </c>
    </row>
    <row r="627" s="13" customFormat="1">
      <c r="B627" s="256"/>
      <c r="C627" s="257"/>
      <c r="D627" s="232" t="s">
        <v>144</v>
      </c>
      <c r="E627" s="258" t="s">
        <v>21</v>
      </c>
      <c r="F627" s="259" t="s">
        <v>148</v>
      </c>
      <c r="G627" s="257"/>
      <c r="H627" s="260">
        <v>26</v>
      </c>
      <c r="I627" s="261"/>
      <c r="J627" s="257"/>
      <c r="K627" s="257"/>
      <c r="L627" s="262"/>
      <c r="M627" s="263"/>
      <c r="N627" s="264"/>
      <c r="O627" s="264"/>
      <c r="P627" s="264"/>
      <c r="Q627" s="264"/>
      <c r="R627" s="264"/>
      <c r="S627" s="264"/>
      <c r="T627" s="265"/>
      <c r="AT627" s="266" t="s">
        <v>144</v>
      </c>
      <c r="AU627" s="266" t="s">
        <v>80</v>
      </c>
      <c r="AV627" s="13" t="s">
        <v>141</v>
      </c>
      <c r="AW627" s="13" t="s">
        <v>33</v>
      </c>
      <c r="AX627" s="13" t="s">
        <v>78</v>
      </c>
      <c r="AY627" s="266" t="s">
        <v>134</v>
      </c>
    </row>
    <row r="628" s="1" customFormat="1" ht="38.25" customHeight="1">
      <c r="B628" s="45"/>
      <c r="C628" s="220" t="s">
        <v>461</v>
      </c>
      <c r="D628" s="220" t="s">
        <v>136</v>
      </c>
      <c r="E628" s="221" t="s">
        <v>753</v>
      </c>
      <c r="F628" s="222" t="s">
        <v>754</v>
      </c>
      <c r="G628" s="223" t="s">
        <v>326</v>
      </c>
      <c r="H628" s="224">
        <v>1</v>
      </c>
      <c r="I628" s="225"/>
      <c r="J628" s="226">
        <f>ROUND(I628*H628,2)</f>
        <v>0</v>
      </c>
      <c r="K628" s="222" t="s">
        <v>140</v>
      </c>
      <c r="L628" s="71"/>
      <c r="M628" s="227" t="s">
        <v>21</v>
      </c>
      <c r="N628" s="228" t="s">
        <v>41</v>
      </c>
      <c r="O628" s="46"/>
      <c r="P628" s="229">
        <f>O628*H628</f>
        <v>0</v>
      </c>
      <c r="Q628" s="229">
        <v>0</v>
      </c>
      <c r="R628" s="229">
        <f>Q628*H628</f>
        <v>0</v>
      </c>
      <c r="S628" s="229">
        <v>0</v>
      </c>
      <c r="T628" s="230">
        <f>S628*H628</f>
        <v>0</v>
      </c>
      <c r="AR628" s="23" t="s">
        <v>141</v>
      </c>
      <c r="AT628" s="23" t="s">
        <v>136</v>
      </c>
      <c r="AU628" s="23" t="s">
        <v>80</v>
      </c>
      <c r="AY628" s="23" t="s">
        <v>134</v>
      </c>
      <c r="BE628" s="231">
        <f>IF(N628="základní",J628,0)</f>
        <v>0</v>
      </c>
      <c r="BF628" s="231">
        <f>IF(N628="snížená",J628,0)</f>
        <v>0</v>
      </c>
      <c r="BG628" s="231">
        <f>IF(N628="zákl. přenesená",J628,0)</f>
        <v>0</v>
      </c>
      <c r="BH628" s="231">
        <f>IF(N628="sníž. přenesená",J628,0)</f>
        <v>0</v>
      </c>
      <c r="BI628" s="231">
        <f>IF(N628="nulová",J628,0)</f>
        <v>0</v>
      </c>
      <c r="BJ628" s="23" t="s">
        <v>78</v>
      </c>
      <c r="BK628" s="231">
        <f>ROUND(I628*H628,2)</f>
        <v>0</v>
      </c>
      <c r="BL628" s="23" t="s">
        <v>141</v>
      </c>
      <c r="BM628" s="23" t="s">
        <v>755</v>
      </c>
    </row>
    <row r="629" s="1" customFormat="1">
      <c r="B629" s="45"/>
      <c r="C629" s="73"/>
      <c r="D629" s="232" t="s">
        <v>142</v>
      </c>
      <c r="E629" s="73"/>
      <c r="F629" s="233" t="s">
        <v>756</v>
      </c>
      <c r="G629" s="73"/>
      <c r="H629" s="73"/>
      <c r="I629" s="190"/>
      <c r="J629" s="73"/>
      <c r="K629" s="73"/>
      <c r="L629" s="71"/>
      <c r="M629" s="234"/>
      <c r="N629" s="46"/>
      <c r="O629" s="46"/>
      <c r="P629" s="46"/>
      <c r="Q629" s="46"/>
      <c r="R629" s="46"/>
      <c r="S629" s="46"/>
      <c r="T629" s="94"/>
      <c r="AT629" s="23" t="s">
        <v>142</v>
      </c>
      <c r="AU629" s="23" t="s">
        <v>80</v>
      </c>
    </row>
    <row r="630" s="11" customFormat="1">
      <c r="B630" s="235"/>
      <c r="C630" s="236"/>
      <c r="D630" s="232" t="s">
        <v>144</v>
      </c>
      <c r="E630" s="237" t="s">
        <v>21</v>
      </c>
      <c r="F630" s="238" t="s">
        <v>78</v>
      </c>
      <c r="G630" s="236"/>
      <c r="H630" s="239">
        <v>1</v>
      </c>
      <c r="I630" s="240"/>
      <c r="J630" s="236"/>
      <c r="K630" s="236"/>
      <c r="L630" s="241"/>
      <c r="M630" s="242"/>
      <c r="N630" s="243"/>
      <c r="O630" s="243"/>
      <c r="P630" s="243"/>
      <c r="Q630" s="243"/>
      <c r="R630" s="243"/>
      <c r="S630" s="243"/>
      <c r="T630" s="244"/>
      <c r="AT630" s="245" t="s">
        <v>144</v>
      </c>
      <c r="AU630" s="245" t="s">
        <v>80</v>
      </c>
      <c r="AV630" s="11" t="s">
        <v>80</v>
      </c>
      <c r="AW630" s="11" t="s">
        <v>33</v>
      </c>
      <c r="AX630" s="11" t="s">
        <v>70</v>
      </c>
      <c r="AY630" s="245" t="s">
        <v>134</v>
      </c>
    </row>
    <row r="631" s="12" customFormat="1">
      <c r="B631" s="246"/>
      <c r="C631" s="247"/>
      <c r="D631" s="232" t="s">
        <v>144</v>
      </c>
      <c r="E631" s="248" t="s">
        <v>21</v>
      </c>
      <c r="F631" s="249" t="s">
        <v>158</v>
      </c>
      <c r="G631" s="247"/>
      <c r="H631" s="248" t="s">
        <v>21</v>
      </c>
      <c r="I631" s="250"/>
      <c r="J631" s="247"/>
      <c r="K631" s="247"/>
      <c r="L631" s="251"/>
      <c r="M631" s="252"/>
      <c r="N631" s="253"/>
      <c r="O631" s="253"/>
      <c r="P631" s="253"/>
      <c r="Q631" s="253"/>
      <c r="R631" s="253"/>
      <c r="S631" s="253"/>
      <c r="T631" s="254"/>
      <c r="AT631" s="255" t="s">
        <v>144</v>
      </c>
      <c r="AU631" s="255" t="s">
        <v>80</v>
      </c>
      <c r="AV631" s="12" t="s">
        <v>78</v>
      </c>
      <c r="AW631" s="12" t="s">
        <v>33</v>
      </c>
      <c r="AX631" s="12" t="s">
        <v>70</v>
      </c>
      <c r="AY631" s="255" t="s">
        <v>134</v>
      </c>
    </row>
    <row r="632" s="13" customFormat="1">
      <c r="B632" s="256"/>
      <c r="C632" s="257"/>
      <c r="D632" s="232" t="s">
        <v>144</v>
      </c>
      <c r="E632" s="258" t="s">
        <v>21</v>
      </c>
      <c r="F632" s="259" t="s">
        <v>148</v>
      </c>
      <c r="G632" s="257"/>
      <c r="H632" s="260">
        <v>1</v>
      </c>
      <c r="I632" s="261"/>
      <c r="J632" s="257"/>
      <c r="K632" s="257"/>
      <c r="L632" s="262"/>
      <c r="M632" s="263"/>
      <c r="N632" s="264"/>
      <c r="O632" s="264"/>
      <c r="P632" s="264"/>
      <c r="Q632" s="264"/>
      <c r="R632" s="264"/>
      <c r="S632" s="264"/>
      <c r="T632" s="265"/>
      <c r="AT632" s="266" t="s">
        <v>144</v>
      </c>
      <c r="AU632" s="266" t="s">
        <v>80</v>
      </c>
      <c r="AV632" s="13" t="s">
        <v>141</v>
      </c>
      <c r="AW632" s="13" t="s">
        <v>33</v>
      </c>
      <c r="AX632" s="13" t="s">
        <v>78</v>
      </c>
      <c r="AY632" s="266" t="s">
        <v>134</v>
      </c>
    </row>
    <row r="633" s="1" customFormat="1" ht="38.25" customHeight="1">
      <c r="B633" s="45"/>
      <c r="C633" s="220" t="s">
        <v>757</v>
      </c>
      <c r="D633" s="220" t="s">
        <v>136</v>
      </c>
      <c r="E633" s="221" t="s">
        <v>758</v>
      </c>
      <c r="F633" s="222" t="s">
        <v>759</v>
      </c>
      <c r="G633" s="223" t="s">
        <v>139</v>
      </c>
      <c r="H633" s="224">
        <v>12</v>
      </c>
      <c r="I633" s="225"/>
      <c r="J633" s="226">
        <f>ROUND(I633*H633,2)</f>
        <v>0</v>
      </c>
      <c r="K633" s="222" t="s">
        <v>140</v>
      </c>
      <c r="L633" s="71"/>
      <c r="M633" s="227" t="s">
        <v>21</v>
      </c>
      <c r="N633" s="228" t="s">
        <v>41</v>
      </c>
      <c r="O633" s="46"/>
      <c r="P633" s="229">
        <f>O633*H633</f>
        <v>0</v>
      </c>
      <c r="Q633" s="229">
        <v>0</v>
      </c>
      <c r="R633" s="229">
        <f>Q633*H633</f>
        <v>0</v>
      </c>
      <c r="S633" s="229">
        <v>0</v>
      </c>
      <c r="T633" s="230">
        <f>S633*H633</f>
        <v>0</v>
      </c>
      <c r="AR633" s="23" t="s">
        <v>141</v>
      </c>
      <c r="AT633" s="23" t="s">
        <v>136</v>
      </c>
      <c r="AU633" s="23" t="s">
        <v>80</v>
      </c>
      <c r="AY633" s="23" t="s">
        <v>134</v>
      </c>
      <c r="BE633" s="231">
        <f>IF(N633="základní",J633,0)</f>
        <v>0</v>
      </c>
      <c r="BF633" s="231">
        <f>IF(N633="snížená",J633,0)</f>
        <v>0</v>
      </c>
      <c r="BG633" s="231">
        <f>IF(N633="zákl. přenesená",J633,0)</f>
        <v>0</v>
      </c>
      <c r="BH633" s="231">
        <f>IF(N633="sníž. přenesená",J633,0)</f>
        <v>0</v>
      </c>
      <c r="BI633" s="231">
        <f>IF(N633="nulová",J633,0)</f>
        <v>0</v>
      </c>
      <c r="BJ633" s="23" t="s">
        <v>78</v>
      </c>
      <c r="BK633" s="231">
        <f>ROUND(I633*H633,2)</f>
        <v>0</v>
      </c>
      <c r="BL633" s="23" t="s">
        <v>141</v>
      </c>
      <c r="BM633" s="23" t="s">
        <v>760</v>
      </c>
    </row>
    <row r="634" s="1" customFormat="1">
      <c r="B634" s="45"/>
      <c r="C634" s="73"/>
      <c r="D634" s="232" t="s">
        <v>142</v>
      </c>
      <c r="E634" s="73"/>
      <c r="F634" s="233" t="s">
        <v>761</v>
      </c>
      <c r="G634" s="73"/>
      <c r="H634" s="73"/>
      <c r="I634" s="190"/>
      <c r="J634" s="73"/>
      <c r="K634" s="73"/>
      <c r="L634" s="71"/>
      <c r="M634" s="234"/>
      <c r="N634" s="46"/>
      <c r="O634" s="46"/>
      <c r="P634" s="46"/>
      <c r="Q634" s="46"/>
      <c r="R634" s="46"/>
      <c r="S634" s="46"/>
      <c r="T634" s="94"/>
      <c r="AT634" s="23" t="s">
        <v>142</v>
      </c>
      <c r="AU634" s="23" t="s">
        <v>80</v>
      </c>
    </row>
    <row r="635" s="11" customFormat="1">
      <c r="B635" s="235"/>
      <c r="C635" s="236"/>
      <c r="D635" s="232" t="s">
        <v>144</v>
      </c>
      <c r="E635" s="237" t="s">
        <v>21</v>
      </c>
      <c r="F635" s="238" t="s">
        <v>151</v>
      </c>
      <c r="G635" s="236"/>
      <c r="H635" s="239">
        <v>12</v>
      </c>
      <c r="I635" s="240"/>
      <c r="J635" s="236"/>
      <c r="K635" s="236"/>
      <c r="L635" s="241"/>
      <c r="M635" s="242"/>
      <c r="N635" s="243"/>
      <c r="O635" s="243"/>
      <c r="P635" s="243"/>
      <c r="Q635" s="243"/>
      <c r="R635" s="243"/>
      <c r="S635" s="243"/>
      <c r="T635" s="244"/>
      <c r="AT635" s="245" t="s">
        <v>144</v>
      </c>
      <c r="AU635" s="245" t="s">
        <v>80</v>
      </c>
      <c r="AV635" s="11" t="s">
        <v>80</v>
      </c>
      <c r="AW635" s="11" t="s">
        <v>33</v>
      </c>
      <c r="AX635" s="11" t="s">
        <v>70</v>
      </c>
      <c r="AY635" s="245" t="s">
        <v>134</v>
      </c>
    </row>
    <row r="636" s="12" customFormat="1">
      <c r="B636" s="246"/>
      <c r="C636" s="247"/>
      <c r="D636" s="232" t="s">
        <v>144</v>
      </c>
      <c r="E636" s="248" t="s">
        <v>21</v>
      </c>
      <c r="F636" s="249" t="s">
        <v>158</v>
      </c>
      <c r="G636" s="247"/>
      <c r="H636" s="248" t="s">
        <v>21</v>
      </c>
      <c r="I636" s="250"/>
      <c r="J636" s="247"/>
      <c r="K636" s="247"/>
      <c r="L636" s="251"/>
      <c r="M636" s="252"/>
      <c r="N636" s="253"/>
      <c r="O636" s="253"/>
      <c r="P636" s="253"/>
      <c r="Q636" s="253"/>
      <c r="R636" s="253"/>
      <c r="S636" s="253"/>
      <c r="T636" s="254"/>
      <c r="AT636" s="255" t="s">
        <v>144</v>
      </c>
      <c r="AU636" s="255" t="s">
        <v>80</v>
      </c>
      <c r="AV636" s="12" t="s">
        <v>78</v>
      </c>
      <c r="AW636" s="12" t="s">
        <v>33</v>
      </c>
      <c r="AX636" s="12" t="s">
        <v>70</v>
      </c>
      <c r="AY636" s="255" t="s">
        <v>134</v>
      </c>
    </row>
    <row r="637" s="13" customFormat="1">
      <c r="B637" s="256"/>
      <c r="C637" s="257"/>
      <c r="D637" s="232" t="s">
        <v>144</v>
      </c>
      <c r="E637" s="258" t="s">
        <v>21</v>
      </c>
      <c r="F637" s="259" t="s">
        <v>148</v>
      </c>
      <c r="G637" s="257"/>
      <c r="H637" s="260">
        <v>12</v>
      </c>
      <c r="I637" s="261"/>
      <c r="J637" s="257"/>
      <c r="K637" s="257"/>
      <c r="L637" s="262"/>
      <c r="M637" s="263"/>
      <c r="N637" s="264"/>
      <c r="O637" s="264"/>
      <c r="P637" s="264"/>
      <c r="Q637" s="264"/>
      <c r="R637" s="264"/>
      <c r="S637" s="264"/>
      <c r="T637" s="265"/>
      <c r="AT637" s="266" t="s">
        <v>144</v>
      </c>
      <c r="AU637" s="266" t="s">
        <v>80</v>
      </c>
      <c r="AV637" s="13" t="s">
        <v>141</v>
      </c>
      <c r="AW637" s="13" t="s">
        <v>33</v>
      </c>
      <c r="AX637" s="13" t="s">
        <v>78</v>
      </c>
      <c r="AY637" s="266" t="s">
        <v>134</v>
      </c>
    </row>
    <row r="638" s="1" customFormat="1" ht="51" customHeight="1">
      <c r="B638" s="45"/>
      <c r="C638" s="220" t="s">
        <v>467</v>
      </c>
      <c r="D638" s="220" t="s">
        <v>136</v>
      </c>
      <c r="E638" s="221" t="s">
        <v>762</v>
      </c>
      <c r="F638" s="222" t="s">
        <v>763</v>
      </c>
      <c r="G638" s="223" t="s">
        <v>139</v>
      </c>
      <c r="H638" s="224">
        <v>1330</v>
      </c>
      <c r="I638" s="225"/>
      <c r="J638" s="226">
        <f>ROUND(I638*H638,2)</f>
        <v>0</v>
      </c>
      <c r="K638" s="222" t="s">
        <v>140</v>
      </c>
      <c r="L638" s="71"/>
      <c r="M638" s="227" t="s">
        <v>21</v>
      </c>
      <c r="N638" s="228" t="s">
        <v>41</v>
      </c>
      <c r="O638" s="46"/>
      <c r="P638" s="229">
        <f>O638*H638</f>
        <v>0</v>
      </c>
      <c r="Q638" s="229">
        <v>0</v>
      </c>
      <c r="R638" s="229">
        <f>Q638*H638</f>
        <v>0</v>
      </c>
      <c r="S638" s="229">
        <v>0</v>
      </c>
      <c r="T638" s="230">
        <f>S638*H638</f>
        <v>0</v>
      </c>
      <c r="AR638" s="23" t="s">
        <v>141</v>
      </c>
      <c r="AT638" s="23" t="s">
        <v>136</v>
      </c>
      <c r="AU638" s="23" t="s">
        <v>80</v>
      </c>
      <c r="AY638" s="23" t="s">
        <v>134</v>
      </c>
      <c r="BE638" s="231">
        <f>IF(N638="základní",J638,0)</f>
        <v>0</v>
      </c>
      <c r="BF638" s="231">
        <f>IF(N638="snížená",J638,0)</f>
        <v>0</v>
      </c>
      <c r="BG638" s="231">
        <f>IF(N638="zákl. přenesená",J638,0)</f>
        <v>0</v>
      </c>
      <c r="BH638" s="231">
        <f>IF(N638="sníž. přenesená",J638,0)</f>
        <v>0</v>
      </c>
      <c r="BI638" s="231">
        <f>IF(N638="nulová",J638,0)</f>
        <v>0</v>
      </c>
      <c r="BJ638" s="23" t="s">
        <v>78</v>
      </c>
      <c r="BK638" s="231">
        <f>ROUND(I638*H638,2)</f>
        <v>0</v>
      </c>
      <c r="BL638" s="23" t="s">
        <v>141</v>
      </c>
      <c r="BM638" s="23" t="s">
        <v>764</v>
      </c>
    </row>
    <row r="639" s="1" customFormat="1">
      <c r="B639" s="45"/>
      <c r="C639" s="73"/>
      <c r="D639" s="232" t="s">
        <v>142</v>
      </c>
      <c r="E639" s="73"/>
      <c r="F639" s="233" t="s">
        <v>765</v>
      </c>
      <c r="G639" s="73"/>
      <c r="H639" s="73"/>
      <c r="I639" s="190"/>
      <c r="J639" s="73"/>
      <c r="K639" s="73"/>
      <c r="L639" s="71"/>
      <c r="M639" s="234"/>
      <c r="N639" s="46"/>
      <c r="O639" s="46"/>
      <c r="P639" s="46"/>
      <c r="Q639" s="46"/>
      <c r="R639" s="46"/>
      <c r="S639" s="46"/>
      <c r="T639" s="94"/>
      <c r="AT639" s="23" t="s">
        <v>142</v>
      </c>
      <c r="AU639" s="23" t="s">
        <v>80</v>
      </c>
    </row>
    <row r="640" s="11" customFormat="1">
      <c r="B640" s="235"/>
      <c r="C640" s="236"/>
      <c r="D640" s="232" t="s">
        <v>144</v>
      </c>
      <c r="E640" s="237" t="s">
        <v>21</v>
      </c>
      <c r="F640" s="238" t="s">
        <v>157</v>
      </c>
      <c r="G640" s="236"/>
      <c r="H640" s="239">
        <v>1330</v>
      </c>
      <c r="I640" s="240"/>
      <c r="J640" s="236"/>
      <c r="K640" s="236"/>
      <c r="L640" s="241"/>
      <c r="M640" s="242"/>
      <c r="N640" s="243"/>
      <c r="O640" s="243"/>
      <c r="P640" s="243"/>
      <c r="Q640" s="243"/>
      <c r="R640" s="243"/>
      <c r="S640" s="243"/>
      <c r="T640" s="244"/>
      <c r="AT640" s="245" t="s">
        <v>144</v>
      </c>
      <c r="AU640" s="245" t="s">
        <v>80</v>
      </c>
      <c r="AV640" s="11" t="s">
        <v>80</v>
      </c>
      <c r="AW640" s="11" t="s">
        <v>33</v>
      </c>
      <c r="AX640" s="11" t="s">
        <v>70</v>
      </c>
      <c r="AY640" s="245" t="s">
        <v>134</v>
      </c>
    </row>
    <row r="641" s="13" customFormat="1">
      <c r="B641" s="256"/>
      <c r="C641" s="257"/>
      <c r="D641" s="232" t="s">
        <v>144</v>
      </c>
      <c r="E641" s="258" t="s">
        <v>21</v>
      </c>
      <c r="F641" s="259" t="s">
        <v>148</v>
      </c>
      <c r="G641" s="257"/>
      <c r="H641" s="260">
        <v>1330</v>
      </c>
      <c r="I641" s="261"/>
      <c r="J641" s="257"/>
      <c r="K641" s="257"/>
      <c r="L641" s="262"/>
      <c r="M641" s="263"/>
      <c r="N641" s="264"/>
      <c r="O641" s="264"/>
      <c r="P641" s="264"/>
      <c r="Q641" s="264"/>
      <c r="R641" s="264"/>
      <c r="S641" s="264"/>
      <c r="T641" s="265"/>
      <c r="AT641" s="266" t="s">
        <v>144</v>
      </c>
      <c r="AU641" s="266" t="s">
        <v>80</v>
      </c>
      <c r="AV641" s="13" t="s">
        <v>141</v>
      </c>
      <c r="AW641" s="13" t="s">
        <v>33</v>
      </c>
      <c r="AX641" s="13" t="s">
        <v>78</v>
      </c>
      <c r="AY641" s="266" t="s">
        <v>134</v>
      </c>
    </row>
    <row r="642" s="1" customFormat="1" ht="25.5" customHeight="1">
      <c r="B642" s="45"/>
      <c r="C642" s="220" t="s">
        <v>766</v>
      </c>
      <c r="D642" s="220" t="s">
        <v>136</v>
      </c>
      <c r="E642" s="221" t="s">
        <v>767</v>
      </c>
      <c r="F642" s="222" t="s">
        <v>768</v>
      </c>
      <c r="G642" s="223" t="s">
        <v>139</v>
      </c>
      <c r="H642" s="224">
        <v>11</v>
      </c>
      <c r="I642" s="225"/>
      <c r="J642" s="226">
        <f>ROUND(I642*H642,2)</f>
        <v>0</v>
      </c>
      <c r="K642" s="222" t="s">
        <v>140</v>
      </c>
      <c r="L642" s="71"/>
      <c r="M642" s="227" t="s">
        <v>21</v>
      </c>
      <c r="N642" s="228" t="s">
        <v>41</v>
      </c>
      <c r="O642" s="46"/>
      <c r="P642" s="229">
        <f>O642*H642</f>
        <v>0</v>
      </c>
      <c r="Q642" s="229">
        <v>0</v>
      </c>
      <c r="R642" s="229">
        <f>Q642*H642</f>
        <v>0</v>
      </c>
      <c r="S642" s="229">
        <v>0</v>
      </c>
      <c r="T642" s="230">
        <f>S642*H642</f>
        <v>0</v>
      </c>
      <c r="AR642" s="23" t="s">
        <v>141</v>
      </c>
      <c r="AT642" s="23" t="s">
        <v>136</v>
      </c>
      <c r="AU642" s="23" t="s">
        <v>80</v>
      </c>
      <c r="AY642" s="23" t="s">
        <v>134</v>
      </c>
      <c r="BE642" s="231">
        <f>IF(N642="základní",J642,0)</f>
        <v>0</v>
      </c>
      <c r="BF642" s="231">
        <f>IF(N642="snížená",J642,0)</f>
        <v>0</v>
      </c>
      <c r="BG642" s="231">
        <f>IF(N642="zákl. přenesená",J642,0)</f>
        <v>0</v>
      </c>
      <c r="BH642" s="231">
        <f>IF(N642="sníž. přenesená",J642,0)</f>
        <v>0</v>
      </c>
      <c r="BI642" s="231">
        <f>IF(N642="nulová",J642,0)</f>
        <v>0</v>
      </c>
      <c r="BJ642" s="23" t="s">
        <v>78</v>
      </c>
      <c r="BK642" s="231">
        <f>ROUND(I642*H642,2)</f>
        <v>0</v>
      </c>
      <c r="BL642" s="23" t="s">
        <v>141</v>
      </c>
      <c r="BM642" s="23" t="s">
        <v>769</v>
      </c>
    </row>
    <row r="643" s="1" customFormat="1">
      <c r="B643" s="45"/>
      <c r="C643" s="73"/>
      <c r="D643" s="232" t="s">
        <v>142</v>
      </c>
      <c r="E643" s="73"/>
      <c r="F643" s="233" t="s">
        <v>770</v>
      </c>
      <c r="G643" s="73"/>
      <c r="H643" s="73"/>
      <c r="I643" s="190"/>
      <c r="J643" s="73"/>
      <c r="K643" s="73"/>
      <c r="L643" s="71"/>
      <c r="M643" s="234"/>
      <c r="N643" s="46"/>
      <c r="O643" s="46"/>
      <c r="P643" s="46"/>
      <c r="Q643" s="46"/>
      <c r="R643" s="46"/>
      <c r="S643" s="46"/>
      <c r="T643" s="94"/>
      <c r="AT643" s="23" t="s">
        <v>142</v>
      </c>
      <c r="AU643" s="23" t="s">
        <v>80</v>
      </c>
    </row>
    <row r="644" s="11" customFormat="1">
      <c r="B644" s="235"/>
      <c r="C644" s="236"/>
      <c r="D644" s="232" t="s">
        <v>144</v>
      </c>
      <c r="E644" s="237" t="s">
        <v>21</v>
      </c>
      <c r="F644" s="238" t="s">
        <v>188</v>
      </c>
      <c r="G644" s="236"/>
      <c r="H644" s="239">
        <v>11</v>
      </c>
      <c r="I644" s="240"/>
      <c r="J644" s="236"/>
      <c r="K644" s="236"/>
      <c r="L644" s="241"/>
      <c r="M644" s="242"/>
      <c r="N644" s="243"/>
      <c r="O644" s="243"/>
      <c r="P644" s="243"/>
      <c r="Q644" s="243"/>
      <c r="R644" s="243"/>
      <c r="S644" s="243"/>
      <c r="T644" s="244"/>
      <c r="AT644" s="245" t="s">
        <v>144</v>
      </c>
      <c r="AU644" s="245" t="s">
        <v>80</v>
      </c>
      <c r="AV644" s="11" t="s">
        <v>80</v>
      </c>
      <c r="AW644" s="11" t="s">
        <v>33</v>
      </c>
      <c r="AX644" s="11" t="s">
        <v>70</v>
      </c>
      <c r="AY644" s="245" t="s">
        <v>134</v>
      </c>
    </row>
    <row r="645" s="12" customFormat="1">
      <c r="B645" s="246"/>
      <c r="C645" s="247"/>
      <c r="D645" s="232" t="s">
        <v>144</v>
      </c>
      <c r="E645" s="248" t="s">
        <v>21</v>
      </c>
      <c r="F645" s="249" t="s">
        <v>771</v>
      </c>
      <c r="G645" s="247"/>
      <c r="H645" s="248" t="s">
        <v>21</v>
      </c>
      <c r="I645" s="250"/>
      <c r="J645" s="247"/>
      <c r="K645" s="247"/>
      <c r="L645" s="251"/>
      <c r="M645" s="252"/>
      <c r="N645" s="253"/>
      <c r="O645" s="253"/>
      <c r="P645" s="253"/>
      <c r="Q645" s="253"/>
      <c r="R645" s="253"/>
      <c r="S645" s="253"/>
      <c r="T645" s="254"/>
      <c r="AT645" s="255" t="s">
        <v>144</v>
      </c>
      <c r="AU645" s="255" t="s">
        <v>80</v>
      </c>
      <c r="AV645" s="12" t="s">
        <v>78</v>
      </c>
      <c r="AW645" s="12" t="s">
        <v>33</v>
      </c>
      <c r="AX645" s="12" t="s">
        <v>70</v>
      </c>
      <c r="AY645" s="255" t="s">
        <v>134</v>
      </c>
    </row>
    <row r="646" s="13" customFormat="1">
      <c r="B646" s="256"/>
      <c r="C646" s="257"/>
      <c r="D646" s="232" t="s">
        <v>144</v>
      </c>
      <c r="E646" s="258" t="s">
        <v>21</v>
      </c>
      <c r="F646" s="259" t="s">
        <v>148</v>
      </c>
      <c r="G646" s="257"/>
      <c r="H646" s="260">
        <v>11</v>
      </c>
      <c r="I646" s="261"/>
      <c r="J646" s="257"/>
      <c r="K646" s="257"/>
      <c r="L646" s="262"/>
      <c r="M646" s="263"/>
      <c r="N646" s="264"/>
      <c r="O646" s="264"/>
      <c r="P646" s="264"/>
      <c r="Q646" s="264"/>
      <c r="R646" s="264"/>
      <c r="S646" s="264"/>
      <c r="T646" s="265"/>
      <c r="AT646" s="266" t="s">
        <v>144</v>
      </c>
      <c r="AU646" s="266" t="s">
        <v>80</v>
      </c>
      <c r="AV646" s="13" t="s">
        <v>141</v>
      </c>
      <c r="AW646" s="13" t="s">
        <v>33</v>
      </c>
      <c r="AX646" s="13" t="s">
        <v>78</v>
      </c>
      <c r="AY646" s="266" t="s">
        <v>134</v>
      </c>
    </row>
    <row r="647" s="1" customFormat="1" ht="25.5" customHeight="1">
      <c r="B647" s="45"/>
      <c r="C647" s="220" t="s">
        <v>472</v>
      </c>
      <c r="D647" s="220" t="s">
        <v>136</v>
      </c>
      <c r="E647" s="221" t="s">
        <v>772</v>
      </c>
      <c r="F647" s="222" t="s">
        <v>773</v>
      </c>
      <c r="G647" s="223" t="s">
        <v>139</v>
      </c>
      <c r="H647" s="224">
        <v>11</v>
      </c>
      <c r="I647" s="225"/>
      <c r="J647" s="226">
        <f>ROUND(I647*H647,2)</f>
        <v>0</v>
      </c>
      <c r="K647" s="222" t="s">
        <v>140</v>
      </c>
      <c r="L647" s="71"/>
      <c r="M647" s="227" t="s">
        <v>21</v>
      </c>
      <c r="N647" s="228" t="s">
        <v>41</v>
      </c>
      <c r="O647" s="46"/>
      <c r="P647" s="229">
        <f>O647*H647</f>
        <v>0</v>
      </c>
      <c r="Q647" s="229">
        <v>0</v>
      </c>
      <c r="R647" s="229">
        <f>Q647*H647</f>
        <v>0</v>
      </c>
      <c r="S647" s="229">
        <v>0</v>
      </c>
      <c r="T647" s="230">
        <f>S647*H647</f>
        <v>0</v>
      </c>
      <c r="AR647" s="23" t="s">
        <v>141</v>
      </c>
      <c r="AT647" s="23" t="s">
        <v>136</v>
      </c>
      <c r="AU647" s="23" t="s">
        <v>80</v>
      </c>
      <c r="AY647" s="23" t="s">
        <v>134</v>
      </c>
      <c r="BE647" s="231">
        <f>IF(N647="základní",J647,0)</f>
        <v>0</v>
      </c>
      <c r="BF647" s="231">
        <f>IF(N647="snížená",J647,0)</f>
        <v>0</v>
      </c>
      <c r="BG647" s="231">
        <f>IF(N647="zákl. přenesená",J647,0)</f>
        <v>0</v>
      </c>
      <c r="BH647" s="231">
        <f>IF(N647="sníž. přenesená",J647,0)</f>
        <v>0</v>
      </c>
      <c r="BI647" s="231">
        <f>IF(N647="nulová",J647,0)</f>
        <v>0</v>
      </c>
      <c r="BJ647" s="23" t="s">
        <v>78</v>
      </c>
      <c r="BK647" s="231">
        <f>ROUND(I647*H647,2)</f>
        <v>0</v>
      </c>
      <c r="BL647" s="23" t="s">
        <v>141</v>
      </c>
      <c r="BM647" s="23" t="s">
        <v>774</v>
      </c>
    </row>
    <row r="648" s="1" customFormat="1">
      <c r="B648" s="45"/>
      <c r="C648" s="73"/>
      <c r="D648" s="232" t="s">
        <v>142</v>
      </c>
      <c r="E648" s="73"/>
      <c r="F648" s="233" t="s">
        <v>775</v>
      </c>
      <c r="G648" s="73"/>
      <c r="H648" s="73"/>
      <c r="I648" s="190"/>
      <c r="J648" s="73"/>
      <c r="K648" s="73"/>
      <c r="L648" s="71"/>
      <c r="M648" s="234"/>
      <c r="N648" s="46"/>
      <c r="O648" s="46"/>
      <c r="P648" s="46"/>
      <c r="Q648" s="46"/>
      <c r="R648" s="46"/>
      <c r="S648" s="46"/>
      <c r="T648" s="94"/>
      <c r="AT648" s="23" t="s">
        <v>142</v>
      </c>
      <c r="AU648" s="23" t="s">
        <v>80</v>
      </c>
    </row>
    <row r="649" s="11" customFormat="1">
      <c r="B649" s="235"/>
      <c r="C649" s="236"/>
      <c r="D649" s="232" t="s">
        <v>144</v>
      </c>
      <c r="E649" s="237" t="s">
        <v>21</v>
      </c>
      <c r="F649" s="238" t="s">
        <v>188</v>
      </c>
      <c r="G649" s="236"/>
      <c r="H649" s="239">
        <v>11</v>
      </c>
      <c r="I649" s="240"/>
      <c r="J649" s="236"/>
      <c r="K649" s="236"/>
      <c r="L649" s="241"/>
      <c r="M649" s="242"/>
      <c r="N649" s="243"/>
      <c r="O649" s="243"/>
      <c r="P649" s="243"/>
      <c r="Q649" s="243"/>
      <c r="R649" s="243"/>
      <c r="S649" s="243"/>
      <c r="T649" s="244"/>
      <c r="AT649" s="245" t="s">
        <v>144</v>
      </c>
      <c r="AU649" s="245" t="s">
        <v>80</v>
      </c>
      <c r="AV649" s="11" t="s">
        <v>80</v>
      </c>
      <c r="AW649" s="11" t="s">
        <v>33</v>
      </c>
      <c r="AX649" s="11" t="s">
        <v>70</v>
      </c>
      <c r="AY649" s="245" t="s">
        <v>134</v>
      </c>
    </row>
    <row r="650" s="12" customFormat="1">
      <c r="B650" s="246"/>
      <c r="C650" s="247"/>
      <c r="D650" s="232" t="s">
        <v>144</v>
      </c>
      <c r="E650" s="248" t="s">
        <v>21</v>
      </c>
      <c r="F650" s="249" t="s">
        <v>776</v>
      </c>
      <c r="G650" s="247"/>
      <c r="H650" s="248" t="s">
        <v>21</v>
      </c>
      <c r="I650" s="250"/>
      <c r="J650" s="247"/>
      <c r="K650" s="247"/>
      <c r="L650" s="251"/>
      <c r="M650" s="252"/>
      <c r="N650" s="253"/>
      <c r="O650" s="253"/>
      <c r="P650" s="253"/>
      <c r="Q650" s="253"/>
      <c r="R650" s="253"/>
      <c r="S650" s="253"/>
      <c r="T650" s="254"/>
      <c r="AT650" s="255" t="s">
        <v>144</v>
      </c>
      <c r="AU650" s="255" t="s">
        <v>80</v>
      </c>
      <c r="AV650" s="12" t="s">
        <v>78</v>
      </c>
      <c r="AW650" s="12" t="s">
        <v>33</v>
      </c>
      <c r="AX650" s="12" t="s">
        <v>70</v>
      </c>
      <c r="AY650" s="255" t="s">
        <v>134</v>
      </c>
    </row>
    <row r="651" s="13" customFormat="1">
      <c r="B651" s="256"/>
      <c r="C651" s="257"/>
      <c r="D651" s="232" t="s">
        <v>144</v>
      </c>
      <c r="E651" s="258" t="s">
        <v>21</v>
      </c>
      <c r="F651" s="259" t="s">
        <v>148</v>
      </c>
      <c r="G651" s="257"/>
      <c r="H651" s="260">
        <v>11</v>
      </c>
      <c r="I651" s="261"/>
      <c r="J651" s="257"/>
      <c r="K651" s="257"/>
      <c r="L651" s="262"/>
      <c r="M651" s="263"/>
      <c r="N651" s="264"/>
      <c r="O651" s="264"/>
      <c r="P651" s="264"/>
      <c r="Q651" s="264"/>
      <c r="R651" s="264"/>
      <c r="S651" s="264"/>
      <c r="T651" s="265"/>
      <c r="AT651" s="266" t="s">
        <v>144</v>
      </c>
      <c r="AU651" s="266" t="s">
        <v>80</v>
      </c>
      <c r="AV651" s="13" t="s">
        <v>141</v>
      </c>
      <c r="AW651" s="13" t="s">
        <v>33</v>
      </c>
      <c r="AX651" s="13" t="s">
        <v>78</v>
      </c>
      <c r="AY651" s="266" t="s">
        <v>134</v>
      </c>
    </row>
    <row r="652" s="1" customFormat="1" ht="25.5" customHeight="1">
      <c r="B652" s="45"/>
      <c r="C652" s="220" t="s">
        <v>777</v>
      </c>
      <c r="D652" s="220" t="s">
        <v>136</v>
      </c>
      <c r="E652" s="221" t="s">
        <v>778</v>
      </c>
      <c r="F652" s="222" t="s">
        <v>779</v>
      </c>
      <c r="G652" s="223" t="s">
        <v>139</v>
      </c>
      <c r="H652" s="224">
        <v>11</v>
      </c>
      <c r="I652" s="225"/>
      <c r="J652" s="226">
        <f>ROUND(I652*H652,2)</f>
        <v>0</v>
      </c>
      <c r="K652" s="222" t="s">
        <v>140</v>
      </c>
      <c r="L652" s="71"/>
      <c r="M652" s="227" t="s">
        <v>21</v>
      </c>
      <c r="N652" s="228" t="s">
        <v>41</v>
      </c>
      <c r="O652" s="46"/>
      <c r="P652" s="229">
        <f>O652*H652</f>
        <v>0</v>
      </c>
      <c r="Q652" s="229">
        <v>0</v>
      </c>
      <c r="R652" s="229">
        <f>Q652*H652</f>
        <v>0</v>
      </c>
      <c r="S652" s="229">
        <v>0</v>
      </c>
      <c r="T652" s="230">
        <f>S652*H652</f>
        <v>0</v>
      </c>
      <c r="AR652" s="23" t="s">
        <v>141</v>
      </c>
      <c r="AT652" s="23" t="s">
        <v>136</v>
      </c>
      <c r="AU652" s="23" t="s">
        <v>80</v>
      </c>
      <c r="AY652" s="23" t="s">
        <v>134</v>
      </c>
      <c r="BE652" s="231">
        <f>IF(N652="základní",J652,0)</f>
        <v>0</v>
      </c>
      <c r="BF652" s="231">
        <f>IF(N652="snížená",J652,0)</f>
        <v>0</v>
      </c>
      <c r="BG652" s="231">
        <f>IF(N652="zákl. přenesená",J652,0)</f>
        <v>0</v>
      </c>
      <c r="BH652" s="231">
        <f>IF(N652="sníž. přenesená",J652,0)</f>
        <v>0</v>
      </c>
      <c r="BI652" s="231">
        <f>IF(N652="nulová",J652,0)</f>
        <v>0</v>
      </c>
      <c r="BJ652" s="23" t="s">
        <v>78</v>
      </c>
      <c r="BK652" s="231">
        <f>ROUND(I652*H652,2)</f>
        <v>0</v>
      </c>
      <c r="BL652" s="23" t="s">
        <v>141</v>
      </c>
      <c r="BM652" s="23" t="s">
        <v>780</v>
      </c>
    </row>
    <row r="653" s="1" customFormat="1">
      <c r="B653" s="45"/>
      <c r="C653" s="73"/>
      <c r="D653" s="232" t="s">
        <v>142</v>
      </c>
      <c r="E653" s="73"/>
      <c r="F653" s="233" t="s">
        <v>781</v>
      </c>
      <c r="G653" s="73"/>
      <c r="H653" s="73"/>
      <c r="I653" s="190"/>
      <c r="J653" s="73"/>
      <c r="K653" s="73"/>
      <c r="L653" s="71"/>
      <c r="M653" s="234"/>
      <c r="N653" s="46"/>
      <c r="O653" s="46"/>
      <c r="P653" s="46"/>
      <c r="Q653" s="46"/>
      <c r="R653" s="46"/>
      <c r="S653" s="46"/>
      <c r="T653" s="94"/>
      <c r="AT653" s="23" t="s">
        <v>142</v>
      </c>
      <c r="AU653" s="23" t="s">
        <v>80</v>
      </c>
    </row>
    <row r="654" s="11" customFormat="1">
      <c r="B654" s="235"/>
      <c r="C654" s="236"/>
      <c r="D654" s="232" t="s">
        <v>144</v>
      </c>
      <c r="E654" s="237" t="s">
        <v>21</v>
      </c>
      <c r="F654" s="238" t="s">
        <v>188</v>
      </c>
      <c r="G654" s="236"/>
      <c r="H654" s="239">
        <v>11</v>
      </c>
      <c r="I654" s="240"/>
      <c r="J654" s="236"/>
      <c r="K654" s="236"/>
      <c r="L654" s="241"/>
      <c r="M654" s="242"/>
      <c r="N654" s="243"/>
      <c r="O654" s="243"/>
      <c r="P654" s="243"/>
      <c r="Q654" s="243"/>
      <c r="R654" s="243"/>
      <c r="S654" s="243"/>
      <c r="T654" s="244"/>
      <c r="AT654" s="245" t="s">
        <v>144</v>
      </c>
      <c r="AU654" s="245" t="s">
        <v>80</v>
      </c>
      <c r="AV654" s="11" t="s">
        <v>80</v>
      </c>
      <c r="AW654" s="11" t="s">
        <v>33</v>
      </c>
      <c r="AX654" s="11" t="s">
        <v>70</v>
      </c>
      <c r="AY654" s="245" t="s">
        <v>134</v>
      </c>
    </row>
    <row r="655" s="12" customFormat="1">
      <c r="B655" s="246"/>
      <c r="C655" s="247"/>
      <c r="D655" s="232" t="s">
        <v>144</v>
      </c>
      <c r="E655" s="248" t="s">
        <v>21</v>
      </c>
      <c r="F655" s="249" t="s">
        <v>782</v>
      </c>
      <c r="G655" s="247"/>
      <c r="H655" s="248" t="s">
        <v>21</v>
      </c>
      <c r="I655" s="250"/>
      <c r="J655" s="247"/>
      <c r="K655" s="247"/>
      <c r="L655" s="251"/>
      <c r="M655" s="252"/>
      <c r="N655" s="253"/>
      <c r="O655" s="253"/>
      <c r="P655" s="253"/>
      <c r="Q655" s="253"/>
      <c r="R655" s="253"/>
      <c r="S655" s="253"/>
      <c r="T655" s="254"/>
      <c r="AT655" s="255" t="s">
        <v>144</v>
      </c>
      <c r="AU655" s="255" t="s">
        <v>80</v>
      </c>
      <c r="AV655" s="12" t="s">
        <v>78</v>
      </c>
      <c r="AW655" s="12" t="s">
        <v>33</v>
      </c>
      <c r="AX655" s="12" t="s">
        <v>70</v>
      </c>
      <c r="AY655" s="255" t="s">
        <v>134</v>
      </c>
    </row>
    <row r="656" s="13" customFormat="1">
      <c r="B656" s="256"/>
      <c r="C656" s="257"/>
      <c r="D656" s="232" t="s">
        <v>144</v>
      </c>
      <c r="E656" s="258" t="s">
        <v>21</v>
      </c>
      <c r="F656" s="259" t="s">
        <v>148</v>
      </c>
      <c r="G656" s="257"/>
      <c r="H656" s="260">
        <v>11</v>
      </c>
      <c r="I656" s="261"/>
      <c r="J656" s="257"/>
      <c r="K656" s="257"/>
      <c r="L656" s="262"/>
      <c r="M656" s="263"/>
      <c r="N656" s="264"/>
      <c r="O656" s="264"/>
      <c r="P656" s="264"/>
      <c r="Q656" s="264"/>
      <c r="R656" s="264"/>
      <c r="S656" s="264"/>
      <c r="T656" s="265"/>
      <c r="AT656" s="266" t="s">
        <v>144</v>
      </c>
      <c r="AU656" s="266" t="s">
        <v>80</v>
      </c>
      <c r="AV656" s="13" t="s">
        <v>141</v>
      </c>
      <c r="AW656" s="13" t="s">
        <v>33</v>
      </c>
      <c r="AX656" s="13" t="s">
        <v>78</v>
      </c>
      <c r="AY656" s="266" t="s">
        <v>134</v>
      </c>
    </row>
    <row r="657" s="1" customFormat="1" ht="25.5" customHeight="1">
      <c r="B657" s="45"/>
      <c r="C657" s="220" t="s">
        <v>478</v>
      </c>
      <c r="D657" s="220" t="s">
        <v>136</v>
      </c>
      <c r="E657" s="221" t="s">
        <v>783</v>
      </c>
      <c r="F657" s="222" t="s">
        <v>784</v>
      </c>
      <c r="G657" s="223" t="s">
        <v>139</v>
      </c>
      <c r="H657" s="224">
        <v>11</v>
      </c>
      <c r="I657" s="225"/>
      <c r="J657" s="226">
        <f>ROUND(I657*H657,2)</f>
        <v>0</v>
      </c>
      <c r="K657" s="222" t="s">
        <v>140</v>
      </c>
      <c r="L657" s="71"/>
      <c r="M657" s="227" t="s">
        <v>21</v>
      </c>
      <c r="N657" s="228" t="s">
        <v>41</v>
      </c>
      <c r="O657" s="46"/>
      <c r="P657" s="229">
        <f>O657*H657</f>
        <v>0</v>
      </c>
      <c r="Q657" s="229">
        <v>0</v>
      </c>
      <c r="R657" s="229">
        <f>Q657*H657</f>
        <v>0</v>
      </c>
      <c r="S657" s="229">
        <v>0</v>
      </c>
      <c r="T657" s="230">
        <f>S657*H657</f>
        <v>0</v>
      </c>
      <c r="AR657" s="23" t="s">
        <v>141</v>
      </c>
      <c r="AT657" s="23" t="s">
        <v>136</v>
      </c>
      <c r="AU657" s="23" t="s">
        <v>80</v>
      </c>
      <c r="AY657" s="23" t="s">
        <v>134</v>
      </c>
      <c r="BE657" s="231">
        <f>IF(N657="základní",J657,0)</f>
        <v>0</v>
      </c>
      <c r="BF657" s="231">
        <f>IF(N657="snížená",J657,0)</f>
        <v>0</v>
      </c>
      <c r="BG657" s="231">
        <f>IF(N657="zákl. přenesená",J657,0)</f>
        <v>0</v>
      </c>
      <c r="BH657" s="231">
        <f>IF(N657="sníž. přenesená",J657,0)</f>
        <v>0</v>
      </c>
      <c r="BI657" s="231">
        <f>IF(N657="nulová",J657,0)</f>
        <v>0</v>
      </c>
      <c r="BJ657" s="23" t="s">
        <v>78</v>
      </c>
      <c r="BK657" s="231">
        <f>ROUND(I657*H657,2)</f>
        <v>0</v>
      </c>
      <c r="BL657" s="23" t="s">
        <v>141</v>
      </c>
      <c r="BM657" s="23" t="s">
        <v>785</v>
      </c>
    </row>
    <row r="658" s="11" customFormat="1">
      <c r="B658" s="235"/>
      <c r="C658" s="236"/>
      <c r="D658" s="232" t="s">
        <v>144</v>
      </c>
      <c r="E658" s="237" t="s">
        <v>21</v>
      </c>
      <c r="F658" s="238" t="s">
        <v>188</v>
      </c>
      <c r="G658" s="236"/>
      <c r="H658" s="239">
        <v>11</v>
      </c>
      <c r="I658" s="240"/>
      <c r="J658" s="236"/>
      <c r="K658" s="236"/>
      <c r="L658" s="241"/>
      <c r="M658" s="242"/>
      <c r="N658" s="243"/>
      <c r="O658" s="243"/>
      <c r="P658" s="243"/>
      <c r="Q658" s="243"/>
      <c r="R658" s="243"/>
      <c r="S658" s="243"/>
      <c r="T658" s="244"/>
      <c r="AT658" s="245" t="s">
        <v>144</v>
      </c>
      <c r="AU658" s="245" t="s">
        <v>80</v>
      </c>
      <c r="AV658" s="11" t="s">
        <v>80</v>
      </c>
      <c r="AW658" s="11" t="s">
        <v>33</v>
      </c>
      <c r="AX658" s="11" t="s">
        <v>70</v>
      </c>
      <c r="AY658" s="245" t="s">
        <v>134</v>
      </c>
    </row>
    <row r="659" s="12" customFormat="1">
      <c r="B659" s="246"/>
      <c r="C659" s="247"/>
      <c r="D659" s="232" t="s">
        <v>144</v>
      </c>
      <c r="E659" s="248" t="s">
        <v>21</v>
      </c>
      <c r="F659" s="249" t="s">
        <v>782</v>
      </c>
      <c r="G659" s="247"/>
      <c r="H659" s="248" t="s">
        <v>21</v>
      </c>
      <c r="I659" s="250"/>
      <c r="J659" s="247"/>
      <c r="K659" s="247"/>
      <c r="L659" s="251"/>
      <c r="M659" s="252"/>
      <c r="N659" s="253"/>
      <c r="O659" s="253"/>
      <c r="P659" s="253"/>
      <c r="Q659" s="253"/>
      <c r="R659" s="253"/>
      <c r="S659" s="253"/>
      <c r="T659" s="254"/>
      <c r="AT659" s="255" t="s">
        <v>144</v>
      </c>
      <c r="AU659" s="255" t="s">
        <v>80</v>
      </c>
      <c r="AV659" s="12" t="s">
        <v>78</v>
      </c>
      <c r="AW659" s="12" t="s">
        <v>33</v>
      </c>
      <c r="AX659" s="12" t="s">
        <v>70</v>
      </c>
      <c r="AY659" s="255" t="s">
        <v>134</v>
      </c>
    </row>
    <row r="660" s="13" customFormat="1">
      <c r="B660" s="256"/>
      <c r="C660" s="257"/>
      <c r="D660" s="232" t="s">
        <v>144</v>
      </c>
      <c r="E660" s="258" t="s">
        <v>21</v>
      </c>
      <c r="F660" s="259" t="s">
        <v>148</v>
      </c>
      <c r="G660" s="257"/>
      <c r="H660" s="260">
        <v>11</v>
      </c>
      <c r="I660" s="261"/>
      <c r="J660" s="257"/>
      <c r="K660" s="257"/>
      <c r="L660" s="262"/>
      <c r="M660" s="263"/>
      <c r="N660" s="264"/>
      <c r="O660" s="264"/>
      <c r="P660" s="264"/>
      <c r="Q660" s="264"/>
      <c r="R660" s="264"/>
      <c r="S660" s="264"/>
      <c r="T660" s="265"/>
      <c r="AT660" s="266" t="s">
        <v>144</v>
      </c>
      <c r="AU660" s="266" t="s">
        <v>80</v>
      </c>
      <c r="AV660" s="13" t="s">
        <v>141</v>
      </c>
      <c r="AW660" s="13" t="s">
        <v>33</v>
      </c>
      <c r="AX660" s="13" t="s">
        <v>78</v>
      </c>
      <c r="AY660" s="266" t="s">
        <v>134</v>
      </c>
    </row>
    <row r="661" s="1" customFormat="1" ht="16.5" customHeight="1">
      <c r="B661" s="45"/>
      <c r="C661" s="220" t="s">
        <v>786</v>
      </c>
      <c r="D661" s="220" t="s">
        <v>136</v>
      </c>
      <c r="E661" s="221" t="s">
        <v>787</v>
      </c>
      <c r="F661" s="222" t="s">
        <v>788</v>
      </c>
      <c r="G661" s="223" t="s">
        <v>139</v>
      </c>
      <c r="H661" s="224">
        <v>11</v>
      </c>
      <c r="I661" s="225"/>
      <c r="J661" s="226">
        <f>ROUND(I661*H661,2)</f>
        <v>0</v>
      </c>
      <c r="K661" s="222" t="s">
        <v>140</v>
      </c>
      <c r="L661" s="71"/>
      <c r="M661" s="227" t="s">
        <v>21</v>
      </c>
      <c r="N661" s="228" t="s">
        <v>41</v>
      </c>
      <c r="O661" s="46"/>
      <c r="P661" s="229">
        <f>O661*H661</f>
        <v>0</v>
      </c>
      <c r="Q661" s="229">
        <v>0</v>
      </c>
      <c r="R661" s="229">
        <f>Q661*H661</f>
        <v>0</v>
      </c>
      <c r="S661" s="229">
        <v>0</v>
      </c>
      <c r="T661" s="230">
        <f>S661*H661</f>
        <v>0</v>
      </c>
      <c r="AR661" s="23" t="s">
        <v>141</v>
      </c>
      <c r="AT661" s="23" t="s">
        <v>136</v>
      </c>
      <c r="AU661" s="23" t="s">
        <v>80</v>
      </c>
      <c r="AY661" s="23" t="s">
        <v>134</v>
      </c>
      <c r="BE661" s="231">
        <f>IF(N661="základní",J661,0)</f>
        <v>0</v>
      </c>
      <c r="BF661" s="231">
        <f>IF(N661="snížená",J661,0)</f>
        <v>0</v>
      </c>
      <c r="BG661" s="231">
        <f>IF(N661="zákl. přenesená",J661,0)</f>
        <v>0</v>
      </c>
      <c r="BH661" s="231">
        <f>IF(N661="sníž. přenesená",J661,0)</f>
        <v>0</v>
      </c>
      <c r="BI661" s="231">
        <f>IF(N661="nulová",J661,0)</f>
        <v>0</v>
      </c>
      <c r="BJ661" s="23" t="s">
        <v>78</v>
      </c>
      <c r="BK661" s="231">
        <f>ROUND(I661*H661,2)</f>
        <v>0</v>
      </c>
      <c r="BL661" s="23" t="s">
        <v>141</v>
      </c>
      <c r="BM661" s="23" t="s">
        <v>789</v>
      </c>
    </row>
    <row r="662" s="11" customFormat="1">
      <c r="B662" s="235"/>
      <c r="C662" s="236"/>
      <c r="D662" s="232" t="s">
        <v>144</v>
      </c>
      <c r="E662" s="237" t="s">
        <v>21</v>
      </c>
      <c r="F662" s="238" t="s">
        <v>188</v>
      </c>
      <c r="G662" s="236"/>
      <c r="H662" s="239">
        <v>11</v>
      </c>
      <c r="I662" s="240"/>
      <c r="J662" s="236"/>
      <c r="K662" s="236"/>
      <c r="L662" s="241"/>
      <c r="M662" s="242"/>
      <c r="N662" s="243"/>
      <c r="O662" s="243"/>
      <c r="P662" s="243"/>
      <c r="Q662" s="243"/>
      <c r="R662" s="243"/>
      <c r="S662" s="243"/>
      <c r="T662" s="244"/>
      <c r="AT662" s="245" t="s">
        <v>144</v>
      </c>
      <c r="AU662" s="245" t="s">
        <v>80</v>
      </c>
      <c r="AV662" s="11" t="s">
        <v>80</v>
      </c>
      <c r="AW662" s="11" t="s">
        <v>33</v>
      </c>
      <c r="AX662" s="11" t="s">
        <v>70</v>
      </c>
      <c r="AY662" s="245" t="s">
        <v>134</v>
      </c>
    </row>
    <row r="663" s="12" customFormat="1">
      <c r="B663" s="246"/>
      <c r="C663" s="247"/>
      <c r="D663" s="232" t="s">
        <v>144</v>
      </c>
      <c r="E663" s="248" t="s">
        <v>21</v>
      </c>
      <c r="F663" s="249" t="s">
        <v>782</v>
      </c>
      <c r="G663" s="247"/>
      <c r="H663" s="248" t="s">
        <v>21</v>
      </c>
      <c r="I663" s="250"/>
      <c r="J663" s="247"/>
      <c r="K663" s="247"/>
      <c r="L663" s="251"/>
      <c r="M663" s="252"/>
      <c r="N663" s="253"/>
      <c r="O663" s="253"/>
      <c r="P663" s="253"/>
      <c r="Q663" s="253"/>
      <c r="R663" s="253"/>
      <c r="S663" s="253"/>
      <c r="T663" s="254"/>
      <c r="AT663" s="255" t="s">
        <v>144</v>
      </c>
      <c r="AU663" s="255" t="s">
        <v>80</v>
      </c>
      <c r="AV663" s="12" t="s">
        <v>78</v>
      </c>
      <c r="AW663" s="12" t="s">
        <v>33</v>
      </c>
      <c r="AX663" s="12" t="s">
        <v>70</v>
      </c>
      <c r="AY663" s="255" t="s">
        <v>134</v>
      </c>
    </row>
    <row r="664" s="13" customFormat="1">
      <c r="B664" s="256"/>
      <c r="C664" s="257"/>
      <c r="D664" s="232" t="s">
        <v>144</v>
      </c>
      <c r="E664" s="258" t="s">
        <v>21</v>
      </c>
      <c r="F664" s="259" t="s">
        <v>148</v>
      </c>
      <c r="G664" s="257"/>
      <c r="H664" s="260">
        <v>11</v>
      </c>
      <c r="I664" s="261"/>
      <c r="J664" s="257"/>
      <c r="K664" s="257"/>
      <c r="L664" s="262"/>
      <c r="M664" s="263"/>
      <c r="N664" s="264"/>
      <c r="O664" s="264"/>
      <c r="P664" s="264"/>
      <c r="Q664" s="264"/>
      <c r="R664" s="264"/>
      <c r="S664" s="264"/>
      <c r="T664" s="265"/>
      <c r="AT664" s="266" t="s">
        <v>144</v>
      </c>
      <c r="AU664" s="266" t="s">
        <v>80</v>
      </c>
      <c r="AV664" s="13" t="s">
        <v>141</v>
      </c>
      <c r="AW664" s="13" t="s">
        <v>33</v>
      </c>
      <c r="AX664" s="13" t="s">
        <v>78</v>
      </c>
      <c r="AY664" s="266" t="s">
        <v>134</v>
      </c>
    </row>
    <row r="665" s="10" customFormat="1" ht="29.88" customHeight="1">
      <c r="B665" s="204"/>
      <c r="C665" s="205"/>
      <c r="D665" s="206" t="s">
        <v>69</v>
      </c>
      <c r="E665" s="218" t="s">
        <v>790</v>
      </c>
      <c r="F665" s="218" t="s">
        <v>791</v>
      </c>
      <c r="G665" s="205"/>
      <c r="H665" s="205"/>
      <c r="I665" s="208"/>
      <c r="J665" s="219">
        <f>BK665</f>
        <v>0</v>
      </c>
      <c r="K665" s="205"/>
      <c r="L665" s="210"/>
      <c r="M665" s="211"/>
      <c r="N665" s="212"/>
      <c r="O665" s="212"/>
      <c r="P665" s="213">
        <f>SUM(P666:P730)</f>
        <v>0</v>
      </c>
      <c r="Q665" s="212"/>
      <c r="R665" s="213">
        <f>SUM(R666:R730)</f>
        <v>0</v>
      </c>
      <c r="S665" s="212"/>
      <c r="T665" s="214">
        <f>SUM(T666:T730)</f>
        <v>0</v>
      </c>
      <c r="AR665" s="215" t="s">
        <v>78</v>
      </c>
      <c r="AT665" s="216" t="s">
        <v>69</v>
      </c>
      <c r="AU665" s="216" t="s">
        <v>78</v>
      </c>
      <c r="AY665" s="215" t="s">
        <v>134</v>
      </c>
      <c r="BK665" s="217">
        <f>SUM(BK666:BK730)</f>
        <v>0</v>
      </c>
    </row>
    <row r="666" s="1" customFormat="1" ht="25.5" customHeight="1">
      <c r="B666" s="45"/>
      <c r="C666" s="220" t="s">
        <v>483</v>
      </c>
      <c r="D666" s="220" t="s">
        <v>136</v>
      </c>
      <c r="E666" s="221" t="s">
        <v>792</v>
      </c>
      <c r="F666" s="222" t="s">
        <v>793</v>
      </c>
      <c r="G666" s="223" t="s">
        <v>261</v>
      </c>
      <c r="H666" s="224">
        <v>1316.06</v>
      </c>
      <c r="I666" s="225"/>
      <c r="J666" s="226">
        <f>ROUND(I666*H666,2)</f>
        <v>0</v>
      </c>
      <c r="K666" s="222" t="s">
        <v>140</v>
      </c>
      <c r="L666" s="71"/>
      <c r="M666" s="227" t="s">
        <v>21</v>
      </c>
      <c r="N666" s="228" t="s">
        <v>41</v>
      </c>
      <c r="O666" s="46"/>
      <c r="P666" s="229">
        <f>O666*H666</f>
        <v>0</v>
      </c>
      <c r="Q666" s="229">
        <v>0</v>
      </c>
      <c r="R666" s="229">
        <f>Q666*H666</f>
        <v>0</v>
      </c>
      <c r="S666" s="229">
        <v>0</v>
      </c>
      <c r="T666" s="230">
        <f>S666*H666</f>
        <v>0</v>
      </c>
      <c r="AR666" s="23" t="s">
        <v>141</v>
      </c>
      <c r="AT666" s="23" t="s">
        <v>136</v>
      </c>
      <c r="AU666" s="23" t="s">
        <v>80</v>
      </c>
      <c r="AY666" s="23" t="s">
        <v>134</v>
      </c>
      <c r="BE666" s="231">
        <f>IF(N666="základní",J666,0)</f>
        <v>0</v>
      </c>
      <c r="BF666" s="231">
        <f>IF(N666="snížená",J666,0)</f>
        <v>0</v>
      </c>
      <c r="BG666" s="231">
        <f>IF(N666="zákl. přenesená",J666,0)</f>
        <v>0</v>
      </c>
      <c r="BH666" s="231">
        <f>IF(N666="sníž. přenesená",J666,0)</f>
        <v>0</v>
      </c>
      <c r="BI666" s="231">
        <f>IF(N666="nulová",J666,0)</f>
        <v>0</v>
      </c>
      <c r="BJ666" s="23" t="s">
        <v>78</v>
      </c>
      <c r="BK666" s="231">
        <f>ROUND(I666*H666,2)</f>
        <v>0</v>
      </c>
      <c r="BL666" s="23" t="s">
        <v>141</v>
      </c>
      <c r="BM666" s="23" t="s">
        <v>794</v>
      </c>
    </row>
    <row r="667" s="1" customFormat="1">
      <c r="B667" s="45"/>
      <c r="C667" s="73"/>
      <c r="D667" s="232" t="s">
        <v>142</v>
      </c>
      <c r="E667" s="73"/>
      <c r="F667" s="233" t="s">
        <v>795</v>
      </c>
      <c r="G667" s="73"/>
      <c r="H667" s="73"/>
      <c r="I667" s="190"/>
      <c r="J667" s="73"/>
      <c r="K667" s="73"/>
      <c r="L667" s="71"/>
      <c r="M667" s="234"/>
      <c r="N667" s="46"/>
      <c r="O667" s="46"/>
      <c r="P667" s="46"/>
      <c r="Q667" s="46"/>
      <c r="R667" s="46"/>
      <c r="S667" s="46"/>
      <c r="T667" s="94"/>
      <c r="AT667" s="23" t="s">
        <v>142</v>
      </c>
      <c r="AU667" s="23" t="s">
        <v>80</v>
      </c>
    </row>
    <row r="668" s="11" customFormat="1">
      <c r="B668" s="235"/>
      <c r="C668" s="236"/>
      <c r="D668" s="232" t="s">
        <v>144</v>
      </c>
      <c r="E668" s="237" t="s">
        <v>21</v>
      </c>
      <c r="F668" s="238" t="s">
        <v>796</v>
      </c>
      <c r="G668" s="236"/>
      <c r="H668" s="239">
        <v>1316.06</v>
      </c>
      <c r="I668" s="240"/>
      <c r="J668" s="236"/>
      <c r="K668" s="236"/>
      <c r="L668" s="241"/>
      <c r="M668" s="242"/>
      <c r="N668" s="243"/>
      <c r="O668" s="243"/>
      <c r="P668" s="243"/>
      <c r="Q668" s="243"/>
      <c r="R668" s="243"/>
      <c r="S668" s="243"/>
      <c r="T668" s="244"/>
      <c r="AT668" s="245" t="s">
        <v>144</v>
      </c>
      <c r="AU668" s="245" t="s">
        <v>80</v>
      </c>
      <c r="AV668" s="11" t="s">
        <v>80</v>
      </c>
      <c r="AW668" s="11" t="s">
        <v>33</v>
      </c>
      <c r="AX668" s="11" t="s">
        <v>70</v>
      </c>
      <c r="AY668" s="245" t="s">
        <v>134</v>
      </c>
    </row>
    <row r="669" s="12" customFormat="1">
      <c r="B669" s="246"/>
      <c r="C669" s="247"/>
      <c r="D669" s="232" t="s">
        <v>144</v>
      </c>
      <c r="E669" s="248" t="s">
        <v>21</v>
      </c>
      <c r="F669" s="249" t="s">
        <v>797</v>
      </c>
      <c r="G669" s="247"/>
      <c r="H669" s="248" t="s">
        <v>21</v>
      </c>
      <c r="I669" s="250"/>
      <c r="J669" s="247"/>
      <c r="K669" s="247"/>
      <c r="L669" s="251"/>
      <c r="M669" s="252"/>
      <c r="N669" s="253"/>
      <c r="O669" s="253"/>
      <c r="P669" s="253"/>
      <c r="Q669" s="253"/>
      <c r="R669" s="253"/>
      <c r="S669" s="253"/>
      <c r="T669" s="254"/>
      <c r="AT669" s="255" t="s">
        <v>144</v>
      </c>
      <c r="AU669" s="255" t="s">
        <v>80</v>
      </c>
      <c r="AV669" s="12" t="s">
        <v>78</v>
      </c>
      <c r="AW669" s="12" t="s">
        <v>33</v>
      </c>
      <c r="AX669" s="12" t="s">
        <v>70</v>
      </c>
      <c r="AY669" s="255" t="s">
        <v>134</v>
      </c>
    </row>
    <row r="670" s="13" customFormat="1">
      <c r="B670" s="256"/>
      <c r="C670" s="257"/>
      <c r="D670" s="232" t="s">
        <v>144</v>
      </c>
      <c r="E670" s="258" t="s">
        <v>21</v>
      </c>
      <c r="F670" s="259" t="s">
        <v>148</v>
      </c>
      <c r="G670" s="257"/>
      <c r="H670" s="260">
        <v>1316.06</v>
      </c>
      <c r="I670" s="261"/>
      <c r="J670" s="257"/>
      <c r="K670" s="257"/>
      <c r="L670" s="262"/>
      <c r="M670" s="263"/>
      <c r="N670" s="264"/>
      <c r="O670" s="264"/>
      <c r="P670" s="264"/>
      <c r="Q670" s="264"/>
      <c r="R670" s="264"/>
      <c r="S670" s="264"/>
      <c r="T670" s="265"/>
      <c r="AT670" s="266" t="s">
        <v>144</v>
      </c>
      <c r="AU670" s="266" t="s">
        <v>80</v>
      </c>
      <c r="AV670" s="13" t="s">
        <v>141</v>
      </c>
      <c r="AW670" s="13" t="s">
        <v>33</v>
      </c>
      <c r="AX670" s="13" t="s">
        <v>78</v>
      </c>
      <c r="AY670" s="266" t="s">
        <v>134</v>
      </c>
    </row>
    <row r="671" s="1" customFormat="1" ht="25.5" customHeight="1">
      <c r="B671" s="45"/>
      <c r="C671" s="220" t="s">
        <v>798</v>
      </c>
      <c r="D671" s="220" t="s">
        <v>136</v>
      </c>
      <c r="E671" s="221" t="s">
        <v>799</v>
      </c>
      <c r="F671" s="222" t="s">
        <v>800</v>
      </c>
      <c r="G671" s="223" t="s">
        <v>261</v>
      </c>
      <c r="H671" s="224">
        <v>25005.139999999999</v>
      </c>
      <c r="I671" s="225"/>
      <c r="J671" s="226">
        <f>ROUND(I671*H671,2)</f>
        <v>0</v>
      </c>
      <c r="K671" s="222" t="s">
        <v>140</v>
      </c>
      <c r="L671" s="71"/>
      <c r="M671" s="227" t="s">
        <v>21</v>
      </c>
      <c r="N671" s="228" t="s">
        <v>41</v>
      </c>
      <c r="O671" s="46"/>
      <c r="P671" s="229">
        <f>O671*H671</f>
        <v>0</v>
      </c>
      <c r="Q671" s="229">
        <v>0</v>
      </c>
      <c r="R671" s="229">
        <f>Q671*H671</f>
        <v>0</v>
      </c>
      <c r="S671" s="229">
        <v>0</v>
      </c>
      <c r="T671" s="230">
        <f>S671*H671</f>
        <v>0</v>
      </c>
      <c r="AR671" s="23" t="s">
        <v>141</v>
      </c>
      <c r="AT671" s="23" t="s">
        <v>136</v>
      </c>
      <c r="AU671" s="23" t="s">
        <v>80</v>
      </c>
      <c r="AY671" s="23" t="s">
        <v>134</v>
      </c>
      <c r="BE671" s="231">
        <f>IF(N671="základní",J671,0)</f>
        <v>0</v>
      </c>
      <c r="BF671" s="231">
        <f>IF(N671="snížená",J671,0)</f>
        <v>0</v>
      </c>
      <c r="BG671" s="231">
        <f>IF(N671="zákl. přenesená",J671,0)</f>
        <v>0</v>
      </c>
      <c r="BH671" s="231">
        <f>IF(N671="sníž. přenesená",J671,0)</f>
        <v>0</v>
      </c>
      <c r="BI671" s="231">
        <f>IF(N671="nulová",J671,0)</f>
        <v>0</v>
      </c>
      <c r="BJ671" s="23" t="s">
        <v>78</v>
      </c>
      <c r="BK671" s="231">
        <f>ROUND(I671*H671,2)</f>
        <v>0</v>
      </c>
      <c r="BL671" s="23" t="s">
        <v>141</v>
      </c>
      <c r="BM671" s="23" t="s">
        <v>801</v>
      </c>
    </row>
    <row r="672" s="1" customFormat="1">
      <c r="B672" s="45"/>
      <c r="C672" s="73"/>
      <c r="D672" s="232" t="s">
        <v>142</v>
      </c>
      <c r="E672" s="73"/>
      <c r="F672" s="233" t="s">
        <v>795</v>
      </c>
      <c r="G672" s="73"/>
      <c r="H672" s="73"/>
      <c r="I672" s="190"/>
      <c r="J672" s="73"/>
      <c r="K672" s="73"/>
      <c r="L672" s="71"/>
      <c r="M672" s="234"/>
      <c r="N672" s="46"/>
      <c r="O672" s="46"/>
      <c r="P672" s="46"/>
      <c r="Q672" s="46"/>
      <c r="R672" s="46"/>
      <c r="S672" s="46"/>
      <c r="T672" s="94"/>
      <c r="AT672" s="23" t="s">
        <v>142</v>
      </c>
      <c r="AU672" s="23" t="s">
        <v>80</v>
      </c>
    </row>
    <row r="673" s="11" customFormat="1">
      <c r="B673" s="235"/>
      <c r="C673" s="236"/>
      <c r="D673" s="232" t="s">
        <v>144</v>
      </c>
      <c r="E673" s="237" t="s">
        <v>21</v>
      </c>
      <c r="F673" s="238" t="s">
        <v>802</v>
      </c>
      <c r="G673" s="236"/>
      <c r="H673" s="239">
        <v>25005.139999999999</v>
      </c>
      <c r="I673" s="240"/>
      <c r="J673" s="236"/>
      <c r="K673" s="236"/>
      <c r="L673" s="241"/>
      <c r="M673" s="242"/>
      <c r="N673" s="243"/>
      <c r="O673" s="243"/>
      <c r="P673" s="243"/>
      <c r="Q673" s="243"/>
      <c r="R673" s="243"/>
      <c r="S673" s="243"/>
      <c r="T673" s="244"/>
      <c r="AT673" s="245" t="s">
        <v>144</v>
      </c>
      <c r="AU673" s="245" t="s">
        <v>80</v>
      </c>
      <c r="AV673" s="11" t="s">
        <v>80</v>
      </c>
      <c r="AW673" s="11" t="s">
        <v>33</v>
      </c>
      <c r="AX673" s="11" t="s">
        <v>70</v>
      </c>
      <c r="AY673" s="245" t="s">
        <v>134</v>
      </c>
    </row>
    <row r="674" s="13" customFormat="1">
      <c r="B674" s="256"/>
      <c r="C674" s="257"/>
      <c r="D674" s="232" t="s">
        <v>144</v>
      </c>
      <c r="E674" s="258" t="s">
        <v>21</v>
      </c>
      <c r="F674" s="259" t="s">
        <v>148</v>
      </c>
      <c r="G674" s="257"/>
      <c r="H674" s="260">
        <v>25005.139999999999</v>
      </c>
      <c r="I674" s="261"/>
      <c r="J674" s="257"/>
      <c r="K674" s="257"/>
      <c r="L674" s="262"/>
      <c r="M674" s="263"/>
      <c r="N674" s="264"/>
      <c r="O674" s="264"/>
      <c r="P674" s="264"/>
      <c r="Q674" s="264"/>
      <c r="R674" s="264"/>
      <c r="S674" s="264"/>
      <c r="T674" s="265"/>
      <c r="AT674" s="266" t="s">
        <v>144</v>
      </c>
      <c r="AU674" s="266" t="s">
        <v>80</v>
      </c>
      <c r="AV674" s="13" t="s">
        <v>141</v>
      </c>
      <c r="AW674" s="13" t="s">
        <v>33</v>
      </c>
      <c r="AX674" s="13" t="s">
        <v>78</v>
      </c>
      <c r="AY674" s="266" t="s">
        <v>134</v>
      </c>
    </row>
    <row r="675" s="1" customFormat="1" ht="25.5" customHeight="1">
      <c r="B675" s="45"/>
      <c r="C675" s="220" t="s">
        <v>488</v>
      </c>
      <c r="D675" s="220" t="s">
        <v>136</v>
      </c>
      <c r="E675" s="221" t="s">
        <v>803</v>
      </c>
      <c r="F675" s="222" t="s">
        <v>804</v>
      </c>
      <c r="G675" s="223" t="s">
        <v>261</v>
      </c>
      <c r="H675" s="224">
        <v>52.659999999999997</v>
      </c>
      <c r="I675" s="225"/>
      <c r="J675" s="226">
        <f>ROUND(I675*H675,2)</f>
        <v>0</v>
      </c>
      <c r="K675" s="222" t="s">
        <v>140</v>
      </c>
      <c r="L675" s="71"/>
      <c r="M675" s="227" t="s">
        <v>21</v>
      </c>
      <c r="N675" s="228" t="s">
        <v>41</v>
      </c>
      <c r="O675" s="46"/>
      <c r="P675" s="229">
        <f>O675*H675</f>
        <v>0</v>
      </c>
      <c r="Q675" s="229">
        <v>0</v>
      </c>
      <c r="R675" s="229">
        <f>Q675*H675</f>
        <v>0</v>
      </c>
      <c r="S675" s="229">
        <v>0</v>
      </c>
      <c r="T675" s="230">
        <f>S675*H675</f>
        <v>0</v>
      </c>
      <c r="AR675" s="23" t="s">
        <v>141</v>
      </c>
      <c r="AT675" s="23" t="s">
        <v>136</v>
      </c>
      <c r="AU675" s="23" t="s">
        <v>80</v>
      </c>
      <c r="AY675" s="23" t="s">
        <v>134</v>
      </c>
      <c r="BE675" s="231">
        <f>IF(N675="základní",J675,0)</f>
        <v>0</v>
      </c>
      <c r="BF675" s="231">
        <f>IF(N675="snížená",J675,0)</f>
        <v>0</v>
      </c>
      <c r="BG675" s="231">
        <f>IF(N675="zákl. přenesená",J675,0)</f>
        <v>0</v>
      </c>
      <c r="BH675" s="231">
        <f>IF(N675="sníž. přenesená",J675,0)</f>
        <v>0</v>
      </c>
      <c r="BI675" s="231">
        <f>IF(N675="nulová",J675,0)</f>
        <v>0</v>
      </c>
      <c r="BJ675" s="23" t="s">
        <v>78</v>
      </c>
      <c r="BK675" s="231">
        <f>ROUND(I675*H675,2)</f>
        <v>0</v>
      </c>
      <c r="BL675" s="23" t="s">
        <v>141</v>
      </c>
      <c r="BM675" s="23" t="s">
        <v>805</v>
      </c>
    </row>
    <row r="676" s="1" customFormat="1">
      <c r="B676" s="45"/>
      <c r="C676" s="73"/>
      <c r="D676" s="232" t="s">
        <v>142</v>
      </c>
      <c r="E676" s="73"/>
      <c r="F676" s="233" t="s">
        <v>795</v>
      </c>
      <c r="G676" s="73"/>
      <c r="H676" s="73"/>
      <c r="I676" s="190"/>
      <c r="J676" s="73"/>
      <c r="K676" s="73"/>
      <c r="L676" s="71"/>
      <c r="M676" s="234"/>
      <c r="N676" s="46"/>
      <c r="O676" s="46"/>
      <c r="P676" s="46"/>
      <c r="Q676" s="46"/>
      <c r="R676" s="46"/>
      <c r="S676" s="46"/>
      <c r="T676" s="94"/>
      <c r="AT676" s="23" t="s">
        <v>142</v>
      </c>
      <c r="AU676" s="23" t="s">
        <v>80</v>
      </c>
    </row>
    <row r="677" s="11" customFormat="1">
      <c r="B677" s="235"/>
      <c r="C677" s="236"/>
      <c r="D677" s="232" t="s">
        <v>144</v>
      </c>
      <c r="E677" s="237" t="s">
        <v>21</v>
      </c>
      <c r="F677" s="238" t="s">
        <v>806</v>
      </c>
      <c r="G677" s="236"/>
      <c r="H677" s="239">
        <v>3.1200000000000001</v>
      </c>
      <c r="I677" s="240"/>
      <c r="J677" s="236"/>
      <c r="K677" s="236"/>
      <c r="L677" s="241"/>
      <c r="M677" s="242"/>
      <c r="N677" s="243"/>
      <c r="O677" s="243"/>
      <c r="P677" s="243"/>
      <c r="Q677" s="243"/>
      <c r="R677" s="243"/>
      <c r="S677" s="243"/>
      <c r="T677" s="244"/>
      <c r="AT677" s="245" t="s">
        <v>144</v>
      </c>
      <c r="AU677" s="245" t="s">
        <v>80</v>
      </c>
      <c r="AV677" s="11" t="s">
        <v>80</v>
      </c>
      <c r="AW677" s="11" t="s">
        <v>33</v>
      </c>
      <c r="AX677" s="11" t="s">
        <v>70</v>
      </c>
      <c r="AY677" s="245" t="s">
        <v>134</v>
      </c>
    </row>
    <row r="678" s="12" customFormat="1">
      <c r="B678" s="246"/>
      <c r="C678" s="247"/>
      <c r="D678" s="232" t="s">
        <v>144</v>
      </c>
      <c r="E678" s="248" t="s">
        <v>21</v>
      </c>
      <c r="F678" s="249" t="s">
        <v>807</v>
      </c>
      <c r="G678" s="247"/>
      <c r="H678" s="248" t="s">
        <v>21</v>
      </c>
      <c r="I678" s="250"/>
      <c r="J678" s="247"/>
      <c r="K678" s="247"/>
      <c r="L678" s="251"/>
      <c r="M678" s="252"/>
      <c r="N678" s="253"/>
      <c r="O678" s="253"/>
      <c r="P678" s="253"/>
      <c r="Q678" s="253"/>
      <c r="R678" s="253"/>
      <c r="S678" s="253"/>
      <c r="T678" s="254"/>
      <c r="AT678" s="255" t="s">
        <v>144</v>
      </c>
      <c r="AU678" s="255" t="s">
        <v>80</v>
      </c>
      <c r="AV678" s="12" t="s">
        <v>78</v>
      </c>
      <c r="AW678" s="12" t="s">
        <v>33</v>
      </c>
      <c r="AX678" s="12" t="s">
        <v>70</v>
      </c>
      <c r="AY678" s="255" t="s">
        <v>134</v>
      </c>
    </row>
    <row r="679" s="11" customFormat="1">
      <c r="B679" s="235"/>
      <c r="C679" s="236"/>
      <c r="D679" s="232" t="s">
        <v>144</v>
      </c>
      <c r="E679" s="237" t="s">
        <v>21</v>
      </c>
      <c r="F679" s="238" t="s">
        <v>808</v>
      </c>
      <c r="G679" s="236"/>
      <c r="H679" s="239">
        <v>49.539999999999999</v>
      </c>
      <c r="I679" s="240"/>
      <c r="J679" s="236"/>
      <c r="K679" s="236"/>
      <c r="L679" s="241"/>
      <c r="M679" s="242"/>
      <c r="N679" s="243"/>
      <c r="O679" s="243"/>
      <c r="P679" s="243"/>
      <c r="Q679" s="243"/>
      <c r="R679" s="243"/>
      <c r="S679" s="243"/>
      <c r="T679" s="244"/>
      <c r="AT679" s="245" t="s">
        <v>144</v>
      </c>
      <c r="AU679" s="245" t="s">
        <v>80</v>
      </c>
      <c r="AV679" s="11" t="s">
        <v>80</v>
      </c>
      <c r="AW679" s="11" t="s">
        <v>33</v>
      </c>
      <c r="AX679" s="11" t="s">
        <v>70</v>
      </c>
      <c r="AY679" s="245" t="s">
        <v>134</v>
      </c>
    </row>
    <row r="680" s="12" customFormat="1">
      <c r="B680" s="246"/>
      <c r="C680" s="247"/>
      <c r="D680" s="232" t="s">
        <v>144</v>
      </c>
      <c r="E680" s="248" t="s">
        <v>21</v>
      </c>
      <c r="F680" s="249" t="s">
        <v>809</v>
      </c>
      <c r="G680" s="247"/>
      <c r="H680" s="248" t="s">
        <v>21</v>
      </c>
      <c r="I680" s="250"/>
      <c r="J680" s="247"/>
      <c r="K680" s="247"/>
      <c r="L680" s="251"/>
      <c r="M680" s="252"/>
      <c r="N680" s="253"/>
      <c r="O680" s="253"/>
      <c r="P680" s="253"/>
      <c r="Q680" s="253"/>
      <c r="R680" s="253"/>
      <c r="S680" s="253"/>
      <c r="T680" s="254"/>
      <c r="AT680" s="255" t="s">
        <v>144</v>
      </c>
      <c r="AU680" s="255" t="s">
        <v>80</v>
      </c>
      <c r="AV680" s="12" t="s">
        <v>78</v>
      </c>
      <c r="AW680" s="12" t="s">
        <v>33</v>
      </c>
      <c r="AX680" s="12" t="s">
        <v>70</v>
      </c>
      <c r="AY680" s="255" t="s">
        <v>134</v>
      </c>
    </row>
    <row r="681" s="11" customFormat="1">
      <c r="B681" s="235"/>
      <c r="C681" s="236"/>
      <c r="D681" s="232" t="s">
        <v>144</v>
      </c>
      <c r="E681" s="237" t="s">
        <v>21</v>
      </c>
      <c r="F681" s="238" t="s">
        <v>21</v>
      </c>
      <c r="G681" s="236"/>
      <c r="H681" s="239">
        <v>0</v>
      </c>
      <c r="I681" s="240"/>
      <c r="J681" s="236"/>
      <c r="K681" s="236"/>
      <c r="L681" s="241"/>
      <c r="M681" s="242"/>
      <c r="N681" s="243"/>
      <c r="O681" s="243"/>
      <c r="P681" s="243"/>
      <c r="Q681" s="243"/>
      <c r="R681" s="243"/>
      <c r="S681" s="243"/>
      <c r="T681" s="244"/>
      <c r="AT681" s="245" t="s">
        <v>144</v>
      </c>
      <c r="AU681" s="245" t="s">
        <v>80</v>
      </c>
      <c r="AV681" s="11" t="s">
        <v>80</v>
      </c>
      <c r="AW681" s="11" t="s">
        <v>6</v>
      </c>
      <c r="AX681" s="11" t="s">
        <v>70</v>
      </c>
      <c r="AY681" s="245" t="s">
        <v>134</v>
      </c>
    </row>
    <row r="682" s="11" customFormat="1">
      <c r="B682" s="235"/>
      <c r="C682" s="236"/>
      <c r="D682" s="232" t="s">
        <v>144</v>
      </c>
      <c r="E682" s="237" t="s">
        <v>21</v>
      </c>
      <c r="F682" s="238" t="s">
        <v>21</v>
      </c>
      <c r="G682" s="236"/>
      <c r="H682" s="239">
        <v>0</v>
      </c>
      <c r="I682" s="240"/>
      <c r="J682" s="236"/>
      <c r="K682" s="236"/>
      <c r="L682" s="241"/>
      <c r="M682" s="242"/>
      <c r="N682" s="243"/>
      <c r="O682" s="243"/>
      <c r="P682" s="243"/>
      <c r="Q682" s="243"/>
      <c r="R682" s="243"/>
      <c r="S682" s="243"/>
      <c r="T682" s="244"/>
      <c r="AT682" s="245" t="s">
        <v>144</v>
      </c>
      <c r="AU682" s="245" t="s">
        <v>80</v>
      </c>
      <c r="AV682" s="11" t="s">
        <v>80</v>
      </c>
      <c r="AW682" s="11" t="s">
        <v>6</v>
      </c>
      <c r="AX682" s="11" t="s">
        <v>70</v>
      </c>
      <c r="AY682" s="245" t="s">
        <v>134</v>
      </c>
    </row>
    <row r="683" s="13" customFormat="1">
      <c r="B683" s="256"/>
      <c r="C683" s="257"/>
      <c r="D683" s="232" t="s">
        <v>144</v>
      </c>
      <c r="E683" s="258" t="s">
        <v>21</v>
      </c>
      <c r="F683" s="259" t="s">
        <v>148</v>
      </c>
      <c r="G683" s="257"/>
      <c r="H683" s="260">
        <v>52.659999999999997</v>
      </c>
      <c r="I683" s="261"/>
      <c r="J683" s="257"/>
      <c r="K683" s="257"/>
      <c r="L683" s="262"/>
      <c r="M683" s="263"/>
      <c r="N683" s="264"/>
      <c r="O683" s="264"/>
      <c r="P683" s="264"/>
      <c r="Q683" s="264"/>
      <c r="R683" s="264"/>
      <c r="S683" s="264"/>
      <c r="T683" s="265"/>
      <c r="AT683" s="266" t="s">
        <v>144</v>
      </c>
      <c r="AU683" s="266" t="s">
        <v>80</v>
      </c>
      <c r="AV683" s="13" t="s">
        <v>141</v>
      </c>
      <c r="AW683" s="13" t="s">
        <v>33</v>
      </c>
      <c r="AX683" s="13" t="s">
        <v>78</v>
      </c>
      <c r="AY683" s="266" t="s">
        <v>134</v>
      </c>
    </row>
    <row r="684" s="1" customFormat="1" ht="25.5" customHeight="1">
      <c r="B684" s="45"/>
      <c r="C684" s="220" t="s">
        <v>810</v>
      </c>
      <c r="D684" s="220" t="s">
        <v>136</v>
      </c>
      <c r="E684" s="221" t="s">
        <v>811</v>
      </c>
      <c r="F684" s="222" t="s">
        <v>800</v>
      </c>
      <c r="G684" s="223" t="s">
        <v>261</v>
      </c>
      <c r="H684" s="224">
        <v>1000.54</v>
      </c>
      <c r="I684" s="225"/>
      <c r="J684" s="226">
        <f>ROUND(I684*H684,2)</f>
        <v>0</v>
      </c>
      <c r="K684" s="222" t="s">
        <v>140</v>
      </c>
      <c r="L684" s="71"/>
      <c r="M684" s="227" t="s">
        <v>21</v>
      </c>
      <c r="N684" s="228" t="s">
        <v>41</v>
      </c>
      <c r="O684" s="46"/>
      <c r="P684" s="229">
        <f>O684*H684</f>
        <v>0</v>
      </c>
      <c r="Q684" s="229">
        <v>0</v>
      </c>
      <c r="R684" s="229">
        <f>Q684*H684</f>
        <v>0</v>
      </c>
      <c r="S684" s="229">
        <v>0</v>
      </c>
      <c r="T684" s="230">
        <f>S684*H684</f>
        <v>0</v>
      </c>
      <c r="AR684" s="23" t="s">
        <v>141</v>
      </c>
      <c r="AT684" s="23" t="s">
        <v>136</v>
      </c>
      <c r="AU684" s="23" t="s">
        <v>80</v>
      </c>
      <c r="AY684" s="23" t="s">
        <v>134</v>
      </c>
      <c r="BE684" s="231">
        <f>IF(N684="základní",J684,0)</f>
        <v>0</v>
      </c>
      <c r="BF684" s="231">
        <f>IF(N684="snížená",J684,0)</f>
        <v>0</v>
      </c>
      <c r="BG684" s="231">
        <f>IF(N684="zákl. přenesená",J684,0)</f>
        <v>0</v>
      </c>
      <c r="BH684" s="231">
        <f>IF(N684="sníž. přenesená",J684,0)</f>
        <v>0</v>
      </c>
      <c r="BI684" s="231">
        <f>IF(N684="nulová",J684,0)</f>
        <v>0</v>
      </c>
      <c r="BJ684" s="23" t="s">
        <v>78</v>
      </c>
      <c r="BK684" s="231">
        <f>ROUND(I684*H684,2)</f>
        <v>0</v>
      </c>
      <c r="BL684" s="23" t="s">
        <v>141</v>
      </c>
      <c r="BM684" s="23" t="s">
        <v>812</v>
      </c>
    </row>
    <row r="685" s="1" customFormat="1">
      <c r="B685" s="45"/>
      <c r="C685" s="73"/>
      <c r="D685" s="232" t="s">
        <v>142</v>
      </c>
      <c r="E685" s="73"/>
      <c r="F685" s="233" t="s">
        <v>795</v>
      </c>
      <c r="G685" s="73"/>
      <c r="H685" s="73"/>
      <c r="I685" s="190"/>
      <c r="J685" s="73"/>
      <c r="K685" s="73"/>
      <c r="L685" s="71"/>
      <c r="M685" s="234"/>
      <c r="N685" s="46"/>
      <c r="O685" s="46"/>
      <c r="P685" s="46"/>
      <c r="Q685" s="46"/>
      <c r="R685" s="46"/>
      <c r="S685" s="46"/>
      <c r="T685" s="94"/>
      <c r="AT685" s="23" t="s">
        <v>142</v>
      </c>
      <c r="AU685" s="23" t="s">
        <v>80</v>
      </c>
    </row>
    <row r="686" s="11" customFormat="1">
      <c r="B686" s="235"/>
      <c r="C686" s="236"/>
      <c r="D686" s="232" t="s">
        <v>144</v>
      </c>
      <c r="E686" s="237" t="s">
        <v>21</v>
      </c>
      <c r="F686" s="238" t="s">
        <v>813</v>
      </c>
      <c r="G686" s="236"/>
      <c r="H686" s="239">
        <v>1000.54</v>
      </c>
      <c r="I686" s="240"/>
      <c r="J686" s="236"/>
      <c r="K686" s="236"/>
      <c r="L686" s="241"/>
      <c r="M686" s="242"/>
      <c r="N686" s="243"/>
      <c r="O686" s="243"/>
      <c r="P686" s="243"/>
      <c r="Q686" s="243"/>
      <c r="R686" s="243"/>
      <c r="S686" s="243"/>
      <c r="T686" s="244"/>
      <c r="AT686" s="245" t="s">
        <v>144</v>
      </c>
      <c r="AU686" s="245" t="s">
        <v>80</v>
      </c>
      <c r="AV686" s="11" t="s">
        <v>80</v>
      </c>
      <c r="AW686" s="11" t="s">
        <v>33</v>
      </c>
      <c r="AX686" s="11" t="s">
        <v>70</v>
      </c>
      <c r="AY686" s="245" t="s">
        <v>134</v>
      </c>
    </row>
    <row r="687" s="13" customFormat="1">
      <c r="B687" s="256"/>
      <c r="C687" s="257"/>
      <c r="D687" s="232" t="s">
        <v>144</v>
      </c>
      <c r="E687" s="258" t="s">
        <v>21</v>
      </c>
      <c r="F687" s="259" t="s">
        <v>148</v>
      </c>
      <c r="G687" s="257"/>
      <c r="H687" s="260">
        <v>1000.54</v>
      </c>
      <c r="I687" s="261"/>
      <c r="J687" s="257"/>
      <c r="K687" s="257"/>
      <c r="L687" s="262"/>
      <c r="M687" s="263"/>
      <c r="N687" s="264"/>
      <c r="O687" s="264"/>
      <c r="P687" s="264"/>
      <c r="Q687" s="264"/>
      <c r="R687" s="264"/>
      <c r="S687" s="264"/>
      <c r="T687" s="265"/>
      <c r="AT687" s="266" t="s">
        <v>144</v>
      </c>
      <c r="AU687" s="266" t="s">
        <v>80</v>
      </c>
      <c r="AV687" s="13" t="s">
        <v>141</v>
      </c>
      <c r="AW687" s="13" t="s">
        <v>33</v>
      </c>
      <c r="AX687" s="13" t="s">
        <v>78</v>
      </c>
      <c r="AY687" s="266" t="s">
        <v>134</v>
      </c>
    </row>
    <row r="688" s="1" customFormat="1" ht="25.5" customHeight="1">
      <c r="B688" s="45"/>
      <c r="C688" s="220" t="s">
        <v>492</v>
      </c>
      <c r="D688" s="220" t="s">
        <v>136</v>
      </c>
      <c r="E688" s="221" t="s">
        <v>814</v>
      </c>
      <c r="F688" s="222" t="s">
        <v>815</v>
      </c>
      <c r="G688" s="223" t="s">
        <v>261</v>
      </c>
      <c r="H688" s="224">
        <v>554.61000000000001</v>
      </c>
      <c r="I688" s="225"/>
      <c r="J688" s="226">
        <f>ROUND(I688*H688,2)</f>
        <v>0</v>
      </c>
      <c r="K688" s="222" t="s">
        <v>21</v>
      </c>
      <c r="L688" s="71"/>
      <c r="M688" s="227" t="s">
        <v>21</v>
      </c>
      <c r="N688" s="228" t="s">
        <v>41</v>
      </c>
      <c r="O688" s="46"/>
      <c r="P688" s="229">
        <f>O688*H688</f>
        <v>0</v>
      </c>
      <c r="Q688" s="229">
        <v>0</v>
      </c>
      <c r="R688" s="229">
        <f>Q688*H688</f>
        <v>0</v>
      </c>
      <c r="S688" s="229">
        <v>0</v>
      </c>
      <c r="T688" s="230">
        <f>S688*H688</f>
        <v>0</v>
      </c>
      <c r="AR688" s="23" t="s">
        <v>141</v>
      </c>
      <c r="AT688" s="23" t="s">
        <v>136</v>
      </c>
      <c r="AU688" s="23" t="s">
        <v>80</v>
      </c>
      <c r="AY688" s="23" t="s">
        <v>134</v>
      </c>
      <c r="BE688" s="231">
        <f>IF(N688="základní",J688,0)</f>
        <v>0</v>
      </c>
      <c r="BF688" s="231">
        <f>IF(N688="snížená",J688,0)</f>
        <v>0</v>
      </c>
      <c r="BG688" s="231">
        <f>IF(N688="zákl. přenesená",J688,0)</f>
        <v>0</v>
      </c>
      <c r="BH688" s="231">
        <f>IF(N688="sníž. přenesená",J688,0)</f>
        <v>0</v>
      </c>
      <c r="BI688" s="231">
        <f>IF(N688="nulová",J688,0)</f>
        <v>0</v>
      </c>
      <c r="BJ688" s="23" t="s">
        <v>78</v>
      </c>
      <c r="BK688" s="231">
        <f>ROUND(I688*H688,2)</f>
        <v>0</v>
      </c>
      <c r="BL688" s="23" t="s">
        <v>141</v>
      </c>
      <c r="BM688" s="23" t="s">
        <v>816</v>
      </c>
    </row>
    <row r="689" s="1" customFormat="1">
      <c r="B689" s="45"/>
      <c r="C689" s="73"/>
      <c r="D689" s="232" t="s">
        <v>142</v>
      </c>
      <c r="E689" s="73"/>
      <c r="F689" s="233" t="s">
        <v>817</v>
      </c>
      <c r="G689" s="73"/>
      <c r="H689" s="73"/>
      <c r="I689" s="190"/>
      <c r="J689" s="73"/>
      <c r="K689" s="73"/>
      <c r="L689" s="71"/>
      <c r="M689" s="234"/>
      <c r="N689" s="46"/>
      <c r="O689" s="46"/>
      <c r="P689" s="46"/>
      <c r="Q689" s="46"/>
      <c r="R689" s="46"/>
      <c r="S689" s="46"/>
      <c r="T689" s="94"/>
      <c r="AT689" s="23" t="s">
        <v>142</v>
      </c>
      <c r="AU689" s="23" t="s">
        <v>80</v>
      </c>
    </row>
    <row r="690" s="11" customFormat="1">
      <c r="B690" s="235"/>
      <c r="C690" s="236"/>
      <c r="D690" s="232" t="s">
        <v>144</v>
      </c>
      <c r="E690" s="237" t="s">
        <v>21</v>
      </c>
      <c r="F690" s="238" t="s">
        <v>818</v>
      </c>
      <c r="G690" s="236"/>
      <c r="H690" s="239">
        <v>554.61000000000001</v>
      </c>
      <c r="I690" s="240"/>
      <c r="J690" s="236"/>
      <c r="K690" s="236"/>
      <c r="L690" s="241"/>
      <c r="M690" s="242"/>
      <c r="N690" s="243"/>
      <c r="O690" s="243"/>
      <c r="P690" s="243"/>
      <c r="Q690" s="243"/>
      <c r="R690" s="243"/>
      <c r="S690" s="243"/>
      <c r="T690" s="244"/>
      <c r="AT690" s="245" t="s">
        <v>144</v>
      </c>
      <c r="AU690" s="245" t="s">
        <v>80</v>
      </c>
      <c r="AV690" s="11" t="s">
        <v>80</v>
      </c>
      <c r="AW690" s="11" t="s">
        <v>33</v>
      </c>
      <c r="AX690" s="11" t="s">
        <v>70</v>
      </c>
      <c r="AY690" s="245" t="s">
        <v>134</v>
      </c>
    </row>
    <row r="691" s="12" customFormat="1">
      <c r="B691" s="246"/>
      <c r="C691" s="247"/>
      <c r="D691" s="232" t="s">
        <v>144</v>
      </c>
      <c r="E691" s="248" t="s">
        <v>21</v>
      </c>
      <c r="F691" s="249" t="s">
        <v>819</v>
      </c>
      <c r="G691" s="247"/>
      <c r="H691" s="248" t="s">
        <v>21</v>
      </c>
      <c r="I691" s="250"/>
      <c r="J691" s="247"/>
      <c r="K691" s="247"/>
      <c r="L691" s="251"/>
      <c r="M691" s="252"/>
      <c r="N691" s="253"/>
      <c r="O691" s="253"/>
      <c r="P691" s="253"/>
      <c r="Q691" s="253"/>
      <c r="R691" s="253"/>
      <c r="S691" s="253"/>
      <c r="T691" s="254"/>
      <c r="AT691" s="255" t="s">
        <v>144</v>
      </c>
      <c r="AU691" s="255" t="s">
        <v>80</v>
      </c>
      <c r="AV691" s="12" t="s">
        <v>78</v>
      </c>
      <c r="AW691" s="12" t="s">
        <v>33</v>
      </c>
      <c r="AX691" s="12" t="s">
        <v>70</v>
      </c>
      <c r="AY691" s="255" t="s">
        <v>134</v>
      </c>
    </row>
    <row r="692" s="13" customFormat="1">
      <c r="B692" s="256"/>
      <c r="C692" s="257"/>
      <c r="D692" s="232" t="s">
        <v>144</v>
      </c>
      <c r="E692" s="258" t="s">
        <v>21</v>
      </c>
      <c r="F692" s="259" t="s">
        <v>148</v>
      </c>
      <c r="G692" s="257"/>
      <c r="H692" s="260">
        <v>554.61000000000001</v>
      </c>
      <c r="I692" s="261"/>
      <c r="J692" s="257"/>
      <c r="K692" s="257"/>
      <c r="L692" s="262"/>
      <c r="M692" s="263"/>
      <c r="N692" s="264"/>
      <c r="O692" s="264"/>
      <c r="P692" s="264"/>
      <c r="Q692" s="264"/>
      <c r="R692" s="264"/>
      <c r="S692" s="264"/>
      <c r="T692" s="265"/>
      <c r="AT692" s="266" t="s">
        <v>144</v>
      </c>
      <c r="AU692" s="266" t="s">
        <v>80</v>
      </c>
      <c r="AV692" s="13" t="s">
        <v>141</v>
      </c>
      <c r="AW692" s="13" t="s">
        <v>33</v>
      </c>
      <c r="AX692" s="13" t="s">
        <v>78</v>
      </c>
      <c r="AY692" s="266" t="s">
        <v>134</v>
      </c>
    </row>
    <row r="693" s="1" customFormat="1" ht="16.5" customHeight="1">
      <c r="B693" s="45"/>
      <c r="C693" s="220" t="s">
        <v>820</v>
      </c>
      <c r="D693" s="220" t="s">
        <v>136</v>
      </c>
      <c r="E693" s="221" t="s">
        <v>821</v>
      </c>
      <c r="F693" s="222" t="s">
        <v>822</v>
      </c>
      <c r="G693" s="223" t="s">
        <v>261</v>
      </c>
      <c r="H693" s="224">
        <v>1316.06</v>
      </c>
      <c r="I693" s="225"/>
      <c r="J693" s="226">
        <f>ROUND(I693*H693,2)</f>
        <v>0</v>
      </c>
      <c r="K693" s="222" t="s">
        <v>140</v>
      </c>
      <c r="L693" s="71"/>
      <c r="M693" s="227" t="s">
        <v>21</v>
      </c>
      <c r="N693" s="228" t="s">
        <v>41</v>
      </c>
      <c r="O693" s="46"/>
      <c r="P693" s="229">
        <f>O693*H693</f>
        <v>0</v>
      </c>
      <c r="Q693" s="229">
        <v>0</v>
      </c>
      <c r="R693" s="229">
        <f>Q693*H693</f>
        <v>0</v>
      </c>
      <c r="S693" s="229">
        <v>0</v>
      </c>
      <c r="T693" s="230">
        <f>S693*H693</f>
        <v>0</v>
      </c>
      <c r="AR693" s="23" t="s">
        <v>141</v>
      </c>
      <c r="AT693" s="23" t="s">
        <v>136</v>
      </c>
      <c r="AU693" s="23" t="s">
        <v>80</v>
      </c>
      <c r="AY693" s="23" t="s">
        <v>134</v>
      </c>
      <c r="BE693" s="231">
        <f>IF(N693="základní",J693,0)</f>
        <v>0</v>
      </c>
      <c r="BF693" s="231">
        <f>IF(N693="snížená",J693,0)</f>
        <v>0</v>
      </c>
      <c r="BG693" s="231">
        <f>IF(N693="zákl. přenesená",J693,0)</f>
        <v>0</v>
      </c>
      <c r="BH693" s="231">
        <f>IF(N693="sníž. přenesená",J693,0)</f>
        <v>0</v>
      </c>
      <c r="BI693" s="231">
        <f>IF(N693="nulová",J693,0)</f>
        <v>0</v>
      </c>
      <c r="BJ693" s="23" t="s">
        <v>78</v>
      </c>
      <c r="BK693" s="231">
        <f>ROUND(I693*H693,2)</f>
        <v>0</v>
      </c>
      <c r="BL693" s="23" t="s">
        <v>141</v>
      </c>
      <c r="BM693" s="23" t="s">
        <v>823</v>
      </c>
    </row>
    <row r="694" s="1" customFormat="1">
      <c r="B694" s="45"/>
      <c r="C694" s="73"/>
      <c r="D694" s="232" t="s">
        <v>142</v>
      </c>
      <c r="E694" s="73"/>
      <c r="F694" s="233" t="s">
        <v>824</v>
      </c>
      <c r="G694" s="73"/>
      <c r="H694" s="73"/>
      <c r="I694" s="190"/>
      <c r="J694" s="73"/>
      <c r="K694" s="73"/>
      <c r="L694" s="71"/>
      <c r="M694" s="234"/>
      <c r="N694" s="46"/>
      <c r="O694" s="46"/>
      <c r="P694" s="46"/>
      <c r="Q694" s="46"/>
      <c r="R694" s="46"/>
      <c r="S694" s="46"/>
      <c r="T694" s="94"/>
      <c r="AT694" s="23" t="s">
        <v>142</v>
      </c>
      <c r="AU694" s="23" t="s">
        <v>80</v>
      </c>
    </row>
    <row r="695" s="11" customFormat="1">
      <c r="B695" s="235"/>
      <c r="C695" s="236"/>
      <c r="D695" s="232" t="s">
        <v>144</v>
      </c>
      <c r="E695" s="237" t="s">
        <v>21</v>
      </c>
      <c r="F695" s="238" t="s">
        <v>825</v>
      </c>
      <c r="G695" s="236"/>
      <c r="H695" s="239">
        <v>1316.06</v>
      </c>
      <c r="I695" s="240"/>
      <c r="J695" s="236"/>
      <c r="K695" s="236"/>
      <c r="L695" s="241"/>
      <c r="M695" s="242"/>
      <c r="N695" s="243"/>
      <c r="O695" s="243"/>
      <c r="P695" s="243"/>
      <c r="Q695" s="243"/>
      <c r="R695" s="243"/>
      <c r="S695" s="243"/>
      <c r="T695" s="244"/>
      <c r="AT695" s="245" t="s">
        <v>144</v>
      </c>
      <c r="AU695" s="245" t="s">
        <v>80</v>
      </c>
      <c r="AV695" s="11" t="s">
        <v>80</v>
      </c>
      <c r="AW695" s="11" t="s">
        <v>33</v>
      </c>
      <c r="AX695" s="11" t="s">
        <v>70</v>
      </c>
      <c r="AY695" s="245" t="s">
        <v>134</v>
      </c>
    </row>
    <row r="696" s="13" customFormat="1">
      <c r="B696" s="256"/>
      <c r="C696" s="257"/>
      <c r="D696" s="232" t="s">
        <v>144</v>
      </c>
      <c r="E696" s="258" t="s">
        <v>21</v>
      </c>
      <c r="F696" s="259" t="s">
        <v>148</v>
      </c>
      <c r="G696" s="257"/>
      <c r="H696" s="260">
        <v>1316.06</v>
      </c>
      <c r="I696" s="261"/>
      <c r="J696" s="257"/>
      <c r="K696" s="257"/>
      <c r="L696" s="262"/>
      <c r="M696" s="263"/>
      <c r="N696" s="264"/>
      <c r="O696" s="264"/>
      <c r="P696" s="264"/>
      <c r="Q696" s="264"/>
      <c r="R696" s="264"/>
      <c r="S696" s="264"/>
      <c r="T696" s="265"/>
      <c r="AT696" s="266" t="s">
        <v>144</v>
      </c>
      <c r="AU696" s="266" t="s">
        <v>80</v>
      </c>
      <c r="AV696" s="13" t="s">
        <v>141</v>
      </c>
      <c r="AW696" s="13" t="s">
        <v>33</v>
      </c>
      <c r="AX696" s="13" t="s">
        <v>78</v>
      </c>
      <c r="AY696" s="266" t="s">
        <v>134</v>
      </c>
    </row>
    <row r="697" s="1" customFormat="1" ht="25.5" customHeight="1">
      <c r="B697" s="45"/>
      <c r="C697" s="220" t="s">
        <v>498</v>
      </c>
      <c r="D697" s="220" t="s">
        <v>136</v>
      </c>
      <c r="E697" s="221" t="s">
        <v>826</v>
      </c>
      <c r="F697" s="222" t="s">
        <v>827</v>
      </c>
      <c r="G697" s="223" t="s">
        <v>261</v>
      </c>
      <c r="H697" s="224">
        <v>52.659999999999997</v>
      </c>
      <c r="I697" s="225"/>
      <c r="J697" s="226">
        <f>ROUND(I697*H697,2)</f>
        <v>0</v>
      </c>
      <c r="K697" s="222" t="s">
        <v>140</v>
      </c>
      <c r="L697" s="71"/>
      <c r="M697" s="227" t="s">
        <v>21</v>
      </c>
      <c r="N697" s="228" t="s">
        <v>41</v>
      </c>
      <c r="O697" s="46"/>
      <c r="P697" s="229">
        <f>O697*H697</f>
        <v>0</v>
      </c>
      <c r="Q697" s="229">
        <v>0</v>
      </c>
      <c r="R697" s="229">
        <f>Q697*H697</f>
        <v>0</v>
      </c>
      <c r="S697" s="229">
        <v>0</v>
      </c>
      <c r="T697" s="230">
        <f>S697*H697</f>
        <v>0</v>
      </c>
      <c r="AR697" s="23" t="s">
        <v>141</v>
      </c>
      <c r="AT697" s="23" t="s">
        <v>136</v>
      </c>
      <c r="AU697" s="23" t="s">
        <v>80</v>
      </c>
      <c r="AY697" s="23" t="s">
        <v>134</v>
      </c>
      <c r="BE697" s="231">
        <f>IF(N697="základní",J697,0)</f>
        <v>0</v>
      </c>
      <c r="BF697" s="231">
        <f>IF(N697="snížená",J697,0)</f>
        <v>0</v>
      </c>
      <c r="BG697" s="231">
        <f>IF(N697="zákl. přenesená",J697,0)</f>
        <v>0</v>
      </c>
      <c r="BH697" s="231">
        <f>IF(N697="sníž. přenesená",J697,0)</f>
        <v>0</v>
      </c>
      <c r="BI697" s="231">
        <f>IF(N697="nulová",J697,0)</f>
        <v>0</v>
      </c>
      <c r="BJ697" s="23" t="s">
        <v>78</v>
      </c>
      <c r="BK697" s="231">
        <f>ROUND(I697*H697,2)</f>
        <v>0</v>
      </c>
      <c r="BL697" s="23" t="s">
        <v>141</v>
      </c>
      <c r="BM697" s="23" t="s">
        <v>828</v>
      </c>
    </row>
    <row r="698" s="1" customFormat="1">
      <c r="B698" s="45"/>
      <c r="C698" s="73"/>
      <c r="D698" s="232" t="s">
        <v>142</v>
      </c>
      <c r="E698" s="73"/>
      <c r="F698" s="233" t="s">
        <v>824</v>
      </c>
      <c r="G698" s="73"/>
      <c r="H698" s="73"/>
      <c r="I698" s="190"/>
      <c r="J698" s="73"/>
      <c r="K698" s="73"/>
      <c r="L698" s="71"/>
      <c r="M698" s="234"/>
      <c r="N698" s="46"/>
      <c r="O698" s="46"/>
      <c r="P698" s="46"/>
      <c r="Q698" s="46"/>
      <c r="R698" s="46"/>
      <c r="S698" s="46"/>
      <c r="T698" s="94"/>
      <c r="AT698" s="23" t="s">
        <v>142</v>
      </c>
      <c r="AU698" s="23" t="s">
        <v>80</v>
      </c>
    </row>
    <row r="699" s="11" customFormat="1">
      <c r="B699" s="235"/>
      <c r="C699" s="236"/>
      <c r="D699" s="232" t="s">
        <v>144</v>
      </c>
      <c r="E699" s="237" t="s">
        <v>21</v>
      </c>
      <c r="F699" s="238" t="s">
        <v>829</v>
      </c>
      <c r="G699" s="236"/>
      <c r="H699" s="239">
        <v>52.659999999999997</v>
      </c>
      <c r="I699" s="240"/>
      <c r="J699" s="236"/>
      <c r="K699" s="236"/>
      <c r="L699" s="241"/>
      <c r="M699" s="242"/>
      <c r="N699" s="243"/>
      <c r="O699" s="243"/>
      <c r="P699" s="243"/>
      <c r="Q699" s="243"/>
      <c r="R699" s="243"/>
      <c r="S699" s="243"/>
      <c r="T699" s="244"/>
      <c r="AT699" s="245" t="s">
        <v>144</v>
      </c>
      <c r="AU699" s="245" t="s">
        <v>80</v>
      </c>
      <c r="AV699" s="11" t="s">
        <v>80</v>
      </c>
      <c r="AW699" s="11" t="s">
        <v>33</v>
      </c>
      <c r="AX699" s="11" t="s">
        <v>70</v>
      </c>
      <c r="AY699" s="245" t="s">
        <v>134</v>
      </c>
    </row>
    <row r="700" s="13" customFormat="1">
      <c r="B700" s="256"/>
      <c r="C700" s="257"/>
      <c r="D700" s="232" t="s">
        <v>144</v>
      </c>
      <c r="E700" s="258" t="s">
        <v>21</v>
      </c>
      <c r="F700" s="259" t="s">
        <v>148</v>
      </c>
      <c r="G700" s="257"/>
      <c r="H700" s="260">
        <v>52.659999999999997</v>
      </c>
      <c r="I700" s="261"/>
      <c r="J700" s="257"/>
      <c r="K700" s="257"/>
      <c r="L700" s="262"/>
      <c r="M700" s="263"/>
      <c r="N700" s="264"/>
      <c r="O700" s="264"/>
      <c r="P700" s="264"/>
      <c r="Q700" s="264"/>
      <c r="R700" s="264"/>
      <c r="S700" s="264"/>
      <c r="T700" s="265"/>
      <c r="AT700" s="266" t="s">
        <v>144</v>
      </c>
      <c r="AU700" s="266" t="s">
        <v>80</v>
      </c>
      <c r="AV700" s="13" t="s">
        <v>141</v>
      </c>
      <c r="AW700" s="13" t="s">
        <v>33</v>
      </c>
      <c r="AX700" s="13" t="s">
        <v>78</v>
      </c>
      <c r="AY700" s="266" t="s">
        <v>134</v>
      </c>
    </row>
    <row r="701" s="1" customFormat="1" ht="25.5" customHeight="1">
      <c r="B701" s="45"/>
      <c r="C701" s="220" t="s">
        <v>830</v>
      </c>
      <c r="D701" s="220" t="s">
        <v>136</v>
      </c>
      <c r="E701" s="221" t="s">
        <v>831</v>
      </c>
      <c r="F701" s="222" t="s">
        <v>832</v>
      </c>
      <c r="G701" s="223" t="s">
        <v>261</v>
      </c>
      <c r="H701" s="224">
        <v>52.659999999999997</v>
      </c>
      <c r="I701" s="225"/>
      <c r="J701" s="226">
        <f>ROUND(I701*H701,2)</f>
        <v>0</v>
      </c>
      <c r="K701" s="222" t="s">
        <v>140</v>
      </c>
      <c r="L701" s="71"/>
      <c r="M701" s="227" t="s">
        <v>21</v>
      </c>
      <c r="N701" s="228" t="s">
        <v>41</v>
      </c>
      <c r="O701" s="46"/>
      <c r="P701" s="229">
        <f>O701*H701</f>
        <v>0</v>
      </c>
      <c r="Q701" s="229">
        <v>0</v>
      </c>
      <c r="R701" s="229">
        <f>Q701*H701</f>
        <v>0</v>
      </c>
      <c r="S701" s="229">
        <v>0</v>
      </c>
      <c r="T701" s="230">
        <f>S701*H701</f>
        <v>0</v>
      </c>
      <c r="AR701" s="23" t="s">
        <v>141</v>
      </c>
      <c r="AT701" s="23" t="s">
        <v>136</v>
      </c>
      <c r="AU701" s="23" t="s">
        <v>80</v>
      </c>
      <c r="AY701" s="23" t="s">
        <v>134</v>
      </c>
      <c r="BE701" s="231">
        <f>IF(N701="základní",J701,0)</f>
        <v>0</v>
      </c>
      <c r="BF701" s="231">
        <f>IF(N701="snížená",J701,0)</f>
        <v>0</v>
      </c>
      <c r="BG701" s="231">
        <f>IF(N701="zákl. přenesená",J701,0)</f>
        <v>0</v>
      </c>
      <c r="BH701" s="231">
        <f>IF(N701="sníž. přenesená",J701,0)</f>
        <v>0</v>
      </c>
      <c r="BI701" s="231">
        <f>IF(N701="nulová",J701,0)</f>
        <v>0</v>
      </c>
      <c r="BJ701" s="23" t="s">
        <v>78</v>
      </c>
      <c r="BK701" s="231">
        <f>ROUND(I701*H701,2)</f>
        <v>0</v>
      </c>
      <c r="BL701" s="23" t="s">
        <v>141</v>
      </c>
      <c r="BM701" s="23" t="s">
        <v>833</v>
      </c>
    </row>
    <row r="702" s="1" customFormat="1">
      <c r="B702" s="45"/>
      <c r="C702" s="73"/>
      <c r="D702" s="232" t="s">
        <v>142</v>
      </c>
      <c r="E702" s="73"/>
      <c r="F702" s="233" t="s">
        <v>834</v>
      </c>
      <c r="G702" s="73"/>
      <c r="H702" s="73"/>
      <c r="I702" s="190"/>
      <c r="J702" s="73"/>
      <c r="K702" s="73"/>
      <c r="L702" s="71"/>
      <c r="M702" s="234"/>
      <c r="N702" s="46"/>
      <c r="O702" s="46"/>
      <c r="P702" s="46"/>
      <c r="Q702" s="46"/>
      <c r="R702" s="46"/>
      <c r="S702" s="46"/>
      <c r="T702" s="94"/>
      <c r="AT702" s="23" t="s">
        <v>142</v>
      </c>
      <c r="AU702" s="23" t="s">
        <v>80</v>
      </c>
    </row>
    <row r="703" s="11" customFormat="1">
      <c r="B703" s="235"/>
      <c r="C703" s="236"/>
      <c r="D703" s="232" t="s">
        <v>144</v>
      </c>
      <c r="E703" s="237" t="s">
        <v>21</v>
      </c>
      <c r="F703" s="238" t="s">
        <v>829</v>
      </c>
      <c r="G703" s="236"/>
      <c r="H703" s="239">
        <v>52.659999999999997</v>
      </c>
      <c r="I703" s="240"/>
      <c r="J703" s="236"/>
      <c r="K703" s="236"/>
      <c r="L703" s="241"/>
      <c r="M703" s="242"/>
      <c r="N703" s="243"/>
      <c r="O703" s="243"/>
      <c r="P703" s="243"/>
      <c r="Q703" s="243"/>
      <c r="R703" s="243"/>
      <c r="S703" s="243"/>
      <c r="T703" s="244"/>
      <c r="AT703" s="245" t="s">
        <v>144</v>
      </c>
      <c r="AU703" s="245" t="s">
        <v>80</v>
      </c>
      <c r="AV703" s="11" t="s">
        <v>80</v>
      </c>
      <c r="AW703" s="11" t="s">
        <v>33</v>
      </c>
      <c r="AX703" s="11" t="s">
        <v>70</v>
      </c>
      <c r="AY703" s="245" t="s">
        <v>134</v>
      </c>
    </row>
    <row r="704" s="12" customFormat="1">
      <c r="B704" s="246"/>
      <c r="C704" s="247"/>
      <c r="D704" s="232" t="s">
        <v>144</v>
      </c>
      <c r="E704" s="248" t="s">
        <v>21</v>
      </c>
      <c r="F704" s="249" t="s">
        <v>835</v>
      </c>
      <c r="G704" s="247"/>
      <c r="H704" s="248" t="s">
        <v>21</v>
      </c>
      <c r="I704" s="250"/>
      <c r="J704" s="247"/>
      <c r="K704" s="247"/>
      <c r="L704" s="251"/>
      <c r="M704" s="252"/>
      <c r="N704" s="253"/>
      <c r="O704" s="253"/>
      <c r="P704" s="253"/>
      <c r="Q704" s="253"/>
      <c r="R704" s="253"/>
      <c r="S704" s="253"/>
      <c r="T704" s="254"/>
      <c r="AT704" s="255" t="s">
        <v>144</v>
      </c>
      <c r="AU704" s="255" t="s">
        <v>80</v>
      </c>
      <c r="AV704" s="12" t="s">
        <v>78</v>
      </c>
      <c r="AW704" s="12" t="s">
        <v>33</v>
      </c>
      <c r="AX704" s="12" t="s">
        <v>70</v>
      </c>
      <c r="AY704" s="255" t="s">
        <v>134</v>
      </c>
    </row>
    <row r="705" s="13" customFormat="1">
      <c r="B705" s="256"/>
      <c r="C705" s="257"/>
      <c r="D705" s="232" t="s">
        <v>144</v>
      </c>
      <c r="E705" s="258" t="s">
        <v>21</v>
      </c>
      <c r="F705" s="259" t="s">
        <v>148</v>
      </c>
      <c r="G705" s="257"/>
      <c r="H705" s="260">
        <v>52.659999999999997</v>
      </c>
      <c r="I705" s="261"/>
      <c r="J705" s="257"/>
      <c r="K705" s="257"/>
      <c r="L705" s="262"/>
      <c r="M705" s="263"/>
      <c r="N705" s="264"/>
      <c r="O705" s="264"/>
      <c r="P705" s="264"/>
      <c r="Q705" s="264"/>
      <c r="R705" s="264"/>
      <c r="S705" s="264"/>
      <c r="T705" s="265"/>
      <c r="AT705" s="266" t="s">
        <v>144</v>
      </c>
      <c r="AU705" s="266" t="s">
        <v>80</v>
      </c>
      <c r="AV705" s="13" t="s">
        <v>141</v>
      </c>
      <c r="AW705" s="13" t="s">
        <v>33</v>
      </c>
      <c r="AX705" s="13" t="s">
        <v>78</v>
      </c>
      <c r="AY705" s="266" t="s">
        <v>134</v>
      </c>
    </row>
    <row r="706" s="1" customFormat="1" ht="25.5" customHeight="1">
      <c r="B706" s="45"/>
      <c r="C706" s="220" t="s">
        <v>500</v>
      </c>
      <c r="D706" s="220" t="s">
        <v>136</v>
      </c>
      <c r="E706" s="221" t="s">
        <v>831</v>
      </c>
      <c r="F706" s="222" t="s">
        <v>832</v>
      </c>
      <c r="G706" s="223" t="s">
        <v>261</v>
      </c>
      <c r="H706" s="224">
        <v>432.25</v>
      </c>
      <c r="I706" s="225"/>
      <c r="J706" s="226">
        <f>ROUND(I706*H706,2)</f>
        <v>0</v>
      </c>
      <c r="K706" s="222" t="s">
        <v>140</v>
      </c>
      <c r="L706" s="71"/>
      <c r="M706" s="227" t="s">
        <v>21</v>
      </c>
      <c r="N706" s="228" t="s">
        <v>41</v>
      </c>
      <c r="O706" s="46"/>
      <c r="P706" s="229">
        <f>O706*H706</f>
        <v>0</v>
      </c>
      <c r="Q706" s="229">
        <v>0</v>
      </c>
      <c r="R706" s="229">
        <f>Q706*H706</f>
        <v>0</v>
      </c>
      <c r="S706" s="229">
        <v>0</v>
      </c>
      <c r="T706" s="230">
        <f>S706*H706</f>
        <v>0</v>
      </c>
      <c r="AR706" s="23" t="s">
        <v>141</v>
      </c>
      <c r="AT706" s="23" t="s">
        <v>136</v>
      </c>
      <c r="AU706" s="23" t="s">
        <v>80</v>
      </c>
      <c r="AY706" s="23" t="s">
        <v>134</v>
      </c>
      <c r="BE706" s="231">
        <f>IF(N706="základní",J706,0)</f>
        <v>0</v>
      </c>
      <c r="BF706" s="231">
        <f>IF(N706="snížená",J706,0)</f>
        <v>0</v>
      </c>
      <c r="BG706" s="231">
        <f>IF(N706="zákl. přenesená",J706,0)</f>
        <v>0</v>
      </c>
      <c r="BH706" s="231">
        <f>IF(N706="sníž. přenesená",J706,0)</f>
        <v>0</v>
      </c>
      <c r="BI706" s="231">
        <f>IF(N706="nulová",J706,0)</f>
        <v>0</v>
      </c>
      <c r="BJ706" s="23" t="s">
        <v>78</v>
      </c>
      <c r="BK706" s="231">
        <f>ROUND(I706*H706,2)</f>
        <v>0</v>
      </c>
      <c r="BL706" s="23" t="s">
        <v>141</v>
      </c>
      <c r="BM706" s="23" t="s">
        <v>836</v>
      </c>
    </row>
    <row r="707" s="1" customFormat="1">
      <c r="B707" s="45"/>
      <c r="C707" s="73"/>
      <c r="D707" s="232" t="s">
        <v>142</v>
      </c>
      <c r="E707" s="73"/>
      <c r="F707" s="233" t="s">
        <v>834</v>
      </c>
      <c r="G707" s="73"/>
      <c r="H707" s="73"/>
      <c r="I707" s="190"/>
      <c r="J707" s="73"/>
      <c r="K707" s="73"/>
      <c r="L707" s="71"/>
      <c r="M707" s="234"/>
      <c r="N707" s="46"/>
      <c r="O707" s="46"/>
      <c r="P707" s="46"/>
      <c r="Q707" s="46"/>
      <c r="R707" s="46"/>
      <c r="S707" s="46"/>
      <c r="T707" s="94"/>
      <c r="AT707" s="23" t="s">
        <v>142</v>
      </c>
      <c r="AU707" s="23" t="s">
        <v>80</v>
      </c>
    </row>
    <row r="708" s="11" customFormat="1">
      <c r="B708" s="235"/>
      <c r="C708" s="236"/>
      <c r="D708" s="232" t="s">
        <v>144</v>
      </c>
      <c r="E708" s="237" t="s">
        <v>21</v>
      </c>
      <c r="F708" s="238" t="s">
        <v>837</v>
      </c>
      <c r="G708" s="236"/>
      <c r="H708" s="239">
        <v>432.25</v>
      </c>
      <c r="I708" s="240"/>
      <c r="J708" s="236"/>
      <c r="K708" s="236"/>
      <c r="L708" s="241"/>
      <c r="M708" s="242"/>
      <c r="N708" s="243"/>
      <c r="O708" s="243"/>
      <c r="P708" s="243"/>
      <c r="Q708" s="243"/>
      <c r="R708" s="243"/>
      <c r="S708" s="243"/>
      <c r="T708" s="244"/>
      <c r="AT708" s="245" t="s">
        <v>144</v>
      </c>
      <c r="AU708" s="245" t="s">
        <v>80</v>
      </c>
      <c r="AV708" s="11" t="s">
        <v>80</v>
      </c>
      <c r="AW708" s="11" t="s">
        <v>33</v>
      </c>
      <c r="AX708" s="11" t="s">
        <v>70</v>
      </c>
      <c r="AY708" s="245" t="s">
        <v>134</v>
      </c>
    </row>
    <row r="709" s="12" customFormat="1">
      <c r="B709" s="246"/>
      <c r="C709" s="247"/>
      <c r="D709" s="232" t="s">
        <v>144</v>
      </c>
      <c r="E709" s="248" t="s">
        <v>21</v>
      </c>
      <c r="F709" s="249" t="s">
        <v>838</v>
      </c>
      <c r="G709" s="247"/>
      <c r="H709" s="248" t="s">
        <v>21</v>
      </c>
      <c r="I709" s="250"/>
      <c r="J709" s="247"/>
      <c r="K709" s="247"/>
      <c r="L709" s="251"/>
      <c r="M709" s="252"/>
      <c r="N709" s="253"/>
      <c r="O709" s="253"/>
      <c r="P709" s="253"/>
      <c r="Q709" s="253"/>
      <c r="R709" s="253"/>
      <c r="S709" s="253"/>
      <c r="T709" s="254"/>
      <c r="AT709" s="255" t="s">
        <v>144</v>
      </c>
      <c r="AU709" s="255" t="s">
        <v>80</v>
      </c>
      <c r="AV709" s="12" t="s">
        <v>78</v>
      </c>
      <c r="AW709" s="12" t="s">
        <v>33</v>
      </c>
      <c r="AX709" s="12" t="s">
        <v>70</v>
      </c>
      <c r="AY709" s="255" t="s">
        <v>134</v>
      </c>
    </row>
    <row r="710" s="13" customFormat="1">
      <c r="B710" s="256"/>
      <c r="C710" s="257"/>
      <c r="D710" s="232" t="s">
        <v>144</v>
      </c>
      <c r="E710" s="258" t="s">
        <v>21</v>
      </c>
      <c r="F710" s="259" t="s">
        <v>148</v>
      </c>
      <c r="G710" s="257"/>
      <c r="H710" s="260">
        <v>432.25</v>
      </c>
      <c r="I710" s="261"/>
      <c r="J710" s="257"/>
      <c r="K710" s="257"/>
      <c r="L710" s="262"/>
      <c r="M710" s="263"/>
      <c r="N710" s="264"/>
      <c r="O710" s="264"/>
      <c r="P710" s="264"/>
      <c r="Q710" s="264"/>
      <c r="R710" s="264"/>
      <c r="S710" s="264"/>
      <c r="T710" s="265"/>
      <c r="AT710" s="266" t="s">
        <v>144</v>
      </c>
      <c r="AU710" s="266" t="s">
        <v>80</v>
      </c>
      <c r="AV710" s="13" t="s">
        <v>141</v>
      </c>
      <c r="AW710" s="13" t="s">
        <v>33</v>
      </c>
      <c r="AX710" s="13" t="s">
        <v>78</v>
      </c>
      <c r="AY710" s="266" t="s">
        <v>134</v>
      </c>
    </row>
    <row r="711" s="1" customFormat="1" ht="25.5" customHeight="1">
      <c r="B711" s="45"/>
      <c r="C711" s="220" t="s">
        <v>839</v>
      </c>
      <c r="D711" s="220" t="s">
        <v>136</v>
      </c>
      <c r="E711" s="221" t="s">
        <v>840</v>
      </c>
      <c r="F711" s="222" t="s">
        <v>841</v>
      </c>
      <c r="G711" s="223" t="s">
        <v>261</v>
      </c>
      <c r="H711" s="224">
        <v>234.36000000000001</v>
      </c>
      <c r="I711" s="225"/>
      <c r="J711" s="226">
        <f>ROUND(I711*H711,2)</f>
        <v>0</v>
      </c>
      <c r="K711" s="222" t="s">
        <v>140</v>
      </c>
      <c r="L711" s="71"/>
      <c r="M711" s="227" t="s">
        <v>21</v>
      </c>
      <c r="N711" s="228" t="s">
        <v>41</v>
      </c>
      <c r="O711" s="46"/>
      <c r="P711" s="229">
        <f>O711*H711</f>
        <v>0</v>
      </c>
      <c r="Q711" s="229">
        <v>0</v>
      </c>
      <c r="R711" s="229">
        <f>Q711*H711</f>
        <v>0</v>
      </c>
      <c r="S711" s="229">
        <v>0</v>
      </c>
      <c r="T711" s="230">
        <f>S711*H711</f>
        <v>0</v>
      </c>
      <c r="AR711" s="23" t="s">
        <v>141</v>
      </c>
      <c r="AT711" s="23" t="s">
        <v>136</v>
      </c>
      <c r="AU711" s="23" t="s">
        <v>80</v>
      </c>
      <c r="AY711" s="23" t="s">
        <v>134</v>
      </c>
      <c r="BE711" s="231">
        <f>IF(N711="základní",J711,0)</f>
        <v>0</v>
      </c>
      <c r="BF711" s="231">
        <f>IF(N711="snížená",J711,0)</f>
        <v>0</v>
      </c>
      <c r="BG711" s="231">
        <f>IF(N711="zákl. přenesená",J711,0)</f>
        <v>0</v>
      </c>
      <c r="BH711" s="231">
        <f>IF(N711="sníž. přenesená",J711,0)</f>
        <v>0</v>
      </c>
      <c r="BI711" s="231">
        <f>IF(N711="nulová",J711,0)</f>
        <v>0</v>
      </c>
      <c r="BJ711" s="23" t="s">
        <v>78</v>
      </c>
      <c r="BK711" s="231">
        <f>ROUND(I711*H711,2)</f>
        <v>0</v>
      </c>
      <c r="BL711" s="23" t="s">
        <v>141</v>
      </c>
      <c r="BM711" s="23" t="s">
        <v>842</v>
      </c>
    </row>
    <row r="712" s="1" customFormat="1">
      <c r="B712" s="45"/>
      <c r="C712" s="73"/>
      <c r="D712" s="232" t="s">
        <v>142</v>
      </c>
      <c r="E712" s="73"/>
      <c r="F712" s="233" t="s">
        <v>834</v>
      </c>
      <c r="G712" s="73"/>
      <c r="H712" s="73"/>
      <c r="I712" s="190"/>
      <c r="J712" s="73"/>
      <c r="K712" s="73"/>
      <c r="L712" s="71"/>
      <c r="M712" s="234"/>
      <c r="N712" s="46"/>
      <c r="O712" s="46"/>
      <c r="P712" s="46"/>
      <c r="Q712" s="46"/>
      <c r="R712" s="46"/>
      <c r="S712" s="46"/>
      <c r="T712" s="94"/>
      <c r="AT712" s="23" t="s">
        <v>142</v>
      </c>
      <c r="AU712" s="23" t="s">
        <v>80</v>
      </c>
    </row>
    <row r="713" s="11" customFormat="1">
      <c r="B713" s="235"/>
      <c r="C713" s="236"/>
      <c r="D713" s="232" t="s">
        <v>144</v>
      </c>
      <c r="E713" s="237" t="s">
        <v>21</v>
      </c>
      <c r="F713" s="238" t="s">
        <v>843</v>
      </c>
      <c r="G713" s="236"/>
      <c r="H713" s="239">
        <v>30.870000000000001</v>
      </c>
      <c r="I713" s="240"/>
      <c r="J713" s="236"/>
      <c r="K713" s="236"/>
      <c r="L713" s="241"/>
      <c r="M713" s="242"/>
      <c r="N713" s="243"/>
      <c r="O713" s="243"/>
      <c r="P713" s="243"/>
      <c r="Q713" s="243"/>
      <c r="R713" s="243"/>
      <c r="S713" s="243"/>
      <c r="T713" s="244"/>
      <c r="AT713" s="245" t="s">
        <v>144</v>
      </c>
      <c r="AU713" s="245" t="s">
        <v>80</v>
      </c>
      <c r="AV713" s="11" t="s">
        <v>80</v>
      </c>
      <c r="AW713" s="11" t="s">
        <v>33</v>
      </c>
      <c r="AX713" s="11" t="s">
        <v>70</v>
      </c>
      <c r="AY713" s="245" t="s">
        <v>134</v>
      </c>
    </row>
    <row r="714" s="11" customFormat="1">
      <c r="B714" s="235"/>
      <c r="C714" s="236"/>
      <c r="D714" s="232" t="s">
        <v>144</v>
      </c>
      <c r="E714" s="237" t="s">
        <v>21</v>
      </c>
      <c r="F714" s="238" t="s">
        <v>844</v>
      </c>
      <c r="G714" s="236"/>
      <c r="H714" s="239">
        <v>203.49000000000001</v>
      </c>
      <c r="I714" s="240"/>
      <c r="J714" s="236"/>
      <c r="K714" s="236"/>
      <c r="L714" s="241"/>
      <c r="M714" s="242"/>
      <c r="N714" s="243"/>
      <c r="O714" s="243"/>
      <c r="P714" s="243"/>
      <c r="Q714" s="243"/>
      <c r="R714" s="243"/>
      <c r="S714" s="243"/>
      <c r="T714" s="244"/>
      <c r="AT714" s="245" t="s">
        <v>144</v>
      </c>
      <c r="AU714" s="245" t="s">
        <v>80</v>
      </c>
      <c r="AV714" s="11" t="s">
        <v>80</v>
      </c>
      <c r="AW714" s="11" t="s">
        <v>33</v>
      </c>
      <c r="AX714" s="11" t="s">
        <v>70</v>
      </c>
      <c r="AY714" s="245" t="s">
        <v>134</v>
      </c>
    </row>
    <row r="715" s="12" customFormat="1">
      <c r="B715" s="246"/>
      <c r="C715" s="247"/>
      <c r="D715" s="232" t="s">
        <v>144</v>
      </c>
      <c r="E715" s="248" t="s">
        <v>21</v>
      </c>
      <c r="F715" s="249" t="s">
        <v>845</v>
      </c>
      <c r="G715" s="247"/>
      <c r="H715" s="248" t="s">
        <v>21</v>
      </c>
      <c r="I715" s="250"/>
      <c r="J715" s="247"/>
      <c r="K715" s="247"/>
      <c r="L715" s="251"/>
      <c r="M715" s="252"/>
      <c r="N715" s="253"/>
      <c r="O715" s="253"/>
      <c r="P715" s="253"/>
      <c r="Q715" s="253"/>
      <c r="R715" s="253"/>
      <c r="S715" s="253"/>
      <c r="T715" s="254"/>
      <c r="AT715" s="255" t="s">
        <v>144</v>
      </c>
      <c r="AU715" s="255" t="s">
        <v>80</v>
      </c>
      <c r="AV715" s="12" t="s">
        <v>78</v>
      </c>
      <c r="AW715" s="12" t="s">
        <v>33</v>
      </c>
      <c r="AX715" s="12" t="s">
        <v>70</v>
      </c>
      <c r="AY715" s="255" t="s">
        <v>134</v>
      </c>
    </row>
    <row r="716" s="13" customFormat="1">
      <c r="B716" s="256"/>
      <c r="C716" s="257"/>
      <c r="D716" s="232" t="s">
        <v>144</v>
      </c>
      <c r="E716" s="258" t="s">
        <v>21</v>
      </c>
      <c r="F716" s="259" t="s">
        <v>148</v>
      </c>
      <c r="G716" s="257"/>
      <c r="H716" s="260">
        <v>234.36000000000001</v>
      </c>
      <c r="I716" s="261"/>
      <c r="J716" s="257"/>
      <c r="K716" s="257"/>
      <c r="L716" s="262"/>
      <c r="M716" s="263"/>
      <c r="N716" s="264"/>
      <c r="O716" s="264"/>
      <c r="P716" s="264"/>
      <c r="Q716" s="264"/>
      <c r="R716" s="264"/>
      <c r="S716" s="264"/>
      <c r="T716" s="265"/>
      <c r="AT716" s="266" t="s">
        <v>144</v>
      </c>
      <c r="AU716" s="266" t="s">
        <v>80</v>
      </c>
      <c r="AV716" s="13" t="s">
        <v>141</v>
      </c>
      <c r="AW716" s="13" t="s">
        <v>33</v>
      </c>
      <c r="AX716" s="13" t="s">
        <v>78</v>
      </c>
      <c r="AY716" s="266" t="s">
        <v>134</v>
      </c>
    </row>
    <row r="717" s="1" customFormat="1" ht="25.5" customHeight="1">
      <c r="B717" s="45"/>
      <c r="C717" s="220" t="s">
        <v>504</v>
      </c>
      <c r="D717" s="220" t="s">
        <v>136</v>
      </c>
      <c r="E717" s="221" t="s">
        <v>846</v>
      </c>
      <c r="F717" s="222" t="s">
        <v>847</v>
      </c>
      <c r="G717" s="223" t="s">
        <v>261</v>
      </c>
      <c r="H717" s="224">
        <v>649.20000000000005</v>
      </c>
      <c r="I717" s="225"/>
      <c r="J717" s="226">
        <f>ROUND(I717*H717,2)</f>
        <v>0</v>
      </c>
      <c r="K717" s="222" t="s">
        <v>140</v>
      </c>
      <c r="L717" s="71"/>
      <c r="M717" s="227" t="s">
        <v>21</v>
      </c>
      <c r="N717" s="228" t="s">
        <v>41</v>
      </c>
      <c r="O717" s="46"/>
      <c r="P717" s="229">
        <f>O717*H717</f>
        <v>0</v>
      </c>
      <c r="Q717" s="229">
        <v>0</v>
      </c>
      <c r="R717" s="229">
        <f>Q717*H717</f>
        <v>0</v>
      </c>
      <c r="S717" s="229">
        <v>0</v>
      </c>
      <c r="T717" s="230">
        <f>S717*H717</f>
        <v>0</v>
      </c>
      <c r="AR717" s="23" t="s">
        <v>141</v>
      </c>
      <c r="AT717" s="23" t="s">
        <v>136</v>
      </c>
      <c r="AU717" s="23" t="s">
        <v>80</v>
      </c>
      <c r="AY717" s="23" t="s">
        <v>134</v>
      </c>
      <c r="BE717" s="231">
        <f>IF(N717="základní",J717,0)</f>
        <v>0</v>
      </c>
      <c r="BF717" s="231">
        <f>IF(N717="snížená",J717,0)</f>
        <v>0</v>
      </c>
      <c r="BG717" s="231">
        <f>IF(N717="zákl. přenesená",J717,0)</f>
        <v>0</v>
      </c>
      <c r="BH717" s="231">
        <f>IF(N717="sníž. přenesená",J717,0)</f>
        <v>0</v>
      </c>
      <c r="BI717" s="231">
        <f>IF(N717="nulová",J717,0)</f>
        <v>0</v>
      </c>
      <c r="BJ717" s="23" t="s">
        <v>78</v>
      </c>
      <c r="BK717" s="231">
        <f>ROUND(I717*H717,2)</f>
        <v>0</v>
      </c>
      <c r="BL717" s="23" t="s">
        <v>141</v>
      </c>
      <c r="BM717" s="23" t="s">
        <v>848</v>
      </c>
    </row>
    <row r="718" s="1" customFormat="1">
      <c r="B718" s="45"/>
      <c r="C718" s="73"/>
      <c r="D718" s="232" t="s">
        <v>142</v>
      </c>
      <c r="E718" s="73"/>
      <c r="F718" s="233" t="s">
        <v>834</v>
      </c>
      <c r="G718" s="73"/>
      <c r="H718" s="73"/>
      <c r="I718" s="190"/>
      <c r="J718" s="73"/>
      <c r="K718" s="73"/>
      <c r="L718" s="71"/>
      <c r="M718" s="234"/>
      <c r="N718" s="46"/>
      <c r="O718" s="46"/>
      <c r="P718" s="46"/>
      <c r="Q718" s="46"/>
      <c r="R718" s="46"/>
      <c r="S718" s="46"/>
      <c r="T718" s="94"/>
      <c r="AT718" s="23" t="s">
        <v>142</v>
      </c>
      <c r="AU718" s="23" t="s">
        <v>80</v>
      </c>
    </row>
    <row r="719" s="11" customFormat="1">
      <c r="B719" s="235"/>
      <c r="C719" s="236"/>
      <c r="D719" s="232" t="s">
        <v>144</v>
      </c>
      <c r="E719" s="237" t="s">
        <v>21</v>
      </c>
      <c r="F719" s="238" t="s">
        <v>849</v>
      </c>
      <c r="G719" s="236"/>
      <c r="H719" s="239">
        <v>883.55999999999995</v>
      </c>
      <c r="I719" s="240"/>
      <c r="J719" s="236"/>
      <c r="K719" s="236"/>
      <c r="L719" s="241"/>
      <c r="M719" s="242"/>
      <c r="N719" s="243"/>
      <c r="O719" s="243"/>
      <c r="P719" s="243"/>
      <c r="Q719" s="243"/>
      <c r="R719" s="243"/>
      <c r="S719" s="243"/>
      <c r="T719" s="244"/>
      <c r="AT719" s="245" t="s">
        <v>144</v>
      </c>
      <c r="AU719" s="245" t="s">
        <v>80</v>
      </c>
      <c r="AV719" s="11" t="s">
        <v>80</v>
      </c>
      <c r="AW719" s="11" t="s">
        <v>33</v>
      </c>
      <c r="AX719" s="11" t="s">
        <v>70</v>
      </c>
      <c r="AY719" s="245" t="s">
        <v>134</v>
      </c>
    </row>
    <row r="720" s="11" customFormat="1">
      <c r="B720" s="235"/>
      <c r="C720" s="236"/>
      <c r="D720" s="232" t="s">
        <v>144</v>
      </c>
      <c r="E720" s="237" t="s">
        <v>21</v>
      </c>
      <c r="F720" s="238" t="s">
        <v>850</v>
      </c>
      <c r="G720" s="236"/>
      <c r="H720" s="239">
        <v>-203.49000000000001</v>
      </c>
      <c r="I720" s="240"/>
      <c r="J720" s="236"/>
      <c r="K720" s="236"/>
      <c r="L720" s="241"/>
      <c r="M720" s="242"/>
      <c r="N720" s="243"/>
      <c r="O720" s="243"/>
      <c r="P720" s="243"/>
      <c r="Q720" s="243"/>
      <c r="R720" s="243"/>
      <c r="S720" s="243"/>
      <c r="T720" s="244"/>
      <c r="AT720" s="245" t="s">
        <v>144</v>
      </c>
      <c r="AU720" s="245" t="s">
        <v>80</v>
      </c>
      <c r="AV720" s="11" t="s">
        <v>80</v>
      </c>
      <c r="AW720" s="11" t="s">
        <v>33</v>
      </c>
      <c r="AX720" s="11" t="s">
        <v>70</v>
      </c>
      <c r="AY720" s="245" t="s">
        <v>134</v>
      </c>
    </row>
    <row r="721" s="12" customFormat="1">
      <c r="B721" s="246"/>
      <c r="C721" s="247"/>
      <c r="D721" s="232" t="s">
        <v>144</v>
      </c>
      <c r="E721" s="248" t="s">
        <v>21</v>
      </c>
      <c r="F721" s="249" t="s">
        <v>851</v>
      </c>
      <c r="G721" s="247"/>
      <c r="H721" s="248" t="s">
        <v>21</v>
      </c>
      <c r="I721" s="250"/>
      <c r="J721" s="247"/>
      <c r="K721" s="247"/>
      <c r="L721" s="251"/>
      <c r="M721" s="252"/>
      <c r="N721" s="253"/>
      <c r="O721" s="253"/>
      <c r="P721" s="253"/>
      <c r="Q721" s="253"/>
      <c r="R721" s="253"/>
      <c r="S721" s="253"/>
      <c r="T721" s="254"/>
      <c r="AT721" s="255" t="s">
        <v>144</v>
      </c>
      <c r="AU721" s="255" t="s">
        <v>80</v>
      </c>
      <c r="AV721" s="12" t="s">
        <v>78</v>
      </c>
      <c r="AW721" s="12" t="s">
        <v>33</v>
      </c>
      <c r="AX721" s="12" t="s">
        <v>70</v>
      </c>
      <c r="AY721" s="255" t="s">
        <v>134</v>
      </c>
    </row>
    <row r="722" s="11" customFormat="1">
      <c r="B722" s="235"/>
      <c r="C722" s="236"/>
      <c r="D722" s="232" t="s">
        <v>144</v>
      </c>
      <c r="E722" s="237" t="s">
        <v>21</v>
      </c>
      <c r="F722" s="238" t="s">
        <v>852</v>
      </c>
      <c r="G722" s="236"/>
      <c r="H722" s="239">
        <v>-30.870000000000001</v>
      </c>
      <c r="I722" s="240"/>
      <c r="J722" s="236"/>
      <c r="K722" s="236"/>
      <c r="L722" s="241"/>
      <c r="M722" s="242"/>
      <c r="N722" s="243"/>
      <c r="O722" s="243"/>
      <c r="P722" s="243"/>
      <c r="Q722" s="243"/>
      <c r="R722" s="243"/>
      <c r="S722" s="243"/>
      <c r="T722" s="244"/>
      <c r="AT722" s="245" t="s">
        <v>144</v>
      </c>
      <c r="AU722" s="245" t="s">
        <v>80</v>
      </c>
      <c r="AV722" s="11" t="s">
        <v>80</v>
      </c>
      <c r="AW722" s="11" t="s">
        <v>33</v>
      </c>
      <c r="AX722" s="11" t="s">
        <v>70</v>
      </c>
      <c r="AY722" s="245" t="s">
        <v>134</v>
      </c>
    </row>
    <row r="723" s="12" customFormat="1">
      <c r="B723" s="246"/>
      <c r="C723" s="247"/>
      <c r="D723" s="232" t="s">
        <v>144</v>
      </c>
      <c r="E723" s="248" t="s">
        <v>21</v>
      </c>
      <c r="F723" s="249" t="s">
        <v>853</v>
      </c>
      <c r="G723" s="247"/>
      <c r="H723" s="248" t="s">
        <v>21</v>
      </c>
      <c r="I723" s="250"/>
      <c r="J723" s="247"/>
      <c r="K723" s="247"/>
      <c r="L723" s="251"/>
      <c r="M723" s="252"/>
      <c r="N723" s="253"/>
      <c r="O723" s="253"/>
      <c r="P723" s="253"/>
      <c r="Q723" s="253"/>
      <c r="R723" s="253"/>
      <c r="S723" s="253"/>
      <c r="T723" s="254"/>
      <c r="AT723" s="255" t="s">
        <v>144</v>
      </c>
      <c r="AU723" s="255" t="s">
        <v>80</v>
      </c>
      <c r="AV723" s="12" t="s">
        <v>78</v>
      </c>
      <c r="AW723" s="12" t="s">
        <v>33</v>
      </c>
      <c r="AX723" s="12" t="s">
        <v>70</v>
      </c>
      <c r="AY723" s="255" t="s">
        <v>134</v>
      </c>
    </row>
    <row r="724" s="13" customFormat="1">
      <c r="B724" s="256"/>
      <c r="C724" s="257"/>
      <c r="D724" s="232" t="s">
        <v>144</v>
      </c>
      <c r="E724" s="258" t="s">
        <v>21</v>
      </c>
      <c r="F724" s="259" t="s">
        <v>148</v>
      </c>
      <c r="G724" s="257"/>
      <c r="H724" s="260">
        <v>649.20000000000005</v>
      </c>
      <c r="I724" s="261"/>
      <c r="J724" s="257"/>
      <c r="K724" s="257"/>
      <c r="L724" s="262"/>
      <c r="M724" s="263"/>
      <c r="N724" s="264"/>
      <c r="O724" s="264"/>
      <c r="P724" s="264"/>
      <c r="Q724" s="264"/>
      <c r="R724" s="264"/>
      <c r="S724" s="264"/>
      <c r="T724" s="265"/>
      <c r="AT724" s="266" t="s">
        <v>144</v>
      </c>
      <c r="AU724" s="266" t="s">
        <v>80</v>
      </c>
      <c r="AV724" s="13" t="s">
        <v>141</v>
      </c>
      <c r="AW724" s="13" t="s">
        <v>33</v>
      </c>
      <c r="AX724" s="13" t="s">
        <v>78</v>
      </c>
      <c r="AY724" s="266" t="s">
        <v>134</v>
      </c>
    </row>
    <row r="725" s="1" customFormat="1" ht="25.5" customHeight="1">
      <c r="B725" s="45"/>
      <c r="C725" s="220" t="s">
        <v>854</v>
      </c>
      <c r="D725" s="220" t="s">
        <v>136</v>
      </c>
      <c r="E725" s="221" t="s">
        <v>855</v>
      </c>
      <c r="F725" s="222" t="s">
        <v>847</v>
      </c>
      <c r="G725" s="223" t="s">
        <v>261</v>
      </c>
      <c r="H725" s="224">
        <v>9.4920000000000009</v>
      </c>
      <c r="I725" s="225"/>
      <c r="J725" s="226">
        <f>ROUND(I725*H725,2)</f>
        <v>0</v>
      </c>
      <c r="K725" s="222" t="s">
        <v>21</v>
      </c>
      <c r="L725" s="71"/>
      <c r="M725" s="227" t="s">
        <v>21</v>
      </c>
      <c r="N725" s="228" t="s">
        <v>41</v>
      </c>
      <c r="O725" s="46"/>
      <c r="P725" s="229">
        <f>O725*H725</f>
        <v>0</v>
      </c>
      <c r="Q725" s="229">
        <v>0</v>
      </c>
      <c r="R725" s="229">
        <f>Q725*H725</f>
        <v>0</v>
      </c>
      <c r="S725" s="229">
        <v>0</v>
      </c>
      <c r="T725" s="230">
        <f>S725*H725</f>
        <v>0</v>
      </c>
      <c r="AR725" s="23" t="s">
        <v>141</v>
      </c>
      <c r="AT725" s="23" t="s">
        <v>136</v>
      </c>
      <c r="AU725" s="23" t="s">
        <v>80</v>
      </c>
      <c r="AY725" s="23" t="s">
        <v>134</v>
      </c>
      <c r="BE725" s="231">
        <f>IF(N725="základní",J725,0)</f>
        <v>0</v>
      </c>
      <c r="BF725" s="231">
        <f>IF(N725="snížená",J725,0)</f>
        <v>0</v>
      </c>
      <c r="BG725" s="231">
        <f>IF(N725="zákl. přenesená",J725,0)</f>
        <v>0</v>
      </c>
      <c r="BH725" s="231">
        <f>IF(N725="sníž. přenesená",J725,0)</f>
        <v>0</v>
      </c>
      <c r="BI725" s="231">
        <f>IF(N725="nulová",J725,0)</f>
        <v>0</v>
      </c>
      <c r="BJ725" s="23" t="s">
        <v>78</v>
      </c>
      <c r="BK725" s="231">
        <f>ROUND(I725*H725,2)</f>
        <v>0</v>
      </c>
      <c r="BL725" s="23" t="s">
        <v>141</v>
      </c>
      <c r="BM725" s="23" t="s">
        <v>856</v>
      </c>
    </row>
    <row r="726" s="11" customFormat="1">
      <c r="B726" s="235"/>
      <c r="C726" s="236"/>
      <c r="D726" s="232" t="s">
        <v>144</v>
      </c>
      <c r="E726" s="237" t="s">
        <v>21</v>
      </c>
      <c r="F726" s="238" t="s">
        <v>857</v>
      </c>
      <c r="G726" s="236"/>
      <c r="H726" s="239">
        <v>2.9119999999999999</v>
      </c>
      <c r="I726" s="240"/>
      <c r="J726" s="236"/>
      <c r="K726" s="236"/>
      <c r="L726" s="241"/>
      <c r="M726" s="242"/>
      <c r="N726" s="243"/>
      <c r="O726" s="243"/>
      <c r="P726" s="243"/>
      <c r="Q726" s="243"/>
      <c r="R726" s="243"/>
      <c r="S726" s="243"/>
      <c r="T726" s="244"/>
      <c r="AT726" s="245" t="s">
        <v>144</v>
      </c>
      <c r="AU726" s="245" t="s">
        <v>80</v>
      </c>
      <c r="AV726" s="11" t="s">
        <v>80</v>
      </c>
      <c r="AW726" s="11" t="s">
        <v>33</v>
      </c>
      <c r="AX726" s="11" t="s">
        <v>70</v>
      </c>
      <c r="AY726" s="245" t="s">
        <v>134</v>
      </c>
    </row>
    <row r="727" s="12" customFormat="1">
      <c r="B727" s="246"/>
      <c r="C727" s="247"/>
      <c r="D727" s="232" t="s">
        <v>144</v>
      </c>
      <c r="E727" s="248" t="s">
        <v>21</v>
      </c>
      <c r="F727" s="249" t="s">
        <v>858</v>
      </c>
      <c r="G727" s="247"/>
      <c r="H727" s="248" t="s">
        <v>21</v>
      </c>
      <c r="I727" s="250"/>
      <c r="J727" s="247"/>
      <c r="K727" s="247"/>
      <c r="L727" s="251"/>
      <c r="M727" s="252"/>
      <c r="N727" s="253"/>
      <c r="O727" s="253"/>
      <c r="P727" s="253"/>
      <c r="Q727" s="253"/>
      <c r="R727" s="253"/>
      <c r="S727" s="253"/>
      <c r="T727" s="254"/>
      <c r="AT727" s="255" t="s">
        <v>144</v>
      </c>
      <c r="AU727" s="255" t="s">
        <v>80</v>
      </c>
      <c r="AV727" s="12" t="s">
        <v>78</v>
      </c>
      <c r="AW727" s="12" t="s">
        <v>33</v>
      </c>
      <c r="AX727" s="12" t="s">
        <v>70</v>
      </c>
      <c r="AY727" s="255" t="s">
        <v>134</v>
      </c>
    </row>
    <row r="728" s="11" customFormat="1">
      <c r="B728" s="235"/>
      <c r="C728" s="236"/>
      <c r="D728" s="232" t="s">
        <v>144</v>
      </c>
      <c r="E728" s="237" t="s">
        <v>21</v>
      </c>
      <c r="F728" s="238" t="s">
        <v>859</v>
      </c>
      <c r="G728" s="236"/>
      <c r="H728" s="239">
        <v>6.5800000000000001</v>
      </c>
      <c r="I728" s="240"/>
      <c r="J728" s="236"/>
      <c r="K728" s="236"/>
      <c r="L728" s="241"/>
      <c r="M728" s="242"/>
      <c r="N728" s="243"/>
      <c r="O728" s="243"/>
      <c r="P728" s="243"/>
      <c r="Q728" s="243"/>
      <c r="R728" s="243"/>
      <c r="S728" s="243"/>
      <c r="T728" s="244"/>
      <c r="AT728" s="245" t="s">
        <v>144</v>
      </c>
      <c r="AU728" s="245" t="s">
        <v>80</v>
      </c>
      <c r="AV728" s="11" t="s">
        <v>80</v>
      </c>
      <c r="AW728" s="11" t="s">
        <v>33</v>
      </c>
      <c r="AX728" s="11" t="s">
        <v>70</v>
      </c>
      <c r="AY728" s="245" t="s">
        <v>134</v>
      </c>
    </row>
    <row r="729" s="12" customFormat="1">
      <c r="B729" s="246"/>
      <c r="C729" s="247"/>
      <c r="D729" s="232" t="s">
        <v>144</v>
      </c>
      <c r="E729" s="248" t="s">
        <v>21</v>
      </c>
      <c r="F729" s="249" t="s">
        <v>860</v>
      </c>
      <c r="G729" s="247"/>
      <c r="H729" s="248" t="s">
        <v>21</v>
      </c>
      <c r="I729" s="250"/>
      <c r="J729" s="247"/>
      <c r="K729" s="247"/>
      <c r="L729" s="251"/>
      <c r="M729" s="252"/>
      <c r="N729" s="253"/>
      <c r="O729" s="253"/>
      <c r="P729" s="253"/>
      <c r="Q729" s="253"/>
      <c r="R729" s="253"/>
      <c r="S729" s="253"/>
      <c r="T729" s="254"/>
      <c r="AT729" s="255" t="s">
        <v>144</v>
      </c>
      <c r="AU729" s="255" t="s">
        <v>80</v>
      </c>
      <c r="AV729" s="12" t="s">
        <v>78</v>
      </c>
      <c r="AW729" s="12" t="s">
        <v>33</v>
      </c>
      <c r="AX729" s="12" t="s">
        <v>70</v>
      </c>
      <c r="AY729" s="255" t="s">
        <v>134</v>
      </c>
    </row>
    <row r="730" s="13" customFormat="1">
      <c r="B730" s="256"/>
      <c r="C730" s="257"/>
      <c r="D730" s="232" t="s">
        <v>144</v>
      </c>
      <c r="E730" s="258" t="s">
        <v>21</v>
      </c>
      <c r="F730" s="259" t="s">
        <v>148</v>
      </c>
      <c r="G730" s="257"/>
      <c r="H730" s="260">
        <v>9.4920000000000009</v>
      </c>
      <c r="I730" s="261"/>
      <c r="J730" s="257"/>
      <c r="K730" s="257"/>
      <c r="L730" s="262"/>
      <c r="M730" s="263"/>
      <c r="N730" s="264"/>
      <c r="O730" s="264"/>
      <c r="P730" s="264"/>
      <c r="Q730" s="264"/>
      <c r="R730" s="264"/>
      <c r="S730" s="264"/>
      <c r="T730" s="265"/>
      <c r="AT730" s="266" t="s">
        <v>144</v>
      </c>
      <c r="AU730" s="266" t="s">
        <v>80</v>
      </c>
      <c r="AV730" s="13" t="s">
        <v>141</v>
      </c>
      <c r="AW730" s="13" t="s">
        <v>33</v>
      </c>
      <c r="AX730" s="13" t="s">
        <v>78</v>
      </c>
      <c r="AY730" s="266" t="s">
        <v>134</v>
      </c>
    </row>
    <row r="731" s="10" customFormat="1" ht="29.88" customHeight="1">
      <c r="B731" s="204"/>
      <c r="C731" s="205"/>
      <c r="D731" s="206" t="s">
        <v>69</v>
      </c>
      <c r="E731" s="218" t="s">
        <v>861</v>
      </c>
      <c r="F731" s="218" t="s">
        <v>862</v>
      </c>
      <c r="G731" s="205"/>
      <c r="H731" s="205"/>
      <c r="I731" s="208"/>
      <c r="J731" s="219">
        <f>BK731</f>
        <v>0</v>
      </c>
      <c r="K731" s="205"/>
      <c r="L731" s="210"/>
      <c r="M731" s="211"/>
      <c r="N731" s="212"/>
      <c r="O731" s="212"/>
      <c r="P731" s="213">
        <f>P732</f>
        <v>0</v>
      </c>
      <c r="Q731" s="212"/>
      <c r="R731" s="213">
        <f>R732</f>
        <v>0</v>
      </c>
      <c r="S731" s="212"/>
      <c r="T731" s="214">
        <f>T732</f>
        <v>0</v>
      </c>
      <c r="AR731" s="215" t="s">
        <v>78</v>
      </c>
      <c r="AT731" s="216" t="s">
        <v>69</v>
      </c>
      <c r="AU731" s="216" t="s">
        <v>78</v>
      </c>
      <c r="AY731" s="215" t="s">
        <v>134</v>
      </c>
      <c r="BK731" s="217">
        <f>BK732</f>
        <v>0</v>
      </c>
    </row>
    <row r="732" s="1" customFormat="1" ht="25.5" customHeight="1">
      <c r="B732" s="45"/>
      <c r="C732" s="220" t="s">
        <v>508</v>
      </c>
      <c r="D732" s="220" t="s">
        <v>136</v>
      </c>
      <c r="E732" s="221" t="s">
        <v>863</v>
      </c>
      <c r="F732" s="222" t="s">
        <v>864</v>
      </c>
      <c r="G732" s="223" t="s">
        <v>261</v>
      </c>
      <c r="H732" s="224">
        <v>1618.2090000000001</v>
      </c>
      <c r="I732" s="225"/>
      <c r="J732" s="226">
        <f>ROUND(I732*H732,2)</f>
        <v>0</v>
      </c>
      <c r="K732" s="222" t="s">
        <v>140</v>
      </c>
      <c r="L732" s="71"/>
      <c r="M732" s="227" t="s">
        <v>21</v>
      </c>
      <c r="N732" s="228" t="s">
        <v>41</v>
      </c>
      <c r="O732" s="46"/>
      <c r="P732" s="229">
        <f>O732*H732</f>
        <v>0</v>
      </c>
      <c r="Q732" s="229">
        <v>0</v>
      </c>
      <c r="R732" s="229">
        <f>Q732*H732</f>
        <v>0</v>
      </c>
      <c r="S732" s="229">
        <v>0</v>
      </c>
      <c r="T732" s="230">
        <f>S732*H732</f>
        <v>0</v>
      </c>
      <c r="AR732" s="23" t="s">
        <v>141</v>
      </c>
      <c r="AT732" s="23" t="s">
        <v>136</v>
      </c>
      <c r="AU732" s="23" t="s">
        <v>80</v>
      </c>
      <c r="AY732" s="23" t="s">
        <v>134</v>
      </c>
      <c r="BE732" s="231">
        <f>IF(N732="základní",J732,0)</f>
        <v>0</v>
      </c>
      <c r="BF732" s="231">
        <f>IF(N732="snížená",J732,0)</f>
        <v>0</v>
      </c>
      <c r="BG732" s="231">
        <f>IF(N732="zákl. přenesená",J732,0)</f>
        <v>0</v>
      </c>
      <c r="BH732" s="231">
        <f>IF(N732="sníž. přenesená",J732,0)</f>
        <v>0</v>
      </c>
      <c r="BI732" s="231">
        <f>IF(N732="nulová",J732,0)</f>
        <v>0</v>
      </c>
      <c r="BJ732" s="23" t="s">
        <v>78</v>
      </c>
      <c r="BK732" s="231">
        <f>ROUND(I732*H732,2)</f>
        <v>0</v>
      </c>
      <c r="BL732" s="23" t="s">
        <v>141</v>
      </c>
      <c r="BM732" s="23" t="s">
        <v>865</v>
      </c>
    </row>
    <row r="733" s="10" customFormat="1" ht="37.44" customHeight="1">
      <c r="B733" s="204"/>
      <c r="C733" s="205"/>
      <c r="D733" s="206" t="s">
        <v>69</v>
      </c>
      <c r="E733" s="207" t="s">
        <v>866</v>
      </c>
      <c r="F733" s="207" t="s">
        <v>867</v>
      </c>
      <c r="G733" s="205"/>
      <c r="H733" s="205"/>
      <c r="I733" s="208"/>
      <c r="J733" s="209">
        <f>BK733</f>
        <v>0</v>
      </c>
      <c r="K733" s="205"/>
      <c r="L733" s="210"/>
      <c r="M733" s="211"/>
      <c r="N733" s="212"/>
      <c r="O733" s="212"/>
      <c r="P733" s="213">
        <f>P734+P755+P760+P765</f>
        <v>0</v>
      </c>
      <c r="Q733" s="212"/>
      <c r="R733" s="213">
        <f>R734+R755+R760+R765</f>
        <v>0</v>
      </c>
      <c r="S733" s="212"/>
      <c r="T733" s="214">
        <f>T734+T755+T760+T765</f>
        <v>0</v>
      </c>
      <c r="AR733" s="215" t="s">
        <v>80</v>
      </c>
      <c r="AT733" s="216" t="s">
        <v>69</v>
      </c>
      <c r="AU733" s="216" t="s">
        <v>70</v>
      </c>
      <c r="AY733" s="215" t="s">
        <v>134</v>
      </c>
      <c r="BK733" s="217">
        <f>BK734+BK755+BK760+BK765</f>
        <v>0</v>
      </c>
    </row>
    <row r="734" s="10" customFormat="1" ht="19.92" customHeight="1">
      <c r="B734" s="204"/>
      <c r="C734" s="205"/>
      <c r="D734" s="206" t="s">
        <v>69</v>
      </c>
      <c r="E734" s="218" t="s">
        <v>868</v>
      </c>
      <c r="F734" s="218" t="s">
        <v>869</v>
      </c>
      <c r="G734" s="205"/>
      <c r="H734" s="205"/>
      <c r="I734" s="208"/>
      <c r="J734" s="219">
        <f>BK734</f>
        <v>0</v>
      </c>
      <c r="K734" s="205"/>
      <c r="L734" s="210"/>
      <c r="M734" s="211"/>
      <c r="N734" s="212"/>
      <c r="O734" s="212"/>
      <c r="P734" s="213">
        <f>SUM(P735:P754)</f>
        <v>0</v>
      </c>
      <c r="Q734" s="212"/>
      <c r="R734" s="213">
        <f>SUM(R735:R754)</f>
        <v>0</v>
      </c>
      <c r="S734" s="212"/>
      <c r="T734" s="214">
        <f>SUM(T735:T754)</f>
        <v>0</v>
      </c>
      <c r="AR734" s="215" t="s">
        <v>80</v>
      </c>
      <c r="AT734" s="216" t="s">
        <v>69</v>
      </c>
      <c r="AU734" s="216" t="s">
        <v>78</v>
      </c>
      <c r="AY734" s="215" t="s">
        <v>134</v>
      </c>
      <c r="BK734" s="217">
        <f>SUM(BK735:BK754)</f>
        <v>0</v>
      </c>
    </row>
    <row r="735" s="1" customFormat="1" ht="25.5" customHeight="1">
      <c r="B735" s="45"/>
      <c r="C735" s="220" t="s">
        <v>870</v>
      </c>
      <c r="D735" s="220" t="s">
        <v>136</v>
      </c>
      <c r="E735" s="221" t="s">
        <v>871</v>
      </c>
      <c r="F735" s="222" t="s">
        <v>872</v>
      </c>
      <c r="G735" s="223" t="s">
        <v>139</v>
      </c>
      <c r="H735" s="224">
        <v>39</v>
      </c>
      <c r="I735" s="225"/>
      <c r="J735" s="226">
        <f>ROUND(I735*H735,2)</f>
        <v>0</v>
      </c>
      <c r="K735" s="222" t="s">
        <v>140</v>
      </c>
      <c r="L735" s="71"/>
      <c r="M735" s="227" t="s">
        <v>21</v>
      </c>
      <c r="N735" s="228" t="s">
        <v>41</v>
      </c>
      <c r="O735" s="46"/>
      <c r="P735" s="229">
        <f>O735*H735</f>
        <v>0</v>
      </c>
      <c r="Q735" s="229">
        <v>0</v>
      </c>
      <c r="R735" s="229">
        <f>Q735*H735</f>
        <v>0</v>
      </c>
      <c r="S735" s="229">
        <v>0</v>
      </c>
      <c r="T735" s="230">
        <f>S735*H735</f>
        <v>0</v>
      </c>
      <c r="AR735" s="23" t="s">
        <v>177</v>
      </c>
      <c r="AT735" s="23" t="s">
        <v>136</v>
      </c>
      <c r="AU735" s="23" t="s">
        <v>80</v>
      </c>
      <c r="AY735" s="23" t="s">
        <v>134</v>
      </c>
      <c r="BE735" s="231">
        <f>IF(N735="základní",J735,0)</f>
        <v>0</v>
      </c>
      <c r="BF735" s="231">
        <f>IF(N735="snížená",J735,0)</f>
        <v>0</v>
      </c>
      <c r="BG735" s="231">
        <f>IF(N735="zákl. přenesená",J735,0)</f>
        <v>0</v>
      </c>
      <c r="BH735" s="231">
        <f>IF(N735="sníž. přenesená",J735,0)</f>
        <v>0</v>
      </c>
      <c r="BI735" s="231">
        <f>IF(N735="nulová",J735,0)</f>
        <v>0</v>
      </c>
      <c r="BJ735" s="23" t="s">
        <v>78</v>
      </c>
      <c r="BK735" s="231">
        <f>ROUND(I735*H735,2)</f>
        <v>0</v>
      </c>
      <c r="BL735" s="23" t="s">
        <v>177</v>
      </c>
      <c r="BM735" s="23" t="s">
        <v>873</v>
      </c>
    </row>
    <row r="736" s="1" customFormat="1">
      <c r="B736" s="45"/>
      <c r="C736" s="73"/>
      <c r="D736" s="232" t="s">
        <v>142</v>
      </c>
      <c r="E736" s="73"/>
      <c r="F736" s="233" t="s">
        <v>874</v>
      </c>
      <c r="G736" s="73"/>
      <c r="H736" s="73"/>
      <c r="I736" s="190"/>
      <c r="J736" s="73"/>
      <c r="K736" s="73"/>
      <c r="L736" s="71"/>
      <c r="M736" s="234"/>
      <c r="N736" s="46"/>
      <c r="O736" s="46"/>
      <c r="P736" s="46"/>
      <c r="Q736" s="46"/>
      <c r="R736" s="46"/>
      <c r="S736" s="46"/>
      <c r="T736" s="94"/>
      <c r="AT736" s="23" t="s">
        <v>142</v>
      </c>
      <c r="AU736" s="23" t="s">
        <v>80</v>
      </c>
    </row>
    <row r="737" s="1" customFormat="1" ht="16.5" customHeight="1">
      <c r="B737" s="45"/>
      <c r="C737" s="267" t="s">
        <v>513</v>
      </c>
      <c r="D737" s="267" t="s">
        <v>273</v>
      </c>
      <c r="E737" s="268" t="s">
        <v>875</v>
      </c>
      <c r="F737" s="269" t="s">
        <v>876</v>
      </c>
      <c r="G737" s="270" t="s">
        <v>261</v>
      </c>
      <c r="H737" s="271">
        <v>0.014</v>
      </c>
      <c r="I737" s="272"/>
      <c r="J737" s="273">
        <f>ROUND(I737*H737,2)</f>
        <v>0</v>
      </c>
      <c r="K737" s="269" t="s">
        <v>140</v>
      </c>
      <c r="L737" s="274"/>
      <c r="M737" s="275" t="s">
        <v>21</v>
      </c>
      <c r="N737" s="276" t="s">
        <v>41</v>
      </c>
      <c r="O737" s="46"/>
      <c r="P737" s="229">
        <f>O737*H737</f>
        <v>0</v>
      </c>
      <c r="Q737" s="229">
        <v>0</v>
      </c>
      <c r="R737" s="229">
        <f>Q737*H737</f>
        <v>0</v>
      </c>
      <c r="S737" s="229">
        <v>0</v>
      </c>
      <c r="T737" s="230">
        <f>S737*H737</f>
        <v>0</v>
      </c>
      <c r="AR737" s="23" t="s">
        <v>228</v>
      </c>
      <c r="AT737" s="23" t="s">
        <v>273</v>
      </c>
      <c r="AU737" s="23" t="s">
        <v>80</v>
      </c>
      <c r="AY737" s="23" t="s">
        <v>134</v>
      </c>
      <c r="BE737" s="231">
        <f>IF(N737="základní",J737,0)</f>
        <v>0</v>
      </c>
      <c r="BF737" s="231">
        <f>IF(N737="snížená",J737,0)</f>
        <v>0</v>
      </c>
      <c r="BG737" s="231">
        <f>IF(N737="zákl. přenesená",J737,0)</f>
        <v>0</v>
      </c>
      <c r="BH737" s="231">
        <f>IF(N737="sníž. přenesená",J737,0)</f>
        <v>0</v>
      </c>
      <c r="BI737" s="231">
        <f>IF(N737="nulová",J737,0)</f>
        <v>0</v>
      </c>
      <c r="BJ737" s="23" t="s">
        <v>78</v>
      </c>
      <c r="BK737" s="231">
        <f>ROUND(I737*H737,2)</f>
        <v>0</v>
      </c>
      <c r="BL737" s="23" t="s">
        <v>177</v>
      </c>
      <c r="BM737" s="23" t="s">
        <v>877</v>
      </c>
    </row>
    <row r="738" s="11" customFormat="1">
      <c r="B738" s="235"/>
      <c r="C738" s="236"/>
      <c r="D738" s="232" t="s">
        <v>144</v>
      </c>
      <c r="E738" s="237" t="s">
        <v>21</v>
      </c>
      <c r="F738" s="238" t="s">
        <v>878</v>
      </c>
      <c r="G738" s="236"/>
      <c r="H738" s="239">
        <v>0.014</v>
      </c>
      <c r="I738" s="240"/>
      <c r="J738" s="236"/>
      <c r="K738" s="236"/>
      <c r="L738" s="241"/>
      <c r="M738" s="242"/>
      <c r="N738" s="243"/>
      <c r="O738" s="243"/>
      <c r="P738" s="243"/>
      <c r="Q738" s="243"/>
      <c r="R738" s="243"/>
      <c r="S738" s="243"/>
      <c r="T738" s="244"/>
      <c r="AT738" s="245" t="s">
        <v>144</v>
      </c>
      <c r="AU738" s="245" t="s">
        <v>80</v>
      </c>
      <c r="AV738" s="11" t="s">
        <v>80</v>
      </c>
      <c r="AW738" s="11" t="s">
        <v>33</v>
      </c>
      <c r="AX738" s="11" t="s">
        <v>70</v>
      </c>
      <c r="AY738" s="245" t="s">
        <v>134</v>
      </c>
    </row>
    <row r="739" s="13" customFormat="1">
      <c r="B739" s="256"/>
      <c r="C739" s="257"/>
      <c r="D739" s="232" t="s">
        <v>144</v>
      </c>
      <c r="E739" s="258" t="s">
        <v>21</v>
      </c>
      <c r="F739" s="259" t="s">
        <v>148</v>
      </c>
      <c r="G739" s="257"/>
      <c r="H739" s="260">
        <v>0.014</v>
      </c>
      <c r="I739" s="261"/>
      <c r="J739" s="257"/>
      <c r="K739" s="257"/>
      <c r="L739" s="262"/>
      <c r="M739" s="263"/>
      <c r="N739" s="264"/>
      <c r="O739" s="264"/>
      <c r="P739" s="264"/>
      <c r="Q739" s="264"/>
      <c r="R739" s="264"/>
      <c r="S739" s="264"/>
      <c r="T739" s="265"/>
      <c r="AT739" s="266" t="s">
        <v>144</v>
      </c>
      <c r="AU739" s="266" t="s">
        <v>80</v>
      </c>
      <c r="AV739" s="13" t="s">
        <v>141</v>
      </c>
      <c r="AW739" s="13" t="s">
        <v>33</v>
      </c>
      <c r="AX739" s="13" t="s">
        <v>78</v>
      </c>
      <c r="AY739" s="266" t="s">
        <v>134</v>
      </c>
    </row>
    <row r="740" s="1" customFormat="1" ht="25.5" customHeight="1">
      <c r="B740" s="45"/>
      <c r="C740" s="220" t="s">
        <v>879</v>
      </c>
      <c r="D740" s="220" t="s">
        <v>136</v>
      </c>
      <c r="E740" s="221" t="s">
        <v>880</v>
      </c>
      <c r="F740" s="222" t="s">
        <v>881</v>
      </c>
      <c r="G740" s="223" t="s">
        <v>139</v>
      </c>
      <c r="H740" s="224">
        <v>39</v>
      </c>
      <c r="I740" s="225"/>
      <c r="J740" s="226">
        <f>ROUND(I740*H740,2)</f>
        <v>0</v>
      </c>
      <c r="K740" s="222" t="s">
        <v>140</v>
      </c>
      <c r="L740" s="71"/>
      <c r="M740" s="227" t="s">
        <v>21</v>
      </c>
      <c r="N740" s="228" t="s">
        <v>41</v>
      </c>
      <c r="O740" s="46"/>
      <c r="P740" s="229">
        <f>O740*H740</f>
        <v>0</v>
      </c>
      <c r="Q740" s="229">
        <v>0</v>
      </c>
      <c r="R740" s="229">
        <f>Q740*H740</f>
        <v>0</v>
      </c>
      <c r="S740" s="229">
        <v>0</v>
      </c>
      <c r="T740" s="230">
        <f>S740*H740</f>
        <v>0</v>
      </c>
      <c r="AR740" s="23" t="s">
        <v>177</v>
      </c>
      <c r="AT740" s="23" t="s">
        <v>136</v>
      </c>
      <c r="AU740" s="23" t="s">
        <v>80</v>
      </c>
      <c r="AY740" s="23" t="s">
        <v>134</v>
      </c>
      <c r="BE740" s="231">
        <f>IF(N740="základní",J740,0)</f>
        <v>0</v>
      </c>
      <c r="BF740" s="231">
        <f>IF(N740="snížená",J740,0)</f>
        <v>0</v>
      </c>
      <c r="BG740" s="231">
        <f>IF(N740="zákl. přenesená",J740,0)</f>
        <v>0</v>
      </c>
      <c r="BH740" s="231">
        <f>IF(N740="sníž. přenesená",J740,0)</f>
        <v>0</v>
      </c>
      <c r="BI740" s="231">
        <f>IF(N740="nulová",J740,0)</f>
        <v>0</v>
      </c>
      <c r="BJ740" s="23" t="s">
        <v>78</v>
      </c>
      <c r="BK740" s="231">
        <f>ROUND(I740*H740,2)</f>
        <v>0</v>
      </c>
      <c r="BL740" s="23" t="s">
        <v>177</v>
      </c>
      <c r="BM740" s="23" t="s">
        <v>882</v>
      </c>
    </row>
    <row r="741" s="1" customFormat="1">
      <c r="B741" s="45"/>
      <c r="C741" s="73"/>
      <c r="D741" s="232" t="s">
        <v>142</v>
      </c>
      <c r="E741" s="73"/>
      <c r="F741" s="233" t="s">
        <v>883</v>
      </c>
      <c r="G741" s="73"/>
      <c r="H741" s="73"/>
      <c r="I741" s="190"/>
      <c r="J741" s="73"/>
      <c r="K741" s="73"/>
      <c r="L741" s="71"/>
      <c r="M741" s="234"/>
      <c r="N741" s="46"/>
      <c r="O741" s="46"/>
      <c r="P741" s="46"/>
      <c r="Q741" s="46"/>
      <c r="R741" s="46"/>
      <c r="S741" s="46"/>
      <c r="T741" s="94"/>
      <c r="AT741" s="23" t="s">
        <v>142</v>
      </c>
      <c r="AU741" s="23" t="s">
        <v>80</v>
      </c>
    </row>
    <row r="742" s="11" customFormat="1">
      <c r="B742" s="235"/>
      <c r="C742" s="236"/>
      <c r="D742" s="232" t="s">
        <v>144</v>
      </c>
      <c r="E742" s="237" t="s">
        <v>21</v>
      </c>
      <c r="F742" s="238" t="s">
        <v>884</v>
      </c>
      <c r="G742" s="236"/>
      <c r="H742" s="239">
        <v>39</v>
      </c>
      <c r="I742" s="240"/>
      <c r="J742" s="236"/>
      <c r="K742" s="236"/>
      <c r="L742" s="241"/>
      <c r="M742" s="242"/>
      <c r="N742" s="243"/>
      <c r="O742" s="243"/>
      <c r="P742" s="243"/>
      <c r="Q742" s="243"/>
      <c r="R742" s="243"/>
      <c r="S742" s="243"/>
      <c r="T742" s="244"/>
      <c r="AT742" s="245" t="s">
        <v>144</v>
      </c>
      <c r="AU742" s="245" t="s">
        <v>80</v>
      </c>
      <c r="AV742" s="11" t="s">
        <v>80</v>
      </c>
      <c r="AW742" s="11" t="s">
        <v>33</v>
      </c>
      <c r="AX742" s="11" t="s">
        <v>70</v>
      </c>
      <c r="AY742" s="245" t="s">
        <v>134</v>
      </c>
    </row>
    <row r="743" s="12" customFormat="1">
      <c r="B743" s="246"/>
      <c r="C743" s="247"/>
      <c r="D743" s="232" t="s">
        <v>144</v>
      </c>
      <c r="E743" s="248" t="s">
        <v>21</v>
      </c>
      <c r="F743" s="249" t="s">
        <v>885</v>
      </c>
      <c r="G743" s="247"/>
      <c r="H743" s="248" t="s">
        <v>21</v>
      </c>
      <c r="I743" s="250"/>
      <c r="J743" s="247"/>
      <c r="K743" s="247"/>
      <c r="L743" s="251"/>
      <c r="M743" s="252"/>
      <c r="N743" s="253"/>
      <c r="O743" s="253"/>
      <c r="P743" s="253"/>
      <c r="Q743" s="253"/>
      <c r="R743" s="253"/>
      <c r="S743" s="253"/>
      <c r="T743" s="254"/>
      <c r="AT743" s="255" t="s">
        <v>144</v>
      </c>
      <c r="AU743" s="255" t="s">
        <v>80</v>
      </c>
      <c r="AV743" s="12" t="s">
        <v>78</v>
      </c>
      <c r="AW743" s="12" t="s">
        <v>33</v>
      </c>
      <c r="AX743" s="12" t="s">
        <v>70</v>
      </c>
      <c r="AY743" s="255" t="s">
        <v>134</v>
      </c>
    </row>
    <row r="744" s="13" customFormat="1">
      <c r="B744" s="256"/>
      <c r="C744" s="257"/>
      <c r="D744" s="232" t="s">
        <v>144</v>
      </c>
      <c r="E744" s="258" t="s">
        <v>21</v>
      </c>
      <c r="F744" s="259" t="s">
        <v>148</v>
      </c>
      <c r="G744" s="257"/>
      <c r="H744" s="260">
        <v>39</v>
      </c>
      <c r="I744" s="261"/>
      <c r="J744" s="257"/>
      <c r="K744" s="257"/>
      <c r="L744" s="262"/>
      <c r="M744" s="263"/>
      <c r="N744" s="264"/>
      <c r="O744" s="264"/>
      <c r="P744" s="264"/>
      <c r="Q744" s="264"/>
      <c r="R744" s="264"/>
      <c r="S744" s="264"/>
      <c r="T744" s="265"/>
      <c r="AT744" s="266" t="s">
        <v>144</v>
      </c>
      <c r="AU744" s="266" t="s">
        <v>80</v>
      </c>
      <c r="AV744" s="13" t="s">
        <v>141</v>
      </c>
      <c r="AW744" s="13" t="s">
        <v>33</v>
      </c>
      <c r="AX744" s="13" t="s">
        <v>78</v>
      </c>
      <c r="AY744" s="266" t="s">
        <v>134</v>
      </c>
    </row>
    <row r="745" s="1" customFormat="1" ht="16.5" customHeight="1">
      <c r="B745" s="45"/>
      <c r="C745" s="267" t="s">
        <v>515</v>
      </c>
      <c r="D745" s="267" t="s">
        <v>273</v>
      </c>
      <c r="E745" s="268" t="s">
        <v>886</v>
      </c>
      <c r="F745" s="269" t="s">
        <v>887</v>
      </c>
      <c r="G745" s="270" t="s">
        <v>139</v>
      </c>
      <c r="H745" s="271">
        <v>46.799999999999997</v>
      </c>
      <c r="I745" s="272"/>
      <c r="J745" s="273">
        <f>ROUND(I745*H745,2)</f>
        <v>0</v>
      </c>
      <c r="K745" s="269" t="s">
        <v>21</v>
      </c>
      <c r="L745" s="274"/>
      <c r="M745" s="275" t="s">
        <v>21</v>
      </c>
      <c r="N745" s="276" t="s">
        <v>41</v>
      </c>
      <c r="O745" s="46"/>
      <c r="P745" s="229">
        <f>O745*H745</f>
        <v>0</v>
      </c>
      <c r="Q745" s="229">
        <v>0</v>
      </c>
      <c r="R745" s="229">
        <f>Q745*H745</f>
        <v>0</v>
      </c>
      <c r="S745" s="229">
        <v>0</v>
      </c>
      <c r="T745" s="230">
        <f>S745*H745</f>
        <v>0</v>
      </c>
      <c r="AR745" s="23" t="s">
        <v>228</v>
      </c>
      <c r="AT745" s="23" t="s">
        <v>273</v>
      </c>
      <c r="AU745" s="23" t="s">
        <v>80</v>
      </c>
      <c r="AY745" s="23" t="s">
        <v>134</v>
      </c>
      <c r="BE745" s="231">
        <f>IF(N745="základní",J745,0)</f>
        <v>0</v>
      </c>
      <c r="BF745" s="231">
        <f>IF(N745="snížená",J745,0)</f>
        <v>0</v>
      </c>
      <c r="BG745" s="231">
        <f>IF(N745="zákl. přenesená",J745,0)</f>
        <v>0</v>
      </c>
      <c r="BH745" s="231">
        <f>IF(N745="sníž. přenesená",J745,0)</f>
        <v>0</v>
      </c>
      <c r="BI745" s="231">
        <f>IF(N745="nulová",J745,0)</f>
        <v>0</v>
      </c>
      <c r="BJ745" s="23" t="s">
        <v>78</v>
      </c>
      <c r="BK745" s="231">
        <f>ROUND(I745*H745,2)</f>
        <v>0</v>
      </c>
      <c r="BL745" s="23" t="s">
        <v>177</v>
      </c>
      <c r="BM745" s="23" t="s">
        <v>888</v>
      </c>
    </row>
    <row r="746" s="11" customFormat="1">
      <c r="B746" s="235"/>
      <c r="C746" s="236"/>
      <c r="D746" s="232" t="s">
        <v>144</v>
      </c>
      <c r="E746" s="237" t="s">
        <v>21</v>
      </c>
      <c r="F746" s="238" t="s">
        <v>889</v>
      </c>
      <c r="G746" s="236"/>
      <c r="H746" s="239">
        <v>46.799999999999997</v>
      </c>
      <c r="I746" s="240"/>
      <c r="J746" s="236"/>
      <c r="K746" s="236"/>
      <c r="L746" s="241"/>
      <c r="M746" s="242"/>
      <c r="N746" s="243"/>
      <c r="O746" s="243"/>
      <c r="P746" s="243"/>
      <c r="Q746" s="243"/>
      <c r="R746" s="243"/>
      <c r="S746" s="243"/>
      <c r="T746" s="244"/>
      <c r="AT746" s="245" t="s">
        <v>144</v>
      </c>
      <c r="AU746" s="245" t="s">
        <v>80</v>
      </c>
      <c r="AV746" s="11" t="s">
        <v>80</v>
      </c>
      <c r="AW746" s="11" t="s">
        <v>33</v>
      </c>
      <c r="AX746" s="11" t="s">
        <v>70</v>
      </c>
      <c r="AY746" s="245" t="s">
        <v>134</v>
      </c>
    </row>
    <row r="747" s="13" customFormat="1">
      <c r="B747" s="256"/>
      <c r="C747" s="257"/>
      <c r="D747" s="232" t="s">
        <v>144</v>
      </c>
      <c r="E747" s="258" t="s">
        <v>21</v>
      </c>
      <c r="F747" s="259" t="s">
        <v>148</v>
      </c>
      <c r="G747" s="257"/>
      <c r="H747" s="260">
        <v>46.799999999999997</v>
      </c>
      <c r="I747" s="261"/>
      <c r="J747" s="257"/>
      <c r="K747" s="257"/>
      <c r="L747" s="262"/>
      <c r="M747" s="263"/>
      <c r="N747" s="264"/>
      <c r="O747" s="264"/>
      <c r="P747" s="264"/>
      <c r="Q747" s="264"/>
      <c r="R747" s="264"/>
      <c r="S747" s="264"/>
      <c r="T747" s="265"/>
      <c r="AT747" s="266" t="s">
        <v>144</v>
      </c>
      <c r="AU747" s="266" t="s">
        <v>80</v>
      </c>
      <c r="AV747" s="13" t="s">
        <v>141</v>
      </c>
      <c r="AW747" s="13" t="s">
        <v>33</v>
      </c>
      <c r="AX747" s="13" t="s">
        <v>78</v>
      </c>
      <c r="AY747" s="266" t="s">
        <v>134</v>
      </c>
    </row>
    <row r="748" s="1" customFormat="1" ht="25.5" customHeight="1">
      <c r="B748" s="45"/>
      <c r="C748" s="220" t="s">
        <v>890</v>
      </c>
      <c r="D748" s="220" t="s">
        <v>136</v>
      </c>
      <c r="E748" s="221" t="s">
        <v>891</v>
      </c>
      <c r="F748" s="222" t="s">
        <v>892</v>
      </c>
      <c r="G748" s="223" t="s">
        <v>139</v>
      </c>
      <c r="H748" s="224">
        <v>139</v>
      </c>
      <c r="I748" s="225"/>
      <c r="J748" s="226">
        <f>ROUND(I748*H748,2)</f>
        <v>0</v>
      </c>
      <c r="K748" s="222" t="s">
        <v>140</v>
      </c>
      <c r="L748" s="71"/>
      <c r="M748" s="227" t="s">
        <v>21</v>
      </c>
      <c r="N748" s="228" t="s">
        <v>41</v>
      </c>
      <c r="O748" s="46"/>
      <c r="P748" s="229">
        <f>O748*H748</f>
        <v>0</v>
      </c>
      <c r="Q748" s="229">
        <v>0</v>
      </c>
      <c r="R748" s="229">
        <f>Q748*H748</f>
        <v>0</v>
      </c>
      <c r="S748" s="229">
        <v>0</v>
      </c>
      <c r="T748" s="230">
        <f>S748*H748</f>
        <v>0</v>
      </c>
      <c r="AR748" s="23" t="s">
        <v>177</v>
      </c>
      <c r="AT748" s="23" t="s">
        <v>136</v>
      </c>
      <c r="AU748" s="23" t="s">
        <v>80</v>
      </c>
      <c r="AY748" s="23" t="s">
        <v>134</v>
      </c>
      <c r="BE748" s="231">
        <f>IF(N748="základní",J748,0)</f>
        <v>0</v>
      </c>
      <c r="BF748" s="231">
        <f>IF(N748="snížená",J748,0)</f>
        <v>0</v>
      </c>
      <c r="BG748" s="231">
        <f>IF(N748="zákl. přenesená",J748,0)</f>
        <v>0</v>
      </c>
      <c r="BH748" s="231">
        <f>IF(N748="sníž. přenesená",J748,0)</f>
        <v>0</v>
      </c>
      <c r="BI748" s="231">
        <f>IF(N748="nulová",J748,0)</f>
        <v>0</v>
      </c>
      <c r="BJ748" s="23" t="s">
        <v>78</v>
      </c>
      <c r="BK748" s="231">
        <f>ROUND(I748*H748,2)</f>
        <v>0</v>
      </c>
      <c r="BL748" s="23" t="s">
        <v>177</v>
      </c>
      <c r="BM748" s="23" t="s">
        <v>893</v>
      </c>
    </row>
    <row r="749" s="1" customFormat="1">
      <c r="B749" s="45"/>
      <c r="C749" s="73"/>
      <c r="D749" s="232" t="s">
        <v>142</v>
      </c>
      <c r="E749" s="73"/>
      <c r="F749" s="233" t="s">
        <v>894</v>
      </c>
      <c r="G749" s="73"/>
      <c r="H749" s="73"/>
      <c r="I749" s="190"/>
      <c r="J749" s="73"/>
      <c r="K749" s="73"/>
      <c r="L749" s="71"/>
      <c r="M749" s="234"/>
      <c r="N749" s="46"/>
      <c r="O749" s="46"/>
      <c r="P749" s="46"/>
      <c r="Q749" s="46"/>
      <c r="R749" s="46"/>
      <c r="S749" s="46"/>
      <c r="T749" s="94"/>
      <c r="AT749" s="23" t="s">
        <v>142</v>
      </c>
      <c r="AU749" s="23" t="s">
        <v>80</v>
      </c>
    </row>
    <row r="750" s="11" customFormat="1">
      <c r="B750" s="235"/>
      <c r="C750" s="236"/>
      <c r="D750" s="232" t="s">
        <v>144</v>
      </c>
      <c r="E750" s="237" t="s">
        <v>21</v>
      </c>
      <c r="F750" s="238" t="s">
        <v>895</v>
      </c>
      <c r="G750" s="236"/>
      <c r="H750" s="239">
        <v>139</v>
      </c>
      <c r="I750" s="240"/>
      <c r="J750" s="236"/>
      <c r="K750" s="236"/>
      <c r="L750" s="241"/>
      <c r="M750" s="242"/>
      <c r="N750" s="243"/>
      <c r="O750" s="243"/>
      <c r="P750" s="243"/>
      <c r="Q750" s="243"/>
      <c r="R750" s="243"/>
      <c r="S750" s="243"/>
      <c r="T750" s="244"/>
      <c r="AT750" s="245" t="s">
        <v>144</v>
      </c>
      <c r="AU750" s="245" t="s">
        <v>80</v>
      </c>
      <c r="AV750" s="11" t="s">
        <v>80</v>
      </c>
      <c r="AW750" s="11" t="s">
        <v>33</v>
      </c>
      <c r="AX750" s="11" t="s">
        <v>70</v>
      </c>
      <c r="AY750" s="245" t="s">
        <v>134</v>
      </c>
    </row>
    <row r="751" s="12" customFormat="1">
      <c r="B751" s="246"/>
      <c r="C751" s="247"/>
      <c r="D751" s="232" t="s">
        <v>144</v>
      </c>
      <c r="E751" s="248" t="s">
        <v>21</v>
      </c>
      <c r="F751" s="249" t="s">
        <v>158</v>
      </c>
      <c r="G751" s="247"/>
      <c r="H751" s="248" t="s">
        <v>21</v>
      </c>
      <c r="I751" s="250"/>
      <c r="J751" s="247"/>
      <c r="K751" s="247"/>
      <c r="L751" s="251"/>
      <c r="M751" s="252"/>
      <c r="N751" s="253"/>
      <c r="O751" s="253"/>
      <c r="P751" s="253"/>
      <c r="Q751" s="253"/>
      <c r="R751" s="253"/>
      <c r="S751" s="253"/>
      <c r="T751" s="254"/>
      <c r="AT751" s="255" t="s">
        <v>144</v>
      </c>
      <c r="AU751" s="255" t="s">
        <v>80</v>
      </c>
      <c r="AV751" s="12" t="s">
        <v>78</v>
      </c>
      <c r="AW751" s="12" t="s">
        <v>33</v>
      </c>
      <c r="AX751" s="12" t="s">
        <v>70</v>
      </c>
      <c r="AY751" s="255" t="s">
        <v>134</v>
      </c>
    </row>
    <row r="752" s="13" customFormat="1">
      <c r="B752" s="256"/>
      <c r="C752" s="257"/>
      <c r="D752" s="232" t="s">
        <v>144</v>
      </c>
      <c r="E752" s="258" t="s">
        <v>21</v>
      </c>
      <c r="F752" s="259" t="s">
        <v>148</v>
      </c>
      <c r="G752" s="257"/>
      <c r="H752" s="260">
        <v>139</v>
      </c>
      <c r="I752" s="261"/>
      <c r="J752" s="257"/>
      <c r="K752" s="257"/>
      <c r="L752" s="262"/>
      <c r="M752" s="263"/>
      <c r="N752" s="264"/>
      <c r="O752" s="264"/>
      <c r="P752" s="264"/>
      <c r="Q752" s="264"/>
      <c r="R752" s="264"/>
      <c r="S752" s="264"/>
      <c r="T752" s="265"/>
      <c r="AT752" s="266" t="s">
        <v>144</v>
      </c>
      <c r="AU752" s="266" t="s">
        <v>80</v>
      </c>
      <c r="AV752" s="13" t="s">
        <v>141</v>
      </c>
      <c r="AW752" s="13" t="s">
        <v>33</v>
      </c>
      <c r="AX752" s="13" t="s">
        <v>78</v>
      </c>
      <c r="AY752" s="266" t="s">
        <v>134</v>
      </c>
    </row>
    <row r="753" s="1" customFormat="1" ht="38.25" customHeight="1">
      <c r="B753" s="45"/>
      <c r="C753" s="220" t="s">
        <v>519</v>
      </c>
      <c r="D753" s="220" t="s">
        <v>136</v>
      </c>
      <c r="E753" s="221" t="s">
        <v>896</v>
      </c>
      <c r="F753" s="222" t="s">
        <v>897</v>
      </c>
      <c r="G753" s="223" t="s">
        <v>261</v>
      </c>
      <c r="H753" s="224">
        <v>0.34000000000000002</v>
      </c>
      <c r="I753" s="225"/>
      <c r="J753" s="226">
        <f>ROUND(I753*H753,2)</f>
        <v>0</v>
      </c>
      <c r="K753" s="222" t="s">
        <v>140</v>
      </c>
      <c r="L753" s="71"/>
      <c r="M753" s="227" t="s">
        <v>21</v>
      </c>
      <c r="N753" s="228" t="s">
        <v>41</v>
      </c>
      <c r="O753" s="46"/>
      <c r="P753" s="229">
        <f>O753*H753</f>
        <v>0</v>
      </c>
      <c r="Q753" s="229">
        <v>0</v>
      </c>
      <c r="R753" s="229">
        <f>Q753*H753</f>
        <v>0</v>
      </c>
      <c r="S753" s="229">
        <v>0</v>
      </c>
      <c r="T753" s="230">
        <f>S753*H753</f>
        <v>0</v>
      </c>
      <c r="AR753" s="23" t="s">
        <v>177</v>
      </c>
      <c r="AT753" s="23" t="s">
        <v>136</v>
      </c>
      <c r="AU753" s="23" t="s">
        <v>80</v>
      </c>
      <c r="AY753" s="23" t="s">
        <v>134</v>
      </c>
      <c r="BE753" s="231">
        <f>IF(N753="základní",J753,0)</f>
        <v>0</v>
      </c>
      <c r="BF753" s="231">
        <f>IF(N753="snížená",J753,0)</f>
        <v>0</v>
      </c>
      <c r="BG753" s="231">
        <f>IF(N753="zákl. přenesená",J753,0)</f>
        <v>0</v>
      </c>
      <c r="BH753" s="231">
        <f>IF(N753="sníž. přenesená",J753,0)</f>
        <v>0</v>
      </c>
      <c r="BI753" s="231">
        <f>IF(N753="nulová",J753,0)</f>
        <v>0</v>
      </c>
      <c r="BJ753" s="23" t="s">
        <v>78</v>
      </c>
      <c r="BK753" s="231">
        <f>ROUND(I753*H753,2)</f>
        <v>0</v>
      </c>
      <c r="BL753" s="23" t="s">
        <v>177</v>
      </c>
      <c r="BM753" s="23" t="s">
        <v>898</v>
      </c>
    </row>
    <row r="754" s="1" customFormat="1">
      <c r="B754" s="45"/>
      <c r="C754" s="73"/>
      <c r="D754" s="232" t="s">
        <v>142</v>
      </c>
      <c r="E754" s="73"/>
      <c r="F754" s="233" t="s">
        <v>899</v>
      </c>
      <c r="G754" s="73"/>
      <c r="H754" s="73"/>
      <c r="I754" s="190"/>
      <c r="J754" s="73"/>
      <c r="K754" s="73"/>
      <c r="L754" s="71"/>
      <c r="M754" s="234"/>
      <c r="N754" s="46"/>
      <c r="O754" s="46"/>
      <c r="P754" s="46"/>
      <c r="Q754" s="46"/>
      <c r="R754" s="46"/>
      <c r="S754" s="46"/>
      <c r="T754" s="94"/>
      <c r="AT754" s="23" t="s">
        <v>142</v>
      </c>
      <c r="AU754" s="23" t="s">
        <v>80</v>
      </c>
    </row>
    <row r="755" s="10" customFormat="1" ht="29.88" customHeight="1">
      <c r="B755" s="204"/>
      <c r="C755" s="205"/>
      <c r="D755" s="206" t="s">
        <v>69</v>
      </c>
      <c r="E755" s="218" t="s">
        <v>900</v>
      </c>
      <c r="F755" s="218" t="s">
        <v>901</v>
      </c>
      <c r="G755" s="205"/>
      <c r="H755" s="205"/>
      <c r="I755" s="208"/>
      <c r="J755" s="219">
        <f>BK755</f>
        <v>0</v>
      </c>
      <c r="K755" s="205"/>
      <c r="L755" s="210"/>
      <c r="M755" s="211"/>
      <c r="N755" s="212"/>
      <c r="O755" s="212"/>
      <c r="P755" s="213">
        <f>SUM(P756:P759)</f>
        <v>0</v>
      </c>
      <c r="Q755" s="212"/>
      <c r="R755" s="213">
        <f>SUM(R756:R759)</f>
        <v>0</v>
      </c>
      <c r="S755" s="212"/>
      <c r="T755" s="214">
        <f>SUM(T756:T759)</f>
        <v>0</v>
      </c>
      <c r="AR755" s="215" t="s">
        <v>80</v>
      </c>
      <c r="AT755" s="216" t="s">
        <v>69</v>
      </c>
      <c r="AU755" s="216" t="s">
        <v>78</v>
      </c>
      <c r="AY755" s="215" t="s">
        <v>134</v>
      </c>
      <c r="BK755" s="217">
        <f>SUM(BK756:BK759)</f>
        <v>0</v>
      </c>
    </row>
    <row r="756" s="1" customFormat="1" ht="25.5" customHeight="1">
      <c r="B756" s="45"/>
      <c r="C756" s="220" t="s">
        <v>902</v>
      </c>
      <c r="D756" s="220" t="s">
        <v>136</v>
      </c>
      <c r="E756" s="221" t="s">
        <v>903</v>
      </c>
      <c r="F756" s="222" t="s">
        <v>904</v>
      </c>
      <c r="G756" s="223" t="s">
        <v>326</v>
      </c>
      <c r="H756" s="224">
        <v>6</v>
      </c>
      <c r="I756" s="225"/>
      <c r="J756" s="226">
        <f>ROUND(I756*H756,2)</f>
        <v>0</v>
      </c>
      <c r="K756" s="222" t="s">
        <v>21</v>
      </c>
      <c r="L756" s="71"/>
      <c r="M756" s="227" t="s">
        <v>21</v>
      </c>
      <c r="N756" s="228" t="s">
        <v>41</v>
      </c>
      <c r="O756" s="46"/>
      <c r="P756" s="229">
        <f>O756*H756</f>
        <v>0</v>
      </c>
      <c r="Q756" s="229">
        <v>0</v>
      </c>
      <c r="R756" s="229">
        <f>Q756*H756</f>
        <v>0</v>
      </c>
      <c r="S756" s="229">
        <v>0</v>
      </c>
      <c r="T756" s="230">
        <f>S756*H756</f>
        <v>0</v>
      </c>
      <c r="AR756" s="23" t="s">
        <v>177</v>
      </c>
      <c r="AT756" s="23" t="s">
        <v>136</v>
      </c>
      <c r="AU756" s="23" t="s">
        <v>80</v>
      </c>
      <c r="AY756" s="23" t="s">
        <v>134</v>
      </c>
      <c r="BE756" s="231">
        <f>IF(N756="základní",J756,0)</f>
        <v>0</v>
      </c>
      <c r="BF756" s="231">
        <f>IF(N756="snížená",J756,0)</f>
        <v>0</v>
      </c>
      <c r="BG756" s="231">
        <f>IF(N756="zákl. přenesená",J756,0)</f>
        <v>0</v>
      </c>
      <c r="BH756" s="231">
        <f>IF(N756="sníž. přenesená",J756,0)</f>
        <v>0</v>
      </c>
      <c r="BI756" s="231">
        <f>IF(N756="nulová",J756,0)</f>
        <v>0</v>
      </c>
      <c r="BJ756" s="23" t="s">
        <v>78</v>
      </c>
      <c r="BK756" s="231">
        <f>ROUND(I756*H756,2)</f>
        <v>0</v>
      </c>
      <c r="BL756" s="23" t="s">
        <v>177</v>
      </c>
      <c r="BM756" s="23" t="s">
        <v>905</v>
      </c>
    </row>
    <row r="757" s="11" customFormat="1">
      <c r="B757" s="235"/>
      <c r="C757" s="236"/>
      <c r="D757" s="232" t="s">
        <v>144</v>
      </c>
      <c r="E757" s="237" t="s">
        <v>21</v>
      </c>
      <c r="F757" s="238" t="s">
        <v>156</v>
      </c>
      <c r="G757" s="236"/>
      <c r="H757" s="239">
        <v>6</v>
      </c>
      <c r="I757" s="240"/>
      <c r="J757" s="236"/>
      <c r="K757" s="236"/>
      <c r="L757" s="241"/>
      <c r="M757" s="242"/>
      <c r="N757" s="243"/>
      <c r="O757" s="243"/>
      <c r="P757" s="243"/>
      <c r="Q757" s="243"/>
      <c r="R757" s="243"/>
      <c r="S757" s="243"/>
      <c r="T757" s="244"/>
      <c r="AT757" s="245" t="s">
        <v>144</v>
      </c>
      <c r="AU757" s="245" t="s">
        <v>80</v>
      </c>
      <c r="AV757" s="11" t="s">
        <v>80</v>
      </c>
      <c r="AW757" s="11" t="s">
        <v>33</v>
      </c>
      <c r="AX757" s="11" t="s">
        <v>70</v>
      </c>
      <c r="AY757" s="245" t="s">
        <v>134</v>
      </c>
    </row>
    <row r="758" s="12" customFormat="1">
      <c r="B758" s="246"/>
      <c r="C758" s="247"/>
      <c r="D758" s="232" t="s">
        <v>144</v>
      </c>
      <c r="E758" s="248" t="s">
        <v>21</v>
      </c>
      <c r="F758" s="249" t="s">
        <v>158</v>
      </c>
      <c r="G758" s="247"/>
      <c r="H758" s="248" t="s">
        <v>21</v>
      </c>
      <c r="I758" s="250"/>
      <c r="J758" s="247"/>
      <c r="K758" s="247"/>
      <c r="L758" s="251"/>
      <c r="M758" s="252"/>
      <c r="N758" s="253"/>
      <c r="O758" s="253"/>
      <c r="P758" s="253"/>
      <c r="Q758" s="253"/>
      <c r="R758" s="253"/>
      <c r="S758" s="253"/>
      <c r="T758" s="254"/>
      <c r="AT758" s="255" t="s">
        <v>144</v>
      </c>
      <c r="AU758" s="255" t="s">
        <v>80</v>
      </c>
      <c r="AV758" s="12" t="s">
        <v>78</v>
      </c>
      <c r="AW758" s="12" t="s">
        <v>33</v>
      </c>
      <c r="AX758" s="12" t="s">
        <v>70</v>
      </c>
      <c r="AY758" s="255" t="s">
        <v>134</v>
      </c>
    </row>
    <row r="759" s="13" customFormat="1">
      <c r="B759" s="256"/>
      <c r="C759" s="257"/>
      <c r="D759" s="232" t="s">
        <v>144</v>
      </c>
      <c r="E759" s="258" t="s">
        <v>21</v>
      </c>
      <c r="F759" s="259" t="s">
        <v>148</v>
      </c>
      <c r="G759" s="257"/>
      <c r="H759" s="260">
        <v>6</v>
      </c>
      <c r="I759" s="261"/>
      <c r="J759" s="257"/>
      <c r="K759" s="257"/>
      <c r="L759" s="262"/>
      <c r="M759" s="263"/>
      <c r="N759" s="264"/>
      <c r="O759" s="264"/>
      <c r="P759" s="264"/>
      <c r="Q759" s="264"/>
      <c r="R759" s="264"/>
      <c r="S759" s="264"/>
      <c r="T759" s="265"/>
      <c r="AT759" s="266" t="s">
        <v>144</v>
      </c>
      <c r="AU759" s="266" t="s">
        <v>80</v>
      </c>
      <c r="AV759" s="13" t="s">
        <v>141</v>
      </c>
      <c r="AW759" s="13" t="s">
        <v>33</v>
      </c>
      <c r="AX759" s="13" t="s">
        <v>78</v>
      </c>
      <c r="AY759" s="266" t="s">
        <v>134</v>
      </c>
    </row>
    <row r="760" s="10" customFormat="1" ht="29.88" customHeight="1">
      <c r="B760" s="204"/>
      <c r="C760" s="205"/>
      <c r="D760" s="206" t="s">
        <v>69</v>
      </c>
      <c r="E760" s="218" t="s">
        <v>906</v>
      </c>
      <c r="F760" s="218" t="s">
        <v>907</v>
      </c>
      <c r="G760" s="205"/>
      <c r="H760" s="205"/>
      <c r="I760" s="208"/>
      <c r="J760" s="219">
        <f>BK760</f>
        <v>0</v>
      </c>
      <c r="K760" s="205"/>
      <c r="L760" s="210"/>
      <c r="M760" s="211"/>
      <c r="N760" s="212"/>
      <c r="O760" s="212"/>
      <c r="P760" s="213">
        <f>SUM(P761:P764)</f>
        <v>0</v>
      </c>
      <c r="Q760" s="212"/>
      <c r="R760" s="213">
        <f>SUM(R761:R764)</f>
        <v>0</v>
      </c>
      <c r="S760" s="212"/>
      <c r="T760" s="214">
        <f>SUM(T761:T764)</f>
        <v>0</v>
      </c>
      <c r="AR760" s="215" t="s">
        <v>80</v>
      </c>
      <c r="AT760" s="216" t="s">
        <v>69</v>
      </c>
      <c r="AU760" s="216" t="s">
        <v>78</v>
      </c>
      <c r="AY760" s="215" t="s">
        <v>134</v>
      </c>
      <c r="BK760" s="217">
        <f>SUM(BK761:BK764)</f>
        <v>0</v>
      </c>
    </row>
    <row r="761" s="1" customFormat="1" ht="25.5" customHeight="1">
      <c r="B761" s="45"/>
      <c r="C761" s="220" t="s">
        <v>523</v>
      </c>
      <c r="D761" s="220" t="s">
        <v>136</v>
      </c>
      <c r="E761" s="221" t="s">
        <v>908</v>
      </c>
      <c r="F761" s="222" t="s">
        <v>909</v>
      </c>
      <c r="G761" s="223" t="s">
        <v>185</v>
      </c>
      <c r="H761" s="224">
        <v>30</v>
      </c>
      <c r="I761" s="225"/>
      <c r="J761" s="226">
        <f>ROUND(I761*H761,2)</f>
        <v>0</v>
      </c>
      <c r="K761" s="222" t="s">
        <v>140</v>
      </c>
      <c r="L761" s="71"/>
      <c r="M761" s="227" t="s">
        <v>21</v>
      </c>
      <c r="N761" s="228" t="s">
        <v>41</v>
      </c>
      <c r="O761" s="46"/>
      <c r="P761" s="229">
        <f>O761*H761</f>
        <v>0</v>
      </c>
      <c r="Q761" s="229">
        <v>0</v>
      </c>
      <c r="R761" s="229">
        <f>Q761*H761</f>
        <v>0</v>
      </c>
      <c r="S761" s="229">
        <v>0</v>
      </c>
      <c r="T761" s="230">
        <f>S761*H761</f>
        <v>0</v>
      </c>
      <c r="AR761" s="23" t="s">
        <v>177</v>
      </c>
      <c r="AT761" s="23" t="s">
        <v>136</v>
      </c>
      <c r="AU761" s="23" t="s">
        <v>80</v>
      </c>
      <c r="AY761" s="23" t="s">
        <v>134</v>
      </c>
      <c r="BE761" s="231">
        <f>IF(N761="základní",J761,0)</f>
        <v>0</v>
      </c>
      <c r="BF761" s="231">
        <f>IF(N761="snížená",J761,0)</f>
        <v>0</v>
      </c>
      <c r="BG761" s="231">
        <f>IF(N761="zákl. přenesená",J761,0)</f>
        <v>0</v>
      </c>
      <c r="BH761" s="231">
        <f>IF(N761="sníž. přenesená",J761,0)</f>
        <v>0</v>
      </c>
      <c r="BI761" s="231">
        <f>IF(N761="nulová",J761,0)</f>
        <v>0</v>
      </c>
      <c r="BJ761" s="23" t="s">
        <v>78</v>
      </c>
      <c r="BK761" s="231">
        <f>ROUND(I761*H761,2)</f>
        <v>0</v>
      </c>
      <c r="BL761" s="23" t="s">
        <v>177</v>
      </c>
      <c r="BM761" s="23" t="s">
        <v>910</v>
      </c>
    </row>
    <row r="762" s="11" customFormat="1">
      <c r="B762" s="235"/>
      <c r="C762" s="236"/>
      <c r="D762" s="232" t="s">
        <v>144</v>
      </c>
      <c r="E762" s="237" t="s">
        <v>21</v>
      </c>
      <c r="F762" s="238" t="s">
        <v>222</v>
      </c>
      <c r="G762" s="236"/>
      <c r="H762" s="239">
        <v>30</v>
      </c>
      <c r="I762" s="240"/>
      <c r="J762" s="236"/>
      <c r="K762" s="236"/>
      <c r="L762" s="241"/>
      <c r="M762" s="242"/>
      <c r="N762" s="243"/>
      <c r="O762" s="243"/>
      <c r="P762" s="243"/>
      <c r="Q762" s="243"/>
      <c r="R762" s="243"/>
      <c r="S762" s="243"/>
      <c r="T762" s="244"/>
      <c r="AT762" s="245" t="s">
        <v>144</v>
      </c>
      <c r="AU762" s="245" t="s">
        <v>80</v>
      </c>
      <c r="AV762" s="11" t="s">
        <v>80</v>
      </c>
      <c r="AW762" s="11" t="s">
        <v>33</v>
      </c>
      <c r="AX762" s="11" t="s">
        <v>70</v>
      </c>
      <c r="AY762" s="245" t="s">
        <v>134</v>
      </c>
    </row>
    <row r="763" s="12" customFormat="1">
      <c r="B763" s="246"/>
      <c r="C763" s="247"/>
      <c r="D763" s="232" t="s">
        <v>144</v>
      </c>
      <c r="E763" s="248" t="s">
        <v>21</v>
      </c>
      <c r="F763" s="249" t="s">
        <v>158</v>
      </c>
      <c r="G763" s="247"/>
      <c r="H763" s="248" t="s">
        <v>21</v>
      </c>
      <c r="I763" s="250"/>
      <c r="J763" s="247"/>
      <c r="K763" s="247"/>
      <c r="L763" s="251"/>
      <c r="M763" s="252"/>
      <c r="N763" s="253"/>
      <c r="O763" s="253"/>
      <c r="P763" s="253"/>
      <c r="Q763" s="253"/>
      <c r="R763" s="253"/>
      <c r="S763" s="253"/>
      <c r="T763" s="254"/>
      <c r="AT763" s="255" t="s">
        <v>144</v>
      </c>
      <c r="AU763" s="255" t="s">
        <v>80</v>
      </c>
      <c r="AV763" s="12" t="s">
        <v>78</v>
      </c>
      <c r="AW763" s="12" t="s">
        <v>33</v>
      </c>
      <c r="AX763" s="12" t="s">
        <v>70</v>
      </c>
      <c r="AY763" s="255" t="s">
        <v>134</v>
      </c>
    </row>
    <row r="764" s="13" customFormat="1">
      <c r="B764" s="256"/>
      <c r="C764" s="257"/>
      <c r="D764" s="232" t="s">
        <v>144</v>
      </c>
      <c r="E764" s="258" t="s">
        <v>21</v>
      </c>
      <c r="F764" s="259" t="s">
        <v>148</v>
      </c>
      <c r="G764" s="257"/>
      <c r="H764" s="260">
        <v>30</v>
      </c>
      <c r="I764" s="261"/>
      <c r="J764" s="257"/>
      <c r="K764" s="257"/>
      <c r="L764" s="262"/>
      <c r="M764" s="263"/>
      <c r="N764" s="264"/>
      <c r="O764" s="264"/>
      <c r="P764" s="264"/>
      <c r="Q764" s="264"/>
      <c r="R764" s="264"/>
      <c r="S764" s="264"/>
      <c r="T764" s="265"/>
      <c r="AT764" s="266" t="s">
        <v>144</v>
      </c>
      <c r="AU764" s="266" t="s">
        <v>80</v>
      </c>
      <c r="AV764" s="13" t="s">
        <v>141</v>
      </c>
      <c r="AW764" s="13" t="s">
        <v>33</v>
      </c>
      <c r="AX764" s="13" t="s">
        <v>78</v>
      </c>
      <c r="AY764" s="266" t="s">
        <v>134</v>
      </c>
    </row>
    <row r="765" s="10" customFormat="1" ht="29.88" customHeight="1">
      <c r="B765" s="204"/>
      <c r="C765" s="205"/>
      <c r="D765" s="206" t="s">
        <v>69</v>
      </c>
      <c r="E765" s="218" t="s">
        <v>911</v>
      </c>
      <c r="F765" s="218" t="s">
        <v>912</v>
      </c>
      <c r="G765" s="205"/>
      <c r="H765" s="205"/>
      <c r="I765" s="208"/>
      <c r="J765" s="219">
        <f>BK765</f>
        <v>0</v>
      </c>
      <c r="K765" s="205"/>
      <c r="L765" s="210"/>
      <c r="M765" s="211"/>
      <c r="N765" s="212"/>
      <c r="O765" s="212"/>
      <c r="P765" s="213">
        <f>SUM(P766:P776)</f>
        <v>0</v>
      </c>
      <c r="Q765" s="212"/>
      <c r="R765" s="213">
        <f>SUM(R766:R776)</f>
        <v>0</v>
      </c>
      <c r="S765" s="212"/>
      <c r="T765" s="214">
        <f>SUM(T766:T776)</f>
        <v>0</v>
      </c>
      <c r="AR765" s="215" t="s">
        <v>80</v>
      </c>
      <c r="AT765" s="216" t="s">
        <v>69</v>
      </c>
      <c r="AU765" s="216" t="s">
        <v>78</v>
      </c>
      <c r="AY765" s="215" t="s">
        <v>134</v>
      </c>
      <c r="BK765" s="217">
        <f>SUM(BK766:BK776)</f>
        <v>0</v>
      </c>
    </row>
    <row r="766" s="1" customFormat="1" ht="38.25" customHeight="1">
      <c r="B766" s="45"/>
      <c r="C766" s="220" t="s">
        <v>913</v>
      </c>
      <c r="D766" s="220" t="s">
        <v>136</v>
      </c>
      <c r="E766" s="221" t="s">
        <v>914</v>
      </c>
      <c r="F766" s="222" t="s">
        <v>915</v>
      </c>
      <c r="G766" s="223" t="s">
        <v>139</v>
      </c>
      <c r="H766" s="224">
        <v>28</v>
      </c>
      <c r="I766" s="225"/>
      <c r="J766" s="226">
        <f>ROUND(I766*H766,2)</f>
        <v>0</v>
      </c>
      <c r="K766" s="222" t="s">
        <v>140</v>
      </c>
      <c r="L766" s="71"/>
      <c r="M766" s="227" t="s">
        <v>21</v>
      </c>
      <c r="N766" s="228" t="s">
        <v>41</v>
      </c>
      <c r="O766" s="46"/>
      <c r="P766" s="229">
        <f>O766*H766</f>
        <v>0</v>
      </c>
      <c r="Q766" s="229">
        <v>0</v>
      </c>
      <c r="R766" s="229">
        <f>Q766*H766</f>
        <v>0</v>
      </c>
      <c r="S766" s="229">
        <v>0</v>
      </c>
      <c r="T766" s="230">
        <f>S766*H766</f>
        <v>0</v>
      </c>
      <c r="AR766" s="23" t="s">
        <v>177</v>
      </c>
      <c r="AT766" s="23" t="s">
        <v>136</v>
      </c>
      <c r="AU766" s="23" t="s">
        <v>80</v>
      </c>
      <c r="AY766" s="23" t="s">
        <v>134</v>
      </c>
      <c r="BE766" s="231">
        <f>IF(N766="základní",J766,0)</f>
        <v>0</v>
      </c>
      <c r="BF766" s="231">
        <f>IF(N766="snížená",J766,0)</f>
        <v>0</v>
      </c>
      <c r="BG766" s="231">
        <f>IF(N766="zákl. přenesená",J766,0)</f>
        <v>0</v>
      </c>
      <c r="BH766" s="231">
        <f>IF(N766="sníž. přenesená",J766,0)</f>
        <v>0</v>
      </c>
      <c r="BI766" s="231">
        <f>IF(N766="nulová",J766,0)</f>
        <v>0</v>
      </c>
      <c r="BJ766" s="23" t="s">
        <v>78</v>
      </c>
      <c r="BK766" s="231">
        <f>ROUND(I766*H766,2)</f>
        <v>0</v>
      </c>
      <c r="BL766" s="23" t="s">
        <v>177</v>
      </c>
      <c r="BM766" s="23" t="s">
        <v>916</v>
      </c>
    </row>
    <row r="767" s="1" customFormat="1">
      <c r="B767" s="45"/>
      <c r="C767" s="73"/>
      <c r="D767" s="232" t="s">
        <v>142</v>
      </c>
      <c r="E767" s="73"/>
      <c r="F767" s="233" t="s">
        <v>917</v>
      </c>
      <c r="G767" s="73"/>
      <c r="H767" s="73"/>
      <c r="I767" s="190"/>
      <c r="J767" s="73"/>
      <c r="K767" s="73"/>
      <c r="L767" s="71"/>
      <c r="M767" s="234"/>
      <c r="N767" s="46"/>
      <c r="O767" s="46"/>
      <c r="P767" s="46"/>
      <c r="Q767" s="46"/>
      <c r="R767" s="46"/>
      <c r="S767" s="46"/>
      <c r="T767" s="94"/>
      <c r="AT767" s="23" t="s">
        <v>142</v>
      </c>
      <c r="AU767" s="23" t="s">
        <v>80</v>
      </c>
    </row>
    <row r="768" s="11" customFormat="1">
      <c r="B768" s="235"/>
      <c r="C768" s="236"/>
      <c r="D768" s="232" t="s">
        <v>144</v>
      </c>
      <c r="E768" s="237" t="s">
        <v>21</v>
      </c>
      <c r="F768" s="238" t="s">
        <v>145</v>
      </c>
      <c r="G768" s="236"/>
      <c r="H768" s="239">
        <v>20</v>
      </c>
      <c r="I768" s="240"/>
      <c r="J768" s="236"/>
      <c r="K768" s="236"/>
      <c r="L768" s="241"/>
      <c r="M768" s="242"/>
      <c r="N768" s="243"/>
      <c r="O768" s="243"/>
      <c r="P768" s="243"/>
      <c r="Q768" s="243"/>
      <c r="R768" s="243"/>
      <c r="S768" s="243"/>
      <c r="T768" s="244"/>
      <c r="AT768" s="245" t="s">
        <v>144</v>
      </c>
      <c r="AU768" s="245" t="s">
        <v>80</v>
      </c>
      <c r="AV768" s="11" t="s">
        <v>80</v>
      </c>
      <c r="AW768" s="11" t="s">
        <v>33</v>
      </c>
      <c r="AX768" s="11" t="s">
        <v>70</v>
      </c>
      <c r="AY768" s="245" t="s">
        <v>134</v>
      </c>
    </row>
    <row r="769" s="11" customFormat="1">
      <c r="B769" s="235"/>
      <c r="C769" s="236"/>
      <c r="D769" s="232" t="s">
        <v>144</v>
      </c>
      <c r="E769" s="237" t="s">
        <v>21</v>
      </c>
      <c r="F769" s="238" t="s">
        <v>918</v>
      </c>
      <c r="G769" s="236"/>
      <c r="H769" s="239">
        <v>8</v>
      </c>
      <c r="I769" s="240"/>
      <c r="J769" s="236"/>
      <c r="K769" s="236"/>
      <c r="L769" s="241"/>
      <c r="M769" s="242"/>
      <c r="N769" s="243"/>
      <c r="O769" s="243"/>
      <c r="P769" s="243"/>
      <c r="Q769" s="243"/>
      <c r="R769" s="243"/>
      <c r="S769" s="243"/>
      <c r="T769" s="244"/>
      <c r="AT769" s="245" t="s">
        <v>144</v>
      </c>
      <c r="AU769" s="245" t="s">
        <v>80</v>
      </c>
      <c r="AV769" s="11" t="s">
        <v>80</v>
      </c>
      <c r="AW769" s="11" t="s">
        <v>33</v>
      </c>
      <c r="AX769" s="11" t="s">
        <v>70</v>
      </c>
      <c r="AY769" s="245" t="s">
        <v>134</v>
      </c>
    </row>
    <row r="770" s="12" customFormat="1">
      <c r="B770" s="246"/>
      <c r="C770" s="247"/>
      <c r="D770" s="232" t="s">
        <v>144</v>
      </c>
      <c r="E770" s="248" t="s">
        <v>21</v>
      </c>
      <c r="F770" s="249" t="s">
        <v>860</v>
      </c>
      <c r="G770" s="247"/>
      <c r="H770" s="248" t="s">
        <v>21</v>
      </c>
      <c r="I770" s="250"/>
      <c r="J770" s="247"/>
      <c r="K770" s="247"/>
      <c r="L770" s="251"/>
      <c r="M770" s="252"/>
      <c r="N770" s="253"/>
      <c r="O770" s="253"/>
      <c r="P770" s="253"/>
      <c r="Q770" s="253"/>
      <c r="R770" s="253"/>
      <c r="S770" s="253"/>
      <c r="T770" s="254"/>
      <c r="AT770" s="255" t="s">
        <v>144</v>
      </c>
      <c r="AU770" s="255" t="s">
        <v>80</v>
      </c>
      <c r="AV770" s="12" t="s">
        <v>78</v>
      </c>
      <c r="AW770" s="12" t="s">
        <v>33</v>
      </c>
      <c r="AX770" s="12" t="s">
        <v>70</v>
      </c>
      <c r="AY770" s="255" t="s">
        <v>134</v>
      </c>
    </row>
    <row r="771" s="13" customFormat="1">
      <c r="B771" s="256"/>
      <c r="C771" s="257"/>
      <c r="D771" s="232" t="s">
        <v>144</v>
      </c>
      <c r="E771" s="258" t="s">
        <v>21</v>
      </c>
      <c r="F771" s="259" t="s">
        <v>148</v>
      </c>
      <c r="G771" s="257"/>
      <c r="H771" s="260">
        <v>28</v>
      </c>
      <c r="I771" s="261"/>
      <c r="J771" s="257"/>
      <c r="K771" s="257"/>
      <c r="L771" s="262"/>
      <c r="M771" s="263"/>
      <c r="N771" s="264"/>
      <c r="O771" s="264"/>
      <c r="P771" s="264"/>
      <c r="Q771" s="264"/>
      <c r="R771" s="264"/>
      <c r="S771" s="264"/>
      <c r="T771" s="265"/>
      <c r="AT771" s="266" t="s">
        <v>144</v>
      </c>
      <c r="AU771" s="266" t="s">
        <v>80</v>
      </c>
      <c r="AV771" s="13" t="s">
        <v>141</v>
      </c>
      <c r="AW771" s="13" t="s">
        <v>33</v>
      </c>
      <c r="AX771" s="13" t="s">
        <v>78</v>
      </c>
      <c r="AY771" s="266" t="s">
        <v>134</v>
      </c>
    </row>
    <row r="772" s="1" customFormat="1" ht="16.5" customHeight="1">
      <c r="B772" s="45"/>
      <c r="C772" s="267" t="s">
        <v>532</v>
      </c>
      <c r="D772" s="267" t="s">
        <v>273</v>
      </c>
      <c r="E772" s="268" t="s">
        <v>919</v>
      </c>
      <c r="F772" s="269" t="s">
        <v>920</v>
      </c>
      <c r="G772" s="270" t="s">
        <v>139</v>
      </c>
      <c r="H772" s="271">
        <v>29.120000000000001</v>
      </c>
      <c r="I772" s="272"/>
      <c r="J772" s="273">
        <f>ROUND(I772*H772,2)</f>
        <v>0</v>
      </c>
      <c r="K772" s="269" t="s">
        <v>140</v>
      </c>
      <c r="L772" s="274"/>
      <c r="M772" s="275" t="s">
        <v>21</v>
      </c>
      <c r="N772" s="276" t="s">
        <v>41</v>
      </c>
      <c r="O772" s="46"/>
      <c r="P772" s="229">
        <f>O772*H772</f>
        <v>0</v>
      </c>
      <c r="Q772" s="229">
        <v>0</v>
      </c>
      <c r="R772" s="229">
        <f>Q772*H772</f>
        <v>0</v>
      </c>
      <c r="S772" s="229">
        <v>0</v>
      </c>
      <c r="T772" s="230">
        <f>S772*H772</f>
        <v>0</v>
      </c>
      <c r="AR772" s="23" t="s">
        <v>228</v>
      </c>
      <c r="AT772" s="23" t="s">
        <v>273</v>
      </c>
      <c r="AU772" s="23" t="s">
        <v>80</v>
      </c>
      <c r="AY772" s="23" t="s">
        <v>134</v>
      </c>
      <c r="BE772" s="231">
        <f>IF(N772="základní",J772,0)</f>
        <v>0</v>
      </c>
      <c r="BF772" s="231">
        <f>IF(N772="snížená",J772,0)</f>
        <v>0</v>
      </c>
      <c r="BG772" s="231">
        <f>IF(N772="zákl. přenesená",J772,0)</f>
        <v>0</v>
      </c>
      <c r="BH772" s="231">
        <f>IF(N772="sníž. přenesená",J772,0)</f>
        <v>0</v>
      </c>
      <c r="BI772" s="231">
        <f>IF(N772="nulová",J772,0)</f>
        <v>0</v>
      </c>
      <c r="BJ772" s="23" t="s">
        <v>78</v>
      </c>
      <c r="BK772" s="231">
        <f>ROUND(I772*H772,2)</f>
        <v>0</v>
      </c>
      <c r="BL772" s="23" t="s">
        <v>177</v>
      </c>
      <c r="BM772" s="23" t="s">
        <v>921</v>
      </c>
    </row>
    <row r="773" s="11" customFormat="1">
      <c r="B773" s="235"/>
      <c r="C773" s="236"/>
      <c r="D773" s="232" t="s">
        <v>144</v>
      </c>
      <c r="E773" s="237" t="s">
        <v>21</v>
      </c>
      <c r="F773" s="238" t="s">
        <v>922</v>
      </c>
      <c r="G773" s="236"/>
      <c r="H773" s="239">
        <v>29.120000000000001</v>
      </c>
      <c r="I773" s="240"/>
      <c r="J773" s="236"/>
      <c r="K773" s="236"/>
      <c r="L773" s="241"/>
      <c r="M773" s="242"/>
      <c r="N773" s="243"/>
      <c r="O773" s="243"/>
      <c r="P773" s="243"/>
      <c r="Q773" s="243"/>
      <c r="R773" s="243"/>
      <c r="S773" s="243"/>
      <c r="T773" s="244"/>
      <c r="AT773" s="245" t="s">
        <v>144</v>
      </c>
      <c r="AU773" s="245" t="s">
        <v>80</v>
      </c>
      <c r="AV773" s="11" t="s">
        <v>80</v>
      </c>
      <c r="AW773" s="11" t="s">
        <v>33</v>
      </c>
      <c r="AX773" s="11" t="s">
        <v>70</v>
      </c>
      <c r="AY773" s="245" t="s">
        <v>134</v>
      </c>
    </row>
    <row r="774" s="13" customFormat="1">
      <c r="B774" s="256"/>
      <c r="C774" s="257"/>
      <c r="D774" s="232" t="s">
        <v>144</v>
      </c>
      <c r="E774" s="258" t="s">
        <v>21</v>
      </c>
      <c r="F774" s="259" t="s">
        <v>148</v>
      </c>
      <c r="G774" s="257"/>
      <c r="H774" s="260">
        <v>29.120000000000001</v>
      </c>
      <c r="I774" s="261"/>
      <c r="J774" s="257"/>
      <c r="K774" s="257"/>
      <c r="L774" s="262"/>
      <c r="M774" s="263"/>
      <c r="N774" s="264"/>
      <c r="O774" s="264"/>
      <c r="P774" s="264"/>
      <c r="Q774" s="264"/>
      <c r="R774" s="264"/>
      <c r="S774" s="264"/>
      <c r="T774" s="265"/>
      <c r="AT774" s="266" t="s">
        <v>144</v>
      </c>
      <c r="AU774" s="266" t="s">
        <v>80</v>
      </c>
      <c r="AV774" s="13" t="s">
        <v>141</v>
      </c>
      <c r="AW774" s="13" t="s">
        <v>33</v>
      </c>
      <c r="AX774" s="13" t="s">
        <v>78</v>
      </c>
      <c r="AY774" s="266" t="s">
        <v>134</v>
      </c>
    </row>
    <row r="775" s="1" customFormat="1" ht="38.25" customHeight="1">
      <c r="B775" s="45"/>
      <c r="C775" s="220" t="s">
        <v>923</v>
      </c>
      <c r="D775" s="220" t="s">
        <v>136</v>
      </c>
      <c r="E775" s="221" t="s">
        <v>924</v>
      </c>
      <c r="F775" s="222" t="s">
        <v>925</v>
      </c>
      <c r="G775" s="223" t="s">
        <v>261</v>
      </c>
      <c r="H775" s="224">
        <v>5.0510000000000002</v>
      </c>
      <c r="I775" s="225"/>
      <c r="J775" s="226">
        <f>ROUND(I775*H775,2)</f>
        <v>0</v>
      </c>
      <c r="K775" s="222" t="s">
        <v>140</v>
      </c>
      <c r="L775" s="71"/>
      <c r="M775" s="227" t="s">
        <v>21</v>
      </c>
      <c r="N775" s="228" t="s">
        <v>41</v>
      </c>
      <c r="O775" s="46"/>
      <c r="P775" s="229">
        <f>O775*H775</f>
        <v>0</v>
      </c>
      <c r="Q775" s="229">
        <v>0</v>
      </c>
      <c r="R775" s="229">
        <f>Q775*H775</f>
        <v>0</v>
      </c>
      <c r="S775" s="229">
        <v>0</v>
      </c>
      <c r="T775" s="230">
        <f>S775*H775</f>
        <v>0</v>
      </c>
      <c r="AR775" s="23" t="s">
        <v>177</v>
      </c>
      <c r="AT775" s="23" t="s">
        <v>136</v>
      </c>
      <c r="AU775" s="23" t="s">
        <v>80</v>
      </c>
      <c r="AY775" s="23" t="s">
        <v>134</v>
      </c>
      <c r="BE775" s="231">
        <f>IF(N775="základní",J775,0)</f>
        <v>0</v>
      </c>
      <c r="BF775" s="231">
        <f>IF(N775="snížená",J775,0)</f>
        <v>0</v>
      </c>
      <c r="BG775" s="231">
        <f>IF(N775="zákl. přenesená",J775,0)</f>
        <v>0</v>
      </c>
      <c r="BH775" s="231">
        <f>IF(N775="sníž. přenesená",J775,0)</f>
        <v>0</v>
      </c>
      <c r="BI775" s="231">
        <f>IF(N775="nulová",J775,0)</f>
        <v>0</v>
      </c>
      <c r="BJ775" s="23" t="s">
        <v>78</v>
      </c>
      <c r="BK775" s="231">
        <f>ROUND(I775*H775,2)</f>
        <v>0</v>
      </c>
      <c r="BL775" s="23" t="s">
        <v>177</v>
      </c>
      <c r="BM775" s="23" t="s">
        <v>926</v>
      </c>
    </row>
    <row r="776" s="1" customFormat="1">
      <c r="B776" s="45"/>
      <c r="C776" s="73"/>
      <c r="D776" s="232" t="s">
        <v>142</v>
      </c>
      <c r="E776" s="73"/>
      <c r="F776" s="233" t="s">
        <v>927</v>
      </c>
      <c r="G776" s="73"/>
      <c r="H776" s="73"/>
      <c r="I776" s="190"/>
      <c r="J776" s="73"/>
      <c r="K776" s="73"/>
      <c r="L776" s="71"/>
      <c r="M776" s="277"/>
      <c r="N776" s="278"/>
      <c r="O776" s="278"/>
      <c r="P776" s="278"/>
      <c r="Q776" s="278"/>
      <c r="R776" s="278"/>
      <c r="S776" s="278"/>
      <c r="T776" s="279"/>
      <c r="AT776" s="23" t="s">
        <v>142</v>
      </c>
      <c r="AU776" s="23" t="s">
        <v>80</v>
      </c>
    </row>
    <row r="777" s="1" customFormat="1" ht="6.96" customHeight="1">
      <c r="B777" s="66"/>
      <c r="C777" s="67"/>
      <c r="D777" s="67"/>
      <c r="E777" s="67"/>
      <c r="F777" s="67"/>
      <c r="G777" s="67"/>
      <c r="H777" s="67"/>
      <c r="I777" s="165"/>
      <c r="J777" s="67"/>
      <c r="K777" s="67"/>
      <c r="L777" s="71"/>
    </row>
  </sheetData>
  <sheetProtection sheet="1" autoFilter="0" formatColumns="0" formatRows="0" objects="1" scenarios="1" spinCount="100000" saltValue="UWPi/fEbOC1imirriXQqQhHD8l6fr6LfDMKeVvKar94hRByiSUMMGg8xyPPxeNcWajeC7EFuzL8VEUKrpCBCLQ==" hashValue="2R9oAR/Fkhl0PSBBY1rONPMPsQcSoHqYwQ8WEvwDmTVoCX9knHtKH5QEqqGtQIDVul/vm+JnTnUfvfrglTTPMw==" algorithmName="SHA-512" password="CC35"/>
  <autoFilter ref="C91:K776"/>
  <mergeCells count="10">
    <mergeCell ref="E7:H7"/>
    <mergeCell ref="E9:H9"/>
    <mergeCell ref="E24:H24"/>
    <mergeCell ref="E45:H45"/>
    <mergeCell ref="E47:H47"/>
    <mergeCell ref="J51:J52"/>
    <mergeCell ref="E82:H82"/>
    <mergeCell ref="E84:H84"/>
    <mergeCell ref="G1:H1"/>
    <mergeCell ref="L2:V2"/>
  </mergeCells>
  <hyperlinks>
    <hyperlink ref="F1:G1" location="C2" display="1) Krycí list soupisu"/>
    <hyperlink ref="G1:H1" location="C54" display="2) Rekapitulace"/>
    <hyperlink ref="J1" location="C9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83</v>
      </c>
    </row>
    <row r="3" ht="6.96" customHeight="1">
      <c r="B3" s="24"/>
      <c r="C3" s="25"/>
      <c r="D3" s="25"/>
      <c r="E3" s="25"/>
      <c r="F3" s="25"/>
      <c r="G3" s="25"/>
      <c r="H3" s="25"/>
      <c r="I3" s="140"/>
      <c r="J3" s="25"/>
      <c r="K3" s="26"/>
      <c r="AT3" s="23" t="s">
        <v>80</v>
      </c>
    </row>
    <row r="4" ht="36.96" customHeight="1">
      <c r="B4" s="27"/>
      <c r="C4" s="28"/>
      <c r="D4" s="29" t="s">
        <v>94</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V.Řezáče</v>
      </c>
      <c r="F7" s="39"/>
      <c r="G7" s="39"/>
      <c r="H7" s="39"/>
      <c r="I7" s="141"/>
      <c r="J7" s="28"/>
      <c r="K7" s="30"/>
    </row>
    <row r="8" s="1" customFormat="1">
      <c r="B8" s="45"/>
      <c r="C8" s="46"/>
      <c r="D8" s="39" t="s">
        <v>95</v>
      </c>
      <c r="E8" s="46"/>
      <c r="F8" s="46"/>
      <c r="G8" s="46"/>
      <c r="H8" s="46"/>
      <c r="I8" s="143"/>
      <c r="J8" s="46"/>
      <c r="K8" s="50"/>
    </row>
    <row r="9" s="1" customFormat="1" ht="36.96" customHeight="1">
      <c r="B9" s="45"/>
      <c r="C9" s="46"/>
      <c r="D9" s="46"/>
      <c r="E9" s="144" t="s">
        <v>928</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28. 3. 2018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30</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32</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29</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34</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36</v>
      </c>
      <c r="E27" s="46"/>
      <c r="F27" s="46"/>
      <c r="G27" s="46"/>
      <c r="H27" s="46"/>
      <c r="I27" s="143"/>
      <c r="J27" s="154">
        <f>ROUND(J81,2)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38</v>
      </c>
      <c r="G29" s="46"/>
      <c r="H29" s="46"/>
      <c r="I29" s="155" t="s">
        <v>37</v>
      </c>
      <c r="J29" s="51" t="s">
        <v>39</v>
      </c>
      <c r="K29" s="50"/>
    </row>
    <row r="30" s="1" customFormat="1" ht="14.4" customHeight="1">
      <c r="B30" s="45"/>
      <c r="C30" s="46"/>
      <c r="D30" s="54" t="s">
        <v>40</v>
      </c>
      <c r="E30" s="54" t="s">
        <v>41</v>
      </c>
      <c r="F30" s="156">
        <f>ROUND(SUM(BE81:BE132), 2)</f>
        <v>0</v>
      </c>
      <c r="G30" s="46"/>
      <c r="H30" s="46"/>
      <c r="I30" s="157">
        <v>0.20999999999999999</v>
      </c>
      <c r="J30" s="156">
        <f>ROUND(ROUND((SUM(BE81:BE132)), 2)*I30, 2)</f>
        <v>0</v>
      </c>
      <c r="K30" s="50"/>
    </row>
    <row r="31" s="1" customFormat="1" ht="14.4" customHeight="1">
      <c r="B31" s="45"/>
      <c r="C31" s="46"/>
      <c r="D31" s="46"/>
      <c r="E31" s="54" t="s">
        <v>42</v>
      </c>
      <c r="F31" s="156">
        <f>ROUND(SUM(BF81:BF132), 2)</f>
        <v>0</v>
      </c>
      <c r="G31" s="46"/>
      <c r="H31" s="46"/>
      <c r="I31" s="157">
        <v>0.14999999999999999</v>
      </c>
      <c r="J31" s="156">
        <f>ROUND(ROUND((SUM(BF81:BF132)), 2)*I31, 2)</f>
        <v>0</v>
      </c>
      <c r="K31" s="50"/>
    </row>
    <row r="32" hidden="1" s="1" customFormat="1" ht="14.4" customHeight="1">
      <c r="B32" s="45"/>
      <c r="C32" s="46"/>
      <c r="D32" s="46"/>
      <c r="E32" s="54" t="s">
        <v>43</v>
      </c>
      <c r="F32" s="156">
        <f>ROUND(SUM(BG81:BG132), 2)</f>
        <v>0</v>
      </c>
      <c r="G32" s="46"/>
      <c r="H32" s="46"/>
      <c r="I32" s="157">
        <v>0.20999999999999999</v>
      </c>
      <c r="J32" s="156">
        <v>0</v>
      </c>
      <c r="K32" s="50"/>
    </row>
    <row r="33" hidden="1" s="1" customFormat="1" ht="14.4" customHeight="1">
      <c r="B33" s="45"/>
      <c r="C33" s="46"/>
      <c r="D33" s="46"/>
      <c r="E33" s="54" t="s">
        <v>44</v>
      </c>
      <c r="F33" s="156">
        <f>ROUND(SUM(BH81:BH132), 2)</f>
        <v>0</v>
      </c>
      <c r="G33" s="46"/>
      <c r="H33" s="46"/>
      <c r="I33" s="157">
        <v>0.14999999999999999</v>
      </c>
      <c r="J33" s="156">
        <v>0</v>
      </c>
      <c r="K33" s="50"/>
    </row>
    <row r="34" hidden="1" s="1" customFormat="1" ht="14.4" customHeight="1">
      <c r="B34" s="45"/>
      <c r="C34" s="46"/>
      <c r="D34" s="46"/>
      <c r="E34" s="54" t="s">
        <v>45</v>
      </c>
      <c r="F34" s="156">
        <f>ROUND(SUM(BI81:BI132),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46</v>
      </c>
      <c r="E36" s="97"/>
      <c r="F36" s="97"/>
      <c r="G36" s="160" t="s">
        <v>47</v>
      </c>
      <c r="H36" s="161" t="s">
        <v>48</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97</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V.Řezáče</v>
      </c>
      <c r="F45" s="39"/>
      <c r="G45" s="39"/>
      <c r="H45" s="39"/>
      <c r="I45" s="143"/>
      <c r="J45" s="46"/>
      <c r="K45" s="50"/>
    </row>
    <row r="46" s="1" customFormat="1" ht="14.4" customHeight="1">
      <c r="B46" s="45"/>
      <c r="C46" s="39" t="s">
        <v>95</v>
      </c>
      <c r="D46" s="46"/>
      <c r="E46" s="46"/>
      <c r="F46" s="46"/>
      <c r="G46" s="46"/>
      <c r="H46" s="46"/>
      <c r="I46" s="143"/>
      <c r="J46" s="46"/>
      <c r="K46" s="50"/>
    </row>
    <row r="47" s="1" customFormat="1" ht="17.25" customHeight="1">
      <c r="B47" s="45"/>
      <c r="C47" s="46"/>
      <c r="D47" s="46"/>
      <c r="E47" s="144" t="str">
        <f>E9</f>
        <v xml:space="preserve">SK2802 - SO 401  Veř - SK2802 - SO 401  Veřejné ...</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28. 3. 2018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32</v>
      </c>
      <c r="J51" s="43" t="str">
        <f>E21</f>
        <v xml:space="preserve"> </v>
      </c>
      <c r="K51" s="50"/>
    </row>
    <row r="52" s="1" customFormat="1" ht="14.4" customHeight="1">
      <c r="B52" s="45"/>
      <c r="C52" s="39" t="s">
        <v>30</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98</v>
      </c>
      <c r="D54" s="158"/>
      <c r="E54" s="158"/>
      <c r="F54" s="158"/>
      <c r="G54" s="158"/>
      <c r="H54" s="158"/>
      <c r="I54" s="172"/>
      <c r="J54" s="173" t="s">
        <v>99</v>
      </c>
      <c r="K54" s="174"/>
    </row>
    <row r="55" s="1" customFormat="1" ht="10.32" customHeight="1">
      <c r="B55" s="45"/>
      <c r="C55" s="46"/>
      <c r="D55" s="46"/>
      <c r="E55" s="46"/>
      <c r="F55" s="46"/>
      <c r="G55" s="46"/>
      <c r="H55" s="46"/>
      <c r="I55" s="143"/>
      <c r="J55" s="46"/>
      <c r="K55" s="50"/>
    </row>
    <row r="56" s="1" customFormat="1" ht="29.28" customHeight="1">
      <c r="B56" s="45"/>
      <c r="C56" s="175" t="s">
        <v>100</v>
      </c>
      <c r="D56" s="46"/>
      <c r="E56" s="46"/>
      <c r="F56" s="46"/>
      <c r="G56" s="46"/>
      <c r="H56" s="46"/>
      <c r="I56" s="143"/>
      <c r="J56" s="154">
        <f>J81</f>
        <v>0</v>
      </c>
      <c r="K56" s="50"/>
      <c r="AU56" s="23" t="s">
        <v>101</v>
      </c>
    </row>
    <row r="57" s="7" customFormat="1" ht="24.96" customHeight="1">
      <c r="B57" s="176"/>
      <c r="C57" s="177"/>
      <c r="D57" s="178" t="s">
        <v>102</v>
      </c>
      <c r="E57" s="179"/>
      <c r="F57" s="179"/>
      <c r="G57" s="179"/>
      <c r="H57" s="179"/>
      <c r="I57" s="180"/>
      <c r="J57" s="181">
        <f>J82</f>
        <v>0</v>
      </c>
      <c r="K57" s="182"/>
    </row>
    <row r="58" s="8" customFormat="1" ht="19.92" customHeight="1">
      <c r="B58" s="183"/>
      <c r="C58" s="184"/>
      <c r="D58" s="185" t="s">
        <v>109</v>
      </c>
      <c r="E58" s="186"/>
      <c r="F58" s="186"/>
      <c r="G58" s="186"/>
      <c r="H58" s="186"/>
      <c r="I58" s="187"/>
      <c r="J58" s="188">
        <f>J83</f>
        <v>0</v>
      </c>
      <c r="K58" s="189"/>
    </row>
    <row r="59" s="7" customFormat="1" ht="24.96" customHeight="1">
      <c r="B59" s="176"/>
      <c r="C59" s="177"/>
      <c r="D59" s="178" t="s">
        <v>113</v>
      </c>
      <c r="E59" s="179"/>
      <c r="F59" s="179"/>
      <c r="G59" s="179"/>
      <c r="H59" s="179"/>
      <c r="I59" s="180"/>
      <c r="J59" s="181">
        <f>J85</f>
        <v>0</v>
      </c>
      <c r="K59" s="182"/>
    </row>
    <row r="60" s="8" customFormat="1" ht="19.92" customHeight="1">
      <c r="B60" s="183"/>
      <c r="C60" s="184"/>
      <c r="D60" s="185" t="s">
        <v>929</v>
      </c>
      <c r="E60" s="186"/>
      <c r="F60" s="186"/>
      <c r="G60" s="186"/>
      <c r="H60" s="186"/>
      <c r="I60" s="187"/>
      <c r="J60" s="188">
        <f>J86</f>
        <v>0</v>
      </c>
      <c r="K60" s="189"/>
    </row>
    <row r="61" s="8" customFormat="1" ht="19.92" customHeight="1">
      <c r="B61" s="183"/>
      <c r="C61" s="184"/>
      <c r="D61" s="185" t="s">
        <v>930</v>
      </c>
      <c r="E61" s="186"/>
      <c r="F61" s="186"/>
      <c r="G61" s="186"/>
      <c r="H61" s="186"/>
      <c r="I61" s="187"/>
      <c r="J61" s="188">
        <f>J111</f>
        <v>0</v>
      </c>
      <c r="K61" s="189"/>
    </row>
    <row r="62" s="1" customFormat="1" ht="21.84" customHeight="1">
      <c r="B62" s="45"/>
      <c r="C62" s="46"/>
      <c r="D62" s="46"/>
      <c r="E62" s="46"/>
      <c r="F62" s="46"/>
      <c r="G62" s="46"/>
      <c r="H62" s="46"/>
      <c r="I62" s="143"/>
      <c r="J62" s="46"/>
      <c r="K62" s="50"/>
    </row>
    <row r="63" s="1" customFormat="1" ht="6.96" customHeight="1">
      <c r="B63" s="66"/>
      <c r="C63" s="67"/>
      <c r="D63" s="67"/>
      <c r="E63" s="67"/>
      <c r="F63" s="67"/>
      <c r="G63" s="67"/>
      <c r="H63" s="67"/>
      <c r="I63" s="165"/>
      <c r="J63" s="67"/>
      <c r="K63" s="68"/>
    </row>
    <row r="67" s="1" customFormat="1" ht="6.96" customHeight="1">
      <c r="B67" s="69"/>
      <c r="C67" s="70"/>
      <c r="D67" s="70"/>
      <c r="E67" s="70"/>
      <c r="F67" s="70"/>
      <c r="G67" s="70"/>
      <c r="H67" s="70"/>
      <c r="I67" s="168"/>
      <c r="J67" s="70"/>
      <c r="K67" s="70"/>
      <c r="L67" s="71"/>
    </row>
    <row r="68" s="1" customFormat="1" ht="36.96" customHeight="1">
      <c r="B68" s="45"/>
      <c r="C68" s="72" t="s">
        <v>118</v>
      </c>
      <c r="D68" s="73"/>
      <c r="E68" s="73"/>
      <c r="F68" s="73"/>
      <c r="G68" s="73"/>
      <c r="H68" s="73"/>
      <c r="I68" s="190"/>
      <c r="J68" s="73"/>
      <c r="K68" s="73"/>
      <c r="L68" s="71"/>
    </row>
    <row r="69" s="1" customFormat="1" ht="6.96" customHeight="1">
      <c r="B69" s="45"/>
      <c r="C69" s="73"/>
      <c r="D69" s="73"/>
      <c r="E69" s="73"/>
      <c r="F69" s="73"/>
      <c r="G69" s="73"/>
      <c r="H69" s="73"/>
      <c r="I69" s="190"/>
      <c r="J69" s="73"/>
      <c r="K69" s="73"/>
      <c r="L69" s="71"/>
    </row>
    <row r="70" s="1" customFormat="1" ht="14.4" customHeight="1">
      <c r="B70" s="45"/>
      <c r="C70" s="75" t="s">
        <v>18</v>
      </c>
      <c r="D70" s="73"/>
      <c r="E70" s="73"/>
      <c r="F70" s="73"/>
      <c r="G70" s="73"/>
      <c r="H70" s="73"/>
      <c r="I70" s="190"/>
      <c r="J70" s="73"/>
      <c r="K70" s="73"/>
      <c r="L70" s="71"/>
    </row>
    <row r="71" s="1" customFormat="1" ht="16.5" customHeight="1">
      <c r="B71" s="45"/>
      <c r="C71" s="73"/>
      <c r="D71" s="73"/>
      <c r="E71" s="191" t="str">
        <f>E7</f>
        <v>náměstí V.Řezáče</v>
      </c>
      <c r="F71" s="75"/>
      <c r="G71" s="75"/>
      <c r="H71" s="75"/>
      <c r="I71" s="190"/>
      <c r="J71" s="73"/>
      <c r="K71" s="73"/>
      <c r="L71" s="71"/>
    </row>
    <row r="72" s="1" customFormat="1" ht="14.4" customHeight="1">
      <c r="B72" s="45"/>
      <c r="C72" s="75" t="s">
        <v>95</v>
      </c>
      <c r="D72" s="73"/>
      <c r="E72" s="73"/>
      <c r="F72" s="73"/>
      <c r="G72" s="73"/>
      <c r="H72" s="73"/>
      <c r="I72" s="190"/>
      <c r="J72" s="73"/>
      <c r="K72" s="73"/>
      <c r="L72" s="71"/>
    </row>
    <row r="73" s="1" customFormat="1" ht="17.25" customHeight="1">
      <c r="B73" s="45"/>
      <c r="C73" s="73"/>
      <c r="D73" s="73"/>
      <c r="E73" s="81" t="str">
        <f>E9</f>
        <v xml:space="preserve">SK2802 - SO 401  Veř - SK2802 - SO 401  Veřejné ...</v>
      </c>
      <c r="F73" s="73"/>
      <c r="G73" s="73"/>
      <c r="H73" s="73"/>
      <c r="I73" s="190"/>
      <c r="J73" s="73"/>
      <c r="K73" s="73"/>
      <c r="L73" s="71"/>
    </row>
    <row r="74" s="1" customFormat="1" ht="6.96" customHeight="1">
      <c r="B74" s="45"/>
      <c r="C74" s="73"/>
      <c r="D74" s="73"/>
      <c r="E74" s="73"/>
      <c r="F74" s="73"/>
      <c r="G74" s="73"/>
      <c r="H74" s="73"/>
      <c r="I74" s="190"/>
      <c r="J74" s="73"/>
      <c r="K74" s="73"/>
      <c r="L74" s="71"/>
    </row>
    <row r="75" s="1" customFormat="1" ht="18" customHeight="1">
      <c r="B75" s="45"/>
      <c r="C75" s="75" t="s">
        <v>23</v>
      </c>
      <c r="D75" s="73"/>
      <c r="E75" s="73"/>
      <c r="F75" s="192" t="str">
        <f>F12</f>
        <v xml:space="preserve"> </v>
      </c>
      <c r="G75" s="73"/>
      <c r="H75" s="73"/>
      <c r="I75" s="193" t="s">
        <v>25</v>
      </c>
      <c r="J75" s="84" t="str">
        <f>IF(J12="","",J12)</f>
        <v>28. 3. 2018</v>
      </c>
      <c r="K75" s="73"/>
      <c r="L75" s="71"/>
    </row>
    <row r="76" s="1" customFormat="1" ht="6.96" customHeight="1">
      <c r="B76" s="45"/>
      <c r="C76" s="73"/>
      <c r="D76" s="73"/>
      <c r="E76" s="73"/>
      <c r="F76" s="73"/>
      <c r="G76" s="73"/>
      <c r="H76" s="73"/>
      <c r="I76" s="190"/>
      <c r="J76" s="73"/>
      <c r="K76" s="73"/>
      <c r="L76" s="71"/>
    </row>
    <row r="77" s="1" customFormat="1">
      <c r="B77" s="45"/>
      <c r="C77" s="75" t="s">
        <v>27</v>
      </c>
      <c r="D77" s="73"/>
      <c r="E77" s="73"/>
      <c r="F77" s="192" t="str">
        <f>E15</f>
        <v xml:space="preserve"> </v>
      </c>
      <c r="G77" s="73"/>
      <c r="H77" s="73"/>
      <c r="I77" s="193" t="s">
        <v>32</v>
      </c>
      <c r="J77" s="192" t="str">
        <f>E21</f>
        <v xml:space="preserve"> </v>
      </c>
      <c r="K77" s="73"/>
      <c r="L77" s="71"/>
    </row>
    <row r="78" s="1" customFormat="1" ht="14.4" customHeight="1">
      <c r="B78" s="45"/>
      <c r="C78" s="75" t="s">
        <v>30</v>
      </c>
      <c r="D78" s="73"/>
      <c r="E78" s="73"/>
      <c r="F78" s="192" t="str">
        <f>IF(E18="","",E18)</f>
        <v/>
      </c>
      <c r="G78" s="73"/>
      <c r="H78" s="73"/>
      <c r="I78" s="190"/>
      <c r="J78" s="73"/>
      <c r="K78" s="73"/>
      <c r="L78" s="71"/>
    </row>
    <row r="79" s="1" customFormat="1" ht="10.32" customHeight="1">
      <c r="B79" s="45"/>
      <c r="C79" s="73"/>
      <c r="D79" s="73"/>
      <c r="E79" s="73"/>
      <c r="F79" s="73"/>
      <c r="G79" s="73"/>
      <c r="H79" s="73"/>
      <c r="I79" s="190"/>
      <c r="J79" s="73"/>
      <c r="K79" s="73"/>
      <c r="L79" s="71"/>
    </row>
    <row r="80" s="9" customFormat="1" ht="29.28" customHeight="1">
      <c r="B80" s="194"/>
      <c r="C80" s="195" t="s">
        <v>119</v>
      </c>
      <c r="D80" s="196" t="s">
        <v>55</v>
      </c>
      <c r="E80" s="196" t="s">
        <v>51</v>
      </c>
      <c r="F80" s="196" t="s">
        <v>120</v>
      </c>
      <c r="G80" s="196" t="s">
        <v>121</v>
      </c>
      <c r="H80" s="196" t="s">
        <v>122</v>
      </c>
      <c r="I80" s="197" t="s">
        <v>123</v>
      </c>
      <c r="J80" s="196" t="s">
        <v>99</v>
      </c>
      <c r="K80" s="198" t="s">
        <v>124</v>
      </c>
      <c r="L80" s="199"/>
      <c r="M80" s="101" t="s">
        <v>125</v>
      </c>
      <c r="N80" s="102" t="s">
        <v>40</v>
      </c>
      <c r="O80" s="102" t="s">
        <v>126</v>
      </c>
      <c r="P80" s="102" t="s">
        <v>127</v>
      </c>
      <c r="Q80" s="102" t="s">
        <v>128</v>
      </c>
      <c r="R80" s="102" t="s">
        <v>129</v>
      </c>
      <c r="S80" s="102" t="s">
        <v>130</v>
      </c>
      <c r="T80" s="103" t="s">
        <v>131</v>
      </c>
    </row>
    <row r="81" s="1" customFormat="1" ht="29.28" customHeight="1">
      <c r="B81" s="45"/>
      <c r="C81" s="107" t="s">
        <v>100</v>
      </c>
      <c r="D81" s="73"/>
      <c r="E81" s="73"/>
      <c r="F81" s="73"/>
      <c r="G81" s="73"/>
      <c r="H81" s="73"/>
      <c r="I81" s="190"/>
      <c r="J81" s="200">
        <f>BK81</f>
        <v>0</v>
      </c>
      <c r="K81" s="73"/>
      <c r="L81" s="71"/>
      <c r="M81" s="104"/>
      <c r="N81" s="105"/>
      <c r="O81" s="105"/>
      <c r="P81" s="201">
        <f>P82+P85</f>
        <v>0</v>
      </c>
      <c r="Q81" s="105"/>
      <c r="R81" s="201">
        <f>R82+R85</f>
        <v>0</v>
      </c>
      <c r="S81" s="105"/>
      <c r="T81" s="202">
        <f>T82+T85</f>
        <v>0</v>
      </c>
      <c r="AT81" s="23" t="s">
        <v>69</v>
      </c>
      <c r="AU81" s="23" t="s">
        <v>101</v>
      </c>
      <c r="BK81" s="203">
        <f>BK82+BK85</f>
        <v>0</v>
      </c>
    </row>
    <row r="82" s="10" customFormat="1" ht="37.44" customHeight="1">
      <c r="B82" s="204"/>
      <c r="C82" s="205"/>
      <c r="D82" s="206" t="s">
        <v>69</v>
      </c>
      <c r="E82" s="207" t="s">
        <v>132</v>
      </c>
      <c r="F82" s="207" t="s">
        <v>133</v>
      </c>
      <c r="G82" s="205"/>
      <c r="H82" s="205"/>
      <c r="I82" s="208"/>
      <c r="J82" s="209">
        <f>BK82</f>
        <v>0</v>
      </c>
      <c r="K82" s="205"/>
      <c r="L82" s="210"/>
      <c r="M82" s="211"/>
      <c r="N82" s="212"/>
      <c r="O82" s="212"/>
      <c r="P82" s="213">
        <f>P83</f>
        <v>0</v>
      </c>
      <c r="Q82" s="212"/>
      <c r="R82" s="213">
        <f>R83</f>
        <v>0</v>
      </c>
      <c r="S82" s="212"/>
      <c r="T82" s="214">
        <f>T83</f>
        <v>0</v>
      </c>
      <c r="AR82" s="215" t="s">
        <v>78</v>
      </c>
      <c r="AT82" s="216" t="s">
        <v>69</v>
      </c>
      <c r="AU82" s="216" t="s">
        <v>70</v>
      </c>
      <c r="AY82" s="215" t="s">
        <v>134</v>
      </c>
      <c r="BK82" s="217">
        <f>BK83</f>
        <v>0</v>
      </c>
    </row>
    <row r="83" s="10" customFormat="1" ht="19.92" customHeight="1">
      <c r="B83" s="204"/>
      <c r="C83" s="205"/>
      <c r="D83" s="206" t="s">
        <v>69</v>
      </c>
      <c r="E83" s="218" t="s">
        <v>161</v>
      </c>
      <c r="F83" s="218" t="s">
        <v>528</v>
      </c>
      <c r="G83" s="205"/>
      <c r="H83" s="205"/>
      <c r="I83" s="208"/>
      <c r="J83" s="219">
        <f>BK83</f>
        <v>0</v>
      </c>
      <c r="K83" s="205"/>
      <c r="L83" s="210"/>
      <c r="M83" s="211"/>
      <c r="N83" s="212"/>
      <c r="O83" s="212"/>
      <c r="P83" s="213">
        <f>P84</f>
        <v>0</v>
      </c>
      <c r="Q83" s="212"/>
      <c r="R83" s="213">
        <f>R84</f>
        <v>0</v>
      </c>
      <c r="S83" s="212"/>
      <c r="T83" s="214">
        <f>T84</f>
        <v>0</v>
      </c>
      <c r="AR83" s="215" t="s">
        <v>78</v>
      </c>
      <c r="AT83" s="216" t="s">
        <v>69</v>
      </c>
      <c r="AU83" s="216" t="s">
        <v>78</v>
      </c>
      <c r="AY83" s="215" t="s">
        <v>134</v>
      </c>
      <c r="BK83" s="217">
        <f>BK84</f>
        <v>0</v>
      </c>
    </row>
    <row r="84" s="1" customFormat="1" ht="16.5" customHeight="1">
      <c r="B84" s="45"/>
      <c r="C84" s="220" t="s">
        <v>78</v>
      </c>
      <c r="D84" s="220" t="s">
        <v>136</v>
      </c>
      <c r="E84" s="221" t="s">
        <v>931</v>
      </c>
      <c r="F84" s="222" t="s">
        <v>932</v>
      </c>
      <c r="G84" s="223" t="s">
        <v>185</v>
      </c>
      <c r="H84" s="224">
        <v>75</v>
      </c>
      <c r="I84" s="225"/>
      <c r="J84" s="226">
        <f>ROUND(I84*H84,2)</f>
        <v>0</v>
      </c>
      <c r="K84" s="222" t="s">
        <v>140</v>
      </c>
      <c r="L84" s="71"/>
      <c r="M84" s="227" t="s">
        <v>21</v>
      </c>
      <c r="N84" s="228" t="s">
        <v>41</v>
      </c>
      <c r="O84" s="46"/>
      <c r="P84" s="229">
        <f>O84*H84</f>
        <v>0</v>
      </c>
      <c r="Q84" s="229">
        <v>0</v>
      </c>
      <c r="R84" s="229">
        <f>Q84*H84</f>
        <v>0</v>
      </c>
      <c r="S84" s="229">
        <v>0</v>
      </c>
      <c r="T84" s="230">
        <f>S84*H84</f>
        <v>0</v>
      </c>
      <c r="AR84" s="23" t="s">
        <v>141</v>
      </c>
      <c r="AT84" s="23" t="s">
        <v>136</v>
      </c>
      <c r="AU84" s="23" t="s">
        <v>80</v>
      </c>
      <c r="AY84" s="23" t="s">
        <v>134</v>
      </c>
      <c r="BE84" s="231">
        <f>IF(N84="základní",J84,0)</f>
        <v>0</v>
      </c>
      <c r="BF84" s="231">
        <f>IF(N84="snížená",J84,0)</f>
        <v>0</v>
      </c>
      <c r="BG84" s="231">
        <f>IF(N84="zákl. přenesená",J84,0)</f>
        <v>0</v>
      </c>
      <c r="BH84" s="231">
        <f>IF(N84="sníž. přenesená",J84,0)</f>
        <v>0</v>
      </c>
      <c r="BI84" s="231">
        <f>IF(N84="nulová",J84,0)</f>
        <v>0</v>
      </c>
      <c r="BJ84" s="23" t="s">
        <v>78</v>
      </c>
      <c r="BK84" s="231">
        <f>ROUND(I84*H84,2)</f>
        <v>0</v>
      </c>
      <c r="BL84" s="23" t="s">
        <v>141</v>
      </c>
      <c r="BM84" s="23" t="s">
        <v>80</v>
      </c>
    </row>
    <row r="85" s="10" customFormat="1" ht="37.44" customHeight="1">
      <c r="B85" s="204"/>
      <c r="C85" s="205"/>
      <c r="D85" s="206" t="s">
        <v>69</v>
      </c>
      <c r="E85" s="207" t="s">
        <v>866</v>
      </c>
      <c r="F85" s="207" t="s">
        <v>867</v>
      </c>
      <c r="G85" s="205"/>
      <c r="H85" s="205"/>
      <c r="I85" s="208"/>
      <c r="J85" s="209">
        <f>BK85</f>
        <v>0</v>
      </c>
      <c r="K85" s="205"/>
      <c r="L85" s="210"/>
      <c r="M85" s="211"/>
      <c r="N85" s="212"/>
      <c r="O85" s="212"/>
      <c r="P85" s="213">
        <f>P86+P111</f>
        <v>0</v>
      </c>
      <c r="Q85" s="212"/>
      <c r="R85" s="213">
        <f>R86+R111</f>
        <v>0</v>
      </c>
      <c r="S85" s="212"/>
      <c r="T85" s="214">
        <f>T86+T111</f>
        <v>0</v>
      </c>
      <c r="AR85" s="215" t="s">
        <v>80</v>
      </c>
      <c r="AT85" s="216" t="s">
        <v>69</v>
      </c>
      <c r="AU85" s="216" t="s">
        <v>70</v>
      </c>
      <c r="AY85" s="215" t="s">
        <v>134</v>
      </c>
      <c r="BK85" s="217">
        <f>BK86+BK111</f>
        <v>0</v>
      </c>
    </row>
    <row r="86" s="10" customFormat="1" ht="19.92" customHeight="1">
      <c r="B86" s="204"/>
      <c r="C86" s="205"/>
      <c r="D86" s="206" t="s">
        <v>69</v>
      </c>
      <c r="E86" s="218" t="s">
        <v>933</v>
      </c>
      <c r="F86" s="218" t="s">
        <v>934</v>
      </c>
      <c r="G86" s="205"/>
      <c r="H86" s="205"/>
      <c r="I86" s="208"/>
      <c r="J86" s="219">
        <f>BK86</f>
        <v>0</v>
      </c>
      <c r="K86" s="205"/>
      <c r="L86" s="210"/>
      <c r="M86" s="211"/>
      <c r="N86" s="212"/>
      <c r="O86" s="212"/>
      <c r="P86" s="213">
        <f>SUM(P87:P110)</f>
        <v>0</v>
      </c>
      <c r="Q86" s="212"/>
      <c r="R86" s="213">
        <f>SUM(R87:R110)</f>
        <v>0</v>
      </c>
      <c r="S86" s="212"/>
      <c r="T86" s="214">
        <f>SUM(T87:T110)</f>
        <v>0</v>
      </c>
      <c r="AR86" s="215" t="s">
        <v>80</v>
      </c>
      <c r="AT86" s="216" t="s">
        <v>69</v>
      </c>
      <c r="AU86" s="216" t="s">
        <v>78</v>
      </c>
      <c r="AY86" s="215" t="s">
        <v>134</v>
      </c>
      <c r="BK86" s="217">
        <f>SUM(BK87:BK110)</f>
        <v>0</v>
      </c>
    </row>
    <row r="87" s="1" customFormat="1" ht="25.5" customHeight="1">
      <c r="B87" s="45"/>
      <c r="C87" s="220" t="s">
        <v>80</v>
      </c>
      <c r="D87" s="220" t="s">
        <v>136</v>
      </c>
      <c r="E87" s="221" t="s">
        <v>935</v>
      </c>
      <c r="F87" s="222" t="s">
        <v>936</v>
      </c>
      <c r="G87" s="223" t="s">
        <v>185</v>
      </c>
      <c r="H87" s="224">
        <v>75</v>
      </c>
      <c r="I87" s="225"/>
      <c r="J87" s="226">
        <f>ROUND(I87*H87,2)</f>
        <v>0</v>
      </c>
      <c r="K87" s="222" t="s">
        <v>140</v>
      </c>
      <c r="L87" s="71"/>
      <c r="M87" s="227" t="s">
        <v>21</v>
      </c>
      <c r="N87" s="228" t="s">
        <v>41</v>
      </c>
      <c r="O87" s="46"/>
      <c r="P87" s="229">
        <f>O87*H87</f>
        <v>0</v>
      </c>
      <c r="Q87" s="229">
        <v>0</v>
      </c>
      <c r="R87" s="229">
        <f>Q87*H87</f>
        <v>0</v>
      </c>
      <c r="S87" s="229">
        <v>0</v>
      </c>
      <c r="T87" s="230">
        <f>S87*H87</f>
        <v>0</v>
      </c>
      <c r="AR87" s="23" t="s">
        <v>177</v>
      </c>
      <c r="AT87" s="23" t="s">
        <v>136</v>
      </c>
      <c r="AU87" s="23" t="s">
        <v>80</v>
      </c>
      <c r="AY87" s="23" t="s">
        <v>134</v>
      </c>
      <c r="BE87" s="231">
        <f>IF(N87="základní",J87,0)</f>
        <v>0</v>
      </c>
      <c r="BF87" s="231">
        <f>IF(N87="snížená",J87,0)</f>
        <v>0</v>
      </c>
      <c r="BG87" s="231">
        <f>IF(N87="zákl. přenesená",J87,0)</f>
        <v>0</v>
      </c>
      <c r="BH87" s="231">
        <f>IF(N87="sníž. přenesená",J87,0)</f>
        <v>0</v>
      </c>
      <c r="BI87" s="231">
        <f>IF(N87="nulová",J87,0)</f>
        <v>0</v>
      </c>
      <c r="BJ87" s="23" t="s">
        <v>78</v>
      </c>
      <c r="BK87" s="231">
        <f>ROUND(I87*H87,2)</f>
        <v>0</v>
      </c>
      <c r="BL87" s="23" t="s">
        <v>177</v>
      </c>
      <c r="BM87" s="23" t="s">
        <v>141</v>
      </c>
    </row>
    <row r="88" s="11" customFormat="1">
      <c r="B88" s="235"/>
      <c r="C88" s="236"/>
      <c r="D88" s="232" t="s">
        <v>144</v>
      </c>
      <c r="E88" s="237" t="s">
        <v>21</v>
      </c>
      <c r="F88" s="238" t="s">
        <v>501</v>
      </c>
      <c r="G88" s="236"/>
      <c r="H88" s="239">
        <v>75</v>
      </c>
      <c r="I88" s="240"/>
      <c r="J88" s="236"/>
      <c r="K88" s="236"/>
      <c r="L88" s="241"/>
      <c r="M88" s="242"/>
      <c r="N88" s="243"/>
      <c r="O88" s="243"/>
      <c r="P88" s="243"/>
      <c r="Q88" s="243"/>
      <c r="R88" s="243"/>
      <c r="S88" s="243"/>
      <c r="T88" s="244"/>
      <c r="AT88" s="245" t="s">
        <v>144</v>
      </c>
      <c r="AU88" s="245" t="s">
        <v>80</v>
      </c>
      <c r="AV88" s="11" t="s">
        <v>80</v>
      </c>
      <c r="AW88" s="11" t="s">
        <v>33</v>
      </c>
      <c r="AX88" s="11" t="s">
        <v>70</v>
      </c>
      <c r="AY88" s="245" t="s">
        <v>134</v>
      </c>
    </row>
    <row r="89" s="13" customFormat="1">
      <c r="B89" s="256"/>
      <c r="C89" s="257"/>
      <c r="D89" s="232" t="s">
        <v>144</v>
      </c>
      <c r="E89" s="258" t="s">
        <v>21</v>
      </c>
      <c r="F89" s="259" t="s">
        <v>148</v>
      </c>
      <c r="G89" s="257"/>
      <c r="H89" s="260">
        <v>75</v>
      </c>
      <c r="I89" s="261"/>
      <c r="J89" s="257"/>
      <c r="K89" s="257"/>
      <c r="L89" s="262"/>
      <c r="M89" s="263"/>
      <c r="N89" s="264"/>
      <c r="O89" s="264"/>
      <c r="P89" s="264"/>
      <c r="Q89" s="264"/>
      <c r="R89" s="264"/>
      <c r="S89" s="264"/>
      <c r="T89" s="265"/>
      <c r="AT89" s="266" t="s">
        <v>144</v>
      </c>
      <c r="AU89" s="266" t="s">
        <v>80</v>
      </c>
      <c r="AV89" s="13" t="s">
        <v>141</v>
      </c>
      <c r="AW89" s="13" t="s">
        <v>33</v>
      </c>
      <c r="AX89" s="13" t="s">
        <v>78</v>
      </c>
      <c r="AY89" s="266" t="s">
        <v>134</v>
      </c>
    </row>
    <row r="90" s="1" customFormat="1" ht="25.5" customHeight="1">
      <c r="B90" s="45"/>
      <c r="C90" s="267" t="s">
        <v>153</v>
      </c>
      <c r="D90" s="267" t="s">
        <v>273</v>
      </c>
      <c r="E90" s="268" t="s">
        <v>937</v>
      </c>
      <c r="F90" s="269" t="s">
        <v>938</v>
      </c>
      <c r="G90" s="270" t="s">
        <v>185</v>
      </c>
      <c r="H90" s="271">
        <v>75</v>
      </c>
      <c r="I90" s="272"/>
      <c r="J90" s="273">
        <f>ROUND(I90*H90,2)</f>
        <v>0</v>
      </c>
      <c r="K90" s="269" t="s">
        <v>140</v>
      </c>
      <c r="L90" s="274"/>
      <c r="M90" s="275" t="s">
        <v>21</v>
      </c>
      <c r="N90" s="276" t="s">
        <v>41</v>
      </c>
      <c r="O90" s="46"/>
      <c r="P90" s="229">
        <f>O90*H90</f>
        <v>0</v>
      </c>
      <c r="Q90" s="229">
        <v>0</v>
      </c>
      <c r="R90" s="229">
        <f>Q90*H90</f>
        <v>0</v>
      </c>
      <c r="S90" s="229">
        <v>0</v>
      </c>
      <c r="T90" s="230">
        <f>S90*H90</f>
        <v>0</v>
      </c>
      <c r="AR90" s="23" t="s">
        <v>228</v>
      </c>
      <c r="AT90" s="23" t="s">
        <v>273</v>
      </c>
      <c r="AU90" s="23" t="s">
        <v>80</v>
      </c>
      <c r="AY90" s="23" t="s">
        <v>134</v>
      </c>
      <c r="BE90" s="231">
        <f>IF(N90="základní",J90,0)</f>
        <v>0</v>
      </c>
      <c r="BF90" s="231">
        <f>IF(N90="snížená",J90,0)</f>
        <v>0</v>
      </c>
      <c r="BG90" s="231">
        <f>IF(N90="zákl. přenesená",J90,0)</f>
        <v>0</v>
      </c>
      <c r="BH90" s="231">
        <f>IF(N90="sníž. přenesená",J90,0)</f>
        <v>0</v>
      </c>
      <c r="BI90" s="231">
        <f>IF(N90="nulová",J90,0)</f>
        <v>0</v>
      </c>
      <c r="BJ90" s="23" t="s">
        <v>78</v>
      </c>
      <c r="BK90" s="231">
        <f>ROUND(I90*H90,2)</f>
        <v>0</v>
      </c>
      <c r="BL90" s="23" t="s">
        <v>177</v>
      </c>
      <c r="BM90" s="23" t="s">
        <v>156</v>
      </c>
    </row>
    <row r="91" s="1" customFormat="1" ht="38.25" customHeight="1">
      <c r="B91" s="45"/>
      <c r="C91" s="220" t="s">
        <v>141</v>
      </c>
      <c r="D91" s="220" t="s">
        <v>136</v>
      </c>
      <c r="E91" s="221" t="s">
        <v>939</v>
      </c>
      <c r="F91" s="222" t="s">
        <v>940</v>
      </c>
      <c r="G91" s="223" t="s">
        <v>185</v>
      </c>
      <c r="H91" s="224">
        <v>2</v>
      </c>
      <c r="I91" s="225"/>
      <c r="J91" s="226">
        <f>ROUND(I91*H91,2)</f>
        <v>0</v>
      </c>
      <c r="K91" s="222" t="s">
        <v>140</v>
      </c>
      <c r="L91" s="71"/>
      <c r="M91" s="227" t="s">
        <v>21</v>
      </c>
      <c r="N91" s="228" t="s">
        <v>41</v>
      </c>
      <c r="O91" s="46"/>
      <c r="P91" s="229">
        <f>O91*H91</f>
        <v>0</v>
      </c>
      <c r="Q91" s="229">
        <v>0</v>
      </c>
      <c r="R91" s="229">
        <f>Q91*H91</f>
        <v>0</v>
      </c>
      <c r="S91" s="229">
        <v>0</v>
      </c>
      <c r="T91" s="230">
        <f>S91*H91</f>
        <v>0</v>
      </c>
      <c r="AR91" s="23" t="s">
        <v>177</v>
      </c>
      <c r="AT91" s="23" t="s">
        <v>136</v>
      </c>
      <c r="AU91" s="23" t="s">
        <v>80</v>
      </c>
      <c r="AY91" s="23" t="s">
        <v>134</v>
      </c>
      <c r="BE91" s="231">
        <f>IF(N91="základní",J91,0)</f>
        <v>0</v>
      </c>
      <c r="BF91" s="231">
        <f>IF(N91="snížená",J91,0)</f>
        <v>0</v>
      </c>
      <c r="BG91" s="231">
        <f>IF(N91="zákl. přenesená",J91,0)</f>
        <v>0</v>
      </c>
      <c r="BH91" s="231">
        <f>IF(N91="sníž. přenesená",J91,0)</f>
        <v>0</v>
      </c>
      <c r="BI91" s="231">
        <f>IF(N91="nulová",J91,0)</f>
        <v>0</v>
      </c>
      <c r="BJ91" s="23" t="s">
        <v>78</v>
      </c>
      <c r="BK91" s="231">
        <f>ROUND(I91*H91,2)</f>
        <v>0</v>
      </c>
      <c r="BL91" s="23" t="s">
        <v>177</v>
      </c>
      <c r="BM91" s="23" t="s">
        <v>161</v>
      </c>
    </row>
    <row r="92" s="1" customFormat="1" ht="16.5" customHeight="1">
      <c r="B92" s="45"/>
      <c r="C92" s="267" t="s">
        <v>165</v>
      </c>
      <c r="D92" s="267" t="s">
        <v>273</v>
      </c>
      <c r="E92" s="268" t="s">
        <v>941</v>
      </c>
      <c r="F92" s="269" t="s">
        <v>942</v>
      </c>
      <c r="G92" s="270" t="s">
        <v>185</v>
      </c>
      <c r="H92" s="271">
        <v>2</v>
      </c>
      <c r="I92" s="272"/>
      <c r="J92" s="273">
        <f>ROUND(I92*H92,2)</f>
        <v>0</v>
      </c>
      <c r="K92" s="269" t="s">
        <v>140</v>
      </c>
      <c r="L92" s="274"/>
      <c r="M92" s="275" t="s">
        <v>21</v>
      </c>
      <c r="N92" s="276" t="s">
        <v>41</v>
      </c>
      <c r="O92" s="46"/>
      <c r="P92" s="229">
        <f>O92*H92</f>
        <v>0</v>
      </c>
      <c r="Q92" s="229">
        <v>0</v>
      </c>
      <c r="R92" s="229">
        <f>Q92*H92</f>
        <v>0</v>
      </c>
      <c r="S92" s="229">
        <v>0</v>
      </c>
      <c r="T92" s="230">
        <f>S92*H92</f>
        <v>0</v>
      </c>
      <c r="AR92" s="23" t="s">
        <v>228</v>
      </c>
      <c r="AT92" s="23" t="s">
        <v>273</v>
      </c>
      <c r="AU92" s="23" t="s">
        <v>80</v>
      </c>
      <c r="AY92" s="23" t="s">
        <v>134</v>
      </c>
      <c r="BE92" s="231">
        <f>IF(N92="základní",J92,0)</f>
        <v>0</v>
      </c>
      <c r="BF92" s="231">
        <f>IF(N92="snížená",J92,0)</f>
        <v>0</v>
      </c>
      <c r="BG92" s="231">
        <f>IF(N92="zákl. přenesená",J92,0)</f>
        <v>0</v>
      </c>
      <c r="BH92" s="231">
        <f>IF(N92="sníž. přenesená",J92,0)</f>
        <v>0</v>
      </c>
      <c r="BI92" s="231">
        <f>IF(N92="nulová",J92,0)</f>
        <v>0</v>
      </c>
      <c r="BJ92" s="23" t="s">
        <v>78</v>
      </c>
      <c r="BK92" s="231">
        <f>ROUND(I92*H92,2)</f>
        <v>0</v>
      </c>
      <c r="BL92" s="23" t="s">
        <v>177</v>
      </c>
      <c r="BM92" s="23" t="s">
        <v>166</v>
      </c>
    </row>
    <row r="93" s="1" customFormat="1" ht="25.5" customHeight="1">
      <c r="B93" s="45"/>
      <c r="C93" s="220" t="s">
        <v>156</v>
      </c>
      <c r="D93" s="220" t="s">
        <v>136</v>
      </c>
      <c r="E93" s="221" t="s">
        <v>943</v>
      </c>
      <c r="F93" s="222" t="s">
        <v>944</v>
      </c>
      <c r="G93" s="223" t="s">
        <v>185</v>
      </c>
      <c r="H93" s="224">
        <v>30</v>
      </c>
      <c r="I93" s="225"/>
      <c r="J93" s="226">
        <f>ROUND(I93*H93,2)</f>
        <v>0</v>
      </c>
      <c r="K93" s="222" t="s">
        <v>140</v>
      </c>
      <c r="L93" s="71"/>
      <c r="M93" s="227" t="s">
        <v>21</v>
      </c>
      <c r="N93" s="228" t="s">
        <v>41</v>
      </c>
      <c r="O93" s="46"/>
      <c r="P93" s="229">
        <f>O93*H93</f>
        <v>0</v>
      </c>
      <c r="Q93" s="229">
        <v>0</v>
      </c>
      <c r="R93" s="229">
        <f>Q93*H93</f>
        <v>0</v>
      </c>
      <c r="S93" s="229">
        <v>0</v>
      </c>
      <c r="T93" s="230">
        <f>S93*H93</f>
        <v>0</v>
      </c>
      <c r="AR93" s="23" t="s">
        <v>177</v>
      </c>
      <c r="AT93" s="23" t="s">
        <v>136</v>
      </c>
      <c r="AU93" s="23" t="s">
        <v>80</v>
      </c>
      <c r="AY93" s="23" t="s">
        <v>134</v>
      </c>
      <c r="BE93" s="231">
        <f>IF(N93="základní",J93,0)</f>
        <v>0</v>
      </c>
      <c r="BF93" s="231">
        <f>IF(N93="snížená",J93,0)</f>
        <v>0</v>
      </c>
      <c r="BG93" s="231">
        <f>IF(N93="zákl. přenesená",J93,0)</f>
        <v>0</v>
      </c>
      <c r="BH93" s="231">
        <f>IF(N93="sníž. přenesená",J93,0)</f>
        <v>0</v>
      </c>
      <c r="BI93" s="231">
        <f>IF(N93="nulová",J93,0)</f>
        <v>0</v>
      </c>
      <c r="BJ93" s="23" t="s">
        <v>78</v>
      </c>
      <c r="BK93" s="231">
        <f>ROUND(I93*H93,2)</f>
        <v>0</v>
      </c>
      <c r="BL93" s="23" t="s">
        <v>177</v>
      </c>
      <c r="BM93" s="23" t="s">
        <v>151</v>
      </c>
    </row>
    <row r="94" s="1" customFormat="1" ht="25.5" customHeight="1">
      <c r="B94" s="45"/>
      <c r="C94" s="267" t="s">
        <v>171</v>
      </c>
      <c r="D94" s="267" t="s">
        <v>273</v>
      </c>
      <c r="E94" s="268" t="s">
        <v>945</v>
      </c>
      <c r="F94" s="269" t="s">
        <v>946</v>
      </c>
      <c r="G94" s="270" t="s">
        <v>185</v>
      </c>
      <c r="H94" s="271">
        <v>30</v>
      </c>
      <c r="I94" s="272"/>
      <c r="J94" s="273">
        <f>ROUND(I94*H94,2)</f>
        <v>0</v>
      </c>
      <c r="K94" s="269" t="s">
        <v>140</v>
      </c>
      <c r="L94" s="274"/>
      <c r="M94" s="275" t="s">
        <v>21</v>
      </c>
      <c r="N94" s="276" t="s">
        <v>41</v>
      </c>
      <c r="O94" s="46"/>
      <c r="P94" s="229">
        <f>O94*H94</f>
        <v>0</v>
      </c>
      <c r="Q94" s="229">
        <v>0</v>
      </c>
      <c r="R94" s="229">
        <f>Q94*H94</f>
        <v>0</v>
      </c>
      <c r="S94" s="229">
        <v>0</v>
      </c>
      <c r="T94" s="230">
        <f>S94*H94</f>
        <v>0</v>
      </c>
      <c r="AR94" s="23" t="s">
        <v>228</v>
      </c>
      <c r="AT94" s="23" t="s">
        <v>273</v>
      </c>
      <c r="AU94" s="23" t="s">
        <v>80</v>
      </c>
      <c r="AY94" s="23" t="s">
        <v>134</v>
      </c>
      <c r="BE94" s="231">
        <f>IF(N94="základní",J94,0)</f>
        <v>0</v>
      </c>
      <c r="BF94" s="231">
        <f>IF(N94="snížená",J94,0)</f>
        <v>0</v>
      </c>
      <c r="BG94" s="231">
        <f>IF(N94="zákl. přenesená",J94,0)</f>
        <v>0</v>
      </c>
      <c r="BH94" s="231">
        <f>IF(N94="sníž. přenesená",J94,0)</f>
        <v>0</v>
      </c>
      <c r="BI94" s="231">
        <f>IF(N94="nulová",J94,0)</f>
        <v>0</v>
      </c>
      <c r="BJ94" s="23" t="s">
        <v>78</v>
      </c>
      <c r="BK94" s="231">
        <f>ROUND(I94*H94,2)</f>
        <v>0</v>
      </c>
      <c r="BL94" s="23" t="s">
        <v>177</v>
      </c>
      <c r="BM94" s="23" t="s">
        <v>174</v>
      </c>
    </row>
    <row r="95" s="1" customFormat="1" ht="25.5" customHeight="1">
      <c r="B95" s="45"/>
      <c r="C95" s="220" t="s">
        <v>161</v>
      </c>
      <c r="D95" s="220" t="s">
        <v>136</v>
      </c>
      <c r="E95" s="221" t="s">
        <v>947</v>
      </c>
      <c r="F95" s="222" t="s">
        <v>948</v>
      </c>
      <c r="G95" s="223" t="s">
        <v>326</v>
      </c>
      <c r="H95" s="224">
        <v>1</v>
      </c>
      <c r="I95" s="225"/>
      <c r="J95" s="226">
        <f>ROUND(I95*H95,2)</f>
        <v>0</v>
      </c>
      <c r="K95" s="222" t="s">
        <v>21</v>
      </c>
      <c r="L95" s="71"/>
      <c r="M95" s="227" t="s">
        <v>21</v>
      </c>
      <c r="N95" s="228" t="s">
        <v>41</v>
      </c>
      <c r="O95" s="46"/>
      <c r="P95" s="229">
        <f>O95*H95</f>
        <v>0</v>
      </c>
      <c r="Q95" s="229">
        <v>0</v>
      </c>
      <c r="R95" s="229">
        <f>Q95*H95</f>
        <v>0</v>
      </c>
      <c r="S95" s="229">
        <v>0</v>
      </c>
      <c r="T95" s="230">
        <f>S95*H95</f>
        <v>0</v>
      </c>
      <c r="AR95" s="23" t="s">
        <v>177</v>
      </c>
      <c r="AT95" s="23" t="s">
        <v>136</v>
      </c>
      <c r="AU95" s="23" t="s">
        <v>80</v>
      </c>
      <c r="AY95" s="23" t="s">
        <v>134</v>
      </c>
      <c r="BE95" s="231">
        <f>IF(N95="základní",J95,0)</f>
        <v>0</v>
      </c>
      <c r="BF95" s="231">
        <f>IF(N95="snížená",J95,0)</f>
        <v>0</v>
      </c>
      <c r="BG95" s="231">
        <f>IF(N95="zákl. přenesená",J95,0)</f>
        <v>0</v>
      </c>
      <c r="BH95" s="231">
        <f>IF(N95="sníž. přenesená",J95,0)</f>
        <v>0</v>
      </c>
      <c r="BI95" s="231">
        <f>IF(N95="nulová",J95,0)</f>
        <v>0</v>
      </c>
      <c r="BJ95" s="23" t="s">
        <v>78</v>
      </c>
      <c r="BK95" s="231">
        <f>ROUND(I95*H95,2)</f>
        <v>0</v>
      </c>
      <c r="BL95" s="23" t="s">
        <v>177</v>
      </c>
      <c r="BM95" s="23" t="s">
        <v>177</v>
      </c>
    </row>
    <row r="96" s="1" customFormat="1" ht="16.5" customHeight="1">
      <c r="B96" s="45"/>
      <c r="C96" s="267" t="s">
        <v>178</v>
      </c>
      <c r="D96" s="267" t="s">
        <v>273</v>
      </c>
      <c r="E96" s="268" t="s">
        <v>949</v>
      </c>
      <c r="F96" s="269" t="s">
        <v>950</v>
      </c>
      <c r="G96" s="270" t="s">
        <v>326</v>
      </c>
      <c r="H96" s="271">
        <v>1</v>
      </c>
      <c r="I96" s="272"/>
      <c r="J96" s="273">
        <f>ROUND(I96*H96,2)</f>
        <v>0</v>
      </c>
      <c r="K96" s="269" t="s">
        <v>21</v>
      </c>
      <c r="L96" s="274"/>
      <c r="M96" s="275" t="s">
        <v>21</v>
      </c>
      <c r="N96" s="276" t="s">
        <v>41</v>
      </c>
      <c r="O96" s="46"/>
      <c r="P96" s="229">
        <f>O96*H96</f>
        <v>0</v>
      </c>
      <c r="Q96" s="229">
        <v>0</v>
      </c>
      <c r="R96" s="229">
        <f>Q96*H96</f>
        <v>0</v>
      </c>
      <c r="S96" s="229">
        <v>0</v>
      </c>
      <c r="T96" s="230">
        <f>S96*H96</f>
        <v>0</v>
      </c>
      <c r="AR96" s="23" t="s">
        <v>228</v>
      </c>
      <c r="AT96" s="23" t="s">
        <v>273</v>
      </c>
      <c r="AU96" s="23" t="s">
        <v>80</v>
      </c>
      <c r="AY96" s="23" t="s">
        <v>134</v>
      </c>
      <c r="BE96" s="231">
        <f>IF(N96="základní",J96,0)</f>
        <v>0</v>
      </c>
      <c r="BF96" s="231">
        <f>IF(N96="snížená",J96,0)</f>
        <v>0</v>
      </c>
      <c r="BG96" s="231">
        <f>IF(N96="zákl. přenesená",J96,0)</f>
        <v>0</v>
      </c>
      <c r="BH96" s="231">
        <f>IF(N96="sníž. přenesená",J96,0)</f>
        <v>0</v>
      </c>
      <c r="BI96" s="231">
        <f>IF(N96="nulová",J96,0)</f>
        <v>0</v>
      </c>
      <c r="BJ96" s="23" t="s">
        <v>78</v>
      </c>
      <c r="BK96" s="231">
        <f>ROUND(I96*H96,2)</f>
        <v>0</v>
      </c>
      <c r="BL96" s="23" t="s">
        <v>177</v>
      </c>
      <c r="BM96" s="23" t="s">
        <v>181</v>
      </c>
    </row>
    <row r="97" s="1" customFormat="1" ht="25.5" customHeight="1">
      <c r="B97" s="45"/>
      <c r="C97" s="220" t="s">
        <v>166</v>
      </c>
      <c r="D97" s="220" t="s">
        <v>136</v>
      </c>
      <c r="E97" s="221" t="s">
        <v>951</v>
      </c>
      <c r="F97" s="222" t="s">
        <v>952</v>
      </c>
      <c r="G97" s="223" t="s">
        <v>185</v>
      </c>
      <c r="H97" s="224">
        <v>10</v>
      </c>
      <c r="I97" s="225"/>
      <c r="J97" s="226">
        <f>ROUND(I97*H97,2)</f>
        <v>0</v>
      </c>
      <c r="K97" s="222" t="s">
        <v>140</v>
      </c>
      <c r="L97" s="71"/>
      <c r="M97" s="227" t="s">
        <v>21</v>
      </c>
      <c r="N97" s="228" t="s">
        <v>41</v>
      </c>
      <c r="O97" s="46"/>
      <c r="P97" s="229">
        <f>O97*H97</f>
        <v>0</v>
      </c>
      <c r="Q97" s="229">
        <v>0</v>
      </c>
      <c r="R97" s="229">
        <f>Q97*H97</f>
        <v>0</v>
      </c>
      <c r="S97" s="229">
        <v>0</v>
      </c>
      <c r="T97" s="230">
        <f>S97*H97</f>
        <v>0</v>
      </c>
      <c r="AR97" s="23" t="s">
        <v>177</v>
      </c>
      <c r="AT97" s="23" t="s">
        <v>136</v>
      </c>
      <c r="AU97" s="23" t="s">
        <v>80</v>
      </c>
      <c r="AY97" s="23" t="s">
        <v>134</v>
      </c>
      <c r="BE97" s="231">
        <f>IF(N97="základní",J97,0)</f>
        <v>0</v>
      </c>
      <c r="BF97" s="231">
        <f>IF(N97="snížená",J97,0)</f>
        <v>0</v>
      </c>
      <c r="BG97" s="231">
        <f>IF(N97="zákl. přenesená",J97,0)</f>
        <v>0</v>
      </c>
      <c r="BH97" s="231">
        <f>IF(N97="sníž. přenesená",J97,0)</f>
        <v>0</v>
      </c>
      <c r="BI97" s="231">
        <f>IF(N97="nulová",J97,0)</f>
        <v>0</v>
      </c>
      <c r="BJ97" s="23" t="s">
        <v>78</v>
      </c>
      <c r="BK97" s="231">
        <f>ROUND(I97*H97,2)</f>
        <v>0</v>
      </c>
      <c r="BL97" s="23" t="s">
        <v>177</v>
      </c>
      <c r="BM97" s="23" t="s">
        <v>186</v>
      </c>
    </row>
    <row r="98" s="1" customFormat="1" ht="16.5" customHeight="1">
      <c r="B98" s="45"/>
      <c r="C98" s="267" t="s">
        <v>188</v>
      </c>
      <c r="D98" s="267" t="s">
        <v>273</v>
      </c>
      <c r="E98" s="268" t="s">
        <v>953</v>
      </c>
      <c r="F98" s="269" t="s">
        <v>954</v>
      </c>
      <c r="G98" s="270" t="s">
        <v>185</v>
      </c>
      <c r="H98" s="271">
        <v>10.5</v>
      </c>
      <c r="I98" s="272"/>
      <c r="J98" s="273">
        <f>ROUND(I98*H98,2)</f>
        <v>0</v>
      </c>
      <c r="K98" s="269" t="s">
        <v>140</v>
      </c>
      <c r="L98" s="274"/>
      <c r="M98" s="275" t="s">
        <v>21</v>
      </c>
      <c r="N98" s="276" t="s">
        <v>41</v>
      </c>
      <c r="O98" s="46"/>
      <c r="P98" s="229">
        <f>O98*H98</f>
        <v>0</v>
      </c>
      <c r="Q98" s="229">
        <v>0</v>
      </c>
      <c r="R98" s="229">
        <f>Q98*H98</f>
        <v>0</v>
      </c>
      <c r="S98" s="229">
        <v>0</v>
      </c>
      <c r="T98" s="230">
        <f>S98*H98</f>
        <v>0</v>
      </c>
      <c r="AR98" s="23" t="s">
        <v>228</v>
      </c>
      <c r="AT98" s="23" t="s">
        <v>273</v>
      </c>
      <c r="AU98" s="23" t="s">
        <v>80</v>
      </c>
      <c r="AY98" s="23" t="s">
        <v>134</v>
      </c>
      <c r="BE98" s="231">
        <f>IF(N98="základní",J98,0)</f>
        <v>0</v>
      </c>
      <c r="BF98" s="231">
        <f>IF(N98="snížená",J98,0)</f>
        <v>0</v>
      </c>
      <c r="BG98" s="231">
        <f>IF(N98="zákl. přenesená",J98,0)</f>
        <v>0</v>
      </c>
      <c r="BH98" s="231">
        <f>IF(N98="sníž. přenesená",J98,0)</f>
        <v>0</v>
      </c>
      <c r="BI98" s="231">
        <f>IF(N98="nulová",J98,0)</f>
        <v>0</v>
      </c>
      <c r="BJ98" s="23" t="s">
        <v>78</v>
      </c>
      <c r="BK98" s="231">
        <f>ROUND(I98*H98,2)</f>
        <v>0</v>
      </c>
      <c r="BL98" s="23" t="s">
        <v>177</v>
      </c>
      <c r="BM98" s="23" t="s">
        <v>191</v>
      </c>
    </row>
    <row r="99" s="11" customFormat="1">
      <c r="B99" s="235"/>
      <c r="C99" s="236"/>
      <c r="D99" s="232" t="s">
        <v>144</v>
      </c>
      <c r="E99" s="237" t="s">
        <v>21</v>
      </c>
      <c r="F99" s="238" t="s">
        <v>955</v>
      </c>
      <c r="G99" s="236"/>
      <c r="H99" s="239">
        <v>10.5</v>
      </c>
      <c r="I99" s="240"/>
      <c r="J99" s="236"/>
      <c r="K99" s="236"/>
      <c r="L99" s="241"/>
      <c r="M99" s="242"/>
      <c r="N99" s="243"/>
      <c r="O99" s="243"/>
      <c r="P99" s="243"/>
      <c r="Q99" s="243"/>
      <c r="R99" s="243"/>
      <c r="S99" s="243"/>
      <c r="T99" s="244"/>
      <c r="AT99" s="245" t="s">
        <v>144</v>
      </c>
      <c r="AU99" s="245" t="s">
        <v>80</v>
      </c>
      <c r="AV99" s="11" t="s">
        <v>80</v>
      </c>
      <c r="AW99" s="11" t="s">
        <v>33</v>
      </c>
      <c r="AX99" s="11" t="s">
        <v>70</v>
      </c>
      <c r="AY99" s="245" t="s">
        <v>134</v>
      </c>
    </row>
    <row r="100" s="13" customFormat="1">
      <c r="B100" s="256"/>
      <c r="C100" s="257"/>
      <c r="D100" s="232" t="s">
        <v>144</v>
      </c>
      <c r="E100" s="258" t="s">
        <v>21</v>
      </c>
      <c r="F100" s="259" t="s">
        <v>148</v>
      </c>
      <c r="G100" s="257"/>
      <c r="H100" s="260">
        <v>10.5</v>
      </c>
      <c r="I100" s="261"/>
      <c r="J100" s="257"/>
      <c r="K100" s="257"/>
      <c r="L100" s="262"/>
      <c r="M100" s="263"/>
      <c r="N100" s="264"/>
      <c r="O100" s="264"/>
      <c r="P100" s="264"/>
      <c r="Q100" s="264"/>
      <c r="R100" s="264"/>
      <c r="S100" s="264"/>
      <c r="T100" s="265"/>
      <c r="AT100" s="266" t="s">
        <v>144</v>
      </c>
      <c r="AU100" s="266" t="s">
        <v>80</v>
      </c>
      <c r="AV100" s="13" t="s">
        <v>141</v>
      </c>
      <c r="AW100" s="13" t="s">
        <v>33</v>
      </c>
      <c r="AX100" s="13" t="s">
        <v>78</v>
      </c>
      <c r="AY100" s="266" t="s">
        <v>134</v>
      </c>
    </row>
    <row r="101" s="1" customFormat="1" ht="38.25" customHeight="1">
      <c r="B101" s="45"/>
      <c r="C101" s="220" t="s">
        <v>151</v>
      </c>
      <c r="D101" s="220" t="s">
        <v>136</v>
      </c>
      <c r="E101" s="221" t="s">
        <v>956</v>
      </c>
      <c r="F101" s="222" t="s">
        <v>957</v>
      </c>
      <c r="G101" s="223" t="s">
        <v>185</v>
      </c>
      <c r="H101" s="224">
        <v>110</v>
      </c>
      <c r="I101" s="225"/>
      <c r="J101" s="226">
        <f>ROUND(I101*H101,2)</f>
        <v>0</v>
      </c>
      <c r="K101" s="222" t="s">
        <v>140</v>
      </c>
      <c r="L101" s="71"/>
      <c r="M101" s="227" t="s">
        <v>21</v>
      </c>
      <c r="N101" s="228" t="s">
        <v>41</v>
      </c>
      <c r="O101" s="46"/>
      <c r="P101" s="229">
        <f>O101*H101</f>
        <v>0</v>
      </c>
      <c r="Q101" s="229">
        <v>0</v>
      </c>
      <c r="R101" s="229">
        <f>Q101*H101</f>
        <v>0</v>
      </c>
      <c r="S101" s="229">
        <v>0</v>
      </c>
      <c r="T101" s="230">
        <f>S101*H101</f>
        <v>0</v>
      </c>
      <c r="AR101" s="23" t="s">
        <v>177</v>
      </c>
      <c r="AT101" s="23" t="s">
        <v>136</v>
      </c>
      <c r="AU101" s="23" t="s">
        <v>80</v>
      </c>
      <c r="AY101" s="23" t="s">
        <v>134</v>
      </c>
      <c r="BE101" s="231">
        <f>IF(N101="základní",J101,0)</f>
        <v>0</v>
      </c>
      <c r="BF101" s="231">
        <f>IF(N101="snížená",J101,0)</f>
        <v>0</v>
      </c>
      <c r="BG101" s="231">
        <f>IF(N101="zákl. přenesená",J101,0)</f>
        <v>0</v>
      </c>
      <c r="BH101" s="231">
        <f>IF(N101="sníž. přenesená",J101,0)</f>
        <v>0</v>
      </c>
      <c r="BI101" s="231">
        <f>IF(N101="nulová",J101,0)</f>
        <v>0</v>
      </c>
      <c r="BJ101" s="23" t="s">
        <v>78</v>
      </c>
      <c r="BK101" s="231">
        <f>ROUND(I101*H101,2)</f>
        <v>0</v>
      </c>
      <c r="BL101" s="23" t="s">
        <v>177</v>
      </c>
      <c r="BM101" s="23" t="s">
        <v>195</v>
      </c>
    </row>
    <row r="102" s="1" customFormat="1" ht="16.5" customHeight="1">
      <c r="B102" s="45"/>
      <c r="C102" s="267" t="s">
        <v>196</v>
      </c>
      <c r="D102" s="267" t="s">
        <v>273</v>
      </c>
      <c r="E102" s="268" t="s">
        <v>958</v>
      </c>
      <c r="F102" s="269" t="s">
        <v>959</v>
      </c>
      <c r="G102" s="270" t="s">
        <v>185</v>
      </c>
      <c r="H102" s="271">
        <v>115.5</v>
      </c>
      <c r="I102" s="272"/>
      <c r="J102" s="273">
        <f>ROUND(I102*H102,2)</f>
        <v>0</v>
      </c>
      <c r="K102" s="269" t="s">
        <v>140</v>
      </c>
      <c r="L102" s="274"/>
      <c r="M102" s="275" t="s">
        <v>21</v>
      </c>
      <c r="N102" s="276" t="s">
        <v>41</v>
      </c>
      <c r="O102" s="46"/>
      <c r="P102" s="229">
        <f>O102*H102</f>
        <v>0</v>
      </c>
      <c r="Q102" s="229">
        <v>0</v>
      </c>
      <c r="R102" s="229">
        <f>Q102*H102</f>
        <v>0</v>
      </c>
      <c r="S102" s="229">
        <v>0</v>
      </c>
      <c r="T102" s="230">
        <f>S102*H102</f>
        <v>0</v>
      </c>
      <c r="AR102" s="23" t="s">
        <v>228</v>
      </c>
      <c r="AT102" s="23" t="s">
        <v>273</v>
      </c>
      <c r="AU102" s="23" t="s">
        <v>80</v>
      </c>
      <c r="AY102" s="23" t="s">
        <v>134</v>
      </c>
      <c r="BE102" s="231">
        <f>IF(N102="základní",J102,0)</f>
        <v>0</v>
      </c>
      <c r="BF102" s="231">
        <f>IF(N102="snížená",J102,0)</f>
        <v>0</v>
      </c>
      <c r="BG102" s="231">
        <f>IF(N102="zákl. přenesená",J102,0)</f>
        <v>0</v>
      </c>
      <c r="BH102" s="231">
        <f>IF(N102="sníž. přenesená",J102,0)</f>
        <v>0</v>
      </c>
      <c r="BI102" s="231">
        <f>IF(N102="nulová",J102,0)</f>
        <v>0</v>
      </c>
      <c r="BJ102" s="23" t="s">
        <v>78</v>
      </c>
      <c r="BK102" s="231">
        <f>ROUND(I102*H102,2)</f>
        <v>0</v>
      </c>
      <c r="BL102" s="23" t="s">
        <v>177</v>
      </c>
      <c r="BM102" s="23" t="s">
        <v>200</v>
      </c>
    </row>
    <row r="103" s="11" customFormat="1">
      <c r="B103" s="235"/>
      <c r="C103" s="236"/>
      <c r="D103" s="232" t="s">
        <v>144</v>
      </c>
      <c r="E103" s="237" t="s">
        <v>21</v>
      </c>
      <c r="F103" s="238" t="s">
        <v>960</v>
      </c>
      <c r="G103" s="236"/>
      <c r="H103" s="239">
        <v>115.5</v>
      </c>
      <c r="I103" s="240"/>
      <c r="J103" s="236"/>
      <c r="K103" s="236"/>
      <c r="L103" s="241"/>
      <c r="M103" s="242"/>
      <c r="N103" s="243"/>
      <c r="O103" s="243"/>
      <c r="P103" s="243"/>
      <c r="Q103" s="243"/>
      <c r="R103" s="243"/>
      <c r="S103" s="243"/>
      <c r="T103" s="244"/>
      <c r="AT103" s="245" t="s">
        <v>144</v>
      </c>
      <c r="AU103" s="245" t="s">
        <v>80</v>
      </c>
      <c r="AV103" s="11" t="s">
        <v>80</v>
      </c>
      <c r="AW103" s="11" t="s">
        <v>33</v>
      </c>
      <c r="AX103" s="11" t="s">
        <v>70</v>
      </c>
      <c r="AY103" s="245" t="s">
        <v>134</v>
      </c>
    </row>
    <row r="104" s="13" customFormat="1">
      <c r="B104" s="256"/>
      <c r="C104" s="257"/>
      <c r="D104" s="232" t="s">
        <v>144</v>
      </c>
      <c r="E104" s="258" t="s">
        <v>21</v>
      </c>
      <c r="F104" s="259" t="s">
        <v>148</v>
      </c>
      <c r="G104" s="257"/>
      <c r="H104" s="260">
        <v>115.5</v>
      </c>
      <c r="I104" s="261"/>
      <c r="J104" s="257"/>
      <c r="K104" s="257"/>
      <c r="L104" s="262"/>
      <c r="M104" s="263"/>
      <c r="N104" s="264"/>
      <c r="O104" s="264"/>
      <c r="P104" s="264"/>
      <c r="Q104" s="264"/>
      <c r="R104" s="264"/>
      <c r="S104" s="264"/>
      <c r="T104" s="265"/>
      <c r="AT104" s="266" t="s">
        <v>144</v>
      </c>
      <c r="AU104" s="266" t="s">
        <v>80</v>
      </c>
      <c r="AV104" s="13" t="s">
        <v>141</v>
      </c>
      <c r="AW104" s="13" t="s">
        <v>33</v>
      </c>
      <c r="AX104" s="13" t="s">
        <v>78</v>
      </c>
      <c r="AY104" s="266" t="s">
        <v>134</v>
      </c>
    </row>
    <row r="105" s="1" customFormat="1" ht="25.5" customHeight="1">
      <c r="B105" s="45"/>
      <c r="C105" s="220" t="s">
        <v>174</v>
      </c>
      <c r="D105" s="220" t="s">
        <v>136</v>
      </c>
      <c r="E105" s="221" t="s">
        <v>961</v>
      </c>
      <c r="F105" s="222" t="s">
        <v>962</v>
      </c>
      <c r="G105" s="223" t="s">
        <v>326</v>
      </c>
      <c r="H105" s="224">
        <v>2</v>
      </c>
      <c r="I105" s="225"/>
      <c r="J105" s="226">
        <f>ROUND(I105*H105,2)</f>
        <v>0</v>
      </c>
      <c r="K105" s="222" t="s">
        <v>140</v>
      </c>
      <c r="L105" s="71"/>
      <c r="M105" s="227" t="s">
        <v>21</v>
      </c>
      <c r="N105" s="228" t="s">
        <v>41</v>
      </c>
      <c r="O105" s="46"/>
      <c r="P105" s="229">
        <f>O105*H105</f>
        <v>0</v>
      </c>
      <c r="Q105" s="229">
        <v>0</v>
      </c>
      <c r="R105" s="229">
        <f>Q105*H105</f>
        <v>0</v>
      </c>
      <c r="S105" s="229">
        <v>0</v>
      </c>
      <c r="T105" s="230">
        <f>S105*H105</f>
        <v>0</v>
      </c>
      <c r="AR105" s="23" t="s">
        <v>177</v>
      </c>
      <c r="AT105" s="23" t="s">
        <v>136</v>
      </c>
      <c r="AU105" s="23" t="s">
        <v>80</v>
      </c>
      <c r="AY105" s="23" t="s">
        <v>134</v>
      </c>
      <c r="BE105" s="231">
        <f>IF(N105="základní",J105,0)</f>
        <v>0</v>
      </c>
      <c r="BF105" s="231">
        <f>IF(N105="snížená",J105,0)</f>
        <v>0</v>
      </c>
      <c r="BG105" s="231">
        <f>IF(N105="zákl. přenesená",J105,0)</f>
        <v>0</v>
      </c>
      <c r="BH105" s="231">
        <f>IF(N105="sníž. přenesená",J105,0)</f>
        <v>0</v>
      </c>
      <c r="BI105" s="231">
        <f>IF(N105="nulová",J105,0)</f>
        <v>0</v>
      </c>
      <c r="BJ105" s="23" t="s">
        <v>78</v>
      </c>
      <c r="BK105" s="231">
        <f>ROUND(I105*H105,2)</f>
        <v>0</v>
      </c>
      <c r="BL105" s="23" t="s">
        <v>177</v>
      </c>
      <c r="BM105" s="23" t="s">
        <v>218</v>
      </c>
    </row>
    <row r="106" s="1" customFormat="1" ht="25.5" customHeight="1">
      <c r="B106" s="45"/>
      <c r="C106" s="220" t="s">
        <v>10</v>
      </c>
      <c r="D106" s="220" t="s">
        <v>136</v>
      </c>
      <c r="E106" s="221" t="s">
        <v>963</v>
      </c>
      <c r="F106" s="222" t="s">
        <v>964</v>
      </c>
      <c r="G106" s="223" t="s">
        <v>326</v>
      </c>
      <c r="H106" s="224">
        <v>8</v>
      </c>
      <c r="I106" s="225"/>
      <c r="J106" s="226">
        <f>ROUND(I106*H106,2)</f>
        <v>0</v>
      </c>
      <c r="K106" s="222" t="s">
        <v>140</v>
      </c>
      <c r="L106" s="71"/>
      <c r="M106" s="227" t="s">
        <v>21</v>
      </c>
      <c r="N106" s="228" t="s">
        <v>41</v>
      </c>
      <c r="O106" s="46"/>
      <c r="P106" s="229">
        <f>O106*H106</f>
        <v>0</v>
      </c>
      <c r="Q106" s="229">
        <v>0</v>
      </c>
      <c r="R106" s="229">
        <f>Q106*H106</f>
        <v>0</v>
      </c>
      <c r="S106" s="229">
        <v>0</v>
      </c>
      <c r="T106" s="230">
        <f>S106*H106</f>
        <v>0</v>
      </c>
      <c r="AR106" s="23" t="s">
        <v>177</v>
      </c>
      <c r="AT106" s="23" t="s">
        <v>136</v>
      </c>
      <c r="AU106" s="23" t="s">
        <v>80</v>
      </c>
      <c r="AY106" s="23" t="s">
        <v>134</v>
      </c>
      <c r="BE106" s="231">
        <f>IF(N106="základní",J106,0)</f>
        <v>0</v>
      </c>
      <c r="BF106" s="231">
        <f>IF(N106="snížená",J106,0)</f>
        <v>0</v>
      </c>
      <c r="BG106" s="231">
        <f>IF(N106="zákl. přenesená",J106,0)</f>
        <v>0</v>
      </c>
      <c r="BH106" s="231">
        <f>IF(N106="sníž. přenesená",J106,0)</f>
        <v>0</v>
      </c>
      <c r="BI106" s="231">
        <f>IF(N106="nulová",J106,0)</f>
        <v>0</v>
      </c>
      <c r="BJ106" s="23" t="s">
        <v>78</v>
      </c>
      <c r="BK106" s="231">
        <f>ROUND(I106*H106,2)</f>
        <v>0</v>
      </c>
      <c r="BL106" s="23" t="s">
        <v>177</v>
      </c>
      <c r="BM106" s="23" t="s">
        <v>222</v>
      </c>
    </row>
    <row r="107" s="1" customFormat="1" ht="25.5" customHeight="1">
      <c r="B107" s="45"/>
      <c r="C107" s="220" t="s">
        <v>177</v>
      </c>
      <c r="D107" s="220" t="s">
        <v>136</v>
      </c>
      <c r="E107" s="221" t="s">
        <v>965</v>
      </c>
      <c r="F107" s="222" t="s">
        <v>966</v>
      </c>
      <c r="G107" s="223" t="s">
        <v>185</v>
      </c>
      <c r="H107" s="224">
        <v>30</v>
      </c>
      <c r="I107" s="225"/>
      <c r="J107" s="226">
        <f>ROUND(I107*H107,2)</f>
        <v>0</v>
      </c>
      <c r="K107" s="222" t="s">
        <v>140</v>
      </c>
      <c r="L107" s="71"/>
      <c r="M107" s="227" t="s">
        <v>21</v>
      </c>
      <c r="N107" s="228" t="s">
        <v>41</v>
      </c>
      <c r="O107" s="46"/>
      <c r="P107" s="229">
        <f>O107*H107</f>
        <v>0</v>
      </c>
      <c r="Q107" s="229">
        <v>0</v>
      </c>
      <c r="R107" s="229">
        <f>Q107*H107</f>
        <v>0</v>
      </c>
      <c r="S107" s="229">
        <v>0</v>
      </c>
      <c r="T107" s="230">
        <f>S107*H107</f>
        <v>0</v>
      </c>
      <c r="AR107" s="23" t="s">
        <v>177</v>
      </c>
      <c r="AT107" s="23" t="s">
        <v>136</v>
      </c>
      <c r="AU107" s="23" t="s">
        <v>80</v>
      </c>
      <c r="AY107" s="23" t="s">
        <v>134</v>
      </c>
      <c r="BE107" s="231">
        <f>IF(N107="základní",J107,0)</f>
        <v>0</v>
      </c>
      <c r="BF107" s="231">
        <f>IF(N107="snížená",J107,0)</f>
        <v>0</v>
      </c>
      <c r="BG107" s="231">
        <f>IF(N107="zákl. přenesená",J107,0)</f>
        <v>0</v>
      </c>
      <c r="BH107" s="231">
        <f>IF(N107="sníž. přenesená",J107,0)</f>
        <v>0</v>
      </c>
      <c r="BI107" s="231">
        <f>IF(N107="nulová",J107,0)</f>
        <v>0</v>
      </c>
      <c r="BJ107" s="23" t="s">
        <v>78</v>
      </c>
      <c r="BK107" s="231">
        <f>ROUND(I107*H107,2)</f>
        <v>0</v>
      </c>
      <c r="BL107" s="23" t="s">
        <v>177</v>
      </c>
      <c r="BM107" s="23" t="s">
        <v>228</v>
      </c>
    </row>
    <row r="108" s="1" customFormat="1" ht="16.5" customHeight="1">
      <c r="B108" s="45"/>
      <c r="C108" s="267" t="s">
        <v>230</v>
      </c>
      <c r="D108" s="267" t="s">
        <v>273</v>
      </c>
      <c r="E108" s="268" t="s">
        <v>967</v>
      </c>
      <c r="F108" s="269" t="s">
        <v>968</v>
      </c>
      <c r="G108" s="270" t="s">
        <v>969</v>
      </c>
      <c r="H108" s="271">
        <v>27</v>
      </c>
      <c r="I108" s="272"/>
      <c r="J108" s="273">
        <f>ROUND(I108*H108,2)</f>
        <v>0</v>
      </c>
      <c r="K108" s="269" t="s">
        <v>140</v>
      </c>
      <c r="L108" s="274"/>
      <c r="M108" s="275" t="s">
        <v>21</v>
      </c>
      <c r="N108" s="276" t="s">
        <v>41</v>
      </c>
      <c r="O108" s="46"/>
      <c r="P108" s="229">
        <f>O108*H108</f>
        <v>0</v>
      </c>
      <c r="Q108" s="229">
        <v>0</v>
      </c>
      <c r="R108" s="229">
        <f>Q108*H108</f>
        <v>0</v>
      </c>
      <c r="S108" s="229">
        <v>0</v>
      </c>
      <c r="T108" s="230">
        <f>S108*H108</f>
        <v>0</v>
      </c>
      <c r="AR108" s="23" t="s">
        <v>228</v>
      </c>
      <c r="AT108" s="23" t="s">
        <v>273</v>
      </c>
      <c r="AU108" s="23" t="s">
        <v>80</v>
      </c>
      <c r="AY108" s="23" t="s">
        <v>134</v>
      </c>
      <c r="BE108" s="231">
        <f>IF(N108="základní",J108,0)</f>
        <v>0</v>
      </c>
      <c r="BF108" s="231">
        <f>IF(N108="snížená",J108,0)</f>
        <v>0</v>
      </c>
      <c r="BG108" s="231">
        <f>IF(N108="zákl. přenesená",J108,0)</f>
        <v>0</v>
      </c>
      <c r="BH108" s="231">
        <f>IF(N108="sníž. přenesená",J108,0)</f>
        <v>0</v>
      </c>
      <c r="BI108" s="231">
        <f>IF(N108="nulová",J108,0)</f>
        <v>0</v>
      </c>
      <c r="BJ108" s="23" t="s">
        <v>78</v>
      </c>
      <c r="BK108" s="231">
        <f>ROUND(I108*H108,2)</f>
        <v>0</v>
      </c>
      <c r="BL108" s="23" t="s">
        <v>177</v>
      </c>
      <c r="BM108" s="23" t="s">
        <v>233</v>
      </c>
    </row>
    <row r="109" s="11" customFormat="1">
      <c r="B109" s="235"/>
      <c r="C109" s="236"/>
      <c r="D109" s="232" t="s">
        <v>144</v>
      </c>
      <c r="E109" s="237" t="s">
        <v>21</v>
      </c>
      <c r="F109" s="238" t="s">
        <v>970</v>
      </c>
      <c r="G109" s="236"/>
      <c r="H109" s="239">
        <v>27</v>
      </c>
      <c r="I109" s="240"/>
      <c r="J109" s="236"/>
      <c r="K109" s="236"/>
      <c r="L109" s="241"/>
      <c r="M109" s="242"/>
      <c r="N109" s="243"/>
      <c r="O109" s="243"/>
      <c r="P109" s="243"/>
      <c r="Q109" s="243"/>
      <c r="R109" s="243"/>
      <c r="S109" s="243"/>
      <c r="T109" s="244"/>
      <c r="AT109" s="245" t="s">
        <v>144</v>
      </c>
      <c r="AU109" s="245" t="s">
        <v>80</v>
      </c>
      <c r="AV109" s="11" t="s">
        <v>80</v>
      </c>
      <c r="AW109" s="11" t="s">
        <v>33</v>
      </c>
      <c r="AX109" s="11" t="s">
        <v>70</v>
      </c>
      <c r="AY109" s="245" t="s">
        <v>134</v>
      </c>
    </row>
    <row r="110" s="13" customFormat="1">
      <c r="B110" s="256"/>
      <c r="C110" s="257"/>
      <c r="D110" s="232" t="s">
        <v>144</v>
      </c>
      <c r="E110" s="258" t="s">
        <v>21</v>
      </c>
      <c r="F110" s="259" t="s">
        <v>148</v>
      </c>
      <c r="G110" s="257"/>
      <c r="H110" s="260">
        <v>27</v>
      </c>
      <c r="I110" s="261"/>
      <c r="J110" s="257"/>
      <c r="K110" s="257"/>
      <c r="L110" s="262"/>
      <c r="M110" s="263"/>
      <c r="N110" s="264"/>
      <c r="O110" s="264"/>
      <c r="P110" s="264"/>
      <c r="Q110" s="264"/>
      <c r="R110" s="264"/>
      <c r="S110" s="264"/>
      <c r="T110" s="265"/>
      <c r="AT110" s="266" t="s">
        <v>144</v>
      </c>
      <c r="AU110" s="266" t="s">
        <v>80</v>
      </c>
      <c r="AV110" s="13" t="s">
        <v>141</v>
      </c>
      <c r="AW110" s="13" t="s">
        <v>33</v>
      </c>
      <c r="AX110" s="13" t="s">
        <v>78</v>
      </c>
      <c r="AY110" s="266" t="s">
        <v>134</v>
      </c>
    </row>
    <row r="111" s="10" customFormat="1" ht="29.88" customHeight="1">
      <c r="B111" s="204"/>
      <c r="C111" s="205"/>
      <c r="D111" s="206" t="s">
        <v>69</v>
      </c>
      <c r="E111" s="218" t="s">
        <v>971</v>
      </c>
      <c r="F111" s="218" t="s">
        <v>972</v>
      </c>
      <c r="G111" s="205"/>
      <c r="H111" s="205"/>
      <c r="I111" s="208"/>
      <c r="J111" s="219">
        <f>BK111</f>
        <v>0</v>
      </c>
      <c r="K111" s="205"/>
      <c r="L111" s="210"/>
      <c r="M111" s="211"/>
      <c r="N111" s="212"/>
      <c r="O111" s="212"/>
      <c r="P111" s="213">
        <f>SUM(P112:P132)</f>
        <v>0</v>
      </c>
      <c r="Q111" s="212"/>
      <c r="R111" s="213">
        <f>SUM(R112:R132)</f>
        <v>0</v>
      </c>
      <c r="S111" s="212"/>
      <c r="T111" s="214">
        <f>SUM(T112:T132)</f>
        <v>0</v>
      </c>
      <c r="AR111" s="215" t="s">
        <v>80</v>
      </c>
      <c r="AT111" s="216" t="s">
        <v>69</v>
      </c>
      <c r="AU111" s="216" t="s">
        <v>78</v>
      </c>
      <c r="AY111" s="215" t="s">
        <v>134</v>
      </c>
      <c r="BK111" s="217">
        <f>SUM(BK112:BK132)</f>
        <v>0</v>
      </c>
    </row>
    <row r="112" s="1" customFormat="1" ht="16.5" customHeight="1">
      <c r="B112" s="45"/>
      <c r="C112" s="220" t="s">
        <v>181</v>
      </c>
      <c r="D112" s="220" t="s">
        <v>136</v>
      </c>
      <c r="E112" s="221" t="s">
        <v>973</v>
      </c>
      <c r="F112" s="222" t="s">
        <v>974</v>
      </c>
      <c r="G112" s="223" t="s">
        <v>975</v>
      </c>
      <c r="H112" s="224">
        <v>6</v>
      </c>
      <c r="I112" s="225"/>
      <c r="J112" s="226">
        <f>ROUND(I112*H112,2)</f>
        <v>0</v>
      </c>
      <c r="K112" s="222" t="s">
        <v>21</v>
      </c>
      <c r="L112" s="71"/>
      <c r="M112" s="227" t="s">
        <v>21</v>
      </c>
      <c r="N112" s="228" t="s">
        <v>41</v>
      </c>
      <c r="O112" s="46"/>
      <c r="P112" s="229">
        <f>O112*H112</f>
        <v>0</v>
      </c>
      <c r="Q112" s="229">
        <v>0</v>
      </c>
      <c r="R112" s="229">
        <f>Q112*H112</f>
        <v>0</v>
      </c>
      <c r="S112" s="229">
        <v>0</v>
      </c>
      <c r="T112" s="230">
        <f>S112*H112</f>
        <v>0</v>
      </c>
      <c r="AR112" s="23" t="s">
        <v>177</v>
      </c>
      <c r="AT112" s="23" t="s">
        <v>136</v>
      </c>
      <c r="AU112" s="23" t="s">
        <v>80</v>
      </c>
      <c r="AY112" s="23" t="s">
        <v>134</v>
      </c>
      <c r="BE112" s="231">
        <f>IF(N112="základní",J112,0)</f>
        <v>0</v>
      </c>
      <c r="BF112" s="231">
        <f>IF(N112="snížená",J112,0)</f>
        <v>0</v>
      </c>
      <c r="BG112" s="231">
        <f>IF(N112="zákl. přenesená",J112,0)</f>
        <v>0</v>
      </c>
      <c r="BH112" s="231">
        <f>IF(N112="sníž. přenesená",J112,0)</f>
        <v>0</v>
      </c>
      <c r="BI112" s="231">
        <f>IF(N112="nulová",J112,0)</f>
        <v>0</v>
      </c>
      <c r="BJ112" s="23" t="s">
        <v>78</v>
      </c>
      <c r="BK112" s="231">
        <f>ROUND(I112*H112,2)</f>
        <v>0</v>
      </c>
      <c r="BL112" s="23" t="s">
        <v>177</v>
      </c>
      <c r="BM112" s="23" t="s">
        <v>239</v>
      </c>
    </row>
    <row r="113" s="1" customFormat="1" ht="16.5" customHeight="1">
      <c r="B113" s="45"/>
      <c r="C113" s="220" t="s">
        <v>241</v>
      </c>
      <c r="D113" s="220" t="s">
        <v>136</v>
      </c>
      <c r="E113" s="221" t="s">
        <v>976</v>
      </c>
      <c r="F113" s="222" t="s">
        <v>977</v>
      </c>
      <c r="G113" s="223" t="s">
        <v>199</v>
      </c>
      <c r="H113" s="224">
        <v>0.10000000000000001</v>
      </c>
      <c r="I113" s="225"/>
      <c r="J113" s="226">
        <f>ROUND(I113*H113,2)</f>
        <v>0</v>
      </c>
      <c r="K113" s="222" t="s">
        <v>21</v>
      </c>
      <c r="L113" s="71"/>
      <c r="M113" s="227" t="s">
        <v>21</v>
      </c>
      <c r="N113" s="228" t="s">
        <v>41</v>
      </c>
      <c r="O113" s="46"/>
      <c r="P113" s="229">
        <f>O113*H113</f>
        <v>0</v>
      </c>
      <c r="Q113" s="229">
        <v>0</v>
      </c>
      <c r="R113" s="229">
        <f>Q113*H113</f>
        <v>0</v>
      </c>
      <c r="S113" s="229">
        <v>0</v>
      </c>
      <c r="T113" s="230">
        <f>S113*H113</f>
        <v>0</v>
      </c>
      <c r="AR113" s="23" t="s">
        <v>177</v>
      </c>
      <c r="AT113" s="23" t="s">
        <v>136</v>
      </c>
      <c r="AU113" s="23" t="s">
        <v>80</v>
      </c>
      <c r="AY113" s="23" t="s">
        <v>134</v>
      </c>
      <c r="BE113" s="231">
        <f>IF(N113="základní",J113,0)</f>
        <v>0</v>
      </c>
      <c r="BF113" s="231">
        <f>IF(N113="snížená",J113,0)</f>
        <v>0</v>
      </c>
      <c r="BG113" s="231">
        <f>IF(N113="zákl. přenesená",J113,0)</f>
        <v>0</v>
      </c>
      <c r="BH113" s="231">
        <f>IF(N113="sníž. přenesená",J113,0)</f>
        <v>0</v>
      </c>
      <c r="BI113" s="231">
        <f>IF(N113="nulová",J113,0)</f>
        <v>0</v>
      </c>
      <c r="BJ113" s="23" t="s">
        <v>78</v>
      </c>
      <c r="BK113" s="231">
        <f>ROUND(I113*H113,2)</f>
        <v>0</v>
      </c>
      <c r="BL113" s="23" t="s">
        <v>177</v>
      </c>
      <c r="BM113" s="23" t="s">
        <v>244</v>
      </c>
    </row>
    <row r="114" s="1" customFormat="1" ht="16.5" customHeight="1">
      <c r="B114" s="45"/>
      <c r="C114" s="220" t="s">
        <v>186</v>
      </c>
      <c r="D114" s="220" t="s">
        <v>136</v>
      </c>
      <c r="E114" s="221" t="s">
        <v>978</v>
      </c>
      <c r="F114" s="222" t="s">
        <v>979</v>
      </c>
      <c r="G114" s="223" t="s">
        <v>199</v>
      </c>
      <c r="H114" s="224">
        <v>5</v>
      </c>
      <c r="I114" s="225"/>
      <c r="J114" s="226">
        <f>ROUND(I114*H114,2)</f>
        <v>0</v>
      </c>
      <c r="K114" s="222" t="s">
        <v>21</v>
      </c>
      <c r="L114" s="71"/>
      <c r="M114" s="227" t="s">
        <v>21</v>
      </c>
      <c r="N114" s="228" t="s">
        <v>41</v>
      </c>
      <c r="O114" s="46"/>
      <c r="P114" s="229">
        <f>O114*H114</f>
        <v>0</v>
      </c>
      <c r="Q114" s="229">
        <v>0</v>
      </c>
      <c r="R114" s="229">
        <f>Q114*H114</f>
        <v>0</v>
      </c>
      <c r="S114" s="229">
        <v>0</v>
      </c>
      <c r="T114" s="230">
        <f>S114*H114</f>
        <v>0</v>
      </c>
      <c r="AR114" s="23" t="s">
        <v>177</v>
      </c>
      <c r="AT114" s="23" t="s">
        <v>136</v>
      </c>
      <c r="AU114" s="23" t="s">
        <v>80</v>
      </c>
      <c r="AY114" s="23" t="s">
        <v>134</v>
      </c>
      <c r="BE114" s="231">
        <f>IF(N114="základní",J114,0)</f>
        <v>0</v>
      </c>
      <c r="BF114" s="231">
        <f>IF(N114="snížená",J114,0)</f>
        <v>0</v>
      </c>
      <c r="BG114" s="231">
        <f>IF(N114="zákl. přenesená",J114,0)</f>
        <v>0</v>
      </c>
      <c r="BH114" s="231">
        <f>IF(N114="sníž. přenesená",J114,0)</f>
        <v>0</v>
      </c>
      <c r="BI114" s="231">
        <f>IF(N114="nulová",J114,0)</f>
        <v>0</v>
      </c>
      <c r="BJ114" s="23" t="s">
        <v>78</v>
      </c>
      <c r="BK114" s="231">
        <f>ROUND(I114*H114,2)</f>
        <v>0</v>
      </c>
      <c r="BL114" s="23" t="s">
        <v>177</v>
      </c>
      <c r="BM114" s="23" t="s">
        <v>252</v>
      </c>
    </row>
    <row r="115" s="1" customFormat="1" ht="16.5" customHeight="1">
      <c r="B115" s="45"/>
      <c r="C115" s="220" t="s">
        <v>9</v>
      </c>
      <c r="D115" s="220" t="s">
        <v>136</v>
      </c>
      <c r="E115" s="221" t="s">
        <v>980</v>
      </c>
      <c r="F115" s="222" t="s">
        <v>981</v>
      </c>
      <c r="G115" s="223" t="s">
        <v>326</v>
      </c>
      <c r="H115" s="224">
        <v>1</v>
      </c>
      <c r="I115" s="225"/>
      <c r="J115" s="226">
        <f>ROUND(I115*H115,2)</f>
        <v>0</v>
      </c>
      <c r="K115" s="222" t="s">
        <v>21</v>
      </c>
      <c r="L115" s="71"/>
      <c r="M115" s="227" t="s">
        <v>21</v>
      </c>
      <c r="N115" s="228" t="s">
        <v>41</v>
      </c>
      <c r="O115" s="46"/>
      <c r="P115" s="229">
        <f>O115*H115</f>
        <v>0</v>
      </c>
      <c r="Q115" s="229">
        <v>0</v>
      </c>
      <c r="R115" s="229">
        <f>Q115*H115</f>
        <v>0</v>
      </c>
      <c r="S115" s="229">
        <v>0</v>
      </c>
      <c r="T115" s="230">
        <f>S115*H115</f>
        <v>0</v>
      </c>
      <c r="AR115" s="23" t="s">
        <v>177</v>
      </c>
      <c r="AT115" s="23" t="s">
        <v>136</v>
      </c>
      <c r="AU115" s="23" t="s">
        <v>80</v>
      </c>
      <c r="AY115" s="23" t="s">
        <v>134</v>
      </c>
      <c r="BE115" s="231">
        <f>IF(N115="základní",J115,0)</f>
        <v>0</v>
      </c>
      <c r="BF115" s="231">
        <f>IF(N115="snížená",J115,0)</f>
        <v>0</v>
      </c>
      <c r="BG115" s="231">
        <f>IF(N115="zákl. přenesená",J115,0)</f>
        <v>0</v>
      </c>
      <c r="BH115" s="231">
        <f>IF(N115="sníž. přenesená",J115,0)</f>
        <v>0</v>
      </c>
      <c r="BI115" s="231">
        <f>IF(N115="nulová",J115,0)</f>
        <v>0</v>
      </c>
      <c r="BJ115" s="23" t="s">
        <v>78</v>
      </c>
      <c r="BK115" s="231">
        <f>ROUND(I115*H115,2)</f>
        <v>0</v>
      </c>
      <c r="BL115" s="23" t="s">
        <v>177</v>
      </c>
      <c r="BM115" s="23" t="s">
        <v>256</v>
      </c>
    </row>
    <row r="116" s="1" customFormat="1" ht="16.5" customHeight="1">
      <c r="B116" s="45"/>
      <c r="C116" s="220" t="s">
        <v>191</v>
      </c>
      <c r="D116" s="220" t="s">
        <v>136</v>
      </c>
      <c r="E116" s="221" t="s">
        <v>982</v>
      </c>
      <c r="F116" s="222" t="s">
        <v>983</v>
      </c>
      <c r="G116" s="223" t="s">
        <v>185</v>
      </c>
      <c r="H116" s="224">
        <v>45</v>
      </c>
      <c r="I116" s="225"/>
      <c r="J116" s="226">
        <f>ROUND(I116*H116,2)</f>
        <v>0</v>
      </c>
      <c r="K116" s="222" t="s">
        <v>21</v>
      </c>
      <c r="L116" s="71"/>
      <c r="M116" s="227" t="s">
        <v>21</v>
      </c>
      <c r="N116" s="228" t="s">
        <v>41</v>
      </c>
      <c r="O116" s="46"/>
      <c r="P116" s="229">
        <f>O116*H116</f>
        <v>0</v>
      </c>
      <c r="Q116" s="229">
        <v>0</v>
      </c>
      <c r="R116" s="229">
        <f>Q116*H116</f>
        <v>0</v>
      </c>
      <c r="S116" s="229">
        <v>0</v>
      </c>
      <c r="T116" s="230">
        <f>S116*H116</f>
        <v>0</v>
      </c>
      <c r="AR116" s="23" t="s">
        <v>177</v>
      </c>
      <c r="AT116" s="23" t="s">
        <v>136</v>
      </c>
      <c r="AU116" s="23" t="s">
        <v>80</v>
      </c>
      <c r="AY116" s="23" t="s">
        <v>134</v>
      </c>
      <c r="BE116" s="231">
        <f>IF(N116="základní",J116,0)</f>
        <v>0</v>
      </c>
      <c r="BF116" s="231">
        <f>IF(N116="snížená",J116,0)</f>
        <v>0</v>
      </c>
      <c r="BG116" s="231">
        <f>IF(N116="zákl. přenesená",J116,0)</f>
        <v>0</v>
      </c>
      <c r="BH116" s="231">
        <f>IF(N116="sníž. přenesená",J116,0)</f>
        <v>0</v>
      </c>
      <c r="BI116" s="231">
        <f>IF(N116="nulová",J116,0)</f>
        <v>0</v>
      </c>
      <c r="BJ116" s="23" t="s">
        <v>78</v>
      </c>
      <c r="BK116" s="231">
        <f>ROUND(I116*H116,2)</f>
        <v>0</v>
      </c>
      <c r="BL116" s="23" t="s">
        <v>177</v>
      </c>
      <c r="BM116" s="23" t="s">
        <v>262</v>
      </c>
    </row>
    <row r="117" s="1" customFormat="1" ht="16.5" customHeight="1">
      <c r="B117" s="45"/>
      <c r="C117" s="220" t="s">
        <v>264</v>
      </c>
      <c r="D117" s="220" t="s">
        <v>136</v>
      </c>
      <c r="E117" s="221" t="s">
        <v>984</v>
      </c>
      <c r="F117" s="222" t="s">
        <v>985</v>
      </c>
      <c r="G117" s="223" t="s">
        <v>185</v>
      </c>
      <c r="H117" s="224">
        <v>30</v>
      </c>
      <c r="I117" s="225"/>
      <c r="J117" s="226">
        <f>ROUND(I117*H117,2)</f>
        <v>0</v>
      </c>
      <c r="K117" s="222" t="s">
        <v>21</v>
      </c>
      <c r="L117" s="71"/>
      <c r="M117" s="227" t="s">
        <v>21</v>
      </c>
      <c r="N117" s="228" t="s">
        <v>41</v>
      </c>
      <c r="O117" s="46"/>
      <c r="P117" s="229">
        <f>O117*H117</f>
        <v>0</v>
      </c>
      <c r="Q117" s="229">
        <v>0</v>
      </c>
      <c r="R117" s="229">
        <f>Q117*H117</f>
        <v>0</v>
      </c>
      <c r="S117" s="229">
        <v>0</v>
      </c>
      <c r="T117" s="230">
        <f>S117*H117</f>
        <v>0</v>
      </c>
      <c r="AR117" s="23" t="s">
        <v>177</v>
      </c>
      <c r="AT117" s="23" t="s">
        <v>136</v>
      </c>
      <c r="AU117" s="23" t="s">
        <v>80</v>
      </c>
      <c r="AY117" s="23" t="s">
        <v>134</v>
      </c>
      <c r="BE117" s="231">
        <f>IF(N117="základní",J117,0)</f>
        <v>0</v>
      </c>
      <c r="BF117" s="231">
        <f>IF(N117="snížená",J117,0)</f>
        <v>0</v>
      </c>
      <c r="BG117" s="231">
        <f>IF(N117="zákl. přenesená",J117,0)</f>
        <v>0</v>
      </c>
      <c r="BH117" s="231">
        <f>IF(N117="sníž. přenesená",J117,0)</f>
        <v>0</v>
      </c>
      <c r="BI117" s="231">
        <f>IF(N117="nulová",J117,0)</f>
        <v>0</v>
      </c>
      <c r="BJ117" s="23" t="s">
        <v>78</v>
      </c>
      <c r="BK117" s="231">
        <f>ROUND(I117*H117,2)</f>
        <v>0</v>
      </c>
      <c r="BL117" s="23" t="s">
        <v>177</v>
      </c>
      <c r="BM117" s="23" t="s">
        <v>267</v>
      </c>
    </row>
    <row r="118" s="1" customFormat="1" ht="16.5" customHeight="1">
      <c r="B118" s="45"/>
      <c r="C118" s="220" t="s">
        <v>195</v>
      </c>
      <c r="D118" s="220" t="s">
        <v>136</v>
      </c>
      <c r="E118" s="221" t="s">
        <v>986</v>
      </c>
      <c r="F118" s="222" t="s">
        <v>987</v>
      </c>
      <c r="G118" s="223" t="s">
        <v>326</v>
      </c>
      <c r="H118" s="224">
        <v>1</v>
      </c>
      <c r="I118" s="225"/>
      <c r="J118" s="226">
        <f>ROUND(I118*H118,2)</f>
        <v>0</v>
      </c>
      <c r="K118" s="222" t="s">
        <v>21</v>
      </c>
      <c r="L118" s="71"/>
      <c r="M118" s="227" t="s">
        <v>21</v>
      </c>
      <c r="N118" s="228" t="s">
        <v>41</v>
      </c>
      <c r="O118" s="46"/>
      <c r="P118" s="229">
        <f>O118*H118</f>
        <v>0</v>
      </c>
      <c r="Q118" s="229">
        <v>0</v>
      </c>
      <c r="R118" s="229">
        <f>Q118*H118</f>
        <v>0</v>
      </c>
      <c r="S118" s="229">
        <v>0</v>
      </c>
      <c r="T118" s="230">
        <f>S118*H118</f>
        <v>0</v>
      </c>
      <c r="AR118" s="23" t="s">
        <v>177</v>
      </c>
      <c r="AT118" s="23" t="s">
        <v>136</v>
      </c>
      <c r="AU118" s="23" t="s">
        <v>80</v>
      </c>
      <c r="AY118" s="23" t="s">
        <v>134</v>
      </c>
      <c r="BE118" s="231">
        <f>IF(N118="základní",J118,0)</f>
        <v>0</v>
      </c>
      <c r="BF118" s="231">
        <f>IF(N118="snížená",J118,0)</f>
        <v>0</v>
      </c>
      <c r="BG118" s="231">
        <f>IF(N118="zákl. přenesená",J118,0)</f>
        <v>0</v>
      </c>
      <c r="BH118" s="231">
        <f>IF(N118="sníž. přenesená",J118,0)</f>
        <v>0</v>
      </c>
      <c r="BI118" s="231">
        <f>IF(N118="nulová",J118,0)</f>
        <v>0</v>
      </c>
      <c r="BJ118" s="23" t="s">
        <v>78</v>
      </c>
      <c r="BK118" s="231">
        <f>ROUND(I118*H118,2)</f>
        <v>0</v>
      </c>
      <c r="BL118" s="23" t="s">
        <v>177</v>
      </c>
      <c r="BM118" s="23" t="s">
        <v>276</v>
      </c>
    </row>
    <row r="119" s="1" customFormat="1" ht="16.5" customHeight="1">
      <c r="B119" s="45"/>
      <c r="C119" s="220" t="s">
        <v>278</v>
      </c>
      <c r="D119" s="220" t="s">
        <v>136</v>
      </c>
      <c r="E119" s="221" t="s">
        <v>988</v>
      </c>
      <c r="F119" s="222" t="s">
        <v>989</v>
      </c>
      <c r="G119" s="223" t="s">
        <v>990</v>
      </c>
      <c r="H119" s="224">
        <v>0.074999999999999997</v>
      </c>
      <c r="I119" s="225"/>
      <c r="J119" s="226">
        <f>ROUND(I119*H119,2)</f>
        <v>0</v>
      </c>
      <c r="K119" s="222" t="s">
        <v>21</v>
      </c>
      <c r="L119" s="71"/>
      <c r="M119" s="227" t="s">
        <v>21</v>
      </c>
      <c r="N119" s="228" t="s">
        <v>41</v>
      </c>
      <c r="O119" s="46"/>
      <c r="P119" s="229">
        <f>O119*H119</f>
        <v>0</v>
      </c>
      <c r="Q119" s="229">
        <v>0</v>
      </c>
      <c r="R119" s="229">
        <f>Q119*H119</f>
        <v>0</v>
      </c>
      <c r="S119" s="229">
        <v>0</v>
      </c>
      <c r="T119" s="230">
        <f>S119*H119</f>
        <v>0</v>
      </c>
      <c r="AR119" s="23" t="s">
        <v>177</v>
      </c>
      <c r="AT119" s="23" t="s">
        <v>136</v>
      </c>
      <c r="AU119" s="23" t="s">
        <v>80</v>
      </c>
      <c r="AY119" s="23" t="s">
        <v>134</v>
      </c>
      <c r="BE119" s="231">
        <f>IF(N119="základní",J119,0)</f>
        <v>0</v>
      </c>
      <c r="BF119" s="231">
        <f>IF(N119="snížená",J119,0)</f>
        <v>0</v>
      </c>
      <c r="BG119" s="231">
        <f>IF(N119="zákl. přenesená",J119,0)</f>
        <v>0</v>
      </c>
      <c r="BH119" s="231">
        <f>IF(N119="sníž. přenesená",J119,0)</f>
        <v>0</v>
      </c>
      <c r="BI119" s="231">
        <f>IF(N119="nulová",J119,0)</f>
        <v>0</v>
      </c>
      <c r="BJ119" s="23" t="s">
        <v>78</v>
      </c>
      <c r="BK119" s="231">
        <f>ROUND(I119*H119,2)</f>
        <v>0</v>
      </c>
      <c r="BL119" s="23" t="s">
        <v>177</v>
      </c>
      <c r="BM119" s="23" t="s">
        <v>281</v>
      </c>
    </row>
    <row r="120" s="1" customFormat="1" ht="16.5" customHeight="1">
      <c r="B120" s="45"/>
      <c r="C120" s="220" t="s">
        <v>200</v>
      </c>
      <c r="D120" s="220" t="s">
        <v>136</v>
      </c>
      <c r="E120" s="221" t="s">
        <v>991</v>
      </c>
      <c r="F120" s="222" t="s">
        <v>992</v>
      </c>
      <c r="G120" s="223" t="s">
        <v>326</v>
      </c>
      <c r="H120" s="224">
        <v>1</v>
      </c>
      <c r="I120" s="225"/>
      <c r="J120" s="226">
        <f>ROUND(I120*H120,2)</f>
        <v>0</v>
      </c>
      <c r="K120" s="222" t="s">
        <v>21</v>
      </c>
      <c r="L120" s="71"/>
      <c r="M120" s="227" t="s">
        <v>21</v>
      </c>
      <c r="N120" s="228" t="s">
        <v>41</v>
      </c>
      <c r="O120" s="46"/>
      <c r="P120" s="229">
        <f>O120*H120</f>
        <v>0</v>
      </c>
      <c r="Q120" s="229">
        <v>0</v>
      </c>
      <c r="R120" s="229">
        <f>Q120*H120</f>
        <v>0</v>
      </c>
      <c r="S120" s="229">
        <v>0</v>
      </c>
      <c r="T120" s="230">
        <f>S120*H120</f>
        <v>0</v>
      </c>
      <c r="AR120" s="23" t="s">
        <v>177</v>
      </c>
      <c r="AT120" s="23" t="s">
        <v>136</v>
      </c>
      <c r="AU120" s="23" t="s">
        <v>80</v>
      </c>
      <c r="AY120" s="23" t="s">
        <v>134</v>
      </c>
      <c r="BE120" s="231">
        <f>IF(N120="základní",J120,0)</f>
        <v>0</v>
      </c>
      <c r="BF120" s="231">
        <f>IF(N120="snížená",J120,0)</f>
        <v>0</v>
      </c>
      <c r="BG120" s="231">
        <f>IF(N120="zákl. přenesená",J120,0)</f>
        <v>0</v>
      </c>
      <c r="BH120" s="231">
        <f>IF(N120="sníž. přenesená",J120,0)</f>
        <v>0</v>
      </c>
      <c r="BI120" s="231">
        <f>IF(N120="nulová",J120,0)</f>
        <v>0</v>
      </c>
      <c r="BJ120" s="23" t="s">
        <v>78</v>
      </c>
      <c r="BK120" s="231">
        <f>ROUND(I120*H120,2)</f>
        <v>0</v>
      </c>
      <c r="BL120" s="23" t="s">
        <v>177</v>
      </c>
      <c r="BM120" s="23" t="s">
        <v>292</v>
      </c>
    </row>
    <row r="121" s="1" customFormat="1" ht="16.5" customHeight="1">
      <c r="B121" s="45"/>
      <c r="C121" s="220" t="s">
        <v>294</v>
      </c>
      <c r="D121" s="220" t="s">
        <v>136</v>
      </c>
      <c r="E121" s="221" t="s">
        <v>993</v>
      </c>
      <c r="F121" s="222" t="s">
        <v>994</v>
      </c>
      <c r="G121" s="223" t="s">
        <v>185</v>
      </c>
      <c r="H121" s="224">
        <v>45</v>
      </c>
      <c r="I121" s="225"/>
      <c r="J121" s="226">
        <f>ROUND(I121*H121,2)</f>
        <v>0</v>
      </c>
      <c r="K121" s="222" t="s">
        <v>21</v>
      </c>
      <c r="L121" s="71"/>
      <c r="M121" s="227" t="s">
        <v>21</v>
      </c>
      <c r="N121" s="228" t="s">
        <v>41</v>
      </c>
      <c r="O121" s="46"/>
      <c r="P121" s="229">
        <f>O121*H121</f>
        <v>0</v>
      </c>
      <c r="Q121" s="229">
        <v>0</v>
      </c>
      <c r="R121" s="229">
        <f>Q121*H121</f>
        <v>0</v>
      </c>
      <c r="S121" s="229">
        <v>0</v>
      </c>
      <c r="T121" s="230">
        <f>S121*H121</f>
        <v>0</v>
      </c>
      <c r="AR121" s="23" t="s">
        <v>177</v>
      </c>
      <c r="AT121" s="23" t="s">
        <v>136</v>
      </c>
      <c r="AU121" s="23" t="s">
        <v>80</v>
      </c>
      <c r="AY121" s="23" t="s">
        <v>134</v>
      </c>
      <c r="BE121" s="231">
        <f>IF(N121="základní",J121,0)</f>
        <v>0</v>
      </c>
      <c r="BF121" s="231">
        <f>IF(N121="snížená",J121,0)</f>
        <v>0</v>
      </c>
      <c r="BG121" s="231">
        <f>IF(N121="zákl. přenesená",J121,0)</f>
        <v>0</v>
      </c>
      <c r="BH121" s="231">
        <f>IF(N121="sníž. přenesená",J121,0)</f>
        <v>0</v>
      </c>
      <c r="BI121" s="231">
        <f>IF(N121="nulová",J121,0)</f>
        <v>0</v>
      </c>
      <c r="BJ121" s="23" t="s">
        <v>78</v>
      </c>
      <c r="BK121" s="231">
        <f>ROUND(I121*H121,2)</f>
        <v>0</v>
      </c>
      <c r="BL121" s="23" t="s">
        <v>177</v>
      </c>
      <c r="BM121" s="23" t="s">
        <v>297</v>
      </c>
    </row>
    <row r="122" s="1" customFormat="1" ht="16.5" customHeight="1">
      <c r="B122" s="45"/>
      <c r="C122" s="220" t="s">
        <v>218</v>
      </c>
      <c r="D122" s="220" t="s">
        <v>136</v>
      </c>
      <c r="E122" s="221" t="s">
        <v>995</v>
      </c>
      <c r="F122" s="222" t="s">
        <v>996</v>
      </c>
      <c r="G122" s="223" t="s">
        <v>185</v>
      </c>
      <c r="H122" s="224">
        <v>30</v>
      </c>
      <c r="I122" s="225"/>
      <c r="J122" s="226">
        <f>ROUND(I122*H122,2)</f>
        <v>0</v>
      </c>
      <c r="K122" s="222" t="s">
        <v>21</v>
      </c>
      <c r="L122" s="71"/>
      <c r="M122" s="227" t="s">
        <v>21</v>
      </c>
      <c r="N122" s="228" t="s">
        <v>41</v>
      </c>
      <c r="O122" s="46"/>
      <c r="P122" s="229">
        <f>O122*H122</f>
        <v>0</v>
      </c>
      <c r="Q122" s="229">
        <v>0</v>
      </c>
      <c r="R122" s="229">
        <f>Q122*H122</f>
        <v>0</v>
      </c>
      <c r="S122" s="229">
        <v>0</v>
      </c>
      <c r="T122" s="230">
        <f>S122*H122</f>
        <v>0</v>
      </c>
      <c r="AR122" s="23" t="s">
        <v>177</v>
      </c>
      <c r="AT122" s="23" t="s">
        <v>136</v>
      </c>
      <c r="AU122" s="23" t="s">
        <v>80</v>
      </c>
      <c r="AY122" s="23" t="s">
        <v>134</v>
      </c>
      <c r="BE122" s="231">
        <f>IF(N122="základní",J122,0)</f>
        <v>0</v>
      </c>
      <c r="BF122" s="231">
        <f>IF(N122="snížená",J122,0)</f>
        <v>0</v>
      </c>
      <c r="BG122" s="231">
        <f>IF(N122="zákl. přenesená",J122,0)</f>
        <v>0</v>
      </c>
      <c r="BH122" s="231">
        <f>IF(N122="sníž. přenesená",J122,0)</f>
        <v>0</v>
      </c>
      <c r="BI122" s="231">
        <f>IF(N122="nulová",J122,0)</f>
        <v>0</v>
      </c>
      <c r="BJ122" s="23" t="s">
        <v>78</v>
      </c>
      <c r="BK122" s="231">
        <f>ROUND(I122*H122,2)</f>
        <v>0</v>
      </c>
      <c r="BL122" s="23" t="s">
        <v>177</v>
      </c>
      <c r="BM122" s="23" t="s">
        <v>301</v>
      </c>
    </row>
    <row r="123" s="1" customFormat="1" ht="16.5" customHeight="1">
      <c r="B123" s="45"/>
      <c r="C123" s="220" t="s">
        <v>304</v>
      </c>
      <c r="D123" s="220" t="s">
        <v>136</v>
      </c>
      <c r="E123" s="221" t="s">
        <v>997</v>
      </c>
      <c r="F123" s="222" t="s">
        <v>998</v>
      </c>
      <c r="G123" s="223" t="s">
        <v>326</v>
      </c>
      <c r="H123" s="224">
        <v>1</v>
      </c>
      <c r="I123" s="225"/>
      <c r="J123" s="226">
        <f>ROUND(I123*H123,2)</f>
        <v>0</v>
      </c>
      <c r="K123" s="222" t="s">
        <v>21</v>
      </c>
      <c r="L123" s="71"/>
      <c r="M123" s="227" t="s">
        <v>21</v>
      </c>
      <c r="N123" s="228" t="s">
        <v>41</v>
      </c>
      <c r="O123" s="46"/>
      <c r="P123" s="229">
        <f>O123*H123</f>
        <v>0</v>
      </c>
      <c r="Q123" s="229">
        <v>0</v>
      </c>
      <c r="R123" s="229">
        <f>Q123*H123</f>
        <v>0</v>
      </c>
      <c r="S123" s="229">
        <v>0</v>
      </c>
      <c r="T123" s="230">
        <f>S123*H123</f>
        <v>0</v>
      </c>
      <c r="AR123" s="23" t="s">
        <v>177</v>
      </c>
      <c r="AT123" s="23" t="s">
        <v>136</v>
      </c>
      <c r="AU123" s="23" t="s">
        <v>80</v>
      </c>
      <c r="AY123" s="23" t="s">
        <v>134</v>
      </c>
      <c r="BE123" s="231">
        <f>IF(N123="základní",J123,0)</f>
        <v>0</v>
      </c>
      <c r="BF123" s="231">
        <f>IF(N123="snížená",J123,0)</f>
        <v>0</v>
      </c>
      <c r="BG123" s="231">
        <f>IF(N123="zákl. přenesená",J123,0)</f>
        <v>0</v>
      </c>
      <c r="BH123" s="231">
        <f>IF(N123="sníž. přenesená",J123,0)</f>
        <v>0</v>
      </c>
      <c r="BI123" s="231">
        <f>IF(N123="nulová",J123,0)</f>
        <v>0</v>
      </c>
      <c r="BJ123" s="23" t="s">
        <v>78</v>
      </c>
      <c r="BK123" s="231">
        <f>ROUND(I123*H123,2)</f>
        <v>0</v>
      </c>
      <c r="BL123" s="23" t="s">
        <v>177</v>
      </c>
      <c r="BM123" s="23" t="s">
        <v>307</v>
      </c>
    </row>
    <row r="124" s="1" customFormat="1" ht="16.5" customHeight="1">
      <c r="B124" s="45"/>
      <c r="C124" s="220" t="s">
        <v>222</v>
      </c>
      <c r="D124" s="220" t="s">
        <v>136</v>
      </c>
      <c r="E124" s="221" t="s">
        <v>999</v>
      </c>
      <c r="F124" s="222" t="s">
        <v>1000</v>
      </c>
      <c r="G124" s="223" t="s">
        <v>1001</v>
      </c>
      <c r="H124" s="224">
        <v>5</v>
      </c>
      <c r="I124" s="225"/>
      <c r="J124" s="226">
        <f>ROUND(I124*H124,2)</f>
        <v>0</v>
      </c>
      <c r="K124" s="222" t="s">
        <v>21</v>
      </c>
      <c r="L124" s="71"/>
      <c r="M124" s="227" t="s">
        <v>21</v>
      </c>
      <c r="N124" s="228" t="s">
        <v>41</v>
      </c>
      <c r="O124" s="46"/>
      <c r="P124" s="229">
        <f>O124*H124</f>
        <v>0</v>
      </c>
      <c r="Q124" s="229">
        <v>0</v>
      </c>
      <c r="R124" s="229">
        <f>Q124*H124</f>
        <v>0</v>
      </c>
      <c r="S124" s="229">
        <v>0</v>
      </c>
      <c r="T124" s="230">
        <f>S124*H124</f>
        <v>0</v>
      </c>
      <c r="AR124" s="23" t="s">
        <v>177</v>
      </c>
      <c r="AT124" s="23" t="s">
        <v>136</v>
      </c>
      <c r="AU124" s="23" t="s">
        <v>80</v>
      </c>
      <c r="AY124" s="23" t="s">
        <v>134</v>
      </c>
      <c r="BE124" s="231">
        <f>IF(N124="základní",J124,0)</f>
        <v>0</v>
      </c>
      <c r="BF124" s="231">
        <f>IF(N124="snížená",J124,0)</f>
        <v>0</v>
      </c>
      <c r="BG124" s="231">
        <f>IF(N124="zákl. přenesená",J124,0)</f>
        <v>0</v>
      </c>
      <c r="BH124" s="231">
        <f>IF(N124="sníž. přenesená",J124,0)</f>
        <v>0</v>
      </c>
      <c r="BI124" s="231">
        <f>IF(N124="nulová",J124,0)</f>
        <v>0</v>
      </c>
      <c r="BJ124" s="23" t="s">
        <v>78</v>
      </c>
      <c r="BK124" s="231">
        <f>ROUND(I124*H124,2)</f>
        <v>0</v>
      </c>
      <c r="BL124" s="23" t="s">
        <v>177</v>
      </c>
      <c r="BM124" s="23" t="s">
        <v>311</v>
      </c>
    </row>
    <row r="125" s="1" customFormat="1" ht="16.5" customHeight="1">
      <c r="B125" s="45"/>
      <c r="C125" s="220" t="s">
        <v>313</v>
      </c>
      <c r="D125" s="220" t="s">
        <v>136</v>
      </c>
      <c r="E125" s="221" t="s">
        <v>1002</v>
      </c>
      <c r="F125" s="222" t="s">
        <v>1003</v>
      </c>
      <c r="G125" s="223" t="s">
        <v>326</v>
      </c>
      <c r="H125" s="224">
        <v>1</v>
      </c>
      <c r="I125" s="225"/>
      <c r="J125" s="226">
        <f>ROUND(I125*H125,2)</f>
        <v>0</v>
      </c>
      <c r="K125" s="222" t="s">
        <v>21</v>
      </c>
      <c r="L125" s="71"/>
      <c r="M125" s="227" t="s">
        <v>21</v>
      </c>
      <c r="N125" s="228" t="s">
        <v>41</v>
      </c>
      <c r="O125" s="46"/>
      <c r="P125" s="229">
        <f>O125*H125</f>
        <v>0</v>
      </c>
      <c r="Q125" s="229">
        <v>0</v>
      </c>
      <c r="R125" s="229">
        <f>Q125*H125</f>
        <v>0</v>
      </c>
      <c r="S125" s="229">
        <v>0</v>
      </c>
      <c r="T125" s="230">
        <f>S125*H125</f>
        <v>0</v>
      </c>
      <c r="AR125" s="23" t="s">
        <v>177</v>
      </c>
      <c r="AT125" s="23" t="s">
        <v>136</v>
      </c>
      <c r="AU125" s="23" t="s">
        <v>80</v>
      </c>
      <c r="AY125" s="23" t="s">
        <v>134</v>
      </c>
      <c r="BE125" s="231">
        <f>IF(N125="základní",J125,0)</f>
        <v>0</v>
      </c>
      <c r="BF125" s="231">
        <f>IF(N125="snížená",J125,0)</f>
        <v>0</v>
      </c>
      <c r="BG125" s="231">
        <f>IF(N125="zákl. přenesená",J125,0)</f>
        <v>0</v>
      </c>
      <c r="BH125" s="231">
        <f>IF(N125="sníž. přenesená",J125,0)</f>
        <v>0</v>
      </c>
      <c r="BI125" s="231">
        <f>IF(N125="nulová",J125,0)</f>
        <v>0</v>
      </c>
      <c r="BJ125" s="23" t="s">
        <v>78</v>
      </c>
      <c r="BK125" s="231">
        <f>ROUND(I125*H125,2)</f>
        <v>0</v>
      </c>
      <c r="BL125" s="23" t="s">
        <v>177</v>
      </c>
      <c r="BM125" s="23" t="s">
        <v>316</v>
      </c>
    </row>
    <row r="126" s="1" customFormat="1" ht="16.5" customHeight="1">
      <c r="B126" s="45"/>
      <c r="C126" s="220" t="s">
        <v>228</v>
      </c>
      <c r="D126" s="220" t="s">
        <v>136</v>
      </c>
      <c r="E126" s="221" t="s">
        <v>1004</v>
      </c>
      <c r="F126" s="222" t="s">
        <v>1005</v>
      </c>
      <c r="G126" s="223" t="s">
        <v>326</v>
      </c>
      <c r="H126" s="224">
        <v>1</v>
      </c>
      <c r="I126" s="225"/>
      <c r="J126" s="226">
        <f>ROUND(I126*H126,2)</f>
        <v>0</v>
      </c>
      <c r="K126" s="222" t="s">
        <v>21</v>
      </c>
      <c r="L126" s="71"/>
      <c r="M126" s="227" t="s">
        <v>21</v>
      </c>
      <c r="N126" s="228" t="s">
        <v>41</v>
      </c>
      <c r="O126" s="46"/>
      <c r="P126" s="229">
        <f>O126*H126</f>
        <v>0</v>
      </c>
      <c r="Q126" s="229">
        <v>0</v>
      </c>
      <c r="R126" s="229">
        <f>Q126*H126</f>
        <v>0</v>
      </c>
      <c r="S126" s="229">
        <v>0</v>
      </c>
      <c r="T126" s="230">
        <f>S126*H126</f>
        <v>0</v>
      </c>
      <c r="AR126" s="23" t="s">
        <v>177</v>
      </c>
      <c r="AT126" s="23" t="s">
        <v>136</v>
      </c>
      <c r="AU126" s="23" t="s">
        <v>80</v>
      </c>
      <c r="AY126" s="23" t="s">
        <v>134</v>
      </c>
      <c r="BE126" s="231">
        <f>IF(N126="základní",J126,0)</f>
        <v>0</v>
      </c>
      <c r="BF126" s="231">
        <f>IF(N126="snížená",J126,0)</f>
        <v>0</v>
      </c>
      <c r="BG126" s="231">
        <f>IF(N126="zákl. přenesená",J126,0)</f>
        <v>0</v>
      </c>
      <c r="BH126" s="231">
        <f>IF(N126="sníž. přenesená",J126,0)</f>
        <v>0</v>
      </c>
      <c r="BI126" s="231">
        <f>IF(N126="nulová",J126,0)</f>
        <v>0</v>
      </c>
      <c r="BJ126" s="23" t="s">
        <v>78</v>
      </c>
      <c r="BK126" s="231">
        <f>ROUND(I126*H126,2)</f>
        <v>0</v>
      </c>
      <c r="BL126" s="23" t="s">
        <v>177</v>
      </c>
      <c r="BM126" s="23" t="s">
        <v>321</v>
      </c>
    </row>
    <row r="127" s="1" customFormat="1" ht="16.5" customHeight="1">
      <c r="B127" s="45"/>
      <c r="C127" s="220" t="s">
        <v>187</v>
      </c>
      <c r="D127" s="220" t="s">
        <v>136</v>
      </c>
      <c r="E127" s="221" t="s">
        <v>1006</v>
      </c>
      <c r="F127" s="222" t="s">
        <v>1007</v>
      </c>
      <c r="G127" s="223" t="s">
        <v>326</v>
      </c>
      <c r="H127" s="224">
        <v>1</v>
      </c>
      <c r="I127" s="225"/>
      <c r="J127" s="226">
        <f>ROUND(I127*H127,2)</f>
        <v>0</v>
      </c>
      <c r="K127" s="222" t="s">
        <v>21</v>
      </c>
      <c r="L127" s="71"/>
      <c r="M127" s="227" t="s">
        <v>21</v>
      </c>
      <c r="N127" s="228" t="s">
        <v>41</v>
      </c>
      <c r="O127" s="46"/>
      <c r="P127" s="229">
        <f>O127*H127</f>
        <v>0</v>
      </c>
      <c r="Q127" s="229">
        <v>0</v>
      </c>
      <c r="R127" s="229">
        <f>Q127*H127</f>
        <v>0</v>
      </c>
      <c r="S127" s="229">
        <v>0</v>
      </c>
      <c r="T127" s="230">
        <f>S127*H127</f>
        <v>0</v>
      </c>
      <c r="AR127" s="23" t="s">
        <v>177</v>
      </c>
      <c r="AT127" s="23" t="s">
        <v>136</v>
      </c>
      <c r="AU127" s="23" t="s">
        <v>80</v>
      </c>
      <c r="AY127" s="23" t="s">
        <v>134</v>
      </c>
      <c r="BE127" s="231">
        <f>IF(N127="základní",J127,0)</f>
        <v>0</v>
      </c>
      <c r="BF127" s="231">
        <f>IF(N127="snížená",J127,0)</f>
        <v>0</v>
      </c>
      <c r="BG127" s="231">
        <f>IF(N127="zákl. přenesená",J127,0)</f>
        <v>0</v>
      </c>
      <c r="BH127" s="231">
        <f>IF(N127="sníž. přenesená",J127,0)</f>
        <v>0</v>
      </c>
      <c r="BI127" s="231">
        <f>IF(N127="nulová",J127,0)</f>
        <v>0</v>
      </c>
      <c r="BJ127" s="23" t="s">
        <v>78</v>
      </c>
      <c r="BK127" s="231">
        <f>ROUND(I127*H127,2)</f>
        <v>0</v>
      </c>
      <c r="BL127" s="23" t="s">
        <v>177</v>
      </c>
      <c r="BM127" s="23" t="s">
        <v>327</v>
      </c>
    </row>
    <row r="128" s="1" customFormat="1" ht="16.5" customHeight="1">
      <c r="B128" s="45"/>
      <c r="C128" s="220" t="s">
        <v>233</v>
      </c>
      <c r="D128" s="220" t="s">
        <v>136</v>
      </c>
      <c r="E128" s="221" t="s">
        <v>1008</v>
      </c>
      <c r="F128" s="222" t="s">
        <v>1009</v>
      </c>
      <c r="G128" s="223" t="s">
        <v>326</v>
      </c>
      <c r="H128" s="224">
        <v>1</v>
      </c>
      <c r="I128" s="225"/>
      <c r="J128" s="226">
        <f>ROUND(I128*H128,2)</f>
        <v>0</v>
      </c>
      <c r="K128" s="222" t="s">
        <v>21</v>
      </c>
      <c r="L128" s="71"/>
      <c r="M128" s="227" t="s">
        <v>21</v>
      </c>
      <c r="N128" s="228" t="s">
        <v>41</v>
      </c>
      <c r="O128" s="46"/>
      <c r="P128" s="229">
        <f>O128*H128</f>
        <v>0</v>
      </c>
      <c r="Q128" s="229">
        <v>0</v>
      </c>
      <c r="R128" s="229">
        <f>Q128*H128</f>
        <v>0</v>
      </c>
      <c r="S128" s="229">
        <v>0</v>
      </c>
      <c r="T128" s="230">
        <f>S128*H128</f>
        <v>0</v>
      </c>
      <c r="AR128" s="23" t="s">
        <v>177</v>
      </c>
      <c r="AT128" s="23" t="s">
        <v>136</v>
      </c>
      <c r="AU128" s="23" t="s">
        <v>80</v>
      </c>
      <c r="AY128" s="23" t="s">
        <v>134</v>
      </c>
      <c r="BE128" s="231">
        <f>IF(N128="základní",J128,0)</f>
        <v>0</v>
      </c>
      <c r="BF128" s="231">
        <f>IF(N128="snížená",J128,0)</f>
        <v>0</v>
      </c>
      <c r="BG128" s="231">
        <f>IF(N128="zákl. přenesená",J128,0)</f>
        <v>0</v>
      </c>
      <c r="BH128" s="231">
        <f>IF(N128="sníž. přenesená",J128,0)</f>
        <v>0</v>
      </c>
      <c r="BI128" s="231">
        <f>IF(N128="nulová",J128,0)</f>
        <v>0</v>
      </c>
      <c r="BJ128" s="23" t="s">
        <v>78</v>
      </c>
      <c r="BK128" s="231">
        <f>ROUND(I128*H128,2)</f>
        <v>0</v>
      </c>
      <c r="BL128" s="23" t="s">
        <v>177</v>
      </c>
      <c r="BM128" s="23" t="s">
        <v>331</v>
      </c>
    </row>
    <row r="129" s="1" customFormat="1" ht="16.5" customHeight="1">
      <c r="B129" s="45"/>
      <c r="C129" s="220" t="s">
        <v>333</v>
      </c>
      <c r="D129" s="220" t="s">
        <v>136</v>
      </c>
      <c r="E129" s="221" t="s">
        <v>1010</v>
      </c>
      <c r="F129" s="222" t="s">
        <v>1011</v>
      </c>
      <c r="G129" s="223" t="s">
        <v>1001</v>
      </c>
      <c r="H129" s="224">
        <v>15</v>
      </c>
      <c r="I129" s="225"/>
      <c r="J129" s="226">
        <f>ROUND(I129*H129,2)</f>
        <v>0</v>
      </c>
      <c r="K129" s="222" t="s">
        <v>21</v>
      </c>
      <c r="L129" s="71"/>
      <c r="M129" s="227" t="s">
        <v>21</v>
      </c>
      <c r="N129" s="228" t="s">
        <v>41</v>
      </c>
      <c r="O129" s="46"/>
      <c r="P129" s="229">
        <f>O129*H129</f>
        <v>0</v>
      </c>
      <c r="Q129" s="229">
        <v>0</v>
      </c>
      <c r="R129" s="229">
        <f>Q129*H129</f>
        <v>0</v>
      </c>
      <c r="S129" s="229">
        <v>0</v>
      </c>
      <c r="T129" s="230">
        <f>S129*H129</f>
        <v>0</v>
      </c>
      <c r="AR129" s="23" t="s">
        <v>177</v>
      </c>
      <c r="AT129" s="23" t="s">
        <v>136</v>
      </c>
      <c r="AU129" s="23" t="s">
        <v>80</v>
      </c>
      <c r="AY129" s="23" t="s">
        <v>134</v>
      </c>
      <c r="BE129" s="231">
        <f>IF(N129="základní",J129,0)</f>
        <v>0</v>
      </c>
      <c r="BF129" s="231">
        <f>IF(N129="snížená",J129,0)</f>
        <v>0</v>
      </c>
      <c r="BG129" s="231">
        <f>IF(N129="zákl. přenesená",J129,0)</f>
        <v>0</v>
      </c>
      <c r="BH129" s="231">
        <f>IF(N129="sníž. přenesená",J129,0)</f>
        <v>0</v>
      </c>
      <c r="BI129" s="231">
        <f>IF(N129="nulová",J129,0)</f>
        <v>0</v>
      </c>
      <c r="BJ129" s="23" t="s">
        <v>78</v>
      </c>
      <c r="BK129" s="231">
        <f>ROUND(I129*H129,2)</f>
        <v>0</v>
      </c>
      <c r="BL129" s="23" t="s">
        <v>177</v>
      </c>
      <c r="BM129" s="23" t="s">
        <v>336</v>
      </c>
    </row>
    <row r="130" s="1" customFormat="1" ht="16.5" customHeight="1">
      <c r="B130" s="45"/>
      <c r="C130" s="220" t="s">
        <v>239</v>
      </c>
      <c r="D130" s="220" t="s">
        <v>136</v>
      </c>
      <c r="E130" s="221" t="s">
        <v>1012</v>
      </c>
      <c r="F130" s="222" t="s">
        <v>1013</v>
      </c>
      <c r="G130" s="223" t="s">
        <v>1001</v>
      </c>
      <c r="H130" s="224">
        <v>8</v>
      </c>
      <c r="I130" s="225"/>
      <c r="J130" s="226">
        <f>ROUND(I130*H130,2)</f>
        <v>0</v>
      </c>
      <c r="K130" s="222" t="s">
        <v>21</v>
      </c>
      <c r="L130" s="71"/>
      <c r="M130" s="227" t="s">
        <v>21</v>
      </c>
      <c r="N130" s="228" t="s">
        <v>41</v>
      </c>
      <c r="O130" s="46"/>
      <c r="P130" s="229">
        <f>O130*H130</f>
        <v>0</v>
      </c>
      <c r="Q130" s="229">
        <v>0</v>
      </c>
      <c r="R130" s="229">
        <f>Q130*H130</f>
        <v>0</v>
      </c>
      <c r="S130" s="229">
        <v>0</v>
      </c>
      <c r="T130" s="230">
        <f>S130*H130</f>
        <v>0</v>
      </c>
      <c r="AR130" s="23" t="s">
        <v>177</v>
      </c>
      <c r="AT130" s="23" t="s">
        <v>136</v>
      </c>
      <c r="AU130" s="23" t="s">
        <v>80</v>
      </c>
      <c r="AY130" s="23" t="s">
        <v>134</v>
      </c>
      <c r="BE130" s="231">
        <f>IF(N130="základní",J130,0)</f>
        <v>0</v>
      </c>
      <c r="BF130" s="231">
        <f>IF(N130="snížená",J130,0)</f>
        <v>0</v>
      </c>
      <c r="BG130" s="231">
        <f>IF(N130="zákl. přenesená",J130,0)</f>
        <v>0</v>
      </c>
      <c r="BH130" s="231">
        <f>IF(N130="sníž. přenesená",J130,0)</f>
        <v>0</v>
      </c>
      <c r="BI130" s="231">
        <f>IF(N130="nulová",J130,0)</f>
        <v>0</v>
      </c>
      <c r="BJ130" s="23" t="s">
        <v>78</v>
      </c>
      <c r="BK130" s="231">
        <f>ROUND(I130*H130,2)</f>
        <v>0</v>
      </c>
      <c r="BL130" s="23" t="s">
        <v>177</v>
      </c>
      <c r="BM130" s="23" t="s">
        <v>341</v>
      </c>
    </row>
    <row r="131" s="1" customFormat="1" ht="16.5" customHeight="1">
      <c r="B131" s="45"/>
      <c r="C131" s="220" t="s">
        <v>342</v>
      </c>
      <c r="D131" s="220" t="s">
        <v>136</v>
      </c>
      <c r="E131" s="221" t="s">
        <v>1014</v>
      </c>
      <c r="F131" s="222" t="s">
        <v>1015</v>
      </c>
      <c r="G131" s="223" t="s">
        <v>1016</v>
      </c>
      <c r="H131" s="224">
        <v>1</v>
      </c>
      <c r="I131" s="225"/>
      <c r="J131" s="226">
        <f>ROUND(I131*H131,2)</f>
        <v>0</v>
      </c>
      <c r="K131" s="222" t="s">
        <v>21</v>
      </c>
      <c r="L131" s="71"/>
      <c r="M131" s="227" t="s">
        <v>21</v>
      </c>
      <c r="N131" s="228" t="s">
        <v>41</v>
      </c>
      <c r="O131" s="46"/>
      <c r="P131" s="229">
        <f>O131*H131</f>
        <v>0</v>
      </c>
      <c r="Q131" s="229">
        <v>0</v>
      </c>
      <c r="R131" s="229">
        <f>Q131*H131</f>
        <v>0</v>
      </c>
      <c r="S131" s="229">
        <v>0</v>
      </c>
      <c r="T131" s="230">
        <f>S131*H131</f>
        <v>0</v>
      </c>
      <c r="AR131" s="23" t="s">
        <v>177</v>
      </c>
      <c r="AT131" s="23" t="s">
        <v>136</v>
      </c>
      <c r="AU131" s="23" t="s">
        <v>80</v>
      </c>
      <c r="AY131" s="23" t="s">
        <v>134</v>
      </c>
      <c r="BE131" s="231">
        <f>IF(N131="základní",J131,0)</f>
        <v>0</v>
      </c>
      <c r="BF131" s="231">
        <f>IF(N131="snížená",J131,0)</f>
        <v>0</v>
      </c>
      <c r="BG131" s="231">
        <f>IF(N131="zákl. přenesená",J131,0)</f>
        <v>0</v>
      </c>
      <c r="BH131" s="231">
        <f>IF(N131="sníž. přenesená",J131,0)</f>
        <v>0</v>
      </c>
      <c r="BI131" s="231">
        <f>IF(N131="nulová",J131,0)</f>
        <v>0</v>
      </c>
      <c r="BJ131" s="23" t="s">
        <v>78</v>
      </c>
      <c r="BK131" s="231">
        <f>ROUND(I131*H131,2)</f>
        <v>0</v>
      </c>
      <c r="BL131" s="23" t="s">
        <v>177</v>
      </c>
      <c r="BM131" s="23" t="s">
        <v>345</v>
      </c>
    </row>
    <row r="132" s="1" customFormat="1" ht="16.5" customHeight="1">
      <c r="B132" s="45"/>
      <c r="C132" s="220" t="s">
        <v>244</v>
      </c>
      <c r="D132" s="220" t="s">
        <v>136</v>
      </c>
      <c r="E132" s="221" t="s">
        <v>1017</v>
      </c>
      <c r="F132" s="222" t="s">
        <v>1018</v>
      </c>
      <c r="G132" s="223" t="s">
        <v>1016</v>
      </c>
      <c r="H132" s="224">
        <v>1</v>
      </c>
      <c r="I132" s="225"/>
      <c r="J132" s="226">
        <f>ROUND(I132*H132,2)</f>
        <v>0</v>
      </c>
      <c r="K132" s="222" t="s">
        <v>21</v>
      </c>
      <c r="L132" s="71"/>
      <c r="M132" s="227" t="s">
        <v>21</v>
      </c>
      <c r="N132" s="280" t="s">
        <v>41</v>
      </c>
      <c r="O132" s="278"/>
      <c r="P132" s="281">
        <f>O132*H132</f>
        <v>0</v>
      </c>
      <c r="Q132" s="281">
        <v>0</v>
      </c>
      <c r="R132" s="281">
        <f>Q132*H132</f>
        <v>0</v>
      </c>
      <c r="S132" s="281">
        <v>0</v>
      </c>
      <c r="T132" s="282">
        <f>S132*H132</f>
        <v>0</v>
      </c>
      <c r="AR132" s="23" t="s">
        <v>177</v>
      </c>
      <c r="AT132" s="23" t="s">
        <v>136</v>
      </c>
      <c r="AU132" s="23" t="s">
        <v>80</v>
      </c>
      <c r="AY132" s="23" t="s">
        <v>134</v>
      </c>
      <c r="BE132" s="231">
        <f>IF(N132="základní",J132,0)</f>
        <v>0</v>
      </c>
      <c r="BF132" s="231">
        <f>IF(N132="snížená",J132,0)</f>
        <v>0</v>
      </c>
      <c r="BG132" s="231">
        <f>IF(N132="zákl. přenesená",J132,0)</f>
        <v>0</v>
      </c>
      <c r="BH132" s="231">
        <f>IF(N132="sníž. přenesená",J132,0)</f>
        <v>0</v>
      </c>
      <c r="BI132" s="231">
        <f>IF(N132="nulová",J132,0)</f>
        <v>0</v>
      </c>
      <c r="BJ132" s="23" t="s">
        <v>78</v>
      </c>
      <c r="BK132" s="231">
        <f>ROUND(I132*H132,2)</f>
        <v>0</v>
      </c>
      <c r="BL132" s="23" t="s">
        <v>177</v>
      </c>
      <c r="BM132" s="23" t="s">
        <v>350</v>
      </c>
    </row>
    <row r="133" s="1" customFormat="1" ht="6.96" customHeight="1">
      <c r="B133" s="66"/>
      <c r="C133" s="67"/>
      <c r="D133" s="67"/>
      <c r="E133" s="67"/>
      <c r="F133" s="67"/>
      <c r="G133" s="67"/>
      <c r="H133" s="67"/>
      <c r="I133" s="165"/>
      <c r="J133" s="67"/>
      <c r="K133" s="67"/>
      <c r="L133" s="71"/>
    </row>
  </sheetData>
  <sheetProtection sheet="1" autoFilter="0" formatColumns="0" formatRows="0" objects="1" scenarios="1" spinCount="100000" saltValue="CZUfkkvqajV9hPD7xm3WMAvh4XbNvLJG1Li/V6wgFeMzFoL//xPP2rmBXuA3/rq4MefXkhl1vqvB7GPi2Uio/A==" hashValue="OJY82lRyQ5Cc9ReKgUqB8uPgyyo2EKC7tMI4zCNrqMdGyQxb8RcROzs0Iz0fXwB+HjktAuQyh9OoSlnumc+84w==" algorithmName="SHA-512" password="CC35"/>
  <autoFilter ref="C80:K132"/>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86</v>
      </c>
    </row>
    <row r="3" ht="6.96" customHeight="1">
      <c r="B3" s="24"/>
      <c r="C3" s="25"/>
      <c r="D3" s="25"/>
      <c r="E3" s="25"/>
      <c r="F3" s="25"/>
      <c r="G3" s="25"/>
      <c r="H3" s="25"/>
      <c r="I3" s="140"/>
      <c r="J3" s="25"/>
      <c r="K3" s="26"/>
      <c r="AT3" s="23" t="s">
        <v>80</v>
      </c>
    </row>
    <row r="4" ht="36.96" customHeight="1">
      <c r="B4" s="27"/>
      <c r="C4" s="28"/>
      <c r="D4" s="29" t="s">
        <v>94</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V.Řezáče</v>
      </c>
      <c r="F7" s="39"/>
      <c r="G7" s="39"/>
      <c r="H7" s="39"/>
      <c r="I7" s="141"/>
      <c r="J7" s="28"/>
      <c r="K7" s="30"/>
    </row>
    <row r="8" s="1" customFormat="1">
      <c r="B8" s="45"/>
      <c r="C8" s="46"/>
      <c r="D8" s="39" t="s">
        <v>95</v>
      </c>
      <c r="E8" s="46"/>
      <c r="F8" s="46"/>
      <c r="G8" s="46"/>
      <c r="H8" s="46"/>
      <c r="I8" s="143"/>
      <c r="J8" s="46"/>
      <c r="K8" s="50"/>
    </row>
    <row r="9" s="1" customFormat="1" ht="36.96" customHeight="1">
      <c r="B9" s="45"/>
      <c r="C9" s="46"/>
      <c r="D9" s="46"/>
      <c r="E9" s="144" t="s">
        <v>1019</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28. 3. 2018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30</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32</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29</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34</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36</v>
      </c>
      <c r="E27" s="46"/>
      <c r="F27" s="46"/>
      <c r="G27" s="46"/>
      <c r="H27" s="46"/>
      <c r="I27" s="143"/>
      <c r="J27" s="154">
        <f>ROUND(J80,2)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38</v>
      </c>
      <c r="G29" s="46"/>
      <c r="H29" s="46"/>
      <c r="I29" s="155" t="s">
        <v>37</v>
      </c>
      <c r="J29" s="51" t="s">
        <v>39</v>
      </c>
      <c r="K29" s="50"/>
    </row>
    <row r="30" s="1" customFormat="1" ht="14.4" customHeight="1">
      <c r="B30" s="45"/>
      <c r="C30" s="46"/>
      <c r="D30" s="54" t="s">
        <v>40</v>
      </c>
      <c r="E30" s="54" t="s">
        <v>41</v>
      </c>
      <c r="F30" s="156">
        <f>ROUND(SUM(BE80:BE297), 2)</f>
        <v>0</v>
      </c>
      <c r="G30" s="46"/>
      <c r="H30" s="46"/>
      <c r="I30" s="157">
        <v>0.20999999999999999</v>
      </c>
      <c r="J30" s="156">
        <f>ROUND(ROUND((SUM(BE80:BE297)), 2)*I30, 2)</f>
        <v>0</v>
      </c>
      <c r="K30" s="50"/>
    </row>
    <row r="31" s="1" customFormat="1" ht="14.4" customHeight="1">
      <c r="B31" s="45"/>
      <c r="C31" s="46"/>
      <c r="D31" s="46"/>
      <c r="E31" s="54" t="s">
        <v>42</v>
      </c>
      <c r="F31" s="156">
        <f>ROUND(SUM(BF80:BF297), 2)</f>
        <v>0</v>
      </c>
      <c r="G31" s="46"/>
      <c r="H31" s="46"/>
      <c r="I31" s="157">
        <v>0.14999999999999999</v>
      </c>
      <c r="J31" s="156">
        <f>ROUND(ROUND((SUM(BF80:BF297)), 2)*I31, 2)</f>
        <v>0</v>
      </c>
      <c r="K31" s="50"/>
    </row>
    <row r="32" hidden="1" s="1" customFormat="1" ht="14.4" customHeight="1">
      <c r="B32" s="45"/>
      <c r="C32" s="46"/>
      <c r="D32" s="46"/>
      <c r="E32" s="54" t="s">
        <v>43</v>
      </c>
      <c r="F32" s="156">
        <f>ROUND(SUM(BG80:BG297), 2)</f>
        <v>0</v>
      </c>
      <c r="G32" s="46"/>
      <c r="H32" s="46"/>
      <c r="I32" s="157">
        <v>0.20999999999999999</v>
      </c>
      <c r="J32" s="156">
        <v>0</v>
      </c>
      <c r="K32" s="50"/>
    </row>
    <row r="33" hidden="1" s="1" customFormat="1" ht="14.4" customHeight="1">
      <c r="B33" s="45"/>
      <c r="C33" s="46"/>
      <c r="D33" s="46"/>
      <c r="E33" s="54" t="s">
        <v>44</v>
      </c>
      <c r="F33" s="156">
        <f>ROUND(SUM(BH80:BH297), 2)</f>
        <v>0</v>
      </c>
      <c r="G33" s="46"/>
      <c r="H33" s="46"/>
      <c r="I33" s="157">
        <v>0.14999999999999999</v>
      </c>
      <c r="J33" s="156">
        <v>0</v>
      </c>
      <c r="K33" s="50"/>
    </row>
    <row r="34" hidden="1" s="1" customFormat="1" ht="14.4" customHeight="1">
      <c r="B34" s="45"/>
      <c r="C34" s="46"/>
      <c r="D34" s="46"/>
      <c r="E34" s="54" t="s">
        <v>45</v>
      </c>
      <c r="F34" s="156">
        <f>ROUND(SUM(BI80:BI297),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46</v>
      </c>
      <c r="E36" s="97"/>
      <c r="F36" s="97"/>
      <c r="G36" s="160" t="s">
        <v>47</v>
      </c>
      <c r="H36" s="161" t="s">
        <v>48</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97</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V.Řezáče</v>
      </c>
      <c r="F45" s="39"/>
      <c r="G45" s="39"/>
      <c r="H45" s="39"/>
      <c r="I45" s="143"/>
      <c r="J45" s="46"/>
      <c r="K45" s="50"/>
    </row>
    <row r="46" s="1" customFormat="1" ht="14.4" customHeight="1">
      <c r="B46" s="45"/>
      <c r="C46" s="39" t="s">
        <v>95</v>
      </c>
      <c r="D46" s="46"/>
      <c r="E46" s="46"/>
      <c r="F46" s="46"/>
      <c r="G46" s="46"/>
      <c r="H46" s="46"/>
      <c r="I46" s="143"/>
      <c r="J46" s="46"/>
      <c r="K46" s="50"/>
    </row>
    <row r="47" s="1" customFormat="1" ht="17.25" customHeight="1">
      <c r="B47" s="45"/>
      <c r="C47" s="46"/>
      <c r="D47" s="46"/>
      <c r="E47" s="144" t="str">
        <f>E9</f>
        <v xml:space="preserve">SK2803 - SO 801  Sad - SK2803 - SO 801  Sadové ú...</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28. 3. 2018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32</v>
      </c>
      <c r="J51" s="43" t="str">
        <f>E21</f>
        <v xml:space="preserve"> </v>
      </c>
      <c r="K51" s="50"/>
    </row>
    <row r="52" s="1" customFormat="1" ht="14.4" customHeight="1">
      <c r="B52" s="45"/>
      <c r="C52" s="39" t="s">
        <v>30</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98</v>
      </c>
      <c r="D54" s="158"/>
      <c r="E54" s="158"/>
      <c r="F54" s="158"/>
      <c r="G54" s="158"/>
      <c r="H54" s="158"/>
      <c r="I54" s="172"/>
      <c r="J54" s="173" t="s">
        <v>99</v>
      </c>
      <c r="K54" s="174"/>
    </row>
    <row r="55" s="1" customFormat="1" ht="10.32" customHeight="1">
      <c r="B55" s="45"/>
      <c r="C55" s="46"/>
      <c r="D55" s="46"/>
      <c r="E55" s="46"/>
      <c r="F55" s="46"/>
      <c r="G55" s="46"/>
      <c r="H55" s="46"/>
      <c r="I55" s="143"/>
      <c r="J55" s="46"/>
      <c r="K55" s="50"/>
    </row>
    <row r="56" s="1" customFormat="1" ht="29.28" customHeight="1">
      <c r="B56" s="45"/>
      <c r="C56" s="175" t="s">
        <v>100</v>
      </c>
      <c r="D56" s="46"/>
      <c r="E56" s="46"/>
      <c r="F56" s="46"/>
      <c r="G56" s="46"/>
      <c r="H56" s="46"/>
      <c r="I56" s="143"/>
      <c r="J56" s="154">
        <f>J80</f>
        <v>0</v>
      </c>
      <c r="K56" s="50"/>
      <c r="AU56" s="23" t="s">
        <v>101</v>
      </c>
    </row>
    <row r="57" s="7" customFormat="1" ht="24.96" customHeight="1">
      <c r="B57" s="176"/>
      <c r="C57" s="177"/>
      <c r="D57" s="178" t="s">
        <v>102</v>
      </c>
      <c r="E57" s="179"/>
      <c r="F57" s="179"/>
      <c r="G57" s="179"/>
      <c r="H57" s="179"/>
      <c r="I57" s="180"/>
      <c r="J57" s="181">
        <f>J81</f>
        <v>0</v>
      </c>
      <c r="K57" s="182"/>
    </row>
    <row r="58" s="8" customFormat="1" ht="19.92" customHeight="1">
      <c r="B58" s="183"/>
      <c r="C58" s="184"/>
      <c r="D58" s="185" t="s">
        <v>103</v>
      </c>
      <c r="E58" s="186"/>
      <c r="F58" s="186"/>
      <c r="G58" s="186"/>
      <c r="H58" s="186"/>
      <c r="I58" s="187"/>
      <c r="J58" s="188">
        <f>J82</f>
        <v>0</v>
      </c>
      <c r="K58" s="189"/>
    </row>
    <row r="59" s="8" customFormat="1" ht="19.92" customHeight="1">
      <c r="B59" s="183"/>
      <c r="C59" s="184"/>
      <c r="D59" s="185" t="s">
        <v>105</v>
      </c>
      <c r="E59" s="186"/>
      <c r="F59" s="186"/>
      <c r="G59" s="186"/>
      <c r="H59" s="186"/>
      <c r="I59" s="187"/>
      <c r="J59" s="188">
        <f>J291</f>
        <v>0</v>
      </c>
      <c r="K59" s="189"/>
    </row>
    <row r="60" s="8" customFormat="1" ht="19.92" customHeight="1">
      <c r="B60" s="183"/>
      <c r="C60" s="184"/>
      <c r="D60" s="185" t="s">
        <v>112</v>
      </c>
      <c r="E60" s="186"/>
      <c r="F60" s="186"/>
      <c r="G60" s="186"/>
      <c r="H60" s="186"/>
      <c r="I60" s="187"/>
      <c r="J60" s="188">
        <f>J296</f>
        <v>0</v>
      </c>
      <c r="K60" s="189"/>
    </row>
    <row r="61" s="1" customFormat="1" ht="21.84" customHeight="1">
      <c r="B61" s="45"/>
      <c r="C61" s="46"/>
      <c r="D61" s="46"/>
      <c r="E61" s="46"/>
      <c r="F61" s="46"/>
      <c r="G61" s="46"/>
      <c r="H61" s="46"/>
      <c r="I61" s="143"/>
      <c r="J61" s="46"/>
      <c r="K61" s="50"/>
    </row>
    <row r="62" s="1" customFormat="1" ht="6.96" customHeight="1">
      <c r="B62" s="66"/>
      <c r="C62" s="67"/>
      <c r="D62" s="67"/>
      <c r="E62" s="67"/>
      <c r="F62" s="67"/>
      <c r="G62" s="67"/>
      <c r="H62" s="67"/>
      <c r="I62" s="165"/>
      <c r="J62" s="67"/>
      <c r="K62" s="68"/>
    </row>
    <row r="66" s="1" customFormat="1" ht="6.96" customHeight="1">
      <c r="B66" s="69"/>
      <c r="C66" s="70"/>
      <c r="D66" s="70"/>
      <c r="E66" s="70"/>
      <c r="F66" s="70"/>
      <c r="G66" s="70"/>
      <c r="H66" s="70"/>
      <c r="I66" s="168"/>
      <c r="J66" s="70"/>
      <c r="K66" s="70"/>
      <c r="L66" s="71"/>
    </row>
    <row r="67" s="1" customFormat="1" ht="36.96" customHeight="1">
      <c r="B67" s="45"/>
      <c r="C67" s="72" t="s">
        <v>118</v>
      </c>
      <c r="D67" s="73"/>
      <c r="E67" s="73"/>
      <c r="F67" s="73"/>
      <c r="G67" s="73"/>
      <c r="H67" s="73"/>
      <c r="I67" s="190"/>
      <c r="J67" s="73"/>
      <c r="K67" s="73"/>
      <c r="L67" s="71"/>
    </row>
    <row r="68" s="1" customFormat="1" ht="6.96" customHeight="1">
      <c r="B68" s="45"/>
      <c r="C68" s="73"/>
      <c r="D68" s="73"/>
      <c r="E68" s="73"/>
      <c r="F68" s="73"/>
      <c r="G68" s="73"/>
      <c r="H68" s="73"/>
      <c r="I68" s="190"/>
      <c r="J68" s="73"/>
      <c r="K68" s="73"/>
      <c r="L68" s="71"/>
    </row>
    <row r="69" s="1" customFormat="1" ht="14.4" customHeight="1">
      <c r="B69" s="45"/>
      <c r="C69" s="75" t="s">
        <v>18</v>
      </c>
      <c r="D69" s="73"/>
      <c r="E69" s="73"/>
      <c r="F69" s="73"/>
      <c r="G69" s="73"/>
      <c r="H69" s="73"/>
      <c r="I69" s="190"/>
      <c r="J69" s="73"/>
      <c r="K69" s="73"/>
      <c r="L69" s="71"/>
    </row>
    <row r="70" s="1" customFormat="1" ht="16.5" customHeight="1">
      <c r="B70" s="45"/>
      <c r="C70" s="73"/>
      <c r="D70" s="73"/>
      <c r="E70" s="191" t="str">
        <f>E7</f>
        <v>náměstí V.Řezáče</v>
      </c>
      <c r="F70" s="75"/>
      <c r="G70" s="75"/>
      <c r="H70" s="75"/>
      <c r="I70" s="190"/>
      <c r="J70" s="73"/>
      <c r="K70" s="73"/>
      <c r="L70" s="71"/>
    </row>
    <row r="71" s="1" customFormat="1" ht="14.4" customHeight="1">
      <c r="B71" s="45"/>
      <c r="C71" s="75" t="s">
        <v>95</v>
      </c>
      <c r="D71" s="73"/>
      <c r="E71" s="73"/>
      <c r="F71" s="73"/>
      <c r="G71" s="73"/>
      <c r="H71" s="73"/>
      <c r="I71" s="190"/>
      <c r="J71" s="73"/>
      <c r="K71" s="73"/>
      <c r="L71" s="71"/>
    </row>
    <row r="72" s="1" customFormat="1" ht="17.25" customHeight="1">
      <c r="B72" s="45"/>
      <c r="C72" s="73"/>
      <c r="D72" s="73"/>
      <c r="E72" s="81" t="str">
        <f>E9</f>
        <v xml:space="preserve">SK2803 - SO 801  Sad - SK2803 - SO 801  Sadové ú...</v>
      </c>
      <c r="F72" s="73"/>
      <c r="G72" s="73"/>
      <c r="H72" s="73"/>
      <c r="I72" s="190"/>
      <c r="J72" s="73"/>
      <c r="K72" s="73"/>
      <c r="L72" s="71"/>
    </row>
    <row r="73" s="1" customFormat="1" ht="6.96" customHeight="1">
      <c r="B73" s="45"/>
      <c r="C73" s="73"/>
      <c r="D73" s="73"/>
      <c r="E73" s="73"/>
      <c r="F73" s="73"/>
      <c r="G73" s="73"/>
      <c r="H73" s="73"/>
      <c r="I73" s="190"/>
      <c r="J73" s="73"/>
      <c r="K73" s="73"/>
      <c r="L73" s="71"/>
    </row>
    <row r="74" s="1" customFormat="1" ht="18" customHeight="1">
      <c r="B74" s="45"/>
      <c r="C74" s="75" t="s">
        <v>23</v>
      </c>
      <c r="D74" s="73"/>
      <c r="E74" s="73"/>
      <c r="F74" s="192" t="str">
        <f>F12</f>
        <v xml:space="preserve"> </v>
      </c>
      <c r="G74" s="73"/>
      <c r="H74" s="73"/>
      <c r="I74" s="193" t="s">
        <v>25</v>
      </c>
      <c r="J74" s="84" t="str">
        <f>IF(J12="","",J12)</f>
        <v>28. 3. 2018</v>
      </c>
      <c r="K74" s="73"/>
      <c r="L74" s="71"/>
    </row>
    <row r="75" s="1" customFormat="1" ht="6.96" customHeight="1">
      <c r="B75" s="45"/>
      <c r="C75" s="73"/>
      <c r="D75" s="73"/>
      <c r="E75" s="73"/>
      <c r="F75" s="73"/>
      <c r="G75" s="73"/>
      <c r="H75" s="73"/>
      <c r="I75" s="190"/>
      <c r="J75" s="73"/>
      <c r="K75" s="73"/>
      <c r="L75" s="71"/>
    </row>
    <row r="76" s="1" customFormat="1">
      <c r="B76" s="45"/>
      <c r="C76" s="75" t="s">
        <v>27</v>
      </c>
      <c r="D76" s="73"/>
      <c r="E76" s="73"/>
      <c r="F76" s="192" t="str">
        <f>E15</f>
        <v xml:space="preserve"> </v>
      </c>
      <c r="G76" s="73"/>
      <c r="H76" s="73"/>
      <c r="I76" s="193" t="s">
        <v>32</v>
      </c>
      <c r="J76" s="192" t="str">
        <f>E21</f>
        <v xml:space="preserve"> </v>
      </c>
      <c r="K76" s="73"/>
      <c r="L76" s="71"/>
    </row>
    <row r="77" s="1" customFormat="1" ht="14.4" customHeight="1">
      <c r="B77" s="45"/>
      <c r="C77" s="75" t="s">
        <v>30</v>
      </c>
      <c r="D77" s="73"/>
      <c r="E77" s="73"/>
      <c r="F77" s="192" t="str">
        <f>IF(E18="","",E18)</f>
        <v/>
      </c>
      <c r="G77" s="73"/>
      <c r="H77" s="73"/>
      <c r="I77" s="190"/>
      <c r="J77" s="73"/>
      <c r="K77" s="73"/>
      <c r="L77" s="71"/>
    </row>
    <row r="78" s="1" customFormat="1" ht="10.32" customHeight="1">
      <c r="B78" s="45"/>
      <c r="C78" s="73"/>
      <c r="D78" s="73"/>
      <c r="E78" s="73"/>
      <c r="F78" s="73"/>
      <c r="G78" s="73"/>
      <c r="H78" s="73"/>
      <c r="I78" s="190"/>
      <c r="J78" s="73"/>
      <c r="K78" s="73"/>
      <c r="L78" s="71"/>
    </row>
    <row r="79" s="9" customFormat="1" ht="29.28" customHeight="1">
      <c r="B79" s="194"/>
      <c r="C79" s="195" t="s">
        <v>119</v>
      </c>
      <c r="D79" s="196" t="s">
        <v>55</v>
      </c>
      <c r="E79" s="196" t="s">
        <v>51</v>
      </c>
      <c r="F79" s="196" t="s">
        <v>120</v>
      </c>
      <c r="G79" s="196" t="s">
        <v>121</v>
      </c>
      <c r="H79" s="196" t="s">
        <v>122</v>
      </c>
      <c r="I79" s="197" t="s">
        <v>123</v>
      </c>
      <c r="J79" s="196" t="s">
        <v>99</v>
      </c>
      <c r="K79" s="198" t="s">
        <v>124</v>
      </c>
      <c r="L79" s="199"/>
      <c r="M79" s="101" t="s">
        <v>125</v>
      </c>
      <c r="N79" s="102" t="s">
        <v>40</v>
      </c>
      <c r="O79" s="102" t="s">
        <v>126</v>
      </c>
      <c r="P79" s="102" t="s">
        <v>127</v>
      </c>
      <c r="Q79" s="102" t="s">
        <v>128</v>
      </c>
      <c r="R79" s="102" t="s">
        <v>129</v>
      </c>
      <c r="S79" s="102" t="s">
        <v>130</v>
      </c>
      <c r="T79" s="103" t="s">
        <v>131</v>
      </c>
    </row>
    <row r="80" s="1" customFormat="1" ht="29.28" customHeight="1">
      <c r="B80" s="45"/>
      <c r="C80" s="107" t="s">
        <v>100</v>
      </c>
      <c r="D80" s="73"/>
      <c r="E80" s="73"/>
      <c r="F80" s="73"/>
      <c r="G80" s="73"/>
      <c r="H80" s="73"/>
      <c r="I80" s="190"/>
      <c r="J80" s="200">
        <f>BK80</f>
        <v>0</v>
      </c>
      <c r="K80" s="73"/>
      <c r="L80" s="71"/>
      <c r="M80" s="104"/>
      <c r="N80" s="105"/>
      <c r="O80" s="105"/>
      <c r="P80" s="201">
        <f>P81</f>
        <v>0</v>
      </c>
      <c r="Q80" s="105"/>
      <c r="R80" s="201">
        <f>R81</f>
        <v>0</v>
      </c>
      <c r="S80" s="105"/>
      <c r="T80" s="202">
        <f>T81</f>
        <v>0</v>
      </c>
      <c r="AT80" s="23" t="s">
        <v>69</v>
      </c>
      <c r="AU80" s="23" t="s">
        <v>101</v>
      </c>
      <c r="BK80" s="203">
        <f>BK81</f>
        <v>0</v>
      </c>
    </row>
    <row r="81" s="10" customFormat="1" ht="37.44" customHeight="1">
      <c r="B81" s="204"/>
      <c r="C81" s="205"/>
      <c r="D81" s="206" t="s">
        <v>69</v>
      </c>
      <c r="E81" s="207" t="s">
        <v>132</v>
      </c>
      <c r="F81" s="207" t="s">
        <v>133</v>
      </c>
      <c r="G81" s="205"/>
      <c r="H81" s="205"/>
      <c r="I81" s="208"/>
      <c r="J81" s="209">
        <f>BK81</f>
        <v>0</v>
      </c>
      <c r="K81" s="205"/>
      <c r="L81" s="210"/>
      <c r="M81" s="211"/>
      <c r="N81" s="212"/>
      <c r="O81" s="212"/>
      <c r="P81" s="213">
        <f>P82+P291+P296</f>
        <v>0</v>
      </c>
      <c r="Q81" s="212"/>
      <c r="R81" s="213">
        <f>R82+R291+R296</f>
        <v>0</v>
      </c>
      <c r="S81" s="212"/>
      <c r="T81" s="214">
        <f>T82+T291+T296</f>
        <v>0</v>
      </c>
      <c r="AR81" s="215" t="s">
        <v>78</v>
      </c>
      <c r="AT81" s="216" t="s">
        <v>69</v>
      </c>
      <c r="AU81" s="216" t="s">
        <v>70</v>
      </c>
      <c r="AY81" s="215" t="s">
        <v>134</v>
      </c>
      <c r="BK81" s="217">
        <f>BK82+BK291+BK296</f>
        <v>0</v>
      </c>
    </row>
    <row r="82" s="10" customFormat="1" ht="19.92" customHeight="1">
      <c r="B82" s="204"/>
      <c r="C82" s="205"/>
      <c r="D82" s="206" t="s">
        <v>69</v>
      </c>
      <c r="E82" s="218" t="s">
        <v>78</v>
      </c>
      <c r="F82" s="218" t="s">
        <v>135</v>
      </c>
      <c r="G82" s="205"/>
      <c r="H82" s="205"/>
      <c r="I82" s="208"/>
      <c r="J82" s="219">
        <f>BK82</f>
        <v>0</v>
      </c>
      <c r="K82" s="205"/>
      <c r="L82" s="210"/>
      <c r="M82" s="211"/>
      <c r="N82" s="212"/>
      <c r="O82" s="212"/>
      <c r="P82" s="213">
        <f>SUM(P83:P290)</f>
        <v>0</v>
      </c>
      <c r="Q82" s="212"/>
      <c r="R82" s="213">
        <f>SUM(R83:R290)</f>
        <v>0</v>
      </c>
      <c r="S82" s="212"/>
      <c r="T82" s="214">
        <f>SUM(T83:T290)</f>
        <v>0</v>
      </c>
      <c r="AR82" s="215" t="s">
        <v>78</v>
      </c>
      <c r="AT82" s="216" t="s">
        <v>69</v>
      </c>
      <c r="AU82" s="216" t="s">
        <v>78</v>
      </c>
      <c r="AY82" s="215" t="s">
        <v>134</v>
      </c>
      <c r="BK82" s="217">
        <f>SUM(BK83:BK290)</f>
        <v>0</v>
      </c>
    </row>
    <row r="83" s="1" customFormat="1" ht="25.5" customHeight="1">
      <c r="B83" s="45"/>
      <c r="C83" s="220" t="s">
        <v>78</v>
      </c>
      <c r="D83" s="220" t="s">
        <v>136</v>
      </c>
      <c r="E83" s="221" t="s">
        <v>1020</v>
      </c>
      <c r="F83" s="222" t="s">
        <v>1021</v>
      </c>
      <c r="G83" s="223" t="s">
        <v>326</v>
      </c>
      <c r="H83" s="224">
        <v>1</v>
      </c>
      <c r="I83" s="225"/>
      <c r="J83" s="226">
        <f>ROUND(I83*H83,2)</f>
        <v>0</v>
      </c>
      <c r="K83" s="222" t="s">
        <v>140</v>
      </c>
      <c r="L83" s="71"/>
      <c r="M83" s="227" t="s">
        <v>21</v>
      </c>
      <c r="N83" s="228" t="s">
        <v>41</v>
      </c>
      <c r="O83" s="46"/>
      <c r="P83" s="229">
        <f>O83*H83</f>
        <v>0</v>
      </c>
      <c r="Q83" s="229">
        <v>0</v>
      </c>
      <c r="R83" s="229">
        <f>Q83*H83</f>
        <v>0</v>
      </c>
      <c r="S83" s="229">
        <v>0</v>
      </c>
      <c r="T83" s="230">
        <f>S83*H83</f>
        <v>0</v>
      </c>
      <c r="AR83" s="23" t="s">
        <v>141</v>
      </c>
      <c r="AT83" s="23" t="s">
        <v>136</v>
      </c>
      <c r="AU83" s="23" t="s">
        <v>80</v>
      </c>
      <c r="AY83" s="23" t="s">
        <v>134</v>
      </c>
      <c r="BE83" s="231">
        <f>IF(N83="základní",J83,0)</f>
        <v>0</v>
      </c>
      <c r="BF83" s="231">
        <f>IF(N83="snížená",J83,0)</f>
        <v>0</v>
      </c>
      <c r="BG83" s="231">
        <f>IF(N83="zákl. přenesená",J83,0)</f>
        <v>0</v>
      </c>
      <c r="BH83" s="231">
        <f>IF(N83="sníž. přenesená",J83,0)</f>
        <v>0</v>
      </c>
      <c r="BI83" s="231">
        <f>IF(N83="nulová",J83,0)</f>
        <v>0</v>
      </c>
      <c r="BJ83" s="23" t="s">
        <v>78</v>
      </c>
      <c r="BK83" s="231">
        <f>ROUND(I83*H83,2)</f>
        <v>0</v>
      </c>
      <c r="BL83" s="23" t="s">
        <v>141</v>
      </c>
      <c r="BM83" s="23" t="s">
        <v>80</v>
      </c>
    </row>
    <row r="84" s="1" customFormat="1">
      <c r="B84" s="45"/>
      <c r="C84" s="73"/>
      <c r="D84" s="232" t="s">
        <v>142</v>
      </c>
      <c r="E84" s="73"/>
      <c r="F84" s="233" t="s">
        <v>1022</v>
      </c>
      <c r="G84" s="73"/>
      <c r="H84" s="73"/>
      <c r="I84" s="190"/>
      <c r="J84" s="73"/>
      <c r="K84" s="73"/>
      <c r="L84" s="71"/>
      <c r="M84" s="234"/>
      <c r="N84" s="46"/>
      <c r="O84" s="46"/>
      <c r="P84" s="46"/>
      <c r="Q84" s="46"/>
      <c r="R84" s="46"/>
      <c r="S84" s="46"/>
      <c r="T84" s="94"/>
      <c r="AT84" s="23" t="s">
        <v>142</v>
      </c>
      <c r="AU84" s="23" t="s">
        <v>80</v>
      </c>
    </row>
    <row r="85" s="11" customFormat="1">
      <c r="B85" s="235"/>
      <c r="C85" s="236"/>
      <c r="D85" s="232" t="s">
        <v>144</v>
      </c>
      <c r="E85" s="237" t="s">
        <v>21</v>
      </c>
      <c r="F85" s="238" t="s">
        <v>78</v>
      </c>
      <c r="G85" s="236"/>
      <c r="H85" s="239">
        <v>1</v>
      </c>
      <c r="I85" s="240"/>
      <c r="J85" s="236"/>
      <c r="K85" s="236"/>
      <c r="L85" s="241"/>
      <c r="M85" s="242"/>
      <c r="N85" s="243"/>
      <c r="O85" s="243"/>
      <c r="P85" s="243"/>
      <c r="Q85" s="243"/>
      <c r="R85" s="243"/>
      <c r="S85" s="243"/>
      <c r="T85" s="244"/>
      <c r="AT85" s="245" t="s">
        <v>144</v>
      </c>
      <c r="AU85" s="245" t="s">
        <v>80</v>
      </c>
      <c r="AV85" s="11" t="s">
        <v>80</v>
      </c>
      <c r="AW85" s="11" t="s">
        <v>33</v>
      </c>
      <c r="AX85" s="11" t="s">
        <v>70</v>
      </c>
      <c r="AY85" s="245" t="s">
        <v>134</v>
      </c>
    </row>
    <row r="86" s="12" customFormat="1">
      <c r="B86" s="246"/>
      <c r="C86" s="247"/>
      <c r="D86" s="232" t="s">
        <v>144</v>
      </c>
      <c r="E86" s="248" t="s">
        <v>21</v>
      </c>
      <c r="F86" s="249" t="s">
        <v>158</v>
      </c>
      <c r="G86" s="247"/>
      <c r="H86" s="248" t="s">
        <v>21</v>
      </c>
      <c r="I86" s="250"/>
      <c r="J86" s="247"/>
      <c r="K86" s="247"/>
      <c r="L86" s="251"/>
      <c r="M86" s="252"/>
      <c r="N86" s="253"/>
      <c r="O86" s="253"/>
      <c r="P86" s="253"/>
      <c r="Q86" s="253"/>
      <c r="R86" s="253"/>
      <c r="S86" s="253"/>
      <c r="T86" s="254"/>
      <c r="AT86" s="255" t="s">
        <v>144</v>
      </c>
      <c r="AU86" s="255" t="s">
        <v>80</v>
      </c>
      <c r="AV86" s="12" t="s">
        <v>78</v>
      </c>
      <c r="AW86" s="12" t="s">
        <v>33</v>
      </c>
      <c r="AX86" s="12" t="s">
        <v>70</v>
      </c>
      <c r="AY86" s="255" t="s">
        <v>134</v>
      </c>
    </row>
    <row r="87" s="13" customFormat="1">
      <c r="B87" s="256"/>
      <c r="C87" s="257"/>
      <c r="D87" s="232" t="s">
        <v>144</v>
      </c>
      <c r="E87" s="258" t="s">
        <v>21</v>
      </c>
      <c r="F87" s="259" t="s">
        <v>148</v>
      </c>
      <c r="G87" s="257"/>
      <c r="H87" s="260">
        <v>1</v>
      </c>
      <c r="I87" s="261"/>
      <c r="J87" s="257"/>
      <c r="K87" s="257"/>
      <c r="L87" s="262"/>
      <c r="M87" s="263"/>
      <c r="N87" s="264"/>
      <c r="O87" s="264"/>
      <c r="P87" s="264"/>
      <c r="Q87" s="264"/>
      <c r="R87" s="264"/>
      <c r="S87" s="264"/>
      <c r="T87" s="265"/>
      <c r="AT87" s="266" t="s">
        <v>144</v>
      </c>
      <c r="AU87" s="266" t="s">
        <v>80</v>
      </c>
      <c r="AV87" s="13" t="s">
        <v>141</v>
      </c>
      <c r="AW87" s="13" t="s">
        <v>33</v>
      </c>
      <c r="AX87" s="13" t="s">
        <v>78</v>
      </c>
      <c r="AY87" s="266" t="s">
        <v>134</v>
      </c>
    </row>
    <row r="88" s="1" customFormat="1" ht="25.5" customHeight="1">
      <c r="B88" s="45"/>
      <c r="C88" s="220" t="s">
        <v>80</v>
      </c>
      <c r="D88" s="220" t="s">
        <v>136</v>
      </c>
      <c r="E88" s="221" t="s">
        <v>1023</v>
      </c>
      <c r="F88" s="222" t="s">
        <v>1024</v>
      </c>
      <c r="G88" s="223" t="s">
        <v>326</v>
      </c>
      <c r="H88" s="224">
        <v>1</v>
      </c>
      <c r="I88" s="225"/>
      <c r="J88" s="226">
        <f>ROUND(I88*H88,2)</f>
        <v>0</v>
      </c>
      <c r="K88" s="222" t="s">
        <v>140</v>
      </c>
      <c r="L88" s="71"/>
      <c r="M88" s="227" t="s">
        <v>21</v>
      </c>
      <c r="N88" s="228" t="s">
        <v>41</v>
      </c>
      <c r="O88" s="46"/>
      <c r="P88" s="229">
        <f>O88*H88</f>
        <v>0</v>
      </c>
      <c r="Q88" s="229">
        <v>0</v>
      </c>
      <c r="R88" s="229">
        <f>Q88*H88</f>
        <v>0</v>
      </c>
      <c r="S88" s="229">
        <v>0</v>
      </c>
      <c r="T88" s="230">
        <f>S88*H88</f>
        <v>0</v>
      </c>
      <c r="AR88" s="23" t="s">
        <v>141</v>
      </c>
      <c r="AT88" s="23" t="s">
        <v>136</v>
      </c>
      <c r="AU88" s="23" t="s">
        <v>80</v>
      </c>
      <c r="AY88" s="23" t="s">
        <v>134</v>
      </c>
      <c r="BE88" s="231">
        <f>IF(N88="základní",J88,0)</f>
        <v>0</v>
      </c>
      <c r="BF88" s="231">
        <f>IF(N88="snížená",J88,0)</f>
        <v>0</v>
      </c>
      <c r="BG88" s="231">
        <f>IF(N88="zákl. přenesená",J88,0)</f>
        <v>0</v>
      </c>
      <c r="BH88" s="231">
        <f>IF(N88="sníž. přenesená",J88,0)</f>
        <v>0</v>
      </c>
      <c r="BI88" s="231">
        <f>IF(N88="nulová",J88,0)</f>
        <v>0</v>
      </c>
      <c r="BJ88" s="23" t="s">
        <v>78</v>
      </c>
      <c r="BK88" s="231">
        <f>ROUND(I88*H88,2)</f>
        <v>0</v>
      </c>
      <c r="BL88" s="23" t="s">
        <v>141</v>
      </c>
      <c r="BM88" s="23" t="s">
        <v>141</v>
      </c>
    </row>
    <row r="89" s="1" customFormat="1">
      <c r="B89" s="45"/>
      <c r="C89" s="73"/>
      <c r="D89" s="232" t="s">
        <v>142</v>
      </c>
      <c r="E89" s="73"/>
      <c r="F89" s="233" t="s">
        <v>1025</v>
      </c>
      <c r="G89" s="73"/>
      <c r="H89" s="73"/>
      <c r="I89" s="190"/>
      <c r="J89" s="73"/>
      <c r="K89" s="73"/>
      <c r="L89" s="71"/>
      <c r="M89" s="234"/>
      <c r="N89" s="46"/>
      <c r="O89" s="46"/>
      <c r="P89" s="46"/>
      <c r="Q89" s="46"/>
      <c r="R89" s="46"/>
      <c r="S89" s="46"/>
      <c r="T89" s="94"/>
      <c r="AT89" s="23" t="s">
        <v>142</v>
      </c>
      <c r="AU89" s="23" t="s">
        <v>80</v>
      </c>
    </row>
    <row r="90" s="11" customFormat="1">
      <c r="B90" s="235"/>
      <c r="C90" s="236"/>
      <c r="D90" s="232" t="s">
        <v>144</v>
      </c>
      <c r="E90" s="237" t="s">
        <v>21</v>
      </c>
      <c r="F90" s="238" t="s">
        <v>78</v>
      </c>
      <c r="G90" s="236"/>
      <c r="H90" s="239">
        <v>1</v>
      </c>
      <c r="I90" s="240"/>
      <c r="J90" s="236"/>
      <c r="K90" s="236"/>
      <c r="L90" s="241"/>
      <c r="M90" s="242"/>
      <c r="N90" s="243"/>
      <c r="O90" s="243"/>
      <c r="P90" s="243"/>
      <c r="Q90" s="243"/>
      <c r="R90" s="243"/>
      <c r="S90" s="243"/>
      <c r="T90" s="244"/>
      <c r="AT90" s="245" t="s">
        <v>144</v>
      </c>
      <c r="AU90" s="245" t="s">
        <v>80</v>
      </c>
      <c r="AV90" s="11" t="s">
        <v>80</v>
      </c>
      <c r="AW90" s="11" t="s">
        <v>33</v>
      </c>
      <c r="AX90" s="11" t="s">
        <v>70</v>
      </c>
      <c r="AY90" s="245" t="s">
        <v>134</v>
      </c>
    </row>
    <row r="91" s="12" customFormat="1">
      <c r="B91" s="246"/>
      <c r="C91" s="247"/>
      <c r="D91" s="232" t="s">
        <v>144</v>
      </c>
      <c r="E91" s="248" t="s">
        <v>21</v>
      </c>
      <c r="F91" s="249" t="s">
        <v>158</v>
      </c>
      <c r="G91" s="247"/>
      <c r="H91" s="248" t="s">
        <v>21</v>
      </c>
      <c r="I91" s="250"/>
      <c r="J91" s="247"/>
      <c r="K91" s="247"/>
      <c r="L91" s="251"/>
      <c r="M91" s="252"/>
      <c r="N91" s="253"/>
      <c r="O91" s="253"/>
      <c r="P91" s="253"/>
      <c r="Q91" s="253"/>
      <c r="R91" s="253"/>
      <c r="S91" s="253"/>
      <c r="T91" s="254"/>
      <c r="AT91" s="255" t="s">
        <v>144</v>
      </c>
      <c r="AU91" s="255" t="s">
        <v>80</v>
      </c>
      <c r="AV91" s="12" t="s">
        <v>78</v>
      </c>
      <c r="AW91" s="12" t="s">
        <v>33</v>
      </c>
      <c r="AX91" s="12" t="s">
        <v>70</v>
      </c>
      <c r="AY91" s="255" t="s">
        <v>134</v>
      </c>
    </row>
    <row r="92" s="13" customFormat="1">
      <c r="B92" s="256"/>
      <c r="C92" s="257"/>
      <c r="D92" s="232" t="s">
        <v>144</v>
      </c>
      <c r="E92" s="258" t="s">
        <v>21</v>
      </c>
      <c r="F92" s="259" t="s">
        <v>148</v>
      </c>
      <c r="G92" s="257"/>
      <c r="H92" s="260">
        <v>1</v>
      </c>
      <c r="I92" s="261"/>
      <c r="J92" s="257"/>
      <c r="K92" s="257"/>
      <c r="L92" s="262"/>
      <c r="M92" s="263"/>
      <c r="N92" s="264"/>
      <c r="O92" s="264"/>
      <c r="P92" s="264"/>
      <c r="Q92" s="264"/>
      <c r="R92" s="264"/>
      <c r="S92" s="264"/>
      <c r="T92" s="265"/>
      <c r="AT92" s="266" t="s">
        <v>144</v>
      </c>
      <c r="AU92" s="266" t="s">
        <v>80</v>
      </c>
      <c r="AV92" s="13" t="s">
        <v>141</v>
      </c>
      <c r="AW92" s="13" t="s">
        <v>33</v>
      </c>
      <c r="AX92" s="13" t="s">
        <v>78</v>
      </c>
      <c r="AY92" s="266" t="s">
        <v>134</v>
      </c>
    </row>
    <row r="93" s="1" customFormat="1" ht="38.25" customHeight="1">
      <c r="B93" s="45"/>
      <c r="C93" s="220" t="s">
        <v>153</v>
      </c>
      <c r="D93" s="220" t="s">
        <v>136</v>
      </c>
      <c r="E93" s="221" t="s">
        <v>1026</v>
      </c>
      <c r="F93" s="222" t="s">
        <v>1027</v>
      </c>
      <c r="G93" s="223" t="s">
        <v>199</v>
      </c>
      <c r="H93" s="224">
        <v>90.989999999999995</v>
      </c>
      <c r="I93" s="225"/>
      <c r="J93" s="226">
        <f>ROUND(I93*H93,2)</f>
        <v>0</v>
      </c>
      <c r="K93" s="222" t="s">
        <v>140</v>
      </c>
      <c r="L93" s="71"/>
      <c r="M93" s="227" t="s">
        <v>21</v>
      </c>
      <c r="N93" s="228" t="s">
        <v>41</v>
      </c>
      <c r="O93" s="46"/>
      <c r="P93" s="229">
        <f>O93*H93</f>
        <v>0</v>
      </c>
      <c r="Q93" s="229">
        <v>0</v>
      </c>
      <c r="R93" s="229">
        <f>Q93*H93</f>
        <v>0</v>
      </c>
      <c r="S93" s="229">
        <v>0</v>
      </c>
      <c r="T93" s="230">
        <f>S93*H93</f>
        <v>0</v>
      </c>
      <c r="AR93" s="23" t="s">
        <v>141</v>
      </c>
      <c r="AT93" s="23" t="s">
        <v>136</v>
      </c>
      <c r="AU93" s="23" t="s">
        <v>80</v>
      </c>
      <c r="AY93" s="23" t="s">
        <v>134</v>
      </c>
      <c r="BE93" s="231">
        <f>IF(N93="základní",J93,0)</f>
        <v>0</v>
      </c>
      <c r="BF93" s="231">
        <f>IF(N93="snížená",J93,0)</f>
        <v>0</v>
      </c>
      <c r="BG93" s="231">
        <f>IF(N93="zákl. přenesená",J93,0)</f>
        <v>0</v>
      </c>
      <c r="BH93" s="231">
        <f>IF(N93="sníž. přenesená",J93,0)</f>
        <v>0</v>
      </c>
      <c r="BI93" s="231">
        <f>IF(N93="nulová",J93,0)</f>
        <v>0</v>
      </c>
      <c r="BJ93" s="23" t="s">
        <v>78</v>
      </c>
      <c r="BK93" s="231">
        <f>ROUND(I93*H93,2)</f>
        <v>0</v>
      </c>
      <c r="BL93" s="23" t="s">
        <v>141</v>
      </c>
      <c r="BM93" s="23" t="s">
        <v>156</v>
      </c>
    </row>
    <row r="94" s="1" customFormat="1">
      <c r="B94" s="45"/>
      <c r="C94" s="73"/>
      <c r="D94" s="232" t="s">
        <v>142</v>
      </c>
      <c r="E94" s="73"/>
      <c r="F94" s="233" t="s">
        <v>1028</v>
      </c>
      <c r="G94" s="73"/>
      <c r="H94" s="73"/>
      <c r="I94" s="190"/>
      <c r="J94" s="73"/>
      <c r="K94" s="73"/>
      <c r="L94" s="71"/>
      <c r="M94" s="234"/>
      <c r="N94" s="46"/>
      <c r="O94" s="46"/>
      <c r="P94" s="46"/>
      <c r="Q94" s="46"/>
      <c r="R94" s="46"/>
      <c r="S94" s="46"/>
      <c r="T94" s="94"/>
      <c r="AT94" s="23" t="s">
        <v>142</v>
      </c>
      <c r="AU94" s="23" t="s">
        <v>80</v>
      </c>
    </row>
    <row r="95" s="11" customFormat="1">
      <c r="B95" s="235"/>
      <c r="C95" s="236"/>
      <c r="D95" s="232" t="s">
        <v>144</v>
      </c>
      <c r="E95" s="237" t="s">
        <v>21</v>
      </c>
      <c r="F95" s="238" t="s">
        <v>1029</v>
      </c>
      <c r="G95" s="236"/>
      <c r="H95" s="239">
        <v>90.989999999999995</v>
      </c>
      <c r="I95" s="240"/>
      <c r="J95" s="236"/>
      <c r="K95" s="236"/>
      <c r="L95" s="241"/>
      <c r="M95" s="242"/>
      <c r="N95" s="243"/>
      <c r="O95" s="243"/>
      <c r="P95" s="243"/>
      <c r="Q95" s="243"/>
      <c r="R95" s="243"/>
      <c r="S95" s="243"/>
      <c r="T95" s="244"/>
      <c r="AT95" s="245" t="s">
        <v>144</v>
      </c>
      <c r="AU95" s="245" t="s">
        <v>80</v>
      </c>
      <c r="AV95" s="11" t="s">
        <v>80</v>
      </c>
      <c r="AW95" s="11" t="s">
        <v>33</v>
      </c>
      <c r="AX95" s="11" t="s">
        <v>70</v>
      </c>
      <c r="AY95" s="245" t="s">
        <v>134</v>
      </c>
    </row>
    <row r="96" s="13" customFormat="1">
      <c r="B96" s="256"/>
      <c r="C96" s="257"/>
      <c r="D96" s="232" t="s">
        <v>144</v>
      </c>
      <c r="E96" s="258" t="s">
        <v>21</v>
      </c>
      <c r="F96" s="259" t="s">
        <v>148</v>
      </c>
      <c r="G96" s="257"/>
      <c r="H96" s="260">
        <v>90.989999999999995</v>
      </c>
      <c r="I96" s="261"/>
      <c r="J96" s="257"/>
      <c r="K96" s="257"/>
      <c r="L96" s="262"/>
      <c r="M96" s="263"/>
      <c r="N96" s="264"/>
      <c r="O96" s="264"/>
      <c r="P96" s="264"/>
      <c r="Q96" s="264"/>
      <c r="R96" s="264"/>
      <c r="S96" s="264"/>
      <c r="T96" s="265"/>
      <c r="AT96" s="266" t="s">
        <v>144</v>
      </c>
      <c r="AU96" s="266" t="s">
        <v>80</v>
      </c>
      <c r="AV96" s="13" t="s">
        <v>141</v>
      </c>
      <c r="AW96" s="13" t="s">
        <v>33</v>
      </c>
      <c r="AX96" s="13" t="s">
        <v>78</v>
      </c>
      <c r="AY96" s="266" t="s">
        <v>134</v>
      </c>
    </row>
    <row r="97" s="1" customFormat="1" ht="38.25" customHeight="1">
      <c r="B97" s="45"/>
      <c r="C97" s="220" t="s">
        <v>141</v>
      </c>
      <c r="D97" s="220" t="s">
        <v>136</v>
      </c>
      <c r="E97" s="221" t="s">
        <v>1030</v>
      </c>
      <c r="F97" s="222" t="s">
        <v>1031</v>
      </c>
      <c r="G97" s="223" t="s">
        <v>326</v>
      </c>
      <c r="H97" s="224">
        <v>1</v>
      </c>
      <c r="I97" s="225"/>
      <c r="J97" s="226">
        <f>ROUND(I97*H97,2)</f>
        <v>0</v>
      </c>
      <c r="K97" s="222" t="s">
        <v>140</v>
      </c>
      <c r="L97" s="71"/>
      <c r="M97" s="227" t="s">
        <v>21</v>
      </c>
      <c r="N97" s="228" t="s">
        <v>41</v>
      </c>
      <c r="O97" s="46"/>
      <c r="P97" s="229">
        <f>O97*H97</f>
        <v>0</v>
      </c>
      <c r="Q97" s="229">
        <v>0</v>
      </c>
      <c r="R97" s="229">
        <f>Q97*H97</f>
        <v>0</v>
      </c>
      <c r="S97" s="229">
        <v>0</v>
      </c>
      <c r="T97" s="230">
        <f>S97*H97</f>
        <v>0</v>
      </c>
      <c r="AR97" s="23" t="s">
        <v>141</v>
      </c>
      <c r="AT97" s="23" t="s">
        <v>136</v>
      </c>
      <c r="AU97" s="23" t="s">
        <v>80</v>
      </c>
      <c r="AY97" s="23" t="s">
        <v>134</v>
      </c>
      <c r="BE97" s="231">
        <f>IF(N97="základní",J97,0)</f>
        <v>0</v>
      </c>
      <c r="BF97" s="231">
        <f>IF(N97="snížená",J97,0)</f>
        <v>0</v>
      </c>
      <c r="BG97" s="231">
        <f>IF(N97="zákl. přenesená",J97,0)</f>
        <v>0</v>
      </c>
      <c r="BH97" s="231">
        <f>IF(N97="sníž. přenesená",J97,0)</f>
        <v>0</v>
      </c>
      <c r="BI97" s="231">
        <f>IF(N97="nulová",J97,0)</f>
        <v>0</v>
      </c>
      <c r="BJ97" s="23" t="s">
        <v>78</v>
      </c>
      <c r="BK97" s="231">
        <f>ROUND(I97*H97,2)</f>
        <v>0</v>
      </c>
      <c r="BL97" s="23" t="s">
        <v>141</v>
      </c>
      <c r="BM97" s="23" t="s">
        <v>161</v>
      </c>
    </row>
    <row r="98" s="1" customFormat="1">
      <c r="B98" s="45"/>
      <c r="C98" s="73"/>
      <c r="D98" s="232" t="s">
        <v>142</v>
      </c>
      <c r="E98" s="73"/>
      <c r="F98" s="233" t="s">
        <v>1032</v>
      </c>
      <c r="G98" s="73"/>
      <c r="H98" s="73"/>
      <c r="I98" s="190"/>
      <c r="J98" s="73"/>
      <c r="K98" s="73"/>
      <c r="L98" s="71"/>
      <c r="M98" s="234"/>
      <c r="N98" s="46"/>
      <c r="O98" s="46"/>
      <c r="P98" s="46"/>
      <c r="Q98" s="46"/>
      <c r="R98" s="46"/>
      <c r="S98" s="46"/>
      <c r="T98" s="94"/>
      <c r="AT98" s="23" t="s">
        <v>142</v>
      </c>
      <c r="AU98" s="23" t="s">
        <v>80</v>
      </c>
    </row>
    <row r="99" s="1" customFormat="1" ht="38.25" customHeight="1">
      <c r="B99" s="45"/>
      <c r="C99" s="220" t="s">
        <v>165</v>
      </c>
      <c r="D99" s="220" t="s">
        <v>136</v>
      </c>
      <c r="E99" s="221" t="s">
        <v>1033</v>
      </c>
      <c r="F99" s="222" t="s">
        <v>1034</v>
      </c>
      <c r="G99" s="223" t="s">
        <v>326</v>
      </c>
      <c r="H99" s="224">
        <v>1</v>
      </c>
      <c r="I99" s="225"/>
      <c r="J99" s="226">
        <f>ROUND(I99*H99,2)</f>
        <v>0</v>
      </c>
      <c r="K99" s="222" t="s">
        <v>140</v>
      </c>
      <c r="L99" s="71"/>
      <c r="M99" s="227" t="s">
        <v>21</v>
      </c>
      <c r="N99" s="228" t="s">
        <v>41</v>
      </c>
      <c r="O99" s="46"/>
      <c r="P99" s="229">
        <f>O99*H99</f>
        <v>0</v>
      </c>
      <c r="Q99" s="229">
        <v>0</v>
      </c>
      <c r="R99" s="229">
        <f>Q99*H99</f>
        <v>0</v>
      </c>
      <c r="S99" s="229">
        <v>0</v>
      </c>
      <c r="T99" s="230">
        <f>S99*H99</f>
        <v>0</v>
      </c>
      <c r="AR99" s="23" t="s">
        <v>141</v>
      </c>
      <c r="AT99" s="23" t="s">
        <v>136</v>
      </c>
      <c r="AU99" s="23" t="s">
        <v>80</v>
      </c>
      <c r="AY99" s="23" t="s">
        <v>134</v>
      </c>
      <c r="BE99" s="231">
        <f>IF(N99="základní",J99,0)</f>
        <v>0</v>
      </c>
      <c r="BF99" s="231">
        <f>IF(N99="snížená",J99,0)</f>
        <v>0</v>
      </c>
      <c r="BG99" s="231">
        <f>IF(N99="zákl. přenesená",J99,0)</f>
        <v>0</v>
      </c>
      <c r="BH99" s="231">
        <f>IF(N99="sníž. přenesená",J99,0)</f>
        <v>0</v>
      </c>
      <c r="BI99" s="231">
        <f>IF(N99="nulová",J99,0)</f>
        <v>0</v>
      </c>
      <c r="BJ99" s="23" t="s">
        <v>78</v>
      </c>
      <c r="BK99" s="231">
        <f>ROUND(I99*H99,2)</f>
        <v>0</v>
      </c>
      <c r="BL99" s="23" t="s">
        <v>141</v>
      </c>
      <c r="BM99" s="23" t="s">
        <v>166</v>
      </c>
    </row>
    <row r="100" s="1" customFormat="1">
      <c r="B100" s="45"/>
      <c r="C100" s="73"/>
      <c r="D100" s="232" t="s">
        <v>142</v>
      </c>
      <c r="E100" s="73"/>
      <c r="F100" s="233" t="s">
        <v>1032</v>
      </c>
      <c r="G100" s="73"/>
      <c r="H100" s="73"/>
      <c r="I100" s="190"/>
      <c r="J100" s="73"/>
      <c r="K100" s="73"/>
      <c r="L100" s="71"/>
      <c r="M100" s="234"/>
      <c r="N100" s="46"/>
      <c r="O100" s="46"/>
      <c r="P100" s="46"/>
      <c r="Q100" s="46"/>
      <c r="R100" s="46"/>
      <c r="S100" s="46"/>
      <c r="T100" s="94"/>
      <c r="AT100" s="23" t="s">
        <v>142</v>
      </c>
      <c r="AU100" s="23" t="s">
        <v>80</v>
      </c>
    </row>
    <row r="101" s="1" customFormat="1" ht="25.5" customHeight="1">
      <c r="B101" s="45"/>
      <c r="C101" s="220" t="s">
        <v>156</v>
      </c>
      <c r="D101" s="220" t="s">
        <v>136</v>
      </c>
      <c r="E101" s="221" t="s">
        <v>1035</v>
      </c>
      <c r="F101" s="222" t="s">
        <v>1036</v>
      </c>
      <c r="G101" s="223" t="s">
        <v>326</v>
      </c>
      <c r="H101" s="224">
        <v>1</v>
      </c>
      <c r="I101" s="225"/>
      <c r="J101" s="226">
        <f>ROUND(I101*H101,2)</f>
        <v>0</v>
      </c>
      <c r="K101" s="222" t="s">
        <v>140</v>
      </c>
      <c r="L101" s="71"/>
      <c r="M101" s="227" t="s">
        <v>21</v>
      </c>
      <c r="N101" s="228" t="s">
        <v>41</v>
      </c>
      <c r="O101" s="46"/>
      <c r="P101" s="229">
        <f>O101*H101</f>
        <v>0</v>
      </c>
      <c r="Q101" s="229">
        <v>0</v>
      </c>
      <c r="R101" s="229">
        <f>Q101*H101</f>
        <v>0</v>
      </c>
      <c r="S101" s="229">
        <v>0</v>
      </c>
      <c r="T101" s="230">
        <f>S101*H101</f>
        <v>0</v>
      </c>
      <c r="AR101" s="23" t="s">
        <v>141</v>
      </c>
      <c r="AT101" s="23" t="s">
        <v>136</v>
      </c>
      <c r="AU101" s="23" t="s">
        <v>80</v>
      </c>
      <c r="AY101" s="23" t="s">
        <v>134</v>
      </c>
      <c r="BE101" s="231">
        <f>IF(N101="základní",J101,0)</f>
        <v>0</v>
      </c>
      <c r="BF101" s="231">
        <f>IF(N101="snížená",J101,0)</f>
        <v>0</v>
      </c>
      <c r="BG101" s="231">
        <f>IF(N101="zákl. přenesená",J101,0)</f>
        <v>0</v>
      </c>
      <c r="BH101" s="231">
        <f>IF(N101="sníž. přenesená",J101,0)</f>
        <v>0</v>
      </c>
      <c r="BI101" s="231">
        <f>IF(N101="nulová",J101,0)</f>
        <v>0</v>
      </c>
      <c r="BJ101" s="23" t="s">
        <v>78</v>
      </c>
      <c r="BK101" s="231">
        <f>ROUND(I101*H101,2)</f>
        <v>0</v>
      </c>
      <c r="BL101" s="23" t="s">
        <v>141</v>
      </c>
      <c r="BM101" s="23" t="s">
        <v>151</v>
      </c>
    </row>
    <row r="102" s="1" customFormat="1">
      <c r="B102" s="45"/>
      <c r="C102" s="73"/>
      <c r="D102" s="232" t="s">
        <v>142</v>
      </c>
      <c r="E102" s="73"/>
      <c r="F102" s="233" t="s">
        <v>1032</v>
      </c>
      <c r="G102" s="73"/>
      <c r="H102" s="73"/>
      <c r="I102" s="190"/>
      <c r="J102" s="73"/>
      <c r="K102" s="73"/>
      <c r="L102" s="71"/>
      <c r="M102" s="234"/>
      <c r="N102" s="46"/>
      <c r="O102" s="46"/>
      <c r="P102" s="46"/>
      <c r="Q102" s="46"/>
      <c r="R102" s="46"/>
      <c r="S102" s="46"/>
      <c r="T102" s="94"/>
      <c r="AT102" s="23" t="s">
        <v>142</v>
      </c>
      <c r="AU102" s="23" t="s">
        <v>80</v>
      </c>
    </row>
    <row r="103" s="1" customFormat="1" ht="51" customHeight="1">
      <c r="B103" s="45"/>
      <c r="C103" s="220" t="s">
        <v>171</v>
      </c>
      <c r="D103" s="220" t="s">
        <v>136</v>
      </c>
      <c r="E103" s="221" t="s">
        <v>1037</v>
      </c>
      <c r="F103" s="222" t="s">
        <v>1038</v>
      </c>
      <c r="G103" s="223" t="s">
        <v>326</v>
      </c>
      <c r="H103" s="224">
        <v>3</v>
      </c>
      <c r="I103" s="225"/>
      <c r="J103" s="226">
        <f>ROUND(I103*H103,2)</f>
        <v>0</v>
      </c>
      <c r="K103" s="222" t="s">
        <v>140</v>
      </c>
      <c r="L103" s="71"/>
      <c r="M103" s="227" t="s">
        <v>21</v>
      </c>
      <c r="N103" s="228" t="s">
        <v>41</v>
      </c>
      <c r="O103" s="46"/>
      <c r="P103" s="229">
        <f>O103*H103</f>
        <v>0</v>
      </c>
      <c r="Q103" s="229">
        <v>0</v>
      </c>
      <c r="R103" s="229">
        <f>Q103*H103</f>
        <v>0</v>
      </c>
      <c r="S103" s="229">
        <v>0</v>
      </c>
      <c r="T103" s="230">
        <f>S103*H103</f>
        <v>0</v>
      </c>
      <c r="AR103" s="23" t="s">
        <v>141</v>
      </c>
      <c r="AT103" s="23" t="s">
        <v>136</v>
      </c>
      <c r="AU103" s="23" t="s">
        <v>80</v>
      </c>
      <c r="AY103" s="23" t="s">
        <v>134</v>
      </c>
      <c r="BE103" s="231">
        <f>IF(N103="základní",J103,0)</f>
        <v>0</v>
      </c>
      <c r="BF103" s="231">
        <f>IF(N103="snížená",J103,0)</f>
        <v>0</v>
      </c>
      <c r="BG103" s="231">
        <f>IF(N103="zákl. přenesená",J103,0)</f>
        <v>0</v>
      </c>
      <c r="BH103" s="231">
        <f>IF(N103="sníž. přenesená",J103,0)</f>
        <v>0</v>
      </c>
      <c r="BI103" s="231">
        <f>IF(N103="nulová",J103,0)</f>
        <v>0</v>
      </c>
      <c r="BJ103" s="23" t="s">
        <v>78</v>
      </c>
      <c r="BK103" s="231">
        <f>ROUND(I103*H103,2)</f>
        <v>0</v>
      </c>
      <c r="BL103" s="23" t="s">
        <v>141</v>
      </c>
      <c r="BM103" s="23" t="s">
        <v>174</v>
      </c>
    </row>
    <row r="104" s="1" customFormat="1">
      <c r="B104" s="45"/>
      <c r="C104" s="73"/>
      <c r="D104" s="232" t="s">
        <v>142</v>
      </c>
      <c r="E104" s="73"/>
      <c r="F104" s="233" t="s">
        <v>1032</v>
      </c>
      <c r="G104" s="73"/>
      <c r="H104" s="73"/>
      <c r="I104" s="190"/>
      <c r="J104" s="73"/>
      <c r="K104" s="73"/>
      <c r="L104" s="71"/>
      <c r="M104" s="234"/>
      <c r="N104" s="46"/>
      <c r="O104" s="46"/>
      <c r="P104" s="46"/>
      <c r="Q104" s="46"/>
      <c r="R104" s="46"/>
      <c r="S104" s="46"/>
      <c r="T104" s="94"/>
      <c r="AT104" s="23" t="s">
        <v>142</v>
      </c>
      <c r="AU104" s="23" t="s">
        <v>80</v>
      </c>
    </row>
    <row r="105" s="11" customFormat="1">
      <c r="B105" s="235"/>
      <c r="C105" s="236"/>
      <c r="D105" s="232" t="s">
        <v>144</v>
      </c>
      <c r="E105" s="237" t="s">
        <v>21</v>
      </c>
      <c r="F105" s="238" t="s">
        <v>1039</v>
      </c>
      <c r="G105" s="236"/>
      <c r="H105" s="239">
        <v>3</v>
      </c>
      <c r="I105" s="240"/>
      <c r="J105" s="236"/>
      <c r="K105" s="236"/>
      <c r="L105" s="241"/>
      <c r="M105" s="242"/>
      <c r="N105" s="243"/>
      <c r="O105" s="243"/>
      <c r="P105" s="243"/>
      <c r="Q105" s="243"/>
      <c r="R105" s="243"/>
      <c r="S105" s="243"/>
      <c r="T105" s="244"/>
      <c r="AT105" s="245" t="s">
        <v>144</v>
      </c>
      <c r="AU105" s="245" t="s">
        <v>80</v>
      </c>
      <c r="AV105" s="11" t="s">
        <v>80</v>
      </c>
      <c r="AW105" s="11" t="s">
        <v>33</v>
      </c>
      <c r="AX105" s="11" t="s">
        <v>70</v>
      </c>
      <c r="AY105" s="245" t="s">
        <v>134</v>
      </c>
    </row>
    <row r="106" s="13" customFormat="1">
      <c r="B106" s="256"/>
      <c r="C106" s="257"/>
      <c r="D106" s="232" t="s">
        <v>144</v>
      </c>
      <c r="E106" s="258" t="s">
        <v>21</v>
      </c>
      <c r="F106" s="259" t="s">
        <v>148</v>
      </c>
      <c r="G106" s="257"/>
      <c r="H106" s="260">
        <v>3</v>
      </c>
      <c r="I106" s="261"/>
      <c r="J106" s="257"/>
      <c r="K106" s="257"/>
      <c r="L106" s="262"/>
      <c r="M106" s="263"/>
      <c r="N106" s="264"/>
      <c r="O106" s="264"/>
      <c r="P106" s="264"/>
      <c r="Q106" s="264"/>
      <c r="R106" s="264"/>
      <c r="S106" s="264"/>
      <c r="T106" s="265"/>
      <c r="AT106" s="266" t="s">
        <v>144</v>
      </c>
      <c r="AU106" s="266" t="s">
        <v>80</v>
      </c>
      <c r="AV106" s="13" t="s">
        <v>141</v>
      </c>
      <c r="AW106" s="13" t="s">
        <v>33</v>
      </c>
      <c r="AX106" s="13" t="s">
        <v>78</v>
      </c>
      <c r="AY106" s="266" t="s">
        <v>134</v>
      </c>
    </row>
    <row r="107" s="1" customFormat="1" ht="38.25" customHeight="1">
      <c r="B107" s="45"/>
      <c r="C107" s="220" t="s">
        <v>161</v>
      </c>
      <c r="D107" s="220" t="s">
        <v>136</v>
      </c>
      <c r="E107" s="221" t="s">
        <v>1040</v>
      </c>
      <c r="F107" s="222" t="s">
        <v>1041</v>
      </c>
      <c r="G107" s="223" t="s">
        <v>326</v>
      </c>
      <c r="H107" s="224">
        <v>3</v>
      </c>
      <c r="I107" s="225"/>
      <c r="J107" s="226">
        <f>ROUND(I107*H107,2)</f>
        <v>0</v>
      </c>
      <c r="K107" s="222" t="s">
        <v>140</v>
      </c>
      <c r="L107" s="71"/>
      <c r="M107" s="227" t="s">
        <v>21</v>
      </c>
      <c r="N107" s="228" t="s">
        <v>41</v>
      </c>
      <c r="O107" s="46"/>
      <c r="P107" s="229">
        <f>O107*H107</f>
        <v>0</v>
      </c>
      <c r="Q107" s="229">
        <v>0</v>
      </c>
      <c r="R107" s="229">
        <f>Q107*H107</f>
        <v>0</v>
      </c>
      <c r="S107" s="229">
        <v>0</v>
      </c>
      <c r="T107" s="230">
        <f>S107*H107</f>
        <v>0</v>
      </c>
      <c r="AR107" s="23" t="s">
        <v>141</v>
      </c>
      <c r="AT107" s="23" t="s">
        <v>136</v>
      </c>
      <c r="AU107" s="23" t="s">
        <v>80</v>
      </c>
      <c r="AY107" s="23" t="s">
        <v>134</v>
      </c>
      <c r="BE107" s="231">
        <f>IF(N107="základní",J107,0)</f>
        <v>0</v>
      </c>
      <c r="BF107" s="231">
        <f>IF(N107="snížená",J107,0)</f>
        <v>0</v>
      </c>
      <c r="BG107" s="231">
        <f>IF(N107="zákl. přenesená",J107,0)</f>
        <v>0</v>
      </c>
      <c r="BH107" s="231">
        <f>IF(N107="sníž. přenesená",J107,0)</f>
        <v>0</v>
      </c>
      <c r="BI107" s="231">
        <f>IF(N107="nulová",J107,0)</f>
        <v>0</v>
      </c>
      <c r="BJ107" s="23" t="s">
        <v>78</v>
      </c>
      <c r="BK107" s="231">
        <f>ROUND(I107*H107,2)</f>
        <v>0</v>
      </c>
      <c r="BL107" s="23" t="s">
        <v>141</v>
      </c>
      <c r="BM107" s="23" t="s">
        <v>177</v>
      </c>
    </row>
    <row r="108" s="1" customFormat="1">
      <c r="B108" s="45"/>
      <c r="C108" s="73"/>
      <c r="D108" s="232" t="s">
        <v>142</v>
      </c>
      <c r="E108" s="73"/>
      <c r="F108" s="233" t="s">
        <v>1032</v>
      </c>
      <c r="G108" s="73"/>
      <c r="H108" s="73"/>
      <c r="I108" s="190"/>
      <c r="J108" s="73"/>
      <c r="K108" s="73"/>
      <c r="L108" s="71"/>
      <c r="M108" s="234"/>
      <c r="N108" s="46"/>
      <c r="O108" s="46"/>
      <c r="P108" s="46"/>
      <c r="Q108" s="46"/>
      <c r="R108" s="46"/>
      <c r="S108" s="46"/>
      <c r="T108" s="94"/>
      <c r="AT108" s="23" t="s">
        <v>142</v>
      </c>
      <c r="AU108" s="23" t="s">
        <v>80</v>
      </c>
    </row>
    <row r="109" s="11" customFormat="1">
      <c r="B109" s="235"/>
      <c r="C109" s="236"/>
      <c r="D109" s="232" t="s">
        <v>144</v>
      </c>
      <c r="E109" s="237" t="s">
        <v>21</v>
      </c>
      <c r="F109" s="238" t="s">
        <v>1039</v>
      </c>
      <c r="G109" s="236"/>
      <c r="H109" s="239">
        <v>3</v>
      </c>
      <c r="I109" s="240"/>
      <c r="J109" s="236"/>
      <c r="K109" s="236"/>
      <c r="L109" s="241"/>
      <c r="M109" s="242"/>
      <c r="N109" s="243"/>
      <c r="O109" s="243"/>
      <c r="P109" s="243"/>
      <c r="Q109" s="243"/>
      <c r="R109" s="243"/>
      <c r="S109" s="243"/>
      <c r="T109" s="244"/>
      <c r="AT109" s="245" t="s">
        <v>144</v>
      </c>
      <c r="AU109" s="245" t="s">
        <v>80</v>
      </c>
      <c r="AV109" s="11" t="s">
        <v>80</v>
      </c>
      <c r="AW109" s="11" t="s">
        <v>33</v>
      </c>
      <c r="AX109" s="11" t="s">
        <v>70</v>
      </c>
      <c r="AY109" s="245" t="s">
        <v>134</v>
      </c>
    </row>
    <row r="110" s="13" customFormat="1">
      <c r="B110" s="256"/>
      <c r="C110" s="257"/>
      <c r="D110" s="232" t="s">
        <v>144</v>
      </c>
      <c r="E110" s="258" t="s">
        <v>21</v>
      </c>
      <c r="F110" s="259" t="s">
        <v>148</v>
      </c>
      <c r="G110" s="257"/>
      <c r="H110" s="260">
        <v>3</v>
      </c>
      <c r="I110" s="261"/>
      <c r="J110" s="257"/>
      <c r="K110" s="257"/>
      <c r="L110" s="262"/>
      <c r="M110" s="263"/>
      <c r="N110" s="264"/>
      <c r="O110" s="264"/>
      <c r="P110" s="264"/>
      <c r="Q110" s="264"/>
      <c r="R110" s="264"/>
      <c r="S110" s="264"/>
      <c r="T110" s="265"/>
      <c r="AT110" s="266" t="s">
        <v>144</v>
      </c>
      <c r="AU110" s="266" t="s">
        <v>80</v>
      </c>
      <c r="AV110" s="13" t="s">
        <v>141</v>
      </c>
      <c r="AW110" s="13" t="s">
        <v>33</v>
      </c>
      <c r="AX110" s="13" t="s">
        <v>78</v>
      </c>
      <c r="AY110" s="266" t="s">
        <v>134</v>
      </c>
    </row>
    <row r="111" s="1" customFormat="1" ht="38.25" customHeight="1">
      <c r="B111" s="45"/>
      <c r="C111" s="220" t="s">
        <v>178</v>
      </c>
      <c r="D111" s="220" t="s">
        <v>136</v>
      </c>
      <c r="E111" s="221" t="s">
        <v>1042</v>
      </c>
      <c r="F111" s="222" t="s">
        <v>1043</v>
      </c>
      <c r="G111" s="223" t="s">
        <v>326</v>
      </c>
      <c r="H111" s="224">
        <v>3</v>
      </c>
      <c r="I111" s="225"/>
      <c r="J111" s="226">
        <f>ROUND(I111*H111,2)</f>
        <v>0</v>
      </c>
      <c r="K111" s="222" t="s">
        <v>140</v>
      </c>
      <c r="L111" s="71"/>
      <c r="M111" s="227" t="s">
        <v>21</v>
      </c>
      <c r="N111" s="228" t="s">
        <v>41</v>
      </c>
      <c r="O111" s="46"/>
      <c r="P111" s="229">
        <f>O111*H111</f>
        <v>0</v>
      </c>
      <c r="Q111" s="229">
        <v>0</v>
      </c>
      <c r="R111" s="229">
        <f>Q111*H111</f>
        <v>0</v>
      </c>
      <c r="S111" s="229">
        <v>0</v>
      </c>
      <c r="T111" s="230">
        <f>S111*H111</f>
        <v>0</v>
      </c>
      <c r="AR111" s="23" t="s">
        <v>141</v>
      </c>
      <c r="AT111" s="23" t="s">
        <v>136</v>
      </c>
      <c r="AU111" s="23" t="s">
        <v>80</v>
      </c>
      <c r="AY111" s="23" t="s">
        <v>134</v>
      </c>
      <c r="BE111" s="231">
        <f>IF(N111="základní",J111,0)</f>
        <v>0</v>
      </c>
      <c r="BF111" s="231">
        <f>IF(N111="snížená",J111,0)</f>
        <v>0</v>
      </c>
      <c r="BG111" s="231">
        <f>IF(N111="zákl. přenesená",J111,0)</f>
        <v>0</v>
      </c>
      <c r="BH111" s="231">
        <f>IF(N111="sníž. přenesená",J111,0)</f>
        <v>0</v>
      </c>
      <c r="BI111" s="231">
        <f>IF(N111="nulová",J111,0)</f>
        <v>0</v>
      </c>
      <c r="BJ111" s="23" t="s">
        <v>78</v>
      </c>
      <c r="BK111" s="231">
        <f>ROUND(I111*H111,2)</f>
        <v>0</v>
      </c>
      <c r="BL111" s="23" t="s">
        <v>141</v>
      </c>
      <c r="BM111" s="23" t="s">
        <v>181</v>
      </c>
    </row>
    <row r="112" s="1" customFormat="1">
      <c r="B112" s="45"/>
      <c r="C112" s="73"/>
      <c r="D112" s="232" t="s">
        <v>142</v>
      </c>
      <c r="E112" s="73"/>
      <c r="F112" s="233" t="s">
        <v>1032</v>
      </c>
      <c r="G112" s="73"/>
      <c r="H112" s="73"/>
      <c r="I112" s="190"/>
      <c r="J112" s="73"/>
      <c r="K112" s="73"/>
      <c r="L112" s="71"/>
      <c r="M112" s="234"/>
      <c r="N112" s="46"/>
      <c r="O112" s="46"/>
      <c r="P112" s="46"/>
      <c r="Q112" s="46"/>
      <c r="R112" s="46"/>
      <c r="S112" s="46"/>
      <c r="T112" s="94"/>
      <c r="AT112" s="23" t="s">
        <v>142</v>
      </c>
      <c r="AU112" s="23" t="s">
        <v>80</v>
      </c>
    </row>
    <row r="113" s="11" customFormat="1">
      <c r="B113" s="235"/>
      <c r="C113" s="236"/>
      <c r="D113" s="232" t="s">
        <v>144</v>
      </c>
      <c r="E113" s="237" t="s">
        <v>21</v>
      </c>
      <c r="F113" s="238" t="s">
        <v>1039</v>
      </c>
      <c r="G113" s="236"/>
      <c r="H113" s="239">
        <v>3</v>
      </c>
      <c r="I113" s="240"/>
      <c r="J113" s="236"/>
      <c r="K113" s="236"/>
      <c r="L113" s="241"/>
      <c r="M113" s="242"/>
      <c r="N113" s="243"/>
      <c r="O113" s="243"/>
      <c r="P113" s="243"/>
      <c r="Q113" s="243"/>
      <c r="R113" s="243"/>
      <c r="S113" s="243"/>
      <c r="T113" s="244"/>
      <c r="AT113" s="245" t="s">
        <v>144</v>
      </c>
      <c r="AU113" s="245" t="s">
        <v>80</v>
      </c>
      <c r="AV113" s="11" t="s">
        <v>80</v>
      </c>
      <c r="AW113" s="11" t="s">
        <v>33</v>
      </c>
      <c r="AX113" s="11" t="s">
        <v>70</v>
      </c>
      <c r="AY113" s="245" t="s">
        <v>134</v>
      </c>
    </row>
    <row r="114" s="13" customFormat="1">
      <c r="B114" s="256"/>
      <c r="C114" s="257"/>
      <c r="D114" s="232" t="s">
        <v>144</v>
      </c>
      <c r="E114" s="258" t="s">
        <v>21</v>
      </c>
      <c r="F114" s="259" t="s">
        <v>148</v>
      </c>
      <c r="G114" s="257"/>
      <c r="H114" s="260">
        <v>3</v>
      </c>
      <c r="I114" s="261"/>
      <c r="J114" s="257"/>
      <c r="K114" s="257"/>
      <c r="L114" s="262"/>
      <c r="M114" s="263"/>
      <c r="N114" s="264"/>
      <c r="O114" s="264"/>
      <c r="P114" s="264"/>
      <c r="Q114" s="264"/>
      <c r="R114" s="264"/>
      <c r="S114" s="264"/>
      <c r="T114" s="265"/>
      <c r="AT114" s="266" t="s">
        <v>144</v>
      </c>
      <c r="AU114" s="266" t="s">
        <v>80</v>
      </c>
      <c r="AV114" s="13" t="s">
        <v>141</v>
      </c>
      <c r="AW114" s="13" t="s">
        <v>33</v>
      </c>
      <c r="AX114" s="13" t="s">
        <v>78</v>
      </c>
      <c r="AY114" s="266" t="s">
        <v>134</v>
      </c>
    </row>
    <row r="115" s="1" customFormat="1" ht="38.25" customHeight="1">
      <c r="B115" s="45"/>
      <c r="C115" s="220" t="s">
        <v>166</v>
      </c>
      <c r="D115" s="220" t="s">
        <v>136</v>
      </c>
      <c r="E115" s="221" t="s">
        <v>1044</v>
      </c>
      <c r="F115" s="222" t="s">
        <v>1045</v>
      </c>
      <c r="G115" s="223" t="s">
        <v>139</v>
      </c>
      <c r="H115" s="224">
        <v>606.60000000000002</v>
      </c>
      <c r="I115" s="225"/>
      <c r="J115" s="226">
        <f>ROUND(I115*H115,2)</f>
        <v>0</v>
      </c>
      <c r="K115" s="222" t="s">
        <v>140</v>
      </c>
      <c r="L115" s="71"/>
      <c r="M115" s="227" t="s">
        <v>21</v>
      </c>
      <c r="N115" s="228" t="s">
        <v>41</v>
      </c>
      <c r="O115" s="46"/>
      <c r="P115" s="229">
        <f>O115*H115</f>
        <v>0</v>
      </c>
      <c r="Q115" s="229">
        <v>0</v>
      </c>
      <c r="R115" s="229">
        <f>Q115*H115</f>
        <v>0</v>
      </c>
      <c r="S115" s="229">
        <v>0</v>
      </c>
      <c r="T115" s="230">
        <f>S115*H115</f>
        <v>0</v>
      </c>
      <c r="AR115" s="23" t="s">
        <v>141</v>
      </c>
      <c r="AT115" s="23" t="s">
        <v>136</v>
      </c>
      <c r="AU115" s="23" t="s">
        <v>80</v>
      </c>
      <c r="AY115" s="23" t="s">
        <v>134</v>
      </c>
      <c r="BE115" s="231">
        <f>IF(N115="základní",J115,0)</f>
        <v>0</v>
      </c>
      <c r="BF115" s="231">
        <f>IF(N115="snížená",J115,0)</f>
        <v>0</v>
      </c>
      <c r="BG115" s="231">
        <f>IF(N115="zákl. přenesená",J115,0)</f>
        <v>0</v>
      </c>
      <c r="BH115" s="231">
        <f>IF(N115="sníž. přenesená",J115,0)</f>
        <v>0</v>
      </c>
      <c r="BI115" s="231">
        <f>IF(N115="nulová",J115,0)</f>
        <v>0</v>
      </c>
      <c r="BJ115" s="23" t="s">
        <v>78</v>
      </c>
      <c r="BK115" s="231">
        <f>ROUND(I115*H115,2)</f>
        <v>0</v>
      </c>
      <c r="BL115" s="23" t="s">
        <v>141</v>
      </c>
      <c r="BM115" s="23" t="s">
        <v>186</v>
      </c>
    </row>
    <row r="116" s="1" customFormat="1">
      <c r="B116" s="45"/>
      <c r="C116" s="73"/>
      <c r="D116" s="232" t="s">
        <v>142</v>
      </c>
      <c r="E116" s="73"/>
      <c r="F116" s="233" t="s">
        <v>1046</v>
      </c>
      <c r="G116" s="73"/>
      <c r="H116" s="73"/>
      <c r="I116" s="190"/>
      <c r="J116" s="73"/>
      <c r="K116" s="73"/>
      <c r="L116" s="71"/>
      <c r="M116" s="234"/>
      <c r="N116" s="46"/>
      <c r="O116" s="46"/>
      <c r="P116" s="46"/>
      <c r="Q116" s="46"/>
      <c r="R116" s="46"/>
      <c r="S116" s="46"/>
      <c r="T116" s="94"/>
      <c r="AT116" s="23" t="s">
        <v>142</v>
      </c>
      <c r="AU116" s="23" t="s">
        <v>80</v>
      </c>
    </row>
    <row r="117" s="11" customFormat="1">
      <c r="B117" s="235"/>
      <c r="C117" s="236"/>
      <c r="D117" s="232" t="s">
        <v>144</v>
      </c>
      <c r="E117" s="237" t="s">
        <v>21</v>
      </c>
      <c r="F117" s="238" t="s">
        <v>1047</v>
      </c>
      <c r="G117" s="236"/>
      <c r="H117" s="239">
        <v>606.60000000000002</v>
      </c>
      <c r="I117" s="240"/>
      <c r="J117" s="236"/>
      <c r="K117" s="236"/>
      <c r="L117" s="241"/>
      <c r="M117" s="242"/>
      <c r="N117" s="243"/>
      <c r="O117" s="243"/>
      <c r="P117" s="243"/>
      <c r="Q117" s="243"/>
      <c r="R117" s="243"/>
      <c r="S117" s="243"/>
      <c r="T117" s="244"/>
      <c r="AT117" s="245" t="s">
        <v>144</v>
      </c>
      <c r="AU117" s="245" t="s">
        <v>80</v>
      </c>
      <c r="AV117" s="11" t="s">
        <v>80</v>
      </c>
      <c r="AW117" s="11" t="s">
        <v>33</v>
      </c>
      <c r="AX117" s="11" t="s">
        <v>70</v>
      </c>
      <c r="AY117" s="245" t="s">
        <v>134</v>
      </c>
    </row>
    <row r="118" s="12" customFormat="1">
      <c r="B118" s="246"/>
      <c r="C118" s="247"/>
      <c r="D118" s="232" t="s">
        <v>144</v>
      </c>
      <c r="E118" s="248" t="s">
        <v>21</v>
      </c>
      <c r="F118" s="249" t="s">
        <v>158</v>
      </c>
      <c r="G118" s="247"/>
      <c r="H118" s="248" t="s">
        <v>21</v>
      </c>
      <c r="I118" s="250"/>
      <c r="J118" s="247"/>
      <c r="K118" s="247"/>
      <c r="L118" s="251"/>
      <c r="M118" s="252"/>
      <c r="N118" s="253"/>
      <c r="O118" s="253"/>
      <c r="P118" s="253"/>
      <c r="Q118" s="253"/>
      <c r="R118" s="253"/>
      <c r="S118" s="253"/>
      <c r="T118" s="254"/>
      <c r="AT118" s="255" t="s">
        <v>144</v>
      </c>
      <c r="AU118" s="255" t="s">
        <v>80</v>
      </c>
      <c r="AV118" s="12" t="s">
        <v>78</v>
      </c>
      <c r="AW118" s="12" t="s">
        <v>33</v>
      </c>
      <c r="AX118" s="12" t="s">
        <v>70</v>
      </c>
      <c r="AY118" s="255" t="s">
        <v>134</v>
      </c>
    </row>
    <row r="119" s="13" customFormat="1">
      <c r="B119" s="256"/>
      <c r="C119" s="257"/>
      <c r="D119" s="232" t="s">
        <v>144</v>
      </c>
      <c r="E119" s="258" t="s">
        <v>21</v>
      </c>
      <c r="F119" s="259" t="s">
        <v>148</v>
      </c>
      <c r="G119" s="257"/>
      <c r="H119" s="260">
        <v>606.60000000000002</v>
      </c>
      <c r="I119" s="261"/>
      <c r="J119" s="257"/>
      <c r="K119" s="257"/>
      <c r="L119" s="262"/>
      <c r="M119" s="263"/>
      <c r="N119" s="264"/>
      <c r="O119" s="264"/>
      <c r="P119" s="264"/>
      <c r="Q119" s="264"/>
      <c r="R119" s="264"/>
      <c r="S119" s="264"/>
      <c r="T119" s="265"/>
      <c r="AT119" s="266" t="s">
        <v>144</v>
      </c>
      <c r="AU119" s="266" t="s">
        <v>80</v>
      </c>
      <c r="AV119" s="13" t="s">
        <v>141</v>
      </c>
      <c r="AW119" s="13" t="s">
        <v>33</v>
      </c>
      <c r="AX119" s="13" t="s">
        <v>78</v>
      </c>
      <c r="AY119" s="266" t="s">
        <v>134</v>
      </c>
    </row>
    <row r="120" s="1" customFormat="1" ht="25.5" customHeight="1">
      <c r="B120" s="45"/>
      <c r="C120" s="220" t="s">
        <v>188</v>
      </c>
      <c r="D120" s="220" t="s">
        <v>136</v>
      </c>
      <c r="E120" s="221" t="s">
        <v>1048</v>
      </c>
      <c r="F120" s="222" t="s">
        <v>1049</v>
      </c>
      <c r="G120" s="223" t="s">
        <v>139</v>
      </c>
      <c r="H120" s="224">
        <v>606.60000000000002</v>
      </c>
      <c r="I120" s="225"/>
      <c r="J120" s="226">
        <f>ROUND(I120*H120,2)</f>
        <v>0</v>
      </c>
      <c r="K120" s="222" t="s">
        <v>140</v>
      </c>
      <c r="L120" s="71"/>
      <c r="M120" s="227" t="s">
        <v>21</v>
      </c>
      <c r="N120" s="228" t="s">
        <v>41</v>
      </c>
      <c r="O120" s="46"/>
      <c r="P120" s="229">
        <f>O120*H120</f>
        <v>0</v>
      </c>
      <c r="Q120" s="229">
        <v>0</v>
      </c>
      <c r="R120" s="229">
        <f>Q120*H120</f>
        <v>0</v>
      </c>
      <c r="S120" s="229">
        <v>0</v>
      </c>
      <c r="T120" s="230">
        <f>S120*H120</f>
        <v>0</v>
      </c>
      <c r="AR120" s="23" t="s">
        <v>141</v>
      </c>
      <c r="AT120" s="23" t="s">
        <v>136</v>
      </c>
      <c r="AU120" s="23" t="s">
        <v>80</v>
      </c>
      <c r="AY120" s="23" t="s">
        <v>134</v>
      </c>
      <c r="BE120" s="231">
        <f>IF(N120="základní",J120,0)</f>
        <v>0</v>
      </c>
      <c r="BF120" s="231">
        <f>IF(N120="snížená",J120,0)</f>
        <v>0</v>
      </c>
      <c r="BG120" s="231">
        <f>IF(N120="zákl. přenesená",J120,0)</f>
        <v>0</v>
      </c>
      <c r="BH120" s="231">
        <f>IF(N120="sníž. přenesená",J120,0)</f>
        <v>0</v>
      </c>
      <c r="BI120" s="231">
        <f>IF(N120="nulová",J120,0)</f>
        <v>0</v>
      </c>
      <c r="BJ120" s="23" t="s">
        <v>78</v>
      </c>
      <c r="BK120" s="231">
        <f>ROUND(I120*H120,2)</f>
        <v>0</v>
      </c>
      <c r="BL120" s="23" t="s">
        <v>141</v>
      </c>
      <c r="BM120" s="23" t="s">
        <v>191</v>
      </c>
    </row>
    <row r="121" s="1" customFormat="1">
      <c r="B121" s="45"/>
      <c r="C121" s="73"/>
      <c r="D121" s="232" t="s">
        <v>142</v>
      </c>
      <c r="E121" s="73"/>
      <c r="F121" s="233" t="s">
        <v>1050</v>
      </c>
      <c r="G121" s="73"/>
      <c r="H121" s="73"/>
      <c r="I121" s="190"/>
      <c r="J121" s="73"/>
      <c r="K121" s="73"/>
      <c r="L121" s="71"/>
      <c r="M121" s="234"/>
      <c r="N121" s="46"/>
      <c r="O121" s="46"/>
      <c r="P121" s="46"/>
      <c r="Q121" s="46"/>
      <c r="R121" s="46"/>
      <c r="S121" s="46"/>
      <c r="T121" s="94"/>
      <c r="AT121" s="23" t="s">
        <v>142</v>
      </c>
      <c r="AU121" s="23" t="s">
        <v>80</v>
      </c>
    </row>
    <row r="122" s="11" customFormat="1">
      <c r="B122" s="235"/>
      <c r="C122" s="236"/>
      <c r="D122" s="232" t="s">
        <v>144</v>
      </c>
      <c r="E122" s="237" t="s">
        <v>21</v>
      </c>
      <c r="F122" s="238" t="s">
        <v>1047</v>
      </c>
      <c r="G122" s="236"/>
      <c r="H122" s="239">
        <v>606.60000000000002</v>
      </c>
      <c r="I122" s="240"/>
      <c r="J122" s="236"/>
      <c r="K122" s="236"/>
      <c r="L122" s="241"/>
      <c r="M122" s="242"/>
      <c r="N122" s="243"/>
      <c r="O122" s="243"/>
      <c r="P122" s="243"/>
      <c r="Q122" s="243"/>
      <c r="R122" s="243"/>
      <c r="S122" s="243"/>
      <c r="T122" s="244"/>
      <c r="AT122" s="245" t="s">
        <v>144</v>
      </c>
      <c r="AU122" s="245" t="s">
        <v>80</v>
      </c>
      <c r="AV122" s="11" t="s">
        <v>80</v>
      </c>
      <c r="AW122" s="11" t="s">
        <v>33</v>
      </c>
      <c r="AX122" s="11" t="s">
        <v>70</v>
      </c>
      <c r="AY122" s="245" t="s">
        <v>134</v>
      </c>
    </row>
    <row r="123" s="12" customFormat="1">
      <c r="B123" s="246"/>
      <c r="C123" s="247"/>
      <c r="D123" s="232" t="s">
        <v>144</v>
      </c>
      <c r="E123" s="248" t="s">
        <v>21</v>
      </c>
      <c r="F123" s="249" t="s">
        <v>158</v>
      </c>
      <c r="G123" s="247"/>
      <c r="H123" s="248" t="s">
        <v>21</v>
      </c>
      <c r="I123" s="250"/>
      <c r="J123" s="247"/>
      <c r="K123" s="247"/>
      <c r="L123" s="251"/>
      <c r="M123" s="252"/>
      <c r="N123" s="253"/>
      <c r="O123" s="253"/>
      <c r="P123" s="253"/>
      <c r="Q123" s="253"/>
      <c r="R123" s="253"/>
      <c r="S123" s="253"/>
      <c r="T123" s="254"/>
      <c r="AT123" s="255" t="s">
        <v>144</v>
      </c>
      <c r="AU123" s="255" t="s">
        <v>80</v>
      </c>
      <c r="AV123" s="12" t="s">
        <v>78</v>
      </c>
      <c r="AW123" s="12" t="s">
        <v>33</v>
      </c>
      <c r="AX123" s="12" t="s">
        <v>70</v>
      </c>
      <c r="AY123" s="255" t="s">
        <v>134</v>
      </c>
    </row>
    <row r="124" s="13" customFormat="1">
      <c r="B124" s="256"/>
      <c r="C124" s="257"/>
      <c r="D124" s="232" t="s">
        <v>144</v>
      </c>
      <c r="E124" s="258" t="s">
        <v>21</v>
      </c>
      <c r="F124" s="259" t="s">
        <v>148</v>
      </c>
      <c r="G124" s="257"/>
      <c r="H124" s="260">
        <v>606.60000000000002</v>
      </c>
      <c r="I124" s="261"/>
      <c r="J124" s="257"/>
      <c r="K124" s="257"/>
      <c r="L124" s="262"/>
      <c r="M124" s="263"/>
      <c r="N124" s="264"/>
      <c r="O124" s="264"/>
      <c r="P124" s="264"/>
      <c r="Q124" s="264"/>
      <c r="R124" s="264"/>
      <c r="S124" s="264"/>
      <c r="T124" s="265"/>
      <c r="AT124" s="266" t="s">
        <v>144</v>
      </c>
      <c r="AU124" s="266" t="s">
        <v>80</v>
      </c>
      <c r="AV124" s="13" t="s">
        <v>141</v>
      </c>
      <c r="AW124" s="13" t="s">
        <v>33</v>
      </c>
      <c r="AX124" s="13" t="s">
        <v>78</v>
      </c>
      <c r="AY124" s="266" t="s">
        <v>134</v>
      </c>
    </row>
    <row r="125" s="1" customFormat="1" ht="25.5" customHeight="1">
      <c r="B125" s="45"/>
      <c r="C125" s="220" t="s">
        <v>151</v>
      </c>
      <c r="D125" s="220" t="s">
        <v>136</v>
      </c>
      <c r="E125" s="221" t="s">
        <v>1051</v>
      </c>
      <c r="F125" s="222" t="s">
        <v>1052</v>
      </c>
      <c r="G125" s="223" t="s">
        <v>139</v>
      </c>
      <c r="H125" s="224">
        <v>606.60000000000002</v>
      </c>
      <c r="I125" s="225"/>
      <c r="J125" s="226">
        <f>ROUND(I125*H125,2)</f>
        <v>0</v>
      </c>
      <c r="K125" s="222" t="s">
        <v>140</v>
      </c>
      <c r="L125" s="71"/>
      <c r="M125" s="227" t="s">
        <v>21</v>
      </c>
      <c r="N125" s="228" t="s">
        <v>41</v>
      </c>
      <c r="O125" s="46"/>
      <c r="P125" s="229">
        <f>O125*H125</f>
        <v>0</v>
      </c>
      <c r="Q125" s="229">
        <v>0</v>
      </c>
      <c r="R125" s="229">
        <f>Q125*H125</f>
        <v>0</v>
      </c>
      <c r="S125" s="229">
        <v>0</v>
      </c>
      <c r="T125" s="230">
        <f>S125*H125</f>
        <v>0</v>
      </c>
      <c r="AR125" s="23" t="s">
        <v>141</v>
      </c>
      <c r="AT125" s="23" t="s">
        <v>136</v>
      </c>
      <c r="AU125" s="23" t="s">
        <v>80</v>
      </c>
      <c r="AY125" s="23" t="s">
        <v>134</v>
      </c>
      <c r="BE125" s="231">
        <f>IF(N125="základní",J125,0)</f>
        <v>0</v>
      </c>
      <c r="BF125" s="231">
        <f>IF(N125="snížená",J125,0)</f>
        <v>0</v>
      </c>
      <c r="BG125" s="231">
        <f>IF(N125="zákl. přenesená",J125,0)</f>
        <v>0</v>
      </c>
      <c r="BH125" s="231">
        <f>IF(N125="sníž. přenesená",J125,0)</f>
        <v>0</v>
      </c>
      <c r="BI125" s="231">
        <f>IF(N125="nulová",J125,0)</f>
        <v>0</v>
      </c>
      <c r="BJ125" s="23" t="s">
        <v>78</v>
      </c>
      <c r="BK125" s="231">
        <f>ROUND(I125*H125,2)</f>
        <v>0</v>
      </c>
      <c r="BL125" s="23" t="s">
        <v>141</v>
      </c>
      <c r="BM125" s="23" t="s">
        <v>195</v>
      </c>
    </row>
    <row r="126" s="1" customFormat="1">
      <c r="B126" s="45"/>
      <c r="C126" s="73"/>
      <c r="D126" s="232" t="s">
        <v>142</v>
      </c>
      <c r="E126" s="73"/>
      <c r="F126" s="233" t="s">
        <v>1053</v>
      </c>
      <c r="G126" s="73"/>
      <c r="H126" s="73"/>
      <c r="I126" s="190"/>
      <c r="J126" s="73"/>
      <c r="K126" s="73"/>
      <c r="L126" s="71"/>
      <c r="M126" s="234"/>
      <c r="N126" s="46"/>
      <c r="O126" s="46"/>
      <c r="P126" s="46"/>
      <c r="Q126" s="46"/>
      <c r="R126" s="46"/>
      <c r="S126" s="46"/>
      <c r="T126" s="94"/>
      <c r="AT126" s="23" t="s">
        <v>142</v>
      </c>
      <c r="AU126" s="23" t="s">
        <v>80</v>
      </c>
    </row>
    <row r="127" s="11" customFormat="1">
      <c r="B127" s="235"/>
      <c r="C127" s="236"/>
      <c r="D127" s="232" t="s">
        <v>144</v>
      </c>
      <c r="E127" s="237" t="s">
        <v>21</v>
      </c>
      <c r="F127" s="238" t="s">
        <v>1047</v>
      </c>
      <c r="G127" s="236"/>
      <c r="H127" s="239">
        <v>606.60000000000002</v>
      </c>
      <c r="I127" s="240"/>
      <c r="J127" s="236"/>
      <c r="K127" s="236"/>
      <c r="L127" s="241"/>
      <c r="M127" s="242"/>
      <c r="N127" s="243"/>
      <c r="O127" s="243"/>
      <c r="P127" s="243"/>
      <c r="Q127" s="243"/>
      <c r="R127" s="243"/>
      <c r="S127" s="243"/>
      <c r="T127" s="244"/>
      <c r="AT127" s="245" t="s">
        <v>144</v>
      </c>
      <c r="AU127" s="245" t="s">
        <v>80</v>
      </c>
      <c r="AV127" s="11" t="s">
        <v>80</v>
      </c>
      <c r="AW127" s="11" t="s">
        <v>33</v>
      </c>
      <c r="AX127" s="11" t="s">
        <v>70</v>
      </c>
      <c r="AY127" s="245" t="s">
        <v>134</v>
      </c>
    </row>
    <row r="128" s="12" customFormat="1">
      <c r="B128" s="246"/>
      <c r="C128" s="247"/>
      <c r="D128" s="232" t="s">
        <v>144</v>
      </c>
      <c r="E128" s="248" t="s">
        <v>21</v>
      </c>
      <c r="F128" s="249" t="s">
        <v>158</v>
      </c>
      <c r="G128" s="247"/>
      <c r="H128" s="248" t="s">
        <v>21</v>
      </c>
      <c r="I128" s="250"/>
      <c r="J128" s="247"/>
      <c r="K128" s="247"/>
      <c r="L128" s="251"/>
      <c r="M128" s="252"/>
      <c r="N128" s="253"/>
      <c r="O128" s="253"/>
      <c r="P128" s="253"/>
      <c r="Q128" s="253"/>
      <c r="R128" s="253"/>
      <c r="S128" s="253"/>
      <c r="T128" s="254"/>
      <c r="AT128" s="255" t="s">
        <v>144</v>
      </c>
      <c r="AU128" s="255" t="s">
        <v>80</v>
      </c>
      <c r="AV128" s="12" t="s">
        <v>78</v>
      </c>
      <c r="AW128" s="12" t="s">
        <v>33</v>
      </c>
      <c r="AX128" s="12" t="s">
        <v>70</v>
      </c>
      <c r="AY128" s="255" t="s">
        <v>134</v>
      </c>
    </row>
    <row r="129" s="13" customFormat="1">
      <c r="B129" s="256"/>
      <c r="C129" s="257"/>
      <c r="D129" s="232" t="s">
        <v>144</v>
      </c>
      <c r="E129" s="258" t="s">
        <v>21</v>
      </c>
      <c r="F129" s="259" t="s">
        <v>148</v>
      </c>
      <c r="G129" s="257"/>
      <c r="H129" s="260">
        <v>606.60000000000002</v>
      </c>
      <c r="I129" s="261"/>
      <c r="J129" s="257"/>
      <c r="K129" s="257"/>
      <c r="L129" s="262"/>
      <c r="M129" s="263"/>
      <c r="N129" s="264"/>
      <c r="O129" s="264"/>
      <c r="P129" s="264"/>
      <c r="Q129" s="264"/>
      <c r="R129" s="264"/>
      <c r="S129" s="264"/>
      <c r="T129" s="265"/>
      <c r="AT129" s="266" t="s">
        <v>144</v>
      </c>
      <c r="AU129" s="266" t="s">
        <v>80</v>
      </c>
      <c r="AV129" s="13" t="s">
        <v>141</v>
      </c>
      <c r="AW129" s="13" t="s">
        <v>33</v>
      </c>
      <c r="AX129" s="13" t="s">
        <v>78</v>
      </c>
      <c r="AY129" s="266" t="s">
        <v>134</v>
      </c>
    </row>
    <row r="130" s="1" customFormat="1" ht="16.5" customHeight="1">
      <c r="B130" s="45"/>
      <c r="C130" s="267" t="s">
        <v>196</v>
      </c>
      <c r="D130" s="267" t="s">
        <v>273</v>
      </c>
      <c r="E130" s="268" t="s">
        <v>1054</v>
      </c>
      <c r="F130" s="269" t="s">
        <v>1055</v>
      </c>
      <c r="G130" s="270" t="s">
        <v>969</v>
      </c>
      <c r="H130" s="271">
        <v>15</v>
      </c>
      <c r="I130" s="272"/>
      <c r="J130" s="273">
        <f>ROUND(I130*H130,2)</f>
        <v>0</v>
      </c>
      <c r="K130" s="269" t="s">
        <v>140</v>
      </c>
      <c r="L130" s="274"/>
      <c r="M130" s="275" t="s">
        <v>21</v>
      </c>
      <c r="N130" s="276" t="s">
        <v>41</v>
      </c>
      <c r="O130" s="46"/>
      <c r="P130" s="229">
        <f>O130*H130</f>
        <v>0</v>
      </c>
      <c r="Q130" s="229">
        <v>0</v>
      </c>
      <c r="R130" s="229">
        <f>Q130*H130</f>
        <v>0</v>
      </c>
      <c r="S130" s="229">
        <v>0</v>
      </c>
      <c r="T130" s="230">
        <f>S130*H130</f>
        <v>0</v>
      </c>
      <c r="AR130" s="23" t="s">
        <v>161</v>
      </c>
      <c r="AT130" s="23" t="s">
        <v>273</v>
      </c>
      <c r="AU130" s="23" t="s">
        <v>80</v>
      </c>
      <c r="AY130" s="23" t="s">
        <v>134</v>
      </c>
      <c r="BE130" s="231">
        <f>IF(N130="základní",J130,0)</f>
        <v>0</v>
      </c>
      <c r="BF130" s="231">
        <f>IF(N130="snížená",J130,0)</f>
        <v>0</v>
      </c>
      <c r="BG130" s="231">
        <f>IF(N130="zákl. přenesená",J130,0)</f>
        <v>0</v>
      </c>
      <c r="BH130" s="231">
        <f>IF(N130="sníž. přenesená",J130,0)</f>
        <v>0</v>
      </c>
      <c r="BI130" s="231">
        <f>IF(N130="nulová",J130,0)</f>
        <v>0</v>
      </c>
      <c r="BJ130" s="23" t="s">
        <v>78</v>
      </c>
      <c r="BK130" s="231">
        <f>ROUND(I130*H130,2)</f>
        <v>0</v>
      </c>
      <c r="BL130" s="23" t="s">
        <v>141</v>
      </c>
      <c r="BM130" s="23" t="s">
        <v>200</v>
      </c>
    </row>
    <row r="131" s="1" customFormat="1" ht="25.5" customHeight="1">
      <c r="B131" s="45"/>
      <c r="C131" s="220" t="s">
        <v>174</v>
      </c>
      <c r="D131" s="220" t="s">
        <v>136</v>
      </c>
      <c r="E131" s="221" t="s">
        <v>1056</v>
      </c>
      <c r="F131" s="222" t="s">
        <v>1057</v>
      </c>
      <c r="G131" s="223" t="s">
        <v>139</v>
      </c>
      <c r="H131" s="224">
        <v>78.799999999999997</v>
      </c>
      <c r="I131" s="225"/>
      <c r="J131" s="226">
        <f>ROUND(I131*H131,2)</f>
        <v>0</v>
      </c>
      <c r="K131" s="222" t="s">
        <v>140</v>
      </c>
      <c r="L131" s="71"/>
      <c r="M131" s="227" t="s">
        <v>21</v>
      </c>
      <c r="N131" s="228" t="s">
        <v>41</v>
      </c>
      <c r="O131" s="46"/>
      <c r="P131" s="229">
        <f>O131*H131</f>
        <v>0</v>
      </c>
      <c r="Q131" s="229">
        <v>0</v>
      </c>
      <c r="R131" s="229">
        <f>Q131*H131</f>
        <v>0</v>
      </c>
      <c r="S131" s="229">
        <v>0</v>
      </c>
      <c r="T131" s="230">
        <f>S131*H131</f>
        <v>0</v>
      </c>
      <c r="AR131" s="23" t="s">
        <v>141</v>
      </c>
      <c r="AT131" s="23" t="s">
        <v>136</v>
      </c>
      <c r="AU131" s="23" t="s">
        <v>80</v>
      </c>
      <c r="AY131" s="23" t="s">
        <v>134</v>
      </c>
      <c r="BE131" s="231">
        <f>IF(N131="základní",J131,0)</f>
        <v>0</v>
      </c>
      <c r="BF131" s="231">
        <f>IF(N131="snížená",J131,0)</f>
        <v>0</v>
      </c>
      <c r="BG131" s="231">
        <f>IF(N131="zákl. přenesená",J131,0)</f>
        <v>0</v>
      </c>
      <c r="BH131" s="231">
        <f>IF(N131="sníž. přenesená",J131,0)</f>
        <v>0</v>
      </c>
      <c r="BI131" s="231">
        <f>IF(N131="nulová",J131,0)</f>
        <v>0</v>
      </c>
      <c r="BJ131" s="23" t="s">
        <v>78</v>
      </c>
      <c r="BK131" s="231">
        <f>ROUND(I131*H131,2)</f>
        <v>0</v>
      </c>
      <c r="BL131" s="23" t="s">
        <v>141</v>
      </c>
      <c r="BM131" s="23" t="s">
        <v>218</v>
      </c>
    </row>
    <row r="132" s="1" customFormat="1">
      <c r="B132" s="45"/>
      <c r="C132" s="73"/>
      <c r="D132" s="232" t="s">
        <v>142</v>
      </c>
      <c r="E132" s="73"/>
      <c r="F132" s="233" t="s">
        <v>1058</v>
      </c>
      <c r="G132" s="73"/>
      <c r="H132" s="73"/>
      <c r="I132" s="190"/>
      <c r="J132" s="73"/>
      <c r="K132" s="73"/>
      <c r="L132" s="71"/>
      <c r="M132" s="234"/>
      <c r="N132" s="46"/>
      <c r="O132" s="46"/>
      <c r="P132" s="46"/>
      <c r="Q132" s="46"/>
      <c r="R132" s="46"/>
      <c r="S132" s="46"/>
      <c r="T132" s="94"/>
      <c r="AT132" s="23" t="s">
        <v>142</v>
      </c>
      <c r="AU132" s="23" t="s">
        <v>80</v>
      </c>
    </row>
    <row r="133" s="11" customFormat="1">
      <c r="B133" s="235"/>
      <c r="C133" s="236"/>
      <c r="D133" s="232" t="s">
        <v>144</v>
      </c>
      <c r="E133" s="237" t="s">
        <v>21</v>
      </c>
      <c r="F133" s="238" t="s">
        <v>1059</v>
      </c>
      <c r="G133" s="236"/>
      <c r="H133" s="239">
        <v>78.799999999999997</v>
      </c>
      <c r="I133" s="240"/>
      <c r="J133" s="236"/>
      <c r="K133" s="236"/>
      <c r="L133" s="241"/>
      <c r="M133" s="242"/>
      <c r="N133" s="243"/>
      <c r="O133" s="243"/>
      <c r="P133" s="243"/>
      <c r="Q133" s="243"/>
      <c r="R133" s="243"/>
      <c r="S133" s="243"/>
      <c r="T133" s="244"/>
      <c r="AT133" s="245" t="s">
        <v>144</v>
      </c>
      <c r="AU133" s="245" t="s">
        <v>80</v>
      </c>
      <c r="AV133" s="11" t="s">
        <v>80</v>
      </c>
      <c r="AW133" s="11" t="s">
        <v>33</v>
      </c>
      <c r="AX133" s="11" t="s">
        <v>70</v>
      </c>
      <c r="AY133" s="245" t="s">
        <v>134</v>
      </c>
    </row>
    <row r="134" s="12" customFormat="1">
      <c r="B134" s="246"/>
      <c r="C134" s="247"/>
      <c r="D134" s="232" t="s">
        <v>144</v>
      </c>
      <c r="E134" s="248" t="s">
        <v>21</v>
      </c>
      <c r="F134" s="249" t="s">
        <v>158</v>
      </c>
      <c r="G134" s="247"/>
      <c r="H134" s="248" t="s">
        <v>21</v>
      </c>
      <c r="I134" s="250"/>
      <c r="J134" s="247"/>
      <c r="K134" s="247"/>
      <c r="L134" s="251"/>
      <c r="M134" s="252"/>
      <c r="N134" s="253"/>
      <c r="O134" s="253"/>
      <c r="P134" s="253"/>
      <c r="Q134" s="253"/>
      <c r="R134" s="253"/>
      <c r="S134" s="253"/>
      <c r="T134" s="254"/>
      <c r="AT134" s="255" t="s">
        <v>144</v>
      </c>
      <c r="AU134" s="255" t="s">
        <v>80</v>
      </c>
      <c r="AV134" s="12" t="s">
        <v>78</v>
      </c>
      <c r="AW134" s="12" t="s">
        <v>33</v>
      </c>
      <c r="AX134" s="12" t="s">
        <v>70</v>
      </c>
      <c r="AY134" s="255" t="s">
        <v>134</v>
      </c>
    </row>
    <row r="135" s="13" customFormat="1">
      <c r="B135" s="256"/>
      <c r="C135" s="257"/>
      <c r="D135" s="232" t="s">
        <v>144</v>
      </c>
      <c r="E135" s="258" t="s">
        <v>21</v>
      </c>
      <c r="F135" s="259" t="s">
        <v>148</v>
      </c>
      <c r="G135" s="257"/>
      <c r="H135" s="260">
        <v>78.799999999999997</v>
      </c>
      <c r="I135" s="261"/>
      <c r="J135" s="257"/>
      <c r="K135" s="257"/>
      <c r="L135" s="262"/>
      <c r="M135" s="263"/>
      <c r="N135" s="264"/>
      <c r="O135" s="264"/>
      <c r="P135" s="264"/>
      <c r="Q135" s="264"/>
      <c r="R135" s="264"/>
      <c r="S135" s="264"/>
      <c r="T135" s="265"/>
      <c r="AT135" s="266" t="s">
        <v>144</v>
      </c>
      <c r="AU135" s="266" t="s">
        <v>80</v>
      </c>
      <c r="AV135" s="13" t="s">
        <v>141</v>
      </c>
      <c r="AW135" s="13" t="s">
        <v>33</v>
      </c>
      <c r="AX135" s="13" t="s">
        <v>78</v>
      </c>
      <c r="AY135" s="266" t="s">
        <v>134</v>
      </c>
    </row>
    <row r="136" s="1" customFormat="1" ht="16.5" customHeight="1">
      <c r="B136" s="45"/>
      <c r="C136" s="267" t="s">
        <v>10</v>
      </c>
      <c r="D136" s="267" t="s">
        <v>273</v>
      </c>
      <c r="E136" s="268" t="s">
        <v>1060</v>
      </c>
      <c r="F136" s="269" t="s">
        <v>1061</v>
      </c>
      <c r="G136" s="270" t="s">
        <v>261</v>
      </c>
      <c r="H136" s="271">
        <v>14.4</v>
      </c>
      <c r="I136" s="272"/>
      <c r="J136" s="273">
        <f>ROUND(I136*H136,2)</f>
        <v>0</v>
      </c>
      <c r="K136" s="269" t="s">
        <v>140</v>
      </c>
      <c r="L136" s="274"/>
      <c r="M136" s="275" t="s">
        <v>21</v>
      </c>
      <c r="N136" s="276" t="s">
        <v>41</v>
      </c>
      <c r="O136" s="46"/>
      <c r="P136" s="229">
        <f>O136*H136</f>
        <v>0</v>
      </c>
      <c r="Q136" s="229">
        <v>0</v>
      </c>
      <c r="R136" s="229">
        <f>Q136*H136</f>
        <v>0</v>
      </c>
      <c r="S136" s="229">
        <v>0</v>
      </c>
      <c r="T136" s="230">
        <f>S136*H136</f>
        <v>0</v>
      </c>
      <c r="AR136" s="23" t="s">
        <v>161</v>
      </c>
      <c r="AT136" s="23" t="s">
        <v>273</v>
      </c>
      <c r="AU136" s="23" t="s">
        <v>80</v>
      </c>
      <c r="AY136" s="23" t="s">
        <v>134</v>
      </c>
      <c r="BE136" s="231">
        <f>IF(N136="základní",J136,0)</f>
        <v>0</v>
      </c>
      <c r="BF136" s="231">
        <f>IF(N136="snížená",J136,0)</f>
        <v>0</v>
      </c>
      <c r="BG136" s="231">
        <f>IF(N136="zákl. přenesená",J136,0)</f>
        <v>0</v>
      </c>
      <c r="BH136" s="231">
        <f>IF(N136="sníž. přenesená",J136,0)</f>
        <v>0</v>
      </c>
      <c r="BI136" s="231">
        <f>IF(N136="nulová",J136,0)</f>
        <v>0</v>
      </c>
      <c r="BJ136" s="23" t="s">
        <v>78</v>
      </c>
      <c r="BK136" s="231">
        <f>ROUND(I136*H136,2)</f>
        <v>0</v>
      </c>
      <c r="BL136" s="23" t="s">
        <v>141</v>
      </c>
      <c r="BM136" s="23" t="s">
        <v>222</v>
      </c>
    </row>
    <row r="137" s="11" customFormat="1">
      <c r="B137" s="235"/>
      <c r="C137" s="236"/>
      <c r="D137" s="232" t="s">
        <v>144</v>
      </c>
      <c r="E137" s="237" t="s">
        <v>21</v>
      </c>
      <c r="F137" s="238" t="s">
        <v>1062</v>
      </c>
      <c r="G137" s="236"/>
      <c r="H137" s="239">
        <v>14.4</v>
      </c>
      <c r="I137" s="240"/>
      <c r="J137" s="236"/>
      <c r="K137" s="236"/>
      <c r="L137" s="241"/>
      <c r="M137" s="242"/>
      <c r="N137" s="243"/>
      <c r="O137" s="243"/>
      <c r="P137" s="243"/>
      <c r="Q137" s="243"/>
      <c r="R137" s="243"/>
      <c r="S137" s="243"/>
      <c r="T137" s="244"/>
      <c r="AT137" s="245" t="s">
        <v>144</v>
      </c>
      <c r="AU137" s="245" t="s">
        <v>80</v>
      </c>
      <c r="AV137" s="11" t="s">
        <v>80</v>
      </c>
      <c r="AW137" s="11" t="s">
        <v>33</v>
      </c>
      <c r="AX137" s="11" t="s">
        <v>70</v>
      </c>
      <c r="AY137" s="245" t="s">
        <v>134</v>
      </c>
    </row>
    <row r="138" s="13" customFormat="1">
      <c r="B138" s="256"/>
      <c r="C138" s="257"/>
      <c r="D138" s="232" t="s">
        <v>144</v>
      </c>
      <c r="E138" s="258" t="s">
        <v>21</v>
      </c>
      <c r="F138" s="259" t="s">
        <v>148</v>
      </c>
      <c r="G138" s="257"/>
      <c r="H138" s="260">
        <v>14.4</v>
      </c>
      <c r="I138" s="261"/>
      <c r="J138" s="257"/>
      <c r="K138" s="257"/>
      <c r="L138" s="262"/>
      <c r="M138" s="263"/>
      <c r="N138" s="264"/>
      <c r="O138" s="264"/>
      <c r="P138" s="264"/>
      <c r="Q138" s="264"/>
      <c r="R138" s="264"/>
      <c r="S138" s="264"/>
      <c r="T138" s="265"/>
      <c r="AT138" s="266" t="s">
        <v>144</v>
      </c>
      <c r="AU138" s="266" t="s">
        <v>80</v>
      </c>
      <c r="AV138" s="13" t="s">
        <v>141</v>
      </c>
      <c r="AW138" s="13" t="s">
        <v>33</v>
      </c>
      <c r="AX138" s="13" t="s">
        <v>78</v>
      </c>
      <c r="AY138" s="266" t="s">
        <v>134</v>
      </c>
    </row>
    <row r="139" s="1" customFormat="1" ht="38.25" customHeight="1">
      <c r="B139" s="45"/>
      <c r="C139" s="220" t="s">
        <v>177</v>
      </c>
      <c r="D139" s="220" t="s">
        <v>136</v>
      </c>
      <c r="E139" s="221" t="s">
        <v>1063</v>
      </c>
      <c r="F139" s="222" t="s">
        <v>1064</v>
      </c>
      <c r="G139" s="223" t="s">
        <v>326</v>
      </c>
      <c r="H139" s="224">
        <v>5</v>
      </c>
      <c r="I139" s="225"/>
      <c r="J139" s="226">
        <f>ROUND(I139*H139,2)</f>
        <v>0</v>
      </c>
      <c r="K139" s="222" t="s">
        <v>140</v>
      </c>
      <c r="L139" s="71"/>
      <c r="M139" s="227" t="s">
        <v>21</v>
      </c>
      <c r="N139" s="228" t="s">
        <v>41</v>
      </c>
      <c r="O139" s="46"/>
      <c r="P139" s="229">
        <f>O139*H139</f>
        <v>0</v>
      </c>
      <c r="Q139" s="229">
        <v>0</v>
      </c>
      <c r="R139" s="229">
        <f>Q139*H139</f>
        <v>0</v>
      </c>
      <c r="S139" s="229">
        <v>0</v>
      </c>
      <c r="T139" s="230">
        <f>S139*H139</f>
        <v>0</v>
      </c>
      <c r="AR139" s="23" t="s">
        <v>141</v>
      </c>
      <c r="AT139" s="23" t="s">
        <v>136</v>
      </c>
      <c r="AU139" s="23" t="s">
        <v>80</v>
      </c>
      <c r="AY139" s="23" t="s">
        <v>134</v>
      </c>
      <c r="BE139" s="231">
        <f>IF(N139="základní",J139,0)</f>
        <v>0</v>
      </c>
      <c r="BF139" s="231">
        <f>IF(N139="snížená",J139,0)</f>
        <v>0</v>
      </c>
      <c r="BG139" s="231">
        <f>IF(N139="zákl. přenesená",J139,0)</f>
        <v>0</v>
      </c>
      <c r="BH139" s="231">
        <f>IF(N139="sníž. přenesená",J139,0)</f>
        <v>0</v>
      </c>
      <c r="BI139" s="231">
        <f>IF(N139="nulová",J139,0)</f>
        <v>0</v>
      </c>
      <c r="BJ139" s="23" t="s">
        <v>78</v>
      </c>
      <c r="BK139" s="231">
        <f>ROUND(I139*H139,2)</f>
        <v>0</v>
      </c>
      <c r="BL139" s="23" t="s">
        <v>141</v>
      </c>
      <c r="BM139" s="23" t="s">
        <v>228</v>
      </c>
    </row>
    <row r="140" s="1" customFormat="1">
      <c r="B140" s="45"/>
      <c r="C140" s="73"/>
      <c r="D140" s="232" t="s">
        <v>142</v>
      </c>
      <c r="E140" s="73"/>
      <c r="F140" s="233" t="s">
        <v>1065</v>
      </c>
      <c r="G140" s="73"/>
      <c r="H140" s="73"/>
      <c r="I140" s="190"/>
      <c r="J140" s="73"/>
      <c r="K140" s="73"/>
      <c r="L140" s="71"/>
      <c r="M140" s="234"/>
      <c r="N140" s="46"/>
      <c r="O140" s="46"/>
      <c r="P140" s="46"/>
      <c r="Q140" s="46"/>
      <c r="R140" s="46"/>
      <c r="S140" s="46"/>
      <c r="T140" s="94"/>
      <c r="AT140" s="23" t="s">
        <v>142</v>
      </c>
      <c r="AU140" s="23" t="s">
        <v>80</v>
      </c>
    </row>
    <row r="141" s="11" customFormat="1">
      <c r="B141" s="235"/>
      <c r="C141" s="236"/>
      <c r="D141" s="232" t="s">
        <v>144</v>
      </c>
      <c r="E141" s="237" t="s">
        <v>21</v>
      </c>
      <c r="F141" s="238" t="s">
        <v>165</v>
      </c>
      <c r="G141" s="236"/>
      <c r="H141" s="239">
        <v>5</v>
      </c>
      <c r="I141" s="240"/>
      <c r="J141" s="236"/>
      <c r="K141" s="236"/>
      <c r="L141" s="241"/>
      <c r="M141" s="242"/>
      <c r="N141" s="243"/>
      <c r="O141" s="243"/>
      <c r="P141" s="243"/>
      <c r="Q141" s="243"/>
      <c r="R141" s="243"/>
      <c r="S141" s="243"/>
      <c r="T141" s="244"/>
      <c r="AT141" s="245" t="s">
        <v>144</v>
      </c>
      <c r="AU141" s="245" t="s">
        <v>80</v>
      </c>
      <c r="AV141" s="11" t="s">
        <v>80</v>
      </c>
      <c r="AW141" s="11" t="s">
        <v>33</v>
      </c>
      <c r="AX141" s="11" t="s">
        <v>70</v>
      </c>
      <c r="AY141" s="245" t="s">
        <v>134</v>
      </c>
    </row>
    <row r="142" s="12" customFormat="1">
      <c r="B142" s="246"/>
      <c r="C142" s="247"/>
      <c r="D142" s="232" t="s">
        <v>144</v>
      </c>
      <c r="E142" s="248" t="s">
        <v>21</v>
      </c>
      <c r="F142" s="249" t="s">
        <v>158</v>
      </c>
      <c r="G142" s="247"/>
      <c r="H142" s="248" t="s">
        <v>21</v>
      </c>
      <c r="I142" s="250"/>
      <c r="J142" s="247"/>
      <c r="K142" s="247"/>
      <c r="L142" s="251"/>
      <c r="M142" s="252"/>
      <c r="N142" s="253"/>
      <c r="O142" s="253"/>
      <c r="P142" s="253"/>
      <c r="Q142" s="253"/>
      <c r="R142" s="253"/>
      <c r="S142" s="253"/>
      <c r="T142" s="254"/>
      <c r="AT142" s="255" t="s">
        <v>144</v>
      </c>
      <c r="AU142" s="255" t="s">
        <v>80</v>
      </c>
      <c r="AV142" s="12" t="s">
        <v>78</v>
      </c>
      <c r="AW142" s="12" t="s">
        <v>33</v>
      </c>
      <c r="AX142" s="12" t="s">
        <v>70</v>
      </c>
      <c r="AY142" s="255" t="s">
        <v>134</v>
      </c>
    </row>
    <row r="143" s="13" customFormat="1">
      <c r="B143" s="256"/>
      <c r="C143" s="257"/>
      <c r="D143" s="232" t="s">
        <v>144</v>
      </c>
      <c r="E143" s="258" t="s">
        <v>21</v>
      </c>
      <c r="F143" s="259" t="s">
        <v>148</v>
      </c>
      <c r="G143" s="257"/>
      <c r="H143" s="260">
        <v>5</v>
      </c>
      <c r="I143" s="261"/>
      <c r="J143" s="257"/>
      <c r="K143" s="257"/>
      <c r="L143" s="262"/>
      <c r="M143" s="263"/>
      <c r="N143" s="264"/>
      <c r="O143" s="264"/>
      <c r="P143" s="264"/>
      <c r="Q143" s="264"/>
      <c r="R143" s="264"/>
      <c r="S143" s="264"/>
      <c r="T143" s="265"/>
      <c r="AT143" s="266" t="s">
        <v>144</v>
      </c>
      <c r="AU143" s="266" t="s">
        <v>80</v>
      </c>
      <c r="AV143" s="13" t="s">
        <v>141</v>
      </c>
      <c r="AW143" s="13" t="s">
        <v>33</v>
      </c>
      <c r="AX143" s="13" t="s">
        <v>78</v>
      </c>
      <c r="AY143" s="266" t="s">
        <v>134</v>
      </c>
    </row>
    <row r="144" s="1" customFormat="1" ht="16.5" customHeight="1">
      <c r="B144" s="45"/>
      <c r="C144" s="267" t="s">
        <v>230</v>
      </c>
      <c r="D144" s="267" t="s">
        <v>273</v>
      </c>
      <c r="E144" s="268" t="s">
        <v>1066</v>
      </c>
      <c r="F144" s="269" t="s">
        <v>1067</v>
      </c>
      <c r="G144" s="270" t="s">
        <v>199</v>
      </c>
      <c r="H144" s="271">
        <v>1.5</v>
      </c>
      <c r="I144" s="272"/>
      <c r="J144" s="273">
        <f>ROUND(I144*H144,2)</f>
        <v>0</v>
      </c>
      <c r="K144" s="269" t="s">
        <v>140</v>
      </c>
      <c r="L144" s="274"/>
      <c r="M144" s="275" t="s">
        <v>21</v>
      </c>
      <c r="N144" s="276" t="s">
        <v>41</v>
      </c>
      <c r="O144" s="46"/>
      <c r="P144" s="229">
        <f>O144*H144</f>
        <v>0</v>
      </c>
      <c r="Q144" s="229">
        <v>0</v>
      </c>
      <c r="R144" s="229">
        <f>Q144*H144</f>
        <v>0</v>
      </c>
      <c r="S144" s="229">
        <v>0</v>
      </c>
      <c r="T144" s="230">
        <f>S144*H144</f>
        <v>0</v>
      </c>
      <c r="AR144" s="23" t="s">
        <v>161</v>
      </c>
      <c r="AT144" s="23" t="s">
        <v>273</v>
      </c>
      <c r="AU144" s="23" t="s">
        <v>80</v>
      </c>
      <c r="AY144" s="23" t="s">
        <v>134</v>
      </c>
      <c r="BE144" s="231">
        <f>IF(N144="základní",J144,0)</f>
        <v>0</v>
      </c>
      <c r="BF144" s="231">
        <f>IF(N144="snížená",J144,0)</f>
        <v>0</v>
      </c>
      <c r="BG144" s="231">
        <f>IF(N144="zákl. přenesená",J144,0)</f>
        <v>0</v>
      </c>
      <c r="BH144" s="231">
        <f>IF(N144="sníž. přenesená",J144,0)</f>
        <v>0</v>
      </c>
      <c r="BI144" s="231">
        <f>IF(N144="nulová",J144,0)</f>
        <v>0</v>
      </c>
      <c r="BJ144" s="23" t="s">
        <v>78</v>
      </c>
      <c r="BK144" s="231">
        <f>ROUND(I144*H144,2)</f>
        <v>0</v>
      </c>
      <c r="BL144" s="23" t="s">
        <v>141</v>
      </c>
      <c r="BM144" s="23" t="s">
        <v>233</v>
      </c>
    </row>
    <row r="145" s="11" customFormat="1">
      <c r="B145" s="235"/>
      <c r="C145" s="236"/>
      <c r="D145" s="232" t="s">
        <v>144</v>
      </c>
      <c r="E145" s="237" t="s">
        <v>21</v>
      </c>
      <c r="F145" s="238" t="s">
        <v>1068</v>
      </c>
      <c r="G145" s="236"/>
      <c r="H145" s="239">
        <v>1.5</v>
      </c>
      <c r="I145" s="240"/>
      <c r="J145" s="236"/>
      <c r="K145" s="236"/>
      <c r="L145" s="241"/>
      <c r="M145" s="242"/>
      <c r="N145" s="243"/>
      <c r="O145" s="243"/>
      <c r="P145" s="243"/>
      <c r="Q145" s="243"/>
      <c r="R145" s="243"/>
      <c r="S145" s="243"/>
      <c r="T145" s="244"/>
      <c r="AT145" s="245" t="s">
        <v>144</v>
      </c>
      <c r="AU145" s="245" t="s">
        <v>80</v>
      </c>
      <c r="AV145" s="11" t="s">
        <v>80</v>
      </c>
      <c r="AW145" s="11" t="s">
        <v>33</v>
      </c>
      <c r="AX145" s="11" t="s">
        <v>70</v>
      </c>
      <c r="AY145" s="245" t="s">
        <v>134</v>
      </c>
    </row>
    <row r="146" s="13" customFormat="1">
      <c r="B146" s="256"/>
      <c r="C146" s="257"/>
      <c r="D146" s="232" t="s">
        <v>144</v>
      </c>
      <c r="E146" s="258" t="s">
        <v>21</v>
      </c>
      <c r="F146" s="259" t="s">
        <v>148</v>
      </c>
      <c r="G146" s="257"/>
      <c r="H146" s="260">
        <v>1.5</v>
      </c>
      <c r="I146" s="261"/>
      <c r="J146" s="257"/>
      <c r="K146" s="257"/>
      <c r="L146" s="262"/>
      <c r="M146" s="263"/>
      <c r="N146" s="264"/>
      <c r="O146" s="264"/>
      <c r="P146" s="264"/>
      <c r="Q146" s="264"/>
      <c r="R146" s="264"/>
      <c r="S146" s="264"/>
      <c r="T146" s="265"/>
      <c r="AT146" s="266" t="s">
        <v>144</v>
      </c>
      <c r="AU146" s="266" t="s">
        <v>80</v>
      </c>
      <c r="AV146" s="13" t="s">
        <v>141</v>
      </c>
      <c r="AW146" s="13" t="s">
        <v>33</v>
      </c>
      <c r="AX146" s="13" t="s">
        <v>78</v>
      </c>
      <c r="AY146" s="266" t="s">
        <v>134</v>
      </c>
    </row>
    <row r="147" s="1" customFormat="1" ht="25.5" customHeight="1">
      <c r="B147" s="45"/>
      <c r="C147" s="220" t="s">
        <v>181</v>
      </c>
      <c r="D147" s="220" t="s">
        <v>136</v>
      </c>
      <c r="E147" s="221" t="s">
        <v>1069</v>
      </c>
      <c r="F147" s="222" t="s">
        <v>1070</v>
      </c>
      <c r="G147" s="223" t="s">
        <v>326</v>
      </c>
      <c r="H147" s="224">
        <v>258</v>
      </c>
      <c r="I147" s="225"/>
      <c r="J147" s="226">
        <f>ROUND(I147*H147,2)</f>
        <v>0</v>
      </c>
      <c r="K147" s="222" t="s">
        <v>140</v>
      </c>
      <c r="L147" s="71"/>
      <c r="M147" s="227" t="s">
        <v>21</v>
      </c>
      <c r="N147" s="228" t="s">
        <v>41</v>
      </c>
      <c r="O147" s="46"/>
      <c r="P147" s="229">
        <f>O147*H147</f>
        <v>0</v>
      </c>
      <c r="Q147" s="229">
        <v>0</v>
      </c>
      <c r="R147" s="229">
        <f>Q147*H147</f>
        <v>0</v>
      </c>
      <c r="S147" s="229">
        <v>0</v>
      </c>
      <c r="T147" s="230">
        <f>S147*H147</f>
        <v>0</v>
      </c>
      <c r="AR147" s="23" t="s">
        <v>141</v>
      </c>
      <c r="AT147" s="23" t="s">
        <v>136</v>
      </c>
      <c r="AU147" s="23" t="s">
        <v>80</v>
      </c>
      <c r="AY147" s="23" t="s">
        <v>134</v>
      </c>
      <c r="BE147" s="231">
        <f>IF(N147="základní",J147,0)</f>
        <v>0</v>
      </c>
      <c r="BF147" s="231">
        <f>IF(N147="snížená",J147,0)</f>
        <v>0</v>
      </c>
      <c r="BG147" s="231">
        <f>IF(N147="zákl. přenesená",J147,0)</f>
        <v>0</v>
      </c>
      <c r="BH147" s="231">
        <f>IF(N147="sníž. přenesená",J147,0)</f>
        <v>0</v>
      </c>
      <c r="BI147" s="231">
        <f>IF(N147="nulová",J147,0)</f>
        <v>0</v>
      </c>
      <c r="BJ147" s="23" t="s">
        <v>78</v>
      </c>
      <c r="BK147" s="231">
        <f>ROUND(I147*H147,2)</f>
        <v>0</v>
      </c>
      <c r="BL147" s="23" t="s">
        <v>141</v>
      </c>
      <c r="BM147" s="23" t="s">
        <v>239</v>
      </c>
    </row>
    <row r="148" s="1" customFormat="1">
      <c r="B148" s="45"/>
      <c r="C148" s="73"/>
      <c r="D148" s="232" t="s">
        <v>142</v>
      </c>
      <c r="E148" s="73"/>
      <c r="F148" s="233" t="s">
        <v>1071</v>
      </c>
      <c r="G148" s="73"/>
      <c r="H148" s="73"/>
      <c r="I148" s="190"/>
      <c r="J148" s="73"/>
      <c r="K148" s="73"/>
      <c r="L148" s="71"/>
      <c r="M148" s="234"/>
      <c r="N148" s="46"/>
      <c r="O148" s="46"/>
      <c r="P148" s="46"/>
      <c r="Q148" s="46"/>
      <c r="R148" s="46"/>
      <c r="S148" s="46"/>
      <c r="T148" s="94"/>
      <c r="AT148" s="23" t="s">
        <v>142</v>
      </c>
      <c r="AU148" s="23" t="s">
        <v>80</v>
      </c>
    </row>
    <row r="149" s="11" customFormat="1">
      <c r="B149" s="235"/>
      <c r="C149" s="236"/>
      <c r="D149" s="232" t="s">
        <v>144</v>
      </c>
      <c r="E149" s="237" t="s">
        <v>21</v>
      </c>
      <c r="F149" s="238" t="s">
        <v>741</v>
      </c>
      <c r="G149" s="236"/>
      <c r="H149" s="239">
        <v>258</v>
      </c>
      <c r="I149" s="240"/>
      <c r="J149" s="236"/>
      <c r="K149" s="236"/>
      <c r="L149" s="241"/>
      <c r="M149" s="242"/>
      <c r="N149" s="243"/>
      <c r="O149" s="243"/>
      <c r="P149" s="243"/>
      <c r="Q149" s="243"/>
      <c r="R149" s="243"/>
      <c r="S149" s="243"/>
      <c r="T149" s="244"/>
      <c r="AT149" s="245" t="s">
        <v>144</v>
      </c>
      <c r="AU149" s="245" t="s">
        <v>80</v>
      </c>
      <c r="AV149" s="11" t="s">
        <v>80</v>
      </c>
      <c r="AW149" s="11" t="s">
        <v>33</v>
      </c>
      <c r="AX149" s="11" t="s">
        <v>70</v>
      </c>
      <c r="AY149" s="245" t="s">
        <v>134</v>
      </c>
    </row>
    <row r="150" s="12" customFormat="1">
      <c r="B150" s="246"/>
      <c r="C150" s="247"/>
      <c r="D150" s="232" t="s">
        <v>144</v>
      </c>
      <c r="E150" s="248" t="s">
        <v>21</v>
      </c>
      <c r="F150" s="249" t="s">
        <v>158</v>
      </c>
      <c r="G150" s="247"/>
      <c r="H150" s="248" t="s">
        <v>21</v>
      </c>
      <c r="I150" s="250"/>
      <c r="J150" s="247"/>
      <c r="K150" s="247"/>
      <c r="L150" s="251"/>
      <c r="M150" s="252"/>
      <c r="N150" s="253"/>
      <c r="O150" s="253"/>
      <c r="P150" s="253"/>
      <c r="Q150" s="253"/>
      <c r="R150" s="253"/>
      <c r="S150" s="253"/>
      <c r="T150" s="254"/>
      <c r="AT150" s="255" t="s">
        <v>144</v>
      </c>
      <c r="AU150" s="255" t="s">
        <v>80</v>
      </c>
      <c r="AV150" s="12" t="s">
        <v>78</v>
      </c>
      <c r="AW150" s="12" t="s">
        <v>33</v>
      </c>
      <c r="AX150" s="12" t="s">
        <v>70</v>
      </c>
      <c r="AY150" s="255" t="s">
        <v>134</v>
      </c>
    </row>
    <row r="151" s="13" customFormat="1">
      <c r="B151" s="256"/>
      <c r="C151" s="257"/>
      <c r="D151" s="232" t="s">
        <v>144</v>
      </c>
      <c r="E151" s="258" t="s">
        <v>21</v>
      </c>
      <c r="F151" s="259" t="s">
        <v>148</v>
      </c>
      <c r="G151" s="257"/>
      <c r="H151" s="260">
        <v>258</v>
      </c>
      <c r="I151" s="261"/>
      <c r="J151" s="257"/>
      <c r="K151" s="257"/>
      <c r="L151" s="262"/>
      <c r="M151" s="263"/>
      <c r="N151" s="264"/>
      <c r="O151" s="264"/>
      <c r="P151" s="264"/>
      <c r="Q151" s="264"/>
      <c r="R151" s="264"/>
      <c r="S151" s="264"/>
      <c r="T151" s="265"/>
      <c r="AT151" s="266" t="s">
        <v>144</v>
      </c>
      <c r="AU151" s="266" t="s">
        <v>80</v>
      </c>
      <c r="AV151" s="13" t="s">
        <v>141</v>
      </c>
      <c r="AW151" s="13" t="s">
        <v>33</v>
      </c>
      <c r="AX151" s="13" t="s">
        <v>78</v>
      </c>
      <c r="AY151" s="266" t="s">
        <v>134</v>
      </c>
    </row>
    <row r="152" s="1" customFormat="1" ht="25.5" customHeight="1">
      <c r="B152" s="45"/>
      <c r="C152" s="220" t="s">
        <v>241</v>
      </c>
      <c r="D152" s="220" t="s">
        <v>136</v>
      </c>
      <c r="E152" s="221" t="s">
        <v>1072</v>
      </c>
      <c r="F152" s="222" t="s">
        <v>1073</v>
      </c>
      <c r="G152" s="223" t="s">
        <v>139</v>
      </c>
      <c r="H152" s="224">
        <v>78.799999999999997</v>
      </c>
      <c r="I152" s="225"/>
      <c r="J152" s="226">
        <f>ROUND(I152*H152,2)</f>
        <v>0</v>
      </c>
      <c r="K152" s="222" t="s">
        <v>140</v>
      </c>
      <c r="L152" s="71"/>
      <c r="M152" s="227" t="s">
        <v>21</v>
      </c>
      <c r="N152" s="228" t="s">
        <v>41</v>
      </c>
      <c r="O152" s="46"/>
      <c r="P152" s="229">
        <f>O152*H152</f>
        <v>0</v>
      </c>
      <c r="Q152" s="229">
        <v>0</v>
      </c>
      <c r="R152" s="229">
        <f>Q152*H152</f>
        <v>0</v>
      </c>
      <c r="S152" s="229">
        <v>0</v>
      </c>
      <c r="T152" s="230">
        <f>S152*H152</f>
        <v>0</v>
      </c>
      <c r="AR152" s="23" t="s">
        <v>141</v>
      </c>
      <c r="AT152" s="23" t="s">
        <v>136</v>
      </c>
      <c r="AU152" s="23" t="s">
        <v>80</v>
      </c>
      <c r="AY152" s="23" t="s">
        <v>134</v>
      </c>
      <c r="BE152" s="231">
        <f>IF(N152="základní",J152,0)</f>
        <v>0</v>
      </c>
      <c r="BF152" s="231">
        <f>IF(N152="snížená",J152,0)</f>
        <v>0</v>
      </c>
      <c r="BG152" s="231">
        <f>IF(N152="zákl. přenesená",J152,0)</f>
        <v>0</v>
      </c>
      <c r="BH152" s="231">
        <f>IF(N152="sníž. přenesená",J152,0)</f>
        <v>0</v>
      </c>
      <c r="BI152" s="231">
        <f>IF(N152="nulová",J152,0)</f>
        <v>0</v>
      </c>
      <c r="BJ152" s="23" t="s">
        <v>78</v>
      </c>
      <c r="BK152" s="231">
        <f>ROUND(I152*H152,2)</f>
        <v>0</v>
      </c>
      <c r="BL152" s="23" t="s">
        <v>141</v>
      </c>
      <c r="BM152" s="23" t="s">
        <v>244</v>
      </c>
    </row>
    <row r="153" s="1" customFormat="1">
      <c r="B153" s="45"/>
      <c r="C153" s="73"/>
      <c r="D153" s="232" t="s">
        <v>142</v>
      </c>
      <c r="E153" s="73"/>
      <c r="F153" s="233" t="s">
        <v>1074</v>
      </c>
      <c r="G153" s="73"/>
      <c r="H153" s="73"/>
      <c r="I153" s="190"/>
      <c r="J153" s="73"/>
      <c r="K153" s="73"/>
      <c r="L153" s="71"/>
      <c r="M153" s="234"/>
      <c r="N153" s="46"/>
      <c r="O153" s="46"/>
      <c r="P153" s="46"/>
      <c r="Q153" s="46"/>
      <c r="R153" s="46"/>
      <c r="S153" s="46"/>
      <c r="T153" s="94"/>
      <c r="AT153" s="23" t="s">
        <v>142</v>
      </c>
      <c r="AU153" s="23" t="s">
        <v>80</v>
      </c>
    </row>
    <row r="154" s="11" customFormat="1">
      <c r="B154" s="235"/>
      <c r="C154" s="236"/>
      <c r="D154" s="232" t="s">
        <v>144</v>
      </c>
      <c r="E154" s="237" t="s">
        <v>21</v>
      </c>
      <c r="F154" s="238" t="s">
        <v>1059</v>
      </c>
      <c r="G154" s="236"/>
      <c r="H154" s="239">
        <v>78.799999999999997</v>
      </c>
      <c r="I154" s="240"/>
      <c r="J154" s="236"/>
      <c r="K154" s="236"/>
      <c r="L154" s="241"/>
      <c r="M154" s="242"/>
      <c r="N154" s="243"/>
      <c r="O154" s="243"/>
      <c r="P154" s="243"/>
      <c r="Q154" s="243"/>
      <c r="R154" s="243"/>
      <c r="S154" s="243"/>
      <c r="T154" s="244"/>
      <c r="AT154" s="245" t="s">
        <v>144</v>
      </c>
      <c r="AU154" s="245" t="s">
        <v>80</v>
      </c>
      <c r="AV154" s="11" t="s">
        <v>80</v>
      </c>
      <c r="AW154" s="11" t="s">
        <v>33</v>
      </c>
      <c r="AX154" s="11" t="s">
        <v>70</v>
      </c>
      <c r="AY154" s="245" t="s">
        <v>134</v>
      </c>
    </row>
    <row r="155" s="12" customFormat="1">
      <c r="B155" s="246"/>
      <c r="C155" s="247"/>
      <c r="D155" s="232" t="s">
        <v>144</v>
      </c>
      <c r="E155" s="248" t="s">
        <v>21</v>
      </c>
      <c r="F155" s="249" t="s">
        <v>158</v>
      </c>
      <c r="G155" s="247"/>
      <c r="H155" s="248" t="s">
        <v>21</v>
      </c>
      <c r="I155" s="250"/>
      <c r="J155" s="247"/>
      <c r="K155" s="247"/>
      <c r="L155" s="251"/>
      <c r="M155" s="252"/>
      <c r="N155" s="253"/>
      <c r="O155" s="253"/>
      <c r="P155" s="253"/>
      <c r="Q155" s="253"/>
      <c r="R155" s="253"/>
      <c r="S155" s="253"/>
      <c r="T155" s="254"/>
      <c r="AT155" s="255" t="s">
        <v>144</v>
      </c>
      <c r="AU155" s="255" t="s">
        <v>80</v>
      </c>
      <c r="AV155" s="12" t="s">
        <v>78</v>
      </c>
      <c r="AW155" s="12" t="s">
        <v>33</v>
      </c>
      <c r="AX155" s="12" t="s">
        <v>70</v>
      </c>
      <c r="AY155" s="255" t="s">
        <v>134</v>
      </c>
    </row>
    <row r="156" s="13" customFormat="1">
      <c r="B156" s="256"/>
      <c r="C156" s="257"/>
      <c r="D156" s="232" t="s">
        <v>144</v>
      </c>
      <c r="E156" s="258" t="s">
        <v>21</v>
      </c>
      <c r="F156" s="259" t="s">
        <v>148</v>
      </c>
      <c r="G156" s="257"/>
      <c r="H156" s="260">
        <v>78.799999999999997</v>
      </c>
      <c r="I156" s="261"/>
      <c r="J156" s="257"/>
      <c r="K156" s="257"/>
      <c r="L156" s="262"/>
      <c r="M156" s="263"/>
      <c r="N156" s="264"/>
      <c r="O156" s="264"/>
      <c r="P156" s="264"/>
      <c r="Q156" s="264"/>
      <c r="R156" s="264"/>
      <c r="S156" s="264"/>
      <c r="T156" s="265"/>
      <c r="AT156" s="266" t="s">
        <v>144</v>
      </c>
      <c r="AU156" s="266" t="s">
        <v>80</v>
      </c>
      <c r="AV156" s="13" t="s">
        <v>141</v>
      </c>
      <c r="AW156" s="13" t="s">
        <v>33</v>
      </c>
      <c r="AX156" s="13" t="s">
        <v>78</v>
      </c>
      <c r="AY156" s="266" t="s">
        <v>134</v>
      </c>
    </row>
    <row r="157" s="1" customFormat="1" ht="16.5" customHeight="1">
      <c r="B157" s="45"/>
      <c r="C157" s="220" t="s">
        <v>186</v>
      </c>
      <c r="D157" s="220" t="s">
        <v>136</v>
      </c>
      <c r="E157" s="221" t="s">
        <v>1075</v>
      </c>
      <c r="F157" s="222" t="s">
        <v>1076</v>
      </c>
      <c r="G157" s="223" t="s">
        <v>139</v>
      </c>
      <c r="H157" s="224">
        <v>606.60000000000002</v>
      </c>
      <c r="I157" s="225"/>
      <c r="J157" s="226">
        <f>ROUND(I157*H157,2)</f>
        <v>0</v>
      </c>
      <c r="K157" s="222" t="s">
        <v>140</v>
      </c>
      <c r="L157" s="71"/>
      <c r="M157" s="227" t="s">
        <v>21</v>
      </c>
      <c r="N157" s="228" t="s">
        <v>41</v>
      </c>
      <c r="O157" s="46"/>
      <c r="P157" s="229">
        <f>O157*H157</f>
        <v>0</v>
      </c>
      <c r="Q157" s="229">
        <v>0</v>
      </c>
      <c r="R157" s="229">
        <f>Q157*H157</f>
        <v>0</v>
      </c>
      <c r="S157" s="229">
        <v>0</v>
      </c>
      <c r="T157" s="230">
        <f>S157*H157</f>
        <v>0</v>
      </c>
      <c r="AR157" s="23" t="s">
        <v>141</v>
      </c>
      <c r="AT157" s="23" t="s">
        <v>136</v>
      </c>
      <c r="AU157" s="23" t="s">
        <v>80</v>
      </c>
      <c r="AY157" s="23" t="s">
        <v>134</v>
      </c>
      <c r="BE157" s="231">
        <f>IF(N157="základní",J157,0)</f>
        <v>0</v>
      </c>
      <c r="BF157" s="231">
        <f>IF(N157="snížená",J157,0)</f>
        <v>0</v>
      </c>
      <c r="BG157" s="231">
        <f>IF(N157="zákl. přenesená",J157,0)</f>
        <v>0</v>
      </c>
      <c r="BH157" s="231">
        <f>IF(N157="sníž. přenesená",J157,0)</f>
        <v>0</v>
      </c>
      <c r="BI157" s="231">
        <f>IF(N157="nulová",J157,0)</f>
        <v>0</v>
      </c>
      <c r="BJ157" s="23" t="s">
        <v>78</v>
      </c>
      <c r="BK157" s="231">
        <f>ROUND(I157*H157,2)</f>
        <v>0</v>
      </c>
      <c r="BL157" s="23" t="s">
        <v>141</v>
      </c>
      <c r="BM157" s="23" t="s">
        <v>252</v>
      </c>
    </row>
    <row r="158" s="1" customFormat="1">
      <c r="B158" s="45"/>
      <c r="C158" s="73"/>
      <c r="D158" s="232" t="s">
        <v>142</v>
      </c>
      <c r="E158" s="73"/>
      <c r="F158" s="233" t="s">
        <v>1077</v>
      </c>
      <c r="G158" s="73"/>
      <c r="H158" s="73"/>
      <c r="I158" s="190"/>
      <c r="J158" s="73"/>
      <c r="K158" s="73"/>
      <c r="L158" s="71"/>
      <c r="M158" s="234"/>
      <c r="N158" s="46"/>
      <c r="O158" s="46"/>
      <c r="P158" s="46"/>
      <c r="Q158" s="46"/>
      <c r="R158" s="46"/>
      <c r="S158" s="46"/>
      <c r="T158" s="94"/>
      <c r="AT158" s="23" t="s">
        <v>142</v>
      </c>
      <c r="AU158" s="23" t="s">
        <v>80</v>
      </c>
    </row>
    <row r="159" s="11" customFormat="1">
      <c r="B159" s="235"/>
      <c r="C159" s="236"/>
      <c r="D159" s="232" t="s">
        <v>144</v>
      </c>
      <c r="E159" s="237" t="s">
        <v>21</v>
      </c>
      <c r="F159" s="238" t="s">
        <v>1047</v>
      </c>
      <c r="G159" s="236"/>
      <c r="H159" s="239">
        <v>606.60000000000002</v>
      </c>
      <c r="I159" s="240"/>
      <c r="J159" s="236"/>
      <c r="K159" s="236"/>
      <c r="L159" s="241"/>
      <c r="M159" s="242"/>
      <c r="N159" s="243"/>
      <c r="O159" s="243"/>
      <c r="P159" s="243"/>
      <c r="Q159" s="243"/>
      <c r="R159" s="243"/>
      <c r="S159" s="243"/>
      <c r="T159" s="244"/>
      <c r="AT159" s="245" t="s">
        <v>144</v>
      </c>
      <c r="AU159" s="245" t="s">
        <v>80</v>
      </c>
      <c r="AV159" s="11" t="s">
        <v>80</v>
      </c>
      <c r="AW159" s="11" t="s">
        <v>33</v>
      </c>
      <c r="AX159" s="11" t="s">
        <v>70</v>
      </c>
      <c r="AY159" s="245" t="s">
        <v>134</v>
      </c>
    </row>
    <row r="160" s="12" customFormat="1">
      <c r="B160" s="246"/>
      <c r="C160" s="247"/>
      <c r="D160" s="232" t="s">
        <v>144</v>
      </c>
      <c r="E160" s="248" t="s">
        <v>21</v>
      </c>
      <c r="F160" s="249" t="s">
        <v>158</v>
      </c>
      <c r="G160" s="247"/>
      <c r="H160" s="248" t="s">
        <v>21</v>
      </c>
      <c r="I160" s="250"/>
      <c r="J160" s="247"/>
      <c r="K160" s="247"/>
      <c r="L160" s="251"/>
      <c r="M160" s="252"/>
      <c r="N160" s="253"/>
      <c r="O160" s="253"/>
      <c r="P160" s="253"/>
      <c r="Q160" s="253"/>
      <c r="R160" s="253"/>
      <c r="S160" s="253"/>
      <c r="T160" s="254"/>
      <c r="AT160" s="255" t="s">
        <v>144</v>
      </c>
      <c r="AU160" s="255" t="s">
        <v>80</v>
      </c>
      <c r="AV160" s="12" t="s">
        <v>78</v>
      </c>
      <c r="AW160" s="12" t="s">
        <v>33</v>
      </c>
      <c r="AX160" s="12" t="s">
        <v>70</v>
      </c>
      <c r="AY160" s="255" t="s">
        <v>134</v>
      </c>
    </row>
    <row r="161" s="13" customFormat="1">
      <c r="B161" s="256"/>
      <c r="C161" s="257"/>
      <c r="D161" s="232" t="s">
        <v>144</v>
      </c>
      <c r="E161" s="258" t="s">
        <v>21</v>
      </c>
      <c r="F161" s="259" t="s">
        <v>148</v>
      </c>
      <c r="G161" s="257"/>
      <c r="H161" s="260">
        <v>606.60000000000002</v>
      </c>
      <c r="I161" s="261"/>
      <c r="J161" s="257"/>
      <c r="K161" s="257"/>
      <c r="L161" s="262"/>
      <c r="M161" s="263"/>
      <c r="N161" s="264"/>
      <c r="O161" s="264"/>
      <c r="P161" s="264"/>
      <c r="Q161" s="264"/>
      <c r="R161" s="264"/>
      <c r="S161" s="264"/>
      <c r="T161" s="265"/>
      <c r="AT161" s="266" t="s">
        <v>144</v>
      </c>
      <c r="AU161" s="266" t="s">
        <v>80</v>
      </c>
      <c r="AV161" s="13" t="s">
        <v>141</v>
      </c>
      <c r="AW161" s="13" t="s">
        <v>33</v>
      </c>
      <c r="AX161" s="13" t="s">
        <v>78</v>
      </c>
      <c r="AY161" s="266" t="s">
        <v>134</v>
      </c>
    </row>
    <row r="162" s="1" customFormat="1" ht="25.5" customHeight="1">
      <c r="B162" s="45"/>
      <c r="C162" s="220" t="s">
        <v>9</v>
      </c>
      <c r="D162" s="220" t="s">
        <v>136</v>
      </c>
      <c r="E162" s="221" t="s">
        <v>1078</v>
      </c>
      <c r="F162" s="222" t="s">
        <v>1079</v>
      </c>
      <c r="G162" s="223" t="s">
        <v>326</v>
      </c>
      <c r="H162" s="224">
        <v>258</v>
      </c>
      <c r="I162" s="225"/>
      <c r="J162" s="226">
        <f>ROUND(I162*H162,2)</f>
        <v>0</v>
      </c>
      <c r="K162" s="222" t="s">
        <v>140</v>
      </c>
      <c r="L162" s="71"/>
      <c r="M162" s="227" t="s">
        <v>21</v>
      </c>
      <c r="N162" s="228" t="s">
        <v>41</v>
      </c>
      <c r="O162" s="46"/>
      <c r="P162" s="229">
        <f>O162*H162</f>
        <v>0</v>
      </c>
      <c r="Q162" s="229">
        <v>0</v>
      </c>
      <c r="R162" s="229">
        <f>Q162*H162</f>
        <v>0</v>
      </c>
      <c r="S162" s="229">
        <v>0</v>
      </c>
      <c r="T162" s="230">
        <f>S162*H162</f>
        <v>0</v>
      </c>
      <c r="AR162" s="23" t="s">
        <v>141</v>
      </c>
      <c r="AT162" s="23" t="s">
        <v>136</v>
      </c>
      <c r="AU162" s="23" t="s">
        <v>80</v>
      </c>
      <c r="AY162" s="23" t="s">
        <v>134</v>
      </c>
      <c r="BE162" s="231">
        <f>IF(N162="základní",J162,0)</f>
        <v>0</v>
      </c>
      <c r="BF162" s="231">
        <f>IF(N162="snížená",J162,0)</f>
        <v>0</v>
      </c>
      <c r="BG162" s="231">
        <f>IF(N162="zákl. přenesená",J162,0)</f>
        <v>0</v>
      </c>
      <c r="BH162" s="231">
        <f>IF(N162="sníž. přenesená",J162,0)</f>
        <v>0</v>
      </c>
      <c r="BI162" s="231">
        <f>IF(N162="nulová",J162,0)</f>
        <v>0</v>
      </c>
      <c r="BJ162" s="23" t="s">
        <v>78</v>
      </c>
      <c r="BK162" s="231">
        <f>ROUND(I162*H162,2)</f>
        <v>0</v>
      </c>
      <c r="BL162" s="23" t="s">
        <v>141</v>
      </c>
      <c r="BM162" s="23" t="s">
        <v>256</v>
      </c>
    </row>
    <row r="163" s="1" customFormat="1">
      <c r="B163" s="45"/>
      <c r="C163" s="73"/>
      <c r="D163" s="232" t="s">
        <v>142</v>
      </c>
      <c r="E163" s="73"/>
      <c r="F163" s="233" t="s">
        <v>1080</v>
      </c>
      <c r="G163" s="73"/>
      <c r="H163" s="73"/>
      <c r="I163" s="190"/>
      <c r="J163" s="73"/>
      <c r="K163" s="73"/>
      <c r="L163" s="71"/>
      <c r="M163" s="234"/>
      <c r="N163" s="46"/>
      <c r="O163" s="46"/>
      <c r="P163" s="46"/>
      <c r="Q163" s="46"/>
      <c r="R163" s="46"/>
      <c r="S163" s="46"/>
      <c r="T163" s="94"/>
      <c r="AT163" s="23" t="s">
        <v>142</v>
      </c>
      <c r="AU163" s="23" t="s">
        <v>80</v>
      </c>
    </row>
    <row r="164" s="11" customFormat="1">
      <c r="B164" s="235"/>
      <c r="C164" s="236"/>
      <c r="D164" s="232" t="s">
        <v>144</v>
      </c>
      <c r="E164" s="237" t="s">
        <v>21</v>
      </c>
      <c r="F164" s="238" t="s">
        <v>741</v>
      </c>
      <c r="G164" s="236"/>
      <c r="H164" s="239">
        <v>258</v>
      </c>
      <c r="I164" s="240"/>
      <c r="J164" s="236"/>
      <c r="K164" s="236"/>
      <c r="L164" s="241"/>
      <c r="M164" s="242"/>
      <c r="N164" s="243"/>
      <c r="O164" s="243"/>
      <c r="P164" s="243"/>
      <c r="Q164" s="243"/>
      <c r="R164" s="243"/>
      <c r="S164" s="243"/>
      <c r="T164" s="244"/>
      <c r="AT164" s="245" t="s">
        <v>144</v>
      </c>
      <c r="AU164" s="245" t="s">
        <v>80</v>
      </c>
      <c r="AV164" s="11" t="s">
        <v>80</v>
      </c>
      <c r="AW164" s="11" t="s">
        <v>33</v>
      </c>
      <c r="AX164" s="11" t="s">
        <v>70</v>
      </c>
      <c r="AY164" s="245" t="s">
        <v>134</v>
      </c>
    </row>
    <row r="165" s="12" customFormat="1">
      <c r="B165" s="246"/>
      <c r="C165" s="247"/>
      <c r="D165" s="232" t="s">
        <v>144</v>
      </c>
      <c r="E165" s="248" t="s">
        <v>21</v>
      </c>
      <c r="F165" s="249" t="s">
        <v>158</v>
      </c>
      <c r="G165" s="247"/>
      <c r="H165" s="248" t="s">
        <v>21</v>
      </c>
      <c r="I165" s="250"/>
      <c r="J165" s="247"/>
      <c r="K165" s="247"/>
      <c r="L165" s="251"/>
      <c r="M165" s="252"/>
      <c r="N165" s="253"/>
      <c r="O165" s="253"/>
      <c r="P165" s="253"/>
      <c r="Q165" s="253"/>
      <c r="R165" s="253"/>
      <c r="S165" s="253"/>
      <c r="T165" s="254"/>
      <c r="AT165" s="255" t="s">
        <v>144</v>
      </c>
      <c r="AU165" s="255" t="s">
        <v>80</v>
      </c>
      <c r="AV165" s="12" t="s">
        <v>78</v>
      </c>
      <c r="AW165" s="12" t="s">
        <v>33</v>
      </c>
      <c r="AX165" s="12" t="s">
        <v>70</v>
      </c>
      <c r="AY165" s="255" t="s">
        <v>134</v>
      </c>
    </row>
    <row r="166" s="13" customFormat="1">
      <c r="B166" s="256"/>
      <c r="C166" s="257"/>
      <c r="D166" s="232" t="s">
        <v>144</v>
      </c>
      <c r="E166" s="258" t="s">
        <v>21</v>
      </c>
      <c r="F166" s="259" t="s">
        <v>148</v>
      </c>
      <c r="G166" s="257"/>
      <c r="H166" s="260">
        <v>258</v>
      </c>
      <c r="I166" s="261"/>
      <c r="J166" s="257"/>
      <c r="K166" s="257"/>
      <c r="L166" s="262"/>
      <c r="M166" s="263"/>
      <c r="N166" s="264"/>
      <c r="O166" s="264"/>
      <c r="P166" s="264"/>
      <c r="Q166" s="264"/>
      <c r="R166" s="264"/>
      <c r="S166" s="264"/>
      <c r="T166" s="265"/>
      <c r="AT166" s="266" t="s">
        <v>144</v>
      </c>
      <c r="AU166" s="266" t="s">
        <v>80</v>
      </c>
      <c r="AV166" s="13" t="s">
        <v>141</v>
      </c>
      <c r="AW166" s="13" t="s">
        <v>33</v>
      </c>
      <c r="AX166" s="13" t="s">
        <v>78</v>
      </c>
      <c r="AY166" s="266" t="s">
        <v>134</v>
      </c>
    </row>
    <row r="167" s="1" customFormat="1" ht="16.5" customHeight="1">
      <c r="B167" s="45"/>
      <c r="C167" s="267" t="s">
        <v>191</v>
      </c>
      <c r="D167" s="267" t="s">
        <v>273</v>
      </c>
      <c r="E167" s="268" t="s">
        <v>1081</v>
      </c>
      <c r="F167" s="269" t="s">
        <v>1082</v>
      </c>
      <c r="G167" s="270" t="s">
        <v>326</v>
      </c>
      <c r="H167" s="271">
        <v>32</v>
      </c>
      <c r="I167" s="272"/>
      <c r="J167" s="273">
        <f>ROUND(I167*H167,2)</f>
        <v>0</v>
      </c>
      <c r="K167" s="269" t="s">
        <v>21</v>
      </c>
      <c r="L167" s="274"/>
      <c r="M167" s="275" t="s">
        <v>21</v>
      </c>
      <c r="N167" s="276" t="s">
        <v>41</v>
      </c>
      <c r="O167" s="46"/>
      <c r="P167" s="229">
        <f>O167*H167</f>
        <v>0</v>
      </c>
      <c r="Q167" s="229">
        <v>0</v>
      </c>
      <c r="R167" s="229">
        <f>Q167*H167</f>
        <v>0</v>
      </c>
      <c r="S167" s="229">
        <v>0</v>
      </c>
      <c r="T167" s="230">
        <f>S167*H167</f>
        <v>0</v>
      </c>
      <c r="AR167" s="23" t="s">
        <v>161</v>
      </c>
      <c r="AT167" s="23" t="s">
        <v>273</v>
      </c>
      <c r="AU167" s="23" t="s">
        <v>80</v>
      </c>
      <c r="AY167" s="23" t="s">
        <v>134</v>
      </c>
      <c r="BE167" s="231">
        <f>IF(N167="základní",J167,0)</f>
        <v>0</v>
      </c>
      <c r="BF167" s="231">
        <f>IF(N167="snížená",J167,0)</f>
        <v>0</v>
      </c>
      <c r="BG167" s="231">
        <f>IF(N167="zákl. přenesená",J167,0)</f>
        <v>0</v>
      </c>
      <c r="BH167" s="231">
        <f>IF(N167="sníž. přenesená",J167,0)</f>
        <v>0</v>
      </c>
      <c r="BI167" s="231">
        <f>IF(N167="nulová",J167,0)</f>
        <v>0</v>
      </c>
      <c r="BJ167" s="23" t="s">
        <v>78</v>
      </c>
      <c r="BK167" s="231">
        <f>ROUND(I167*H167,2)</f>
        <v>0</v>
      </c>
      <c r="BL167" s="23" t="s">
        <v>141</v>
      </c>
      <c r="BM167" s="23" t="s">
        <v>262</v>
      </c>
    </row>
    <row r="168" s="1" customFormat="1" ht="16.5" customHeight="1">
      <c r="B168" s="45"/>
      <c r="C168" s="267" t="s">
        <v>264</v>
      </c>
      <c r="D168" s="267" t="s">
        <v>273</v>
      </c>
      <c r="E168" s="268" t="s">
        <v>1083</v>
      </c>
      <c r="F168" s="269" t="s">
        <v>1084</v>
      </c>
      <c r="G168" s="270" t="s">
        <v>326</v>
      </c>
      <c r="H168" s="271">
        <v>73</v>
      </c>
      <c r="I168" s="272"/>
      <c r="J168" s="273">
        <f>ROUND(I168*H168,2)</f>
        <v>0</v>
      </c>
      <c r="K168" s="269" t="s">
        <v>21</v>
      </c>
      <c r="L168" s="274"/>
      <c r="M168" s="275" t="s">
        <v>21</v>
      </c>
      <c r="N168" s="276" t="s">
        <v>41</v>
      </c>
      <c r="O168" s="46"/>
      <c r="P168" s="229">
        <f>O168*H168</f>
        <v>0</v>
      </c>
      <c r="Q168" s="229">
        <v>0</v>
      </c>
      <c r="R168" s="229">
        <f>Q168*H168</f>
        <v>0</v>
      </c>
      <c r="S168" s="229">
        <v>0</v>
      </c>
      <c r="T168" s="230">
        <f>S168*H168</f>
        <v>0</v>
      </c>
      <c r="AR168" s="23" t="s">
        <v>161</v>
      </c>
      <c r="AT168" s="23" t="s">
        <v>273</v>
      </c>
      <c r="AU168" s="23" t="s">
        <v>80</v>
      </c>
      <c r="AY168" s="23" t="s">
        <v>134</v>
      </c>
      <c r="BE168" s="231">
        <f>IF(N168="základní",J168,0)</f>
        <v>0</v>
      </c>
      <c r="BF168" s="231">
        <f>IF(N168="snížená",J168,0)</f>
        <v>0</v>
      </c>
      <c r="BG168" s="231">
        <f>IF(N168="zákl. přenesená",J168,0)</f>
        <v>0</v>
      </c>
      <c r="BH168" s="231">
        <f>IF(N168="sníž. přenesená",J168,0)</f>
        <v>0</v>
      </c>
      <c r="BI168" s="231">
        <f>IF(N168="nulová",J168,0)</f>
        <v>0</v>
      </c>
      <c r="BJ168" s="23" t="s">
        <v>78</v>
      </c>
      <c r="BK168" s="231">
        <f>ROUND(I168*H168,2)</f>
        <v>0</v>
      </c>
      <c r="BL168" s="23" t="s">
        <v>141</v>
      </c>
      <c r="BM168" s="23" t="s">
        <v>267</v>
      </c>
    </row>
    <row r="169" s="1" customFormat="1" ht="16.5" customHeight="1">
      <c r="B169" s="45"/>
      <c r="C169" s="267" t="s">
        <v>195</v>
      </c>
      <c r="D169" s="267" t="s">
        <v>273</v>
      </c>
      <c r="E169" s="268" t="s">
        <v>1085</v>
      </c>
      <c r="F169" s="269" t="s">
        <v>1086</v>
      </c>
      <c r="G169" s="270" t="s">
        <v>326</v>
      </c>
      <c r="H169" s="271">
        <v>74</v>
      </c>
      <c r="I169" s="272"/>
      <c r="J169" s="273">
        <f>ROUND(I169*H169,2)</f>
        <v>0</v>
      </c>
      <c r="K169" s="269" t="s">
        <v>21</v>
      </c>
      <c r="L169" s="274"/>
      <c r="M169" s="275" t="s">
        <v>21</v>
      </c>
      <c r="N169" s="276" t="s">
        <v>41</v>
      </c>
      <c r="O169" s="46"/>
      <c r="P169" s="229">
        <f>O169*H169</f>
        <v>0</v>
      </c>
      <c r="Q169" s="229">
        <v>0</v>
      </c>
      <c r="R169" s="229">
        <f>Q169*H169</f>
        <v>0</v>
      </c>
      <c r="S169" s="229">
        <v>0</v>
      </c>
      <c r="T169" s="230">
        <f>S169*H169</f>
        <v>0</v>
      </c>
      <c r="AR169" s="23" t="s">
        <v>161</v>
      </c>
      <c r="AT169" s="23" t="s">
        <v>273</v>
      </c>
      <c r="AU169" s="23" t="s">
        <v>80</v>
      </c>
      <c r="AY169" s="23" t="s">
        <v>134</v>
      </c>
      <c r="BE169" s="231">
        <f>IF(N169="základní",J169,0)</f>
        <v>0</v>
      </c>
      <c r="BF169" s="231">
        <f>IF(N169="snížená",J169,0)</f>
        <v>0</v>
      </c>
      <c r="BG169" s="231">
        <f>IF(N169="zákl. přenesená",J169,0)</f>
        <v>0</v>
      </c>
      <c r="BH169" s="231">
        <f>IF(N169="sníž. přenesená",J169,0)</f>
        <v>0</v>
      </c>
      <c r="BI169" s="231">
        <f>IF(N169="nulová",J169,0)</f>
        <v>0</v>
      </c>
      <c r="BJ169" s="23" t="s">
        <v>78</v>
      </c>
      <c r="BK169" s="231">
        <f>ROUND(I169*H169,2)</f>
        <v>0</v>
      </c>
      <c r="BL169" s="23" t="s">
        <v>141</v>
      </c>
      <c r="BM169" s="23" t="s">
        <v>276</v>
      </c>
    </row>
    <row r="170" s="1" customFormat="1" ht="16.5" customHeight="1">
      <c r="B170" s="45"/>
      <c r="C170" s="267" t="s">
        <v>278</v>
      </c>
      <c r="D170" s="267" t="s">
        <v>273</v>
      </c>
      <c r="E170" s="268" t="s">
        <v>1087</v>
      </c>
      <c r="F170" s="269" t="s">
        <v>1088</v>
      </c>
      <c r="G170" s="270" t="s">
        <v>326</v>
      </c>
      <c r="H170" s="271">
        <v>8</v>
      </c>
      <c r="I170" s="272"/>
      <c r="J170" s="273">
        <f>ROUND(I170*H170,2)</f>
        <v>0</v>
      </c>
      <c r="K170" s="269" t="s">
        <v>21</v>
      </c>
      <c r="L170" s="274"/>
      <c r="M170" s="275" t="s">
        <v>21</v>
      </c>
      <c r="N170" s="276" t="s">
        <v>41</v>
      </c>
      <c r="O170" s="46"/>
      <c r="P170" s="229">
        <f>O170*H170</f>
        <v>0</v>
      </c>
      <c r="Q170" s="229">
        <v>0</v>
      </c>
      <c r="R170" s="229">
        <f>Q170*H170</f>
        <v>0</v>
      </c>
      <c r="S170" s="229">
        <v>0</v>
      </c>
      <c r="T170" s="230">
        <f>S170*H170</f>
        <v>0</v>
      </c>
      <c r="AR170" s="23" t="s">
        <v>161</v>
      </c>
      <c r="AT170" s="23" t="s">
        <v>273</v>
      </c>
      <c r="AU170" s="23" t="s">
        <v>80</v>
      </c>
      <c r="AY170" s="23" t="s">
        <v>134</v>
      </c>
      <c r="BE170" s="231">
        <f>IF(N170="základní",J170,0)</f>
        <v>0</v>
      </c>
      <c r="BF170" s="231">
        <f>IF(N170="snížená",J170,0)</f>
        <v>0</v>
      </c>
      <c r="BG170" s="231">
        <f>IF(N170="zákl. přenesená",J170,0)</f>
        <v>0</v>
      </c>
      <c r="BH170" s="231">
        <f>IF(N170="sníž. přenesená",J170,0)</f>
        <v>0</v>
      </c>
      <c r="BI170" s="231">
        <f>IF(N170="nulová",J170,0)</f>
        <v>0</v>
      </c>
      <c r="BJ170" s="23" t="s">
        <v>78</v>
      </c>
      <c r="BK170" s="231">
        <f>ROUND(I170*H170,2)</f>
        <v>0</v>
      </c>
      <c r="BL170" s="23" t="s">
        <v>141</v>
      </c>
      <c r="BM170" s="23" t="s">
        <v>281</v>
      </c>
    </row>
    <row r="171" s="1" customFormat="1" ht="16.5" customHeight="1">
      <c r="B171" s="45"/>
      <c r="C171" s="267" t="s">
        <v>200</v>
      </c>
      <c r="D171" s="267" t="s">
        <v>273</v>
      </c>
      <c r="E171" s="268" t="s">
        <v>1089</v>
      </c>
      <c r="F171" s="269" t="s">
        <v>1090</v>
      </c>
      <c r="G171" s="270" t="s">
        <v>326</v>
      </c>
      <c r="H171" s="271">
        <v>71</v>
      </c>
      <c r="I171" s="272"/>
      <c r="J171" s="273">
        <f>ROUND(I171*H171,2)</f>
        <v>0</v>
      </c>
      <c r="K171" s="269" t="s">
        <v>21</v>
      </c>
      <c r="L171" s="274"/>
      <c r="M171" s="275" t="s">
        <v>21</v>
      </c>
      <c r="N171" s="276" t="s">
        <v>41</v>
      </c>
      <c r="O171" s="46"/>
      <c r="P171" s="229">
        <f>O171*H171</f>
        <v>0</v>
      </c>
      <c r="Q171" s="229">
        <v>0</v>
      </c>
      <c r="R171" s="229">
        <f>Q171*H171</f>
        <v>0</v>
      </c>
      <c r="S171" s="229">
        <v>0</v>
      </c>
      <c r="T171" s="230">
        <f>S171*H171</f>
        <v>0</v>
      </c>
      <c r="AR171" s="23" t="s">
        <v>161</v>
      </c>
      <c r="AT171" s="23" t="s">
        <v>273</v>
      </c>
      <c r="AU171" s="23" t="s">
        <v>80</v>
      </c>
      <c r="AY171" s="23" t="s">
        <v>134</v>
      </c>
      <c r="BE171" s="231">
        <f>IF(N171="základní",J171,0)</f>
        <v>0</v>
      </c>
      <c r="BF171" s="231">
        <f>IF(N171="snížená",J171,0)</f>
        <v>0</v>
      </c>
      <c r="BG171" s="231">
        <f>IF(N171="zákl. přenesená",J171,0)</f>
        <v>0</v>
      </c>
      <c r="BH171" s="231">
        <f>IF(N171="sníž. přenesená",J171,0)</f>
        <v>0</v>
      </c>
      <c r="BI171" s="231">
        <f>IF(N171="nulová",J171,0)</f>
        <v>0</v>
      </c>
      <c r="BJ171" s="23" t="s">
        <v>78</v>
      </c>
      <c r="BK171" s="231">
        <f>ROUND(I171*H171,2)</f>
        <v>0</v>
      </c>
      <c r="BL171" s="23" t="s">
        <v>141</v>
      </c>
      <c r="BM171" s="23" t="s">
        <v>292</v>
      </c>
    </row>
    <row r="172" s="1" customFormat="1" ht="25.5" customHeight="1">
      <c r="B172" s="45"/>
      <c r="C172" s="220" t="s">
        <v>294</v>
      </c>
      <c r="D172" s="220" t="s">
        <v>136</v>
      </c>
      <c r="E172" s="221" t="s">
        <v>1091</v>
      </c>
      <c r="F172" s="222" t="s">
        <v>1092</v>
      </c>
      <c r="G172" s="223" t="s">
        <v>326</v>
      </c>
      <c r="H172" s="224">
        <v>5</v>
      </c>
      <c r="I172" s="225"/>
      <c r="J172" s="226">
        <f>ROUND(I172*H172,2)</f>
        <v>0</v>
      </c>
      <c r="K172" s="222" t="s">
        <v>140</v>
      </c>
      <c r="L172" s="71"/>
      <c r="M172" s="227" t="s">
        <v>21</v>
      </c>
      <c r="N172" s="228" t="s">
        <v>41</v>
      </c>
      <c r="O172" s="46"/>
      <c r="P172" s="229">
        <f>O172*H172</f>
        <v>0</v>
      </c>
      <c r="Q172" s="229">
        <v>0</v>
      </c>
      <c r="R172" s="229">
        <f>Q172*H172</f>
        <v>0</v>
      </c>
      <c r="S172" s="229">
        <v>0</v>
      </c>
      <c r="T172" s="230">
        <f>S172*H172</f>
        <v>0</v>
      </c>
      <c r="AR172" s="23" t="s">
        <v>141</v>
      </c>
      <c r="AT172" s="23" t="s">
        <v>136</v>
      </c>
      <c r="AU172" s="23" t="s">
        <v>80</v>
      </c>
      <c r="AY172" s="23" t="s">
        <v>134</v>
      </c>
      <c r="BE172" s="231">
        <f>IF(N172="základní",J172,0)</f>
        <v>0</v>
      </c>
      <c r="BF172" s="231">
        <f>IF(N172="snížená",J172,0)</f>
        <v>0</v>
      </c>
      <c r="BG172" s="231">
        <f>IF(N172="zákl. přenesená",J172,0)</f>
        <v>0</v>
      </c>
      <c r="BH172" s="231">
        <f>IF(N172="sníž. přenesená",J172,0)</f>
        <v>0</v>
      </c>
      <c r="BI172" s="231">
        <f>IF(N172="nulová",J172,0)</f>
        <v>0</v>
      </c>
      <c r="BJ172" s="23" t="s">
        <v>78</v>
      </c>
      <c r="BK172" s="231">
        <f>ROUND(I172*H172,2)</f>
        <v>0</v>
      </c>
      <c r="BL172" s="23" t="s">
        <v>141</v>
      </c>
      <c r="BM172" s="23" t="s">
        <v>297</v>
      </c>
    </row>
    <row r="173" s="1" customFormat="1">
      <c r="B173" s="45"/>
      <c r="C173" s="73"/>
      <c r="D173" s="232" t="s">
        <v>142</v>
      </c>
      <c r="E173" s="73"/>
      <c r="F173" s="233" t="s">
        <v>1080</v>
      </c>
      <c r="G173" s="73"/>
      <c r="H173" s="73"/>
      <c r="I173" s="190"/>
      <c r="J173" s="73"/>
      <c r="K173" s="73"/>
      <c r="L173" s="71"/>
      <c r="M173" s="234"/>
      <c r="N173" s="46"/>
      <c r="O173" s="46"/>
      <c r="P173" s="46"/>
      <c r="Q173" s="46"/>
      <c r="R173" s="46"/>
      <c r="S173" s="46"/>
      <c r="T173" s="94"/>
      <c r="AT173" s="23" t="s">
        <v>142</v>
      </c>
      <c r="AU173" s="23" t="s">
        <v>80</v>
      </c>
    </row>
    <row r="174" s="11" customFormat="1">
      <c r="B174" s="235"/>
      <c r="C174" s="236"/>
      <c r="D174" s="232" t="s">
        <v>144</v>
      </c>
      <c r="E174" s="237" t="s">
        <v>21</v>
      </c>
      <c r="F174" s="238" t="s">
        <v>165</v>
      </c>
      <c r="G174" s="236"/>
      <c r="H174" s="239">
        <v>5</v>
      </c>
      <c r="I174" s="240"/>
      <c r="J174" s="236"/>
      <c r="K174" s="236"/>
      <c r="L174" s="241"/>
      <c r="M174" s="242"/>
      <c r="N174" s="243"/>
      <c r="O174" s="243"/>
      <c r="P174" s="243"/>
      <c r="Q174" s="243"/>
      <c r="R174" s="243"/>
      <c r="S174" s="243"/>
      <c r="T174" s="244"/>
      <c r="AT174" s="245" t="s">
        <v>144</v>
      </c>
      <c r="AU174" s="245" t="s">
        <v>80</v>
      </c>
      <c r="AV174" s="11" t="s">
        <v>80</v>
      </c>
      <c r="AW174" s="11" t="s">
        <v>33</v>
      </c>
      <c r="AX174" s="11" t="s">
        <v>70</v>
      </c>
      <c r="AY174" s="245" t="s">
        <v>134</v>
      </c>
    </row>
    <row r="175" s="12" customFormat="1">
      <c r="B175" s="246"/>
      <c r="C175" s="247"/>
      <c r="D175" s="232" t="s">
        <v>144</v>
      </c>
      <c r="E175" s="248" t="s">
        <v>21</v>
      </c>
      <c r="F175" s="249" t="s">
        <v>158</v>
      </c>
      <c r="G175" s="247"/>
      <c r="H175" s="248" t="s">
        <v>21</v>
      </c>
      <c r="I175" s="250"/>
      <c r="J175" s="247"/>
      <c r="K175" s="247"/>
      <c r="L175" s="251"/>
      <c r="M175" s="252"/>
      <c r="N175" s="253"/>
      <c r="O175" s="253"/>
      <c r="P175" s="253"/>
      <c r="Q175" s="253"/>
      <c r="R175" s="253"/>
      <c r="S175" s="253"/>
      <c r="T175" s="254"/>
      <c r="AT175" s="255" t="s">
        <v>144</v>
      </c>
      <c r="AU175" s="255" t="s">
        <v>80</v>
      </c>
      <c r="AV175" s="12" t="s">
        <v>78</v>
      </c>
      <c r="AW175" s="12" t="s">
        <v>33</v>
      </c>
      <c r="AX175" s="12" t="s">
        <v>70</v>
      </c>
      <c r="AY175" s="255" t="s">
        <v>134</v>
      </c>
    </row>
    <row r="176" s="13" customFormat="1">
      <c r="B176" s="256"/>
      <c r="C176" s="257"/>
      <c r="D176" s="232" t="s">
        <v>144</v>
      </c>
      <c r="E176" s="258" t="s">
        <v>21</v>
      </c>
      <c r="F176" s="259" t="s">
        <v>148</v>
      </c>
      <c r="G176" s="257"/>
      <c r="H176" s="260">
        <v>5</v>
      </c>
      <c r="I176" s="261"/>
      <c r="J176" s="257"/>
      <c r="K176" s="257"/>
      <c r="L176" s="262"/>
      <c r="M176" s="263"/>
      <c r="N176" s="264"/>
      <c r="O176" s="264"/>
      <c r="P176" s="264"/>
      <c r="Q176" s="264"/>
      <c r="R176" s="264"/>
      <c r="S176" s="264"/>
      <c r="T176" s="265"/>
      <c r="AT176" s="266" t="s">
        <v>144</v>
      </c>
      <c r="AU176" s="266" t="s">
        <v>80</v>
      </c>
      <c r="AV176" s="13" t="s">
        <v>141</v>
      </c>
      <c r="AW176" s="13" t="s">
        <v>33</v>
      </c>
      <c r="AX176" s="13" t="s">
        <v>78</v>
      </c>
      <c r="AY176" s="266" t="s">
        <v>134</v>
      </c>
    </row>
    <row r="177" s="1" customFormat="1" ht="16.5" customHeight="1">
      <c r="B177" s="45"/>
      <c r="C177" s="267" t="s">
        <v>218</v>
      </c>
      <c r="D177" s="267" t="s">
        <v>273</v>
      </c>
      <c r="E177" s="268" t="s">
        <v>1093</v>
      </c>
      <c r="F177" s="269" t="s">
        <v>1094</v>
      </c>
      <c r="G177" s="270" t="s">
        <v>326</v>
      </c>
      <c r="H177" s="271">
        <v>5</v>
      </c>
      <c r="I177" s="272"/>
      <c r="J177" s="273">
        <f>ROUND(I177*H177,2)</f>
        <v>0</v>
      </c>
      <c r="K177" s="269" t="s">
        <v>21</v>
      </c>
      <c r="L177" s="274"/>
      <c r="M177" s="275" t="s">
        <v>21</v>
      </c>
      <c r="N177" s="276" t="s">
        <v>41</v>
      </c>
      <c r="O177" s="46"/>
      <c r="P177" s="229">
        <f>O177*H177</f>
        <v>0</v>
      </c>
      <c r="Q177" s="229">
        <v>0</v>
      </c>
      <c r="R177" s="229">
        <f>Q177*H177</f>
        <v>0</v>
      </c>
      <c r="S177" s="229">
        <v>0</v>
      </c>
      <c r="T177" s="230">
        <f>S177*H177</f>
        <v>0</v>
      </c>
      <c r="AR177" s="23" t="s">
        <v>161</v>
      </c>
      <c r="AT177" s="23" t="s">
        <v>273</v>
      </c>
      <c r="AU177" s="23" t="s">
        <v>80</v>
      </c>
      <c r="AY177" s="23" t="s">
        <v>134</v>
      </c>
      <c r="BE177" s="231">
        <f>IF(N177="základní",J177,0)</f>
        <v>0</v>
      </c>
      <c r="BF177" s="231">
        <f>IF(N177="snížená",J177,0)</f>
        <v>0</v>
      </c>
      <c r="BG177" s="231">
        <f>IF(N177="zákl. přenesená",J177,0)</f>
        <v>0</v>
      </c>
      <c r="BH177" s="231">
        <f>IF(N177="sníž. přenesená",J177,0)</f>
        <v>0</v>
      </c>
      <c r="BI177" s="231">
        <f>IF(N177="nulová",J177,0)</f>
        <v>0</v>
      </c>
      <c r="BJ177" s="23" t="s">
        <v>78</v>
      </c>
      <c r="BK177" s="231">
        <f>ROUND(I177*H177,2)</f>
        <v>0</v>
      </c>
      <c r="BL177" s="23" t="s">
        <v>141</v>
      </c>
      <c r="BM177" s="23" t="s">
        <v>301</v>
      </c>
    </row>
    <row r="178" s="1" customFormat="1" ht="16.5" customHeight="1">
      <c r="B178" s="45"/>
      <c r="C178" s="220" t="s">
        <v>304</v>
      </c>
      <c r="D178" s="220" t="s">
        <v>136</v>
      </c>
      <c r="E178" s="221" t="s">
        <v>1095</v>
      </c>
      <c r="F178" s="222" t="s">
        <v>1096</v>
      </c>
      <c r="G178" s="223" t="s">
        <v>326</v>
      </c>
      <c r="H178" s="224">
        <v>5</v>
      </c>
      <c r="I178" s="225"/>
      <c r="J178" s="226">
        <f>ROUND(I178*H178,2)</f>
        <v>0</v>
      </c>
      <c r="K178" s="222" t="s">
        <v>140</v>
      </c>
      <c r="L178" s="71"/>
      <c r="M178" s="227" t="s">
        <v>21</v>
      </c>
      <c r="N178" s="228" t="s">
        <v>41</v>
      </c>
      <c r="O178" s="46"/>
      <c r="P178" s="229">
        <f>O178*H178</f>
        <v>0</v>
      </c>
      <c r="Q178" s="229">
        <v>0</v>
      </c>
      <c r="R178" s="229">
        <f>Q178*H178</f>
        <v>0</v>
      </c>
      <c r="S178" s="229">
        <v>0</v>
      </c>
      <c r="T178" s="230">
        <f>S178*H178</f>
        <v>0</v>
      </c>
      <c r="AR178" s="23" t="s">
        <v>141</v>
      </c>
      <c r="AT178" s="23" t="s">
        <v>136</v>
      </c>
      <c r="AU178" s="23" t="s">
        <v>80</v>
      </c>
      <c r="AY178" s="23" t="s">
        <v>134</v>
      </c>
      <c r="BE178" s="231">
        <f>IF(N178="základní",J178,0)</f>
        <v>0</v>
      </c>
      <c r="BF178" s="231">
        <f>IF(N178="snížená",J178,0)</f>
        <v>0</v>
      </c>
      <c r="BG178" s="231">
        <f>IF(N178="zákl. přenesená",J178,0)</f>
        <v>0</v>
      </c>
      <c r="BH178" s="231">
        <f>IF(N178="sníž. přenesená",J178,0)</f>
        <v>0</v>
      </c>
      <c r="BI178" s="231">
        <f>IF(N178="nulová",J178,0)</f>
        <v>0</v>
      </c>
      <c r="BJ178" s="23" t="s">
        <v>78</v>
      </c>
      <c r="BK178" s="231">
        <f>ROUND(I178*H178,2)</f>
        <v>0</v>
      </c>
      <c r="BL178" s="23" t="s">
        <v>141</v>
      </c>
      <c r="BM178" s="23" t="s">
        <v>307</v>
      </c>
    </row>
    <row r="179" s="1" customFormat="1">
      <c r="B179" s="45"/>
      <c r="C179" s="73"/>
      <c r="D179" s="232" t="s">
        <v>142</v>
      </c>
      <c r="E179" s="73"/>
      <c r="F179" s="233" t="s">
        <v>1097</v>
      </c>
      <c r="G179" s="73"/>
      <c r="H179" s="73"/>
      <c r="I179" s="190"/>
      <c r="J179" s="73"/>
      <c r="K179" s="73"/>
      <c r="L179" s="71"/>
      <c r="M179" s="234"/>
      <c r="N179" s="46"/>
      <c r="O179" s="46"/>
      <c r="P179" s="46"/>
      <c r="Q179" s="46"/>
      <c r="R179" s="46"/>
      <c r="S179" s="46"/>
      <c r="T179" s="94"/>
      <c r="AT179" s="23" t="s">
        <v>142</v>
      </c>
      <c r="AU179" s="23" t="s">
        <v>80</v>
      </c>
    </row>
    <row r="180" s="1" customFormat="1" ht="16.5" customHeight="1">
      <c r="B180" s="45"/>
      <c r="C180" s="267" t="s">
        <v>222</v>
      </c>
      <c r="D180" s="267" t="s">
        <v>273</v>
      </c>
      <c r="E180" s="268" t="s">
        <v>1098</v>
      </c>
      <c r="F180" s="269" t="s">
        <v>1099</v>
      </c>
      <c r="G180" s="270" t="s">
        <v>326</v>
      </c>
      <c r="H180" s="271">
        <v>45</v>
      </c>
      <c r="I180" s="272"/>
      <c r="J180" s="273">
        <f>ROUND(I180*H180,2)</f>
        <v>0</v>
      </c>
      <c r="K180" s="269" t="s">
        <v>21</v>
      </c>
      <c r="L180" s="274"/>
      <c r="M180" s="275" t="s">
        <v>21</v>
      </c>
      <c r="N180" s="276" t="s">
        <v>41</v>
      </c>
      <c r="O180" s="46"/>
      <c r="P180" s="229">
        <f>O180*H180</f>
        <v>0</v>
      </c>
      <c r="Q180" s="229">
        <v>0</v>
      </c>
      <c r="R180" s="229">
        <f>Q180*H180</f>
        <v>0</v>
      </c>
      <c r="S180" s="229">
        <v>0</v>
      </c>
      <c r="T180" s="230">
        <f>S180*H180</f>
        <v>0</v>
      </c>
      <c r="AR180" s="23" t="s">
        <v>161</v>
      </c>
      <c r="AT180" s="23" t="s">
        <v>273</v>
      </c>
      <c r="AU180" s="23" t="s">
        <v>80</v>
      </c>
      <c r="AY180" s="23" t="s">
        <v>134</v>
      </c>
      <c r="BE180" s="231">
        <f>IF(N180="základní",J180,0)</f>
        <v>0</v>
      </c>
      <c r="BF180" s="231">
        <f>IF(N180="snížená",J180,0)</f>
        <v>0</v>
      </c>
      <c r="BG180" s="231">
        <f>IF(N180="zákl. přenesená",J180,0)</f>
        <v>0</v>
      </c>
      <c r="BH180" s="231">
        <f>IF(N180="sníž. přenesená",J180,0)</f>
        <v>0</v>
      </c>
      <c r="BI180" s="231">
        <f>IF(N180="nulová",J180,0)</f>
        <v>0</v>
      </c>
      <c r="BJ180" s="23" t="s">
        <v>78</v>
      </c>
      <c r="BK180" s="231">
        <f>ROUND(I180*H180,2)</f>
        <v>0</v>
      </c>
      <c r="BL180" s="23" t="s">
        <v>141</v>
      </c>
      <c r="BM180" s="23" t="s">
        <v>311</v>
      </c>
    </row>
    <row r="181" s="11" customFormat="1">
      <c r="B181" s="235"/>
      <c r="C181" s="236"/>
      <c r="D181" s="232" t="s">
        <v>144</v>
      </c>
      <c r="E181" s="237" t="s">
        <v>21</v>
      </c>
      <c r="F181" s="238" t="s">
        <v>1100</v>
      </c>
      <c r="G181" s="236"/>
      <c r="H181" s="239">
        <v>45</v>
      </c>
      <c r="I181" s="240"/>
      <c r="J181" s="236"/>
      <c r="K181" s="236"/>
      <c r="L181" s="241"/>
      <c r="M181" s="242"/>
      <c r="N181" s="243"/>
      <c r="O181" s="243"/>
      <c r="P181" s="243"/>
      <c r="Q181" s="243"/>
      <c r="R181" s="243"/>
      <c r="S181" s="243"/>
      <c r="T181" s="244"/>
      <c r="AT181" s="245" t="s">
        <v>144</v>
      </c>
      <c r="AU181" s="245" t="s">
        <v>80</v>
      </c>
      <c r="AV181" s="11" t="s">
        <v>80</v>
      </c>
      <c r="AW181" s="11" t="s">
        <v>33</v>
      </c>
      <c r="AX181" s="11" t="s">
        <v>70</v>
      </c>
      <c r="AY181" s="245" t="s">
        <v>134</v>
      </c>
    </row>
    <row r="182" s="13" customFormat="1">
      <c r="B182" s="256"/>
      <c r="C182" s="257"/>
      <c r="D182" s="232" t="s">
        <v>144</v>
      </c>
      <c r="E182" s="258" t="s">
        <v>21</v>
      </c>
      <c r="F182" s="259" t="s">
        <v>148</v>
      </c>
      <c r="G182" s="257"/>
      <c r="H182" s="260">
        <v>45</v>
      </c>
      <c r="I182" s="261"/>
      <c r="J182" s="257"/>
      <c r="K182" s="257"/>
      <c r="L182" s="262"/>
      <c r="M182" s="263"/>
      <c r="N182" s="264"/>
      <c r="O182" s="264"/>
      <c r="P182" s="264"/>
      <c r="Q182" s="264"/>
      <c r="R182" s="264"/>
      <c r="S182" s="264"/>
      <c r="T182" s="265"/>
      <c r="AT182" s="266" t="s">
        <v>144</v>
      </c>
      <c r="AU182" s="266" t="s">
        <v>80</v>
      </c>
      <c r="AV182" s="13" t="s">
        <v>141</v>
      </c>
      <c r="AW182" s="13" t="s">
        <v>33</v>
      </c>
      <c r="AX182" s="13" t="s">
        <v>78</v>
      </c>
      <c r="AY182" s="266" t="s">
        <v>134</v>
      </c>
    </row>
    <row r="183" s="1" customFormat="1" ht="16.5" customHeight="1">
      <c r="B183" s="45"/>
      <c r="C183" s="267" t="s">
        <v>313</v>
      </c>
      <c r="D183" s="267" t="s">
        <v>273</v>
      </c>
      <c r="E183" s="268" t="s">
        <v>1101</v>
      </c>
      <c r="F183" s="269" t="s">
        <v>1102</v>
      </c>
      <c r="G183" s="270" t="s">
        <v>326</v>
      </c>
      <c r="H183" s="271">
        <v>45</v>
      </c>
      <c r="I183" s="272"/>
      <c r="J183" s="273">
        <f>ROUND(I183*H183,2)</f>
        <v>0</v>
      </c>
      <c r="K183" s="269" t="s">
        <v>21</v>
      </c>
      <c r="L183" s="274"/>
      <c r="M183" s="275" t="s">
        <v>21</v>
      </c>
      <c r="N183" s="276" t="s">
        <v>41</v>
      </c>
      <c r="O183" s="46"/>
      <c r="P183" s="229">
        <f>O183*H183</f>
        <v>0</v>
      </c>
      <c r="Q183" s="229">
        <v>0</v>
      </c>
      <c r="R183" s="229">
        <f>Q183*H183</f>
        <v>0</v>
      </c>
      <c r="S183" s="229">
        <v>0</v>
      </c>
      <c r="T183" s="230">
        <f>S183*H183</f>
        <v>0</v>
      </c>
      <c r="AR183" s="23" t="s">
        <v>161</v>
      </c>
      <c r="AT183" s="23" t="s">
        <v>273</v>
      </c>
      <c r="AU183" s="23" t="s">
        <v>80</v>
      </c>
      <c r="AY183" s="23" t="s">
        <v>134</v>
      </c>
      <c r="BE183" s="231">
        <f>IF(N183="základní",J183,0)</f>
        <v>0</v>
      </c>
      <c r="BF183" s="231">
        <f>IF(N183="snížená",J183,0)</f>
        <v>0</v>
      </c>
      <c r="BG183" s="231">
        <f>IF(N183="zákl. přenesená",J183,0)</f>
        <v>0</v>
      </c>
      <c r="BH183" s="231">
        <f>IF(N183="sníž. přenesená",J183,0)</f>
        <v>0</v>
      </c>
      <c r="BI183" s="231">
        <f>IF(N183="nulová",J183,0)</f>
        <v>0</v>
      </c>
      <c r="BJ183" s="23" t="s">
        <v>78</v>
      </c>
      <c r="BK183" s="231">
        <f>ROUND(I183*H183,2)</f>
        <v>0</v>
      </c>
      <c r="BL183" s="23" t="s">
        <v>141</v>
      </c>
      <c r="BM183" s="23" t="s">
        <v>316</v>
      </c>
    </row>
    <row r="184" s="11" customFormat="1">
      <c r="B184" s="235"/>
      <c r="C184" s="236"/>
      <c r="D184" s="232" t="s">
        <v>144</v>
      </c>
      <c r="E184" s="237" t="s">
        <v>21</v>
      </c>
      <c r="F184" s="238" t="s">
        <v>1100</v>
      </c>
      <c r="G184" s="236"/>
      <c r="H184" s="239">
        <v>45</v>
      </c>
      <c r="I184" s="240"/>
      <c r="J184" s="236"/>
      <c r="K184" s="236"/>
      <c r="L184" s="241"/>
      <c r="M184" s="242"/>
      <c r="N184" s="243"/>
      <c r="O184" s="243"/>
      <c r="P184" s="243"/>
      <c r="Q184" s="243"/>
      <c r="R184" s="243"/>
      <c r="S184" s="243"/>
      <c r="T184" s="244"/>
      <c r="AT184" s="245" t="s">
        <v>144</v>
      </c>
      <c r="AU184" s="245" t="s">
        <v>80</v>
      </c>
      <c r="AV184" s="11" t="s">
        <v>80</v>
      </c>
      <c r="AW184" s="11" t="s">
        <v>33</v>
      </c>
      <c r="AX184" s="11" t="s">
        <v>70</v>
      </c>
      <c r="AY184" s="245" t="s">
        <v>134</v>
      </c>
    </row>
    <row r="185" s="13" customFormat="1">
      <c r="B185" s="256"/>
      <c r="C185" s="257"/>
      <c r="D185" s="232" t="s">
        <v>144</v>
      </c>
      <c r="E185" s="258" t="s">
        <v>21</v>
      </c>
      <c r="F185" s="259" t="s">
        <v>148</v>
      </c>
      <c r="G185" s="257"/>
      <c r="H185" s="260">
        <v>45</v>
      </c>
      <c r="I185" s="261"/>
      <c r="J185" s="257"/>
      <c r="K185" s="257"/>
      <c r="L185" s="262"/>
      <c r="M185" s="263"/>
      <c r="N185" s="264"/>
      <c r="O185" s="264"/>
      <c r="P185" s="264"/>
      <c r="Q185" s="264"/>
      <c r="R185" s="264"/>
      <c r="S185" s="264"/>
      <c r="T185" s="265"/>
      <c r="AT185" s="266" t="s">
        <v>144</v>
      </c>
      <c r="AU185" s="266" t="s">
        <v>80</v>
      </c>
      <c r="AV185" s="13" t="s">
        <v>141</v>
      </c>
      <c r="AW185" s="13" t="s">
        <v>33</v>
      </c>
      <c r="AX185" s="13" t="s">
        <v>78</v>
      </c>
      <c r="AY185" s="266" t="s">
        <v>134</v>
      </c>
    </row>
    <row r="186" s="1" customFormat="1" ht="25.5" customHeight="1">
      <c r="B186" s="45"/>
      <c r="C186" s="220" t="s">
        <v>228</v>
      </c>
      <c r="D186" s="220" t="s">
        <v>136</v>
      </c>
      <c r="E186" s="221" t="s">
        <v>1103</v>
      </c>
      <c r="F186" s="222" t="s">
        <v>1104</v>
      </c>
      <c r="G186" s="223" t="s">
        <v>326</v>
      </c>
      <c r="H186" s="224">
        <v>5</v>
      </c>
      <c r="I186" s="225"/>
      <c r="J186" s="226">
        <f>ROUND(I186*H186,2)</f>
        <v>0</v>
      </c>
      <c r="K186" s="222" t="s">
        <v>140</v>
      </c>
      <c r="L186" s="71"/>
      <c r="M186" s="227" t="s">
        <v>21</v>
      </c>
      <c r="N186" s="228" t="s">
        <v>41</v>
      </c>
      <c r="O186" s="46"/>
      <c r="P186" s="229">
        <f>O186*H186</f>
        <v>0</v>
      </c>
      <c r="Q186" s="229">
        <v>0</v>
      </c>
      <c r="R186" s="229">
        <f>Q186*H186</f>
        <v>0</v>
      </c>
      <c r="S186" s="229">
        <v>0</v>
      </c>
      <c r="T186" s="230">
        <f>S186*H186</f>
        <v>0</v>
      </c>
      <c r="AR186" s="23" t="s">
        <v>141</v>
      </c>
      <c r="AT186" s="23" t="s">
        <v>136</v>
      </c>
      <c r="AU186" s="23" t="s">
        <v>80</v>
      </c>
      <c r="AY186" s="23" t="s">
        <v>134</v>
      </c>
      <c r="BE186" s="231">
        <f>IF(N186="základní",J186,0)</f>
        <v>0</v>
      </c>
      <c r="BF186" s="231">
        <f>IF(N186="snížená",J186,0)</f>
        <v>0</v>
      </c>
      <c r="BG186" s="231">
        <f>IF(N186="zákl. přenesená",J186,0)</f>
        <v>0</v>
      </c>
      <c r="BH186" s="231">
        <f>IF(N186="sníž. přenesená",J186,0)</f>
        <v>0</v>
      </c>
      <c r="BI186" s="231">
        <f>IF(N186="nulová",J186,0)</f>
        <v>0</v>
      </c>
      <c r="BJ186" s="23" t="s">
        <v>78</v>
      </c>
      <c r="BK186" s="231">
        <f>ROUND(I186*H186,2)</f>
        <v>0</v>
      </c>
      <c r="BL186" s="23" t="s">
        <v>141</v>
      </c>
      <c r="BM186" s="23" t="s">
        <v>321</v>
      </c>
    </row>
    <row r="187" s="1" customFormat="1">
      <c r="B187" s="45"/>
      <c r="C187" s="73"/>
      <c r="D187" s="232" t="s">
        <v>142</v>
      </c>
      <c r="E187" s="73"/>
      <c r="F187" s="233" t="s">
        <v>1105</v>
      </c>
      <c r="G187" s="73"/>
      <c r="H187" s="73"/>
      <c r="I187" s="190"/>
      <c r="J187" s="73"/>
      <c r="K187" s="73"/>
      <c r="L187" s="71"/>
      <c r="M187" s="234"/>
      <c r="N187" s="46"/>
      <c r="O187" s="46"/>
      <c r="P187" s="46"/>
      <c r="Q187" s="46"/>
      <c r="R187" s="46"/>
      <c r="S187" s="46"/>
      <c r="T187" s="94"/>
      <c r="AT187" s="23" t="s">
        <v>142</v>
      </c>
      <c r="AU187" s="23" t="s">
        <v>80</v>
      </c>
    </row>
    <row r="188" s="1" customFormat="1" ht="25.5" customHeight="1">
      <c r="B188" s="45"/>
      <c r="C188" s="220" t="s">
        <v>187</v>
      </c>
      <c r="D188" s="220" t="s">
        <v>136</v>
      </c>
      <c r="E188" s="221" t="s">
        <v>1106</v>
      </c>
      <c r="F188" s="222" t="s">
        <v>1107</v>
      </c>
      <c r="G188" s="223" t="s">
        <v>139</v>
      </c>
      <c r="H188" s="224">
        <v>2</v>
      </c>
      <c r="I188" s="225"/>
      <c r="J188" s="226">
        <f>ROUND(I188*H188,2)</f>
        <v>0</v>
      </c>
      <c r="K188" s="222" t="s">
        <v>140</v>
      </c>
      <c r="L188" s="71"/>
      <c r="M188" s="227" t="s">
        <v>21</v>
      </c>
      <c r="N188" s="228" t="s">
        <v>41</v>
      </c>
      <c r="O188" s="46"/>
      <c r="P188" s="229">
        <f>O188*H188</f>
        <v>0</v>
      </c>
      <c r="Q188" s="229">
        <v>0</v>
      </c>
      <c r="R188" s="229">
        <f>Q188*H188</f>
        <v>0</v>
      </c>
      <c r="S188" s="229">
        <v>0</v>
      </c>
      <c r="T188" s="230">
        <f>S188*H188</f>
        <v>0</v>
      </c>
      <c r="AR188" s="23" t="s">
        <v>141</v>
      </c>
      <c r="AT188" s="23" t="s">
        <v>136</v>
      </c>
      <c r="AU188" s="23" t="s">
        <v>80</v>
      </c>
      <c r="AY188" s="23" t="s">
        <v>134</v>
      </c>
      <c r="BE188" s="231">
        <f>IF(N188="základní",J188,0)</f>
        <v>0</v>
      </c>
      <c r="BF188" s="231">
        <f>IF(N188="snížená",J188,0)</f>
        <v>0</v>
      </c>
      <c r="BG188" s="231">
        <f>IF(N188="zákl. přenesená",J188,0)</f>
        <v>0</v>
      </c>
      <c r="BH188" s="231">
        <f>IF(N188="sníž. přenesená",J188,0)</f>
        <v>0</v>
      </c>
      <c r="BI188" s="231">
        <f>IF(N188="nulová",J188,0)</f>
        <v>0</v>
      </c>
      <c r="BJ188" s="23" t="s">
        <v>78</v>
      </c>
      <c r="BK188" s="231">
        <f>ROUND(I188*H188,2)</f>
        <v>0</v>
      </c>
      <c r="BL188" s="23" t="s">
        <v>141</v>
      </c>
      <c r="BM188" s="23" t="s">
        <v>327</v>
      </c>
    </row>
    <row r="189" s="1" customFormat="1">
      <c r="B189" s="45"/>
      <c r="C189" s="73"/>
      <c r="D189" s="232" t="s">
        <v>142</v>
      </c>
      <c r="E189" s="73"/>
      <c r="F189" s="233" t="s">
        <v>1108</v>
      </c>
      <c r="G189" s="73"/>
      <c r="H189" s="73"/>
      <c r="I189" s="190"/>
      <c r="J189" s="73"/>
      <c r="K189" s="73"/>
      <c r="L189" s="71"/>
      <c r="M189" s="234"/>
      <c r="N189" s="46"/>
      <c r="O189" s="46"/>
      <c r="P189" s="46"/>
      <c r="Q189" s="46"/>
      <c r="R189" s="46"/>
      <c r="S189" s="46"/>
      <c r="T189" s="94"/>
      <c r="AT189" s="23" t="s">
        <v>142</v>
      </c>
      <c r="AU189" s="23" t="s">
        <v>80</v>
      </c>
    </row>
    <row r="190" s="11" customFormat="1">
      <c r="B190" s="235"/>
      <c r="C190" s="236"/>
      <c r="D190" s="232" t="s">
        <v>144</v>
      </c>
      <c r="E190" s="237" t="s">
        <v>21</v>
      </c>
      <c r="F190" s="238" t="s">
        <v>80</v>
      </c>
      <c r="G190" s="236"/>
      <c r="H190" s="239">
        <v>2</v>
      </c>
      <c r="I190" s="240"/>
      <c r="J190" s="236"/>
      <c r="K190" s="236"/>
      <c r="L190" s="241"/>
      <c r="M190" s="242"/>
      <c r="N190" s="243"/>
      <c r="O190" s="243"/>
      <c r="P190" s="243"/>
      <c r="Q190" s="243"/>
      <c r="R190" s="243"/>
      <c r="S190" s="243"/>
      <c r="T190" s="244"/>
      <c r="AT190" s="245" t="s">
        <v>144</v>
      </c>
      <c r="AU190" s="245" t="s">
        <v>80</v>
      </c>
      <c r="AV190" s="11" t="s">
        <v>80</v>
      </c>
      <c r="AW190" s="11" t="s">
        <v>33</v>
      </c>
      <c r="AX190" s="11" t="s">
        <v>70</v>
      </c>
      <c r="AY190" s="245" t="s">
        <v>134</v>
      </c>
    </row>
    <row r="191" s="12" customFormat="1">
      <c r="B191" s="246"/>
      <c r="C191" s="247"/>
      <c r="D191" s="232" t="s">
        <v>144</v>
      </c>
      <c r="E191" s="248" t="s">
        <v>21</v>
      </c>
      <c r="F191" s="249" t="s">
        <v>158</v>
      </c>
      <c r="G191" s="247"/>
      <c r="H191" s="248" t="s">
        <v>21</v>
      </c>
      <c r="I191" s="250"/>
      <c r="J191" s="247"/>
      <c r="K191" s="247"/>
      <c r="L191" s="251"/>
      <c r="M191" s="252"/>
      <c r="N191" s="253"/>
      <c r="O191" s="253"/>
      <c r="P191" s="253"/>
      <c r="Q191" s="253"/>
      <c r="R191" s="253"/>
      <c r="S191" s="253"/>
      <c r="T191" s="254"/>
      <c r="AT191" s="255" t="s">
        <v>144</v>
      </c>
      <c r="AU191" s="255" t="s">
        <v>80</v>
      </c>
      <c r="AV191" s="12" t="s">
        <v>78</v>
      </c>
      <c r="AW191" s="12" t="s">
        <v>33</v>
      </c>
      <c r="AX191" s="12" t="s">
        <v>70</v>
      </c>
      <c r="AY191" s="255" t="s">
        <v>134</v>
      </c>
    </row>
    <row r="192" s="13" customFormat="1">
      <c r="B192" s="256"/>
      <c r="C192" s="257"/>
      <c r="D192" s="232" t="s">
        <v>144</v>
      </c>
      <c r="E192" s="258" t="s">
        <v>21</v>
      </c>
      <c r="F192" s="259" t="s">
        <v>148</v>
      </c>
      <c r="G192" s="257"/>
      <c r="H192" s="260">
        <v>2</v>
      </c>
      <c r="I192" s="261"/>
      <c r="J192" s="257"/>
      <c r="K192" s="257"/>
      <c r="L192" s="262"/>
      <c r="M192" s="263"/>
      <c r="N192" s="264"/>
      <c r="O192" s="264"/>
      <c r="P192" s="264"/>
      <c r="Q192" s="264"/>
      <c r="R192" s="264"/>
      <c r="S192" s="264"/>
      <c r="T192" s="265"/>
      <c r="AT192" s="266" t="s">
        <v>144</v>
      </c>
      <c r="AU192" s="266" t="s">
        <v>80</v>
      </c>
      <c r="AV192" s="13" t="s">
        <v>141</v>
      </c>
      <c r="AW192" s="13" t="s">
        <v>33</v>
      </c>
      <c r="AX192" s="13" t="s">
        <v>78</v>
      </c>
      <c r="AY192" s="266" t="s">
        <v>134</v>
      </c>
    </row>
    <row r="193" s="1" customFormat="1" ht="16.5" customHeight="1">
      <c r="B193" s="45"/>
      <c r="C193" s="267" t="s">
        <v>233</v>
      </c>
      <c r="D193" s="267" t="s">
        <v>273</v>
      </c>
      <c r="E193" s="268" t="s">
        <v>1109</v>
      </c>
      <c r="F193" s="269" t="s">
        <v>1110</v>
      </c>
      <c r="G193" s="270" t="s">
        <v>139</v>
      </c>
      <c r="H193" s="271">
        <v>2</v>
      </c>
      <c r="I193" s="272"/>
      <c r="J193" s="273">
        <f>ROUND(I193*H193,2)</f>
        <v>0</v>
      </c>
      <c r="K193" s="269" t="s">
        <v>140</v>
      </c>
      <c r="L193" s="274"/>
      <c r="M193" s="275" t="s">
        <v>21</v>
      </c>
      <c r="N193" s="276" t="s">
        <v>41</v>
      </c>
      <c r="O193" s="46"/>
      <c r="P193" s="229">
        <f>O193*H193</f>
        <v>0</v>
      </c>
      <c r="Q193" s="229">
        <v>0</v>
      </c>
      <c r="R193" s="229">
        <f>Q193*H193</f>
        <v>0</v>
      </c>
      <c r="S193" s="229">
        <v>0</v>
      </c>
      <c r="T193" s="230">
        <f>S193*H193</f>
        <v>0</v>
      </c>
      <c r="AR193" s="23" t="s">
        <v>161</v>
      </c>
      <c r="AT193" s="23" t="s">
        <v>273</v>
      </c>
      <c r="AU193" s="23" t="s">
        <v>80</v>
      </c>
      <c r="AY193" s="23" t="s">
        <v>134</v>
      </c>
      <c r="BE193" s="231">
        <f>IF(N193="základní",J193,0)</f>
        <v>0</v>
      </c>
      <c r="BF193" s="231">
        <f>IF(N193="snížená",J193,0)</f>
        <v>0</v>
      </c>
      <c r="BG193" s="231">
        <f>IF(N193="zákl. přenesená",J193,0)</f>
        <v>0</v>
      </c>
      <c r="BH193" s="231">
        <f>IF(N193="sníž. přenesená",J193,0)</f>
        <v>0</v>
      </c>
      <c r="BI193" s="231">
        <f>IF(N193="nulová",J193,0)</f>
        <v>0</v>
      </c>
      <c r="BJ193" s="23" t="s">
        <v>78</v>
      </c>
      <c r="BK193" s="231">
        <f>ROUND(I193*H193,2)</f>
        <v>0</v>
      </c>
      <c r="BL193" s="23" t="s">
        <v>141</v>
      </c>
      <c r="BM193" s="23" t="s">
        <v>331</v>
      </c>
    </row>
    <row r="194" s="1" customFormat="1" ht="25.5" customHeight="1">
      <c r="B194" s="45"/>
      <c r="C194" s="220" t="s">
        <v>333</v>
      </c>
      <c r="D194" s="220" t="s">
        <v>136</v>
      </c>
      <c r="E194" s="221" t="s">
        <v>1111</v>
      </c>
      <c r="F194" s="222" t="s">
        <v>1112</v>
      </c>
      <c r="G194" s="223" t="s">
        <v>326</v>
      </c>
      <c r="H194" s="224">
        <v>5</v>
      </c>
      <c r="I194" s="225"/>
      <c r="J194" s="226">
        <f>ROUND(I194*H194,2)</f>
        <v>0</v>
      </c>
      <c r="K194" s="222" t="s">
        <v>140</v>
      </c>
      <c r="L194" s="71"/>
      <c r="M194" s="227" t="s">
        <v>21</v>
      </c>
      <c r="N194" s="228" t="s">
        <v>41</v>
      </c>
      <c r="O194" s="46"/>
      <c r="P194" s="229">
        <f>O194*H194</f>
        <v>0</v>
      </c>
      <c r="Q194" s="229">
        <v>0</v>
      </c>
      <c r="R194" s="229">
        <f>Q194*H194</f>
        <v>0</v>
      </c>
      <c r="S194" s="229">
        <v>0</v>
      </c>
      <c r="T194" s="230">
        <f>S194*H194</f>
        <v>0</v>
      </c>
      <c r="AR194" s="23" t="s">
        <v>141</v>
      </c>
      <c r="AT194" s="23" t="s">
        <v>136</v>
      </c>
      <c r="AU194" s="23" t="s">
        <v>80</v>
      </c>
      <c r="AY194" s="23" t="s">
        <v>134</v>
      </c>
      <c r="BE194" s="231">
        <f>IF(N194="základní",J194,0)</f>
        <v>0</v>
      </c>
      <c r="BF194" s="231">
        <f>IF(N194="snížená",J194,0)</f>
        <v>0</v>
      </c>
      <c r="BG194" s="231">
        <f>IF(N194="zákl. přenesená",J194,0)</f>
        <v>0</v>
      </c>
      <c r="BH194" s="231">
        <f>IF(N194="sníž. přenesená",J194,0)</f>
        <v>0</v>
      </c>
      <c r="BI194" s="231">
        <f>IF(N194="nulová",J194,0)</f>
        <v>0</v>
      </c>
      <c r="BJ194" s="23" t="s">
        <v>78</v>
      </c>
      <c r="BK194" s="231">
        <f>ROUND(I194*H194,2)</f>
        <v>0</v>
      </c>
      <c r="BL194" s="23" t="s">
        <v>141</v>
      </c>
      <c r="BM194" s="23" t="s">
        <v>336</v>
      </c>
    </row>
    <row r="195" s="1" customFormat="1">
      <c r="B195" s="45"/>
      <c r="C195" s="73"/>
      <c r="D195" s="232" t="s">
        <v>142</v>
      </c>
      <c r="E195" s="73"/>
      <c r="F195" s="233" t="s">
        <v>1113</v>
      </c>
      <c r="G195" s="73"/>
      <c r="H195" s="73"/>
      <c r="I195" s="190"/>
      <c r="J195" s="73"/>
      <c r="K195" s="73"/>
      <c r="L195" s="71"/>
      <c r="M195" s="234"/>
      <c r="N195" s="46"/>
      <c r="O195" s="46"/>
      <c r="P195" s="46"/>
      <c r="Q195" s="46"/>
      <c r="R195" s="46"/>
      <c r="S195" s="46"/>
      <c r="T195" s="94"/>
      <c r="AT195" s="23" t="s">
        <v>142</v>
      </c>
      <c r="AU195" s="23" t="s">
        <v>80</v>
      </c>
    </row>
    <row r="196" s="11" customFormat="1">
      <c r="B196" s="235"/>
      <c r="C196" s="236"/>
      <c r="D196" s="232" t="s">
        <v>144</v>
      </c>
      <c r="E196" s="237" t="s">
        <v>21</v>
      </c>
      <c r="F196" s="238" t="s">
        <v>165</v>
      </c>
      <c r="G196" s="236"/>
      <c r="H196" s="239">
        <v>5</v>
      </c>
      <c r="I196" s="240"/>
      <c r="J196" s="236"/>
      <c r="K196" s="236"/>
      <c r="L196" s="241"/>
      <c r="M196" s="242"/>
      <c r="N196" s="243"/>
      <c r="O196" s="243"/>
      <c r="P196" s="243"/>
      <c r="Q196" s="243"/>
      <c r="R196" s="243"/>
      <c r="S196" s="243"/>
      <c r="T196" s="244"/>
      <c r="AT196" s="245" t="s">
        <v>144</v>
      </c>
      <c r="AU196" s="245" t="s">
        <v>80</v>
      </c>
      <c r="AV196" s="11" t="s">
        <v>80</v>
      </c>
      <c r="AW196" s="11" t="s">
        <v>33</v>
      </c>
      <c r="AX196" s="11" t="s">
        <v>70</v>
      </c>
      <c r="AY196" s="245" t="s">
        <v>134</v>
      </c>
    </row>
    <row r="197" s="12" customFormat="1">
      <c r="B197" s="246"/>
      <c r="C197" s="247"/>
      <c r="D197" s="232" t="s">
        <v>144</v>
      </c>
      <c r="E197" s="248" t="s">
        <v>21</v>
      </c>
      <c r="F197" s="249" t="s">
        <v>158</v>
      </c>
      <c r="G197" s="247"/>
      <c r="H197" s="248" t="s">
        <v>21</v>
      </c>
      <c r="I197" s="250"/>
      <c r="J197" s="247"/>
      <c r="K197" s="247"/>
      <c r="L197" s="251"/>
      <c r="M197" s="252"/>
      <c r="N197" s="253"/>
      <c r="O197" s="253"/>
      <c r="P197" s="253"/>
      <c r="Q197" s="253"/>
      <c r="R197" s="253"/>
      <c r="S197" s="253"/>
      <c r="T197" s="254"/>
      <c r="AT197" s="255" t="s">
        <v>144</v>
      </c>
      <c r="AU197" s="255" t="s">
        <v>80</v>
      </c>
      <c r="AV197" s="12" t="s">
        <v>78</v>
      </c>
      <c r="AW197" s="12" t="s">
        <v>33</v>
      </c>
      <c r="AX197" s="12" t="s">
        <v>70</v>
      </c>
      <c r="AY197" s="255" t="s">
        <v>134</v>
      </c>
    </row>
    <row r="198" s="13" customFormat="1">
      <c r="B198" s="256"/>
      <c r="C198" s="257"/>
      <c r="D198" s="232" t="s">
        <v>144</v>
      </c>
      <c r="E198" s="258" t="s">
        <v>21</v>
      </c>
      <c r="F198" s="259" t="s">
        <v>148</v>
      </c>
      <c r="G198" s="257"/>
      <c r="H198" s="260">
        <v>5</v>
      </c>
      <c r="I198" s="261"/>
      <c r="J198" s="257"/>
      <c r="K198" s="257"/>
      <c r="L198" s="262"/>
      <c r="M198" s="263"/>
      <c r="N198" s="264"/>
      <c r="O198" s="264"/>
      <c r="P198" s="264"/>
      <c r="Q198" s="264"/>
      <c r="R198" s="264"/>
      <c r="S198" s="264"/>
      <c r="T198" s="265"/>
      <c r="AT198" s="266" t="s">
        <v>144</v>
      </c>
      <c r="AU198" s="266" t="s">
        <v>80</v>
      </c>
      <c r="AV198" s="13" t="s">
        <v>141</v>
      </c>
      <c r="AW198" s="13" t="s">
        <v>33</v>
      </c>
      <c r="AX198" s="13" t="s">
        <v>78</v>
      </c>
      <c r="AY198" s="266" t="s">
        <v>134</v>
      </c>
    </row>
    <row r="199" s="1" customFormat="1" ht="25.5" customHeight="1">
      <c r="B199" s="45"/>
      <c r="C199" s="220" t="s">
        <v>239</v>
      </c>
      <c r="D199" s="220" t="s">
        <v>136</v>
      </c>
      <c r="E199" s="221" t="s">
        <v>1111</v>
      </c>
      <c r="F199" s="222" t="s">
        <v>1112</v>
      </c>
      <c r="G199" s="223" t="s">
        <v>326</v>
      </c>
      <c r="H199" s="224">
        <v>15</v>
      </c>
      <c r="I199" s="225"/>
      <c r="J199" s="226">
        <f>ROUND(I199*H199,2)</f>
        <v>0</v>
      </c>
      <c r="K199" s="222" t="s">
        <v>140</v>
      </c>
      <c r="L199" s="71"/>
      <c r="M199" s="227" t="s">
        <v>21</v>
      </c>
      <c r="N199" s="228" t="s">
        <v>41</v>
      </c>
      <c r="O199" s="46"/>
      <c r="P199" s="229">
        <f>O199*H199</f>
        <v>0</v>
      </c>
      <c r="Q199" s="229">
        <v>0</v>
      </c>
      <c r="R199" s="229">
        <f>Q199*H199</f>
        <v>0</v>
      </c>
      <c r="S199" s="229">
        <v>0</v>
      </c>
      <c r="T199" s="230">
        <f>S199*H199</f>
        <v>0</v>
      </c>
      <c r="AR199" s="23" t="s">
        <v>141</v>
      </c>
      <c r="AT199" s="23" t="s">
        <v>136</v>
      </c>
      <c r="AU199" s="23" t="s">
        <v>80</v>
      </c>
      <c r="AY199" s="23" t="s">
        <v>134</v>
      </c>
      <c r="BE199" s="231">
        <f>IF(N199="základní",J199,0)</f>
        <v>0</v>
      </c>
      <c r="BF199" s="231">
        <f>IF(N199="snížená",J199,0)</f>
        <v>0</v>
      </c>
      <c r="BG199" s="231">
        <f>IF(N199="zákl. přenesená",J199,0)</f>
        <v>0</v>
      </c>
      <c r="BH199" s="231">
        <f>IF(N199="sníž. přenesená",J199,0)</f>
        <v>0</v>
      </c>
      <c r="BI199" s="231">
        <f>IF(N199="nulová",J199,0)</f>
        <v>0</v>
      </c>
      <c r="BJ199" s="23" t="s">
        <v>78</v>
      </c>
      <c r="BK199" s="231">
        <f>ROUND(I199*H199,2)</f>
        <v>0</v>
      </c>
      <c r="BL199" s="23" t="s">
        <v>141</v>
      </c>
      <c r="BM199" s="23" t="s">
        <v>341</v>
      </c>
    </row>
    <row r="200" s="1" customFormat="1">
      <c r="B200" s="45"/>
      <c r="C200" s="73"/>
      <c r="D200" s="232" t="s">
        <v>142</v>
      </c>
      <c r="E200" s="73"/>
      <c r="F200" s="233" t="s">
        <v>1113</v>
      </c>
      <c r="G200" s="73"/>
      <c r="H200" s="73"/>
      <c r="I200" s="190"/>
      <c r="J200" s="73"/>
      <c r="K200" s="73"/>
      <c r="L200" s="71"/>
      <c r="M200" s="234"/>
      <c r="N200" s="46"/>
      <c r="O200" s="46"/>
      <c r="P200" s="46"/>
      <c r="Q200" s="46"/>
      <c r="R200" s="46"/>
      <c r="S200" s="46"/>
      <c r="T200" s="94"/>
      <c r="AT200" s="23" t="s">
        <v>142</v>
      </c>
      <c r="AU200" s="23" t="s">
        <v>80</v>
      </c>
    </row>
    <row r="201" s="11" customFormat="1">
      <c r="B201" s="235"/>
      <c r="C201" s="236"/>
      <c r="D201" s="232" t="s">
        <v>144</v>
      </c>
      <c r="E201" s="237" t="s">
        <v>21</v>
      </c>
      <c r="F201" s="238" t="s">
        <v>10</v>
      </c>
      <c r="G201" s="236"/>
      <c r="H201" s="239">
        <v>15</v>
      </c>
      <c r="I201" s="240"/>
      <c r="J201" s="236"/>
      <c r="K201" s="236"/>
      <c r="L201" s="241"/>
      <c r="M201" s="242"/>
      <c r="N201" s="243"/>
      <c r="O201" s="243"/>
      <c r="P201" s="243"/>
      <c r="Q201" s="243"/>
      <c r="R201" s="243"/>
      <c r="S201" s="243"/>
      <c r="T201" s="244"/>
      <c r="AT201" s="245" t="s">
        <v>144</v>
      </c>
      <c r="AU201" s="245" t="s">
        <v>80</v>
      </c>
      <c r="AV201" s="11" t="s">
        <v>80</v>
      </c>
      <c r="AW201" s="11" t="s">
        <v>33</v>
      </c>
      <c r="AX201" s="11" t="s">
        <v>70</v>
      </c>
      <c r="AY201" s="245" t="s">
        <v>134</v>
      </c>
    </row>
    <row r="202" s="12" customFormat="1">
      <c r="B202" s="246"/>
      <c r="C202" s="247"/>
      <c r="D202" s="232" t="s">
        <v>144</v>
      </c>
      <c r="E202" s="248" t="s">
        <v>21</v>
      </c>
      <c r="F202" s="249" t="s">
        <v>1114</v>
      </c>
      <c r="G202" s="247"/>
      <c r="H202" s="248" t="s">
        <v>21</v>
      </c>
      <c r="I202" s="250"/>
      <c r="J202" s="247"/>
      <c r="K202" s="247"/>
      <c r="L202" s="251"/>
      <c r="M202" s="252"/>
      <c r="N202" s="253"/>
      <c r="O202" s="253"/>
      <c r="P202" s="253"/>
      <c r="Q202" s="253"/>
      <c r="R202" s="253"/>
      <c r="S202" s="253"/>
      <c r="T202" s="254"/>
      <c r="AT202" s="255" t="s">
        <v>144</v>
      </c>
      <c r="AU202" s="255" t="s">
        <v>80</v>
      </c>
      <c r="AV202" s="12" t="s">
        <v>78</v>
      </c>
      <c r="AW202" s="12" t="s">
        <v>33</v>
      </c>
      <c r="AX202" s="12" t="s">
        <v>70</v>
      </c>
      <c r="AY202" s="255" t="s">
        <v>134</v>
      </c>
    </row>
    <row r="203" s="13" customFormat="1">
      <c r="B203" s="256"/>
      <c r="C203" s="257"/>
      <c r="D203" s="232" t="s">
        <v>144</v>
      </c>
      <c r="E203" s="258" t="s">
        <v>21</v>
      </c>
      <c r="F203" s="259" t="s">
        <v>148</v>
      </c>
      <c r="G203" s="257"/>
      <c r="H203" s="260">
        <v>15</v>
      </c>
      <c r="I203" s="261"/>
      <c r="J203" s="257"/>
      <c r="K203" s="257"/>
      <c r="L203" s="262"/>
      <c r="M203" s="263"/>
      <c r="N203" s="264"/>
      <c r="O203" s="264"/>
      <c r="P203" s="264"/>
      <c r="Q203" s="264"/>
      <c r="R203" s="264"/>
      <c r="S203" s="264"/>
      <c r="T203" s="265"/>
      <c r="AT203" s="266" t="s">
        <v>144</v>
      </c>
      <c r="AU203" s="266" t="s">
        <v>80</v>
      </c>
      <c r="AV203" s="13" t="s">
        <v>141</v>
      </c>
      <c r="AW203" s="13" t="s">
        <v>33</v>
      </c>
      <c r="AX203" s="13" t="s">
        <v>78</v>
      </c>
      <c r="AY203" s="266" t="s">
        <v>134</v>
      </c>
    </row>
    <row r="204" s="1" customFormat="1" ht="25.5" customHeight="1">
      <c r="B204" s="45"/>
      <c r="C204" s="220" t="s">
        <v>342</v>
      </c>
      <c r="D204" s="220" t="s">
        <v>136</v>
      </c>
      <c r="E204" s="221" t="s">
        <v>1115</v>
      </c>
      <c r="F204" s="222" t="s">
        <v>1116</v>
      </c>
      <c r="G204" s="223" t="s">
        <v>139</v>
      </c>
      <c r="H204" s="224">
        <v>78.799999999999997</v>
      </c>
      <c r="I204" s="225"/>
      <c r="J204" s="226">
        <f>ROUND(I204*H204,2)</f>
        <v>0</v>
      </c>
      <c r="K204" s="222" t="s">
        <v>140</v>
      </c>
      <c r="L204" s="71"/>
      <c r="M204" s="227" t="s">
        <v>21</v>
      </c>
      <c r="N204" s="228" t="s">
        <v>41</v>
      </c>
      <c r="O204" s="46"/>
      <c r="P204" s="229">
        <f>O204*H204</f>
        <v>0</v>
      </c>
      <c r="Q204" s="229">
        <v>0</v>
      </c>
      <c r="R204" s="229">
        <f>Q204*H204</f>
        <v>0</v>
      </c>
      <c r="S204" s="229">
        <v>0</v>
      </c>
      <c r="T204" s="230">
        <f>S204*H204</f>
        <v>0</v>
      </c>
      <c r="AR204" s="23" t="s">
        <v>141</v>
      </c>
      <c r="AT204" s="23" t="s">
        <v>136</v>
      </c>
      <c r="AU204" s="23" t="s">
        <v>80</v>
      </c>
      <c r="AY204" s="23" t="s">
        <v>134</v>
      </c>
      <c r="BE204" s="231">
        <f>IF(N204="základní",J204,0)</f>
        <v>0</v>
      </c>
      <c r="BF204" s="231">
        <f>IF(N204="snížená",J204,0)</f>
        <v>0</v>
      </c>
      <c r="BG204" s="231">
        <f>IF(N204="zákl. přenesená",J204,0)</f>
        <v>0</v>
      </c>
      <c r="BH204" s="231">
        <f>IF(N204="sníž. přenesená",J204,0)</f>
        <v>0</v>
      </c>
      <c r="BI204" s="231">
        <f>IF(N204="nulová",J204,0)</f>
        <v>0</v>
      </c>
      <c r="BJ204" s="23" t="s">
        <v>78</v>
      </c>
      <c r="BK204" s="231">
        <f>ROUND(I204*H204,2)</f>
        <v>0</v>
      </c>
      <c r="BL204" s="23" t="s">
        <v>141</v>
      </c>
      <c r="BM204" s="23" t="s">
        <v>345</v>
      </c>
    </row>
    <row r="205" s="1" customFormat="1">
      <c r="B205" s="45"/>
      <c r="C205" s="73"/>
      <c r="D205" s="232" t="s">
        <v>142</v>
      </c>
      <c r="E205" s="73"/>
      <c r="F205" s="233" t="s">
        <v>1113</v>
      </c>
      <c r="G205" s="73"/>
      <c r="H205" s="73"/>
      <c r="I205" s="190"/>
      <c r="J205" s="73"/>
      <c r="K205" s="73"/>
      <c r="L205" s="71"/>
      <c r="M205" s="234"/>
      <c r="N205" s="46"/>
      <c r="O205" s="46"/>
      <c r="P205" s="46"/>
      <c r="Q205" s="46"/>
      <c r="R205" s="46"/>
      <c r="S205" s="46"/>
      <c r="T205" s="94"/>
      <c r="AT205" s="23" t="s">
        <v>142</v>
      </c>
      <c r="AU205" s="23" t="s">
        <v>80</v>
      </c>
    </row>
    <row r="206" s="11" customFormat="1">
      <c r="B206" s="235"/>
      <c r="C206" s="236"/>
      <c r="D206" s="232" t="s">
        <v>144</v>
      </c>
      <c r="E206" s="237" t="s">
        <v>21</v>
      </c>
      <c r="F206" s="238" t="s">
        <v>1059</v>
      </c>
      <c r="G206" s="236"/>
      <c r="H206" s="239">
        <v>78.799999999999997</v>
      </c>
      <c r="I206" s="240"/>
      <c r="J206" s="236"/>
      <c r="K206" s="236"/>
      <c r="L206" s="241"/>
      <c r="M206" s="242"/>
      <c r="N206" s="243"/>
      <c r="O206" s="243"/>
      <c r="P206" s="243"/>
      <c r="Q206" s="243"/>
      <c r="R206" s="243"/>
      <c r="S206" s="243"/>
      <c r="T206" s="244"/>
      <c r="AT206" s="245" t="s">
        <v>144</v>
      </c>
      <c r="AU206" s="245" t="s">
        <v>80</v>
      </c>
      <c r="AV206" s="11" t="s">
        <v>80</v>
      </c>
      <c r="AW206" s="11" t="s">
        <v>33</v>
      </c>
      <c r="AX206" s="11" t="s">
        <v>70</v>
      </c>
      <c r="AY206" s="245" t="s">
        <v>134</v>
      </c>
    </row>
    <row r="207" s="13" customFormat="1">
      <c r="B207" s="256"/>
      <c r="C207" s="257"/>
      <c r="D207" s="232" t="s">
        <v>144</v>
      </c>
      <c r="E207" s="258" t="s">
        <v>21</v>
      </c>
      <c r="F207" s="259" t="s">
        <v>148</v>
      </c>
      <c r="G207" s="257"/>
      <c r="H207" s="260">
        <v>78.799999999999997</v>
      </c>
      <c r="I207" s="261"/>
      <c r="J207" s="257"/>
      <c r="K207" s="257"/>
      <c r="L207" s="262"/>
      <c r="M207" s="263"/>
      <c r="N207" s="264"/>
      <c r="O207" s="264"/>
      <c r="P207" s="264"/>
      <c r="Q207" s="264"/>
      <c r="R207" s="264"/>
      <c r="S207" s="264"/>
      <c r="T207" s="265"/>
      <c r="AT207" s="266" t="s">
        <v>144</v>
      </c>
      <c r="AU207" s="266" t="s">
        <v>80</v>
      </c>
      <c r="AV207" s="13" t="s">
        <v>141</v>
      </c>
      <c r="AW207" s="13" t="s">
        <v>33</v>
      </c>
      <c r="AX207" s="13" t="s">
        <v>78</v>
      </c>
      <c r="AY207" s="266" t="s">
        <v>134</v>
      </c>
    </row>
    <row r="208" s="1" customFormat="1" ht="25.5" customHeight="1">
      <c r="B208" s="45"/>
      <c r="C208" s="220" t="s">
        <v>244</v>
      </c>
      <c r="D208" s="220" t="s">
        <v>136</v>
      </c>
      <c r="E208" s="221" t="s">
        <v>1115</v>
      </c>
      <c r="F208" s="222" t="s">
        <v>1116</v>
      </c>
      <c r="G208" s="223" t="s">
        <v>139</v>
      </c>
      <c r="H208" s="224">
        <v>1418</v>
      </c>
      <c r="I208" s="225"/>
      <c r="J208" s="226">
        <f>ROUND(I208*H208,2)</f>
        <v>0</v>
      </c>
      <c r="K208" s="222" t="s">
        <v>140</v>
      </c>
      <c r="L208" s="71"/>
      <c r="M208" s="227" t="s">
        <v>21</v>
      </c>
      <c r="N208" s="228" t="s">
        <v>41</v>
      </c>
      <c r="O208" s="46"/>
      <c r="P208" s="229">
        <f>O208*H208</f>
        <v>0</v>
      </c>
      <c r="Q208" s="229">
        <v>0</v>
      </c>
      <c r="R208" s="229">
        <f>Q208*H208</f>
        <v>0</v>
      </c>
      <c r="S208" s="229">
        <v>0</v>
      </c>
      <c r="T208" s="230">
        <f>S208*H208</f>
        <v>0</v>
      </c>
      <c r="AR208" s="23" t="s">
        <v>141</v>
      </c>
      <c r="AT208" s="23" t="s">
        <v>136</v>
      </c>
      <c r="AU208" s="23" t="s">
        <v>80</v>
      </c>
      <c r="AY208" s="23" t="s">
        <v>134</v>
      </c>
      <c r="BE208" s="231">
        <f>IF(N208="základní",J208,0)</f>
        <v>0</v>
      </c>
      <c r="BF208" s="231">
        <f>IF(N208="snížená",J208,0)</f>
        <v>0</v>
      </c>
      <c r="BG208" s="231">
        <f>IF(N208="zákl. přenesená",J208,0)</f>
        <v>0</v>
      </c>
      <c r="BH208" s="231">
        <f>IF(N208="sníž. přenesená",J208,0)</f>
        <v>0</v>
      </c>
      <c r="BI208" s="231">
        <f>IF(N208="nulová",J208,0)</f>
        <v>0</v>
      </c>
      <c r="BJ208" s="23" t="s">
        <v>78</v>
      </c>
      <c r="BK208" s="231">
        <f>ROUND(I208*H208,2)</f>
        <v>0</v>
      </c>
      <c r="BL208" s="23" t="s">
        <v>141</v>
      </c>
      <c r="BM208" s="23" t="s">
        <v>350</v>
      </c>
    </row>
    <row r="209" s="1" customFormat="1">
      <c r="B209" s="45"/>
      <c r="C209" s="73"/>
      <c r="D209" s="232" t="s">
        <v>142</v>
      </c>
      <c r="E209" s="73"/>
      <c r="F209" s="233" t="s">
        <v>1113</v>
      </c>
      <c r="G209" s="73"/>
      <c r="H209" s="73"/>
      <c r="I209" s="190"/>
      <c r="J209" s="73"/>
      <c r="K209" s="73"/>
      <c r="L209" s="71"/>
      <c r="M209" s="234"/>
      <c r="N209" s="46"/>
      <c r="O209" s="46"/>
      <c r="P209" s="46"/>
      <c r="Q209" s="46"/>
      <c r="R209" s="46"/>
      <c r="S209" s="46"/>
      <c r="T209" s="94"/>
      <c r="AT209" s="23" t="s">
        <v>142</v>
      </c>
      <c r="AU209" s="23" t="s">
        <v>80</v>
      </c>
    </row>
    <row r="210" s="11" customFormat="1">
      <c r="B210" s="235"/>
      <c r="C210" s="236"/>
      <c r="D210" s="232" t="s">
        <v>144</v>
      </c>
      <c r="E210" s="237" t="s">
        <v>21</v>
      </c>
      <c r="F210" s="238" t="s">
        <v>1117</v>
      </c>
      <c r="G210" s="236"/>
      <c r="H210" s="239">
        <v>1418</v>
      </c>
      <c r="I210" s="240"/>
      <c r="J210" s="236"/>
      <c r="K210" s="236"/>
      <c r="L210" s="241"/>
      <c r="M210" s="242"/>
      <c r="N210" s="243"/>
      <c r="O210" s="243"/>
      <c r="P210" s="243"/>
      <c r="Q210" s="243"/>
      <c r="R210" s="243"/>
      <c r="S210" s="243"/>
      <c r="T210" s="244"/>
      <c r="AT210" s="245" t="s">
        <v>144</v>
      </c>
      <c r="AU210" s="245" t="s">
        <v>80</v>
      </c>
      <c r="AV210" s="11" t="s">
        <v>80</v>
      </c>
      <c r="AW210" s="11" t="s">
        <v>33</v>
      </c>
      <c r="AX210" s="11" t="s">
        <v>70</v>
      </c>
      <c r="AY210" s="245" t="s">
        <v>134</v>
      </c>
    </row>
    <row r="211" s="12" customFormat="1">
      <c r="B211" s="246"/>
      <c r="C211" s="247"/>
      <c r="D211" s="232" t="s">
        <v>144</v>
      </c>
      <c r="E211" s="248" t="s">
        <v>21</v>
      </c>
      <c r="F211" s="249" t="s">
        <v>1118</v>
      </c>
      <c r="G211" s="247"/>
      <c r="H211" s="248" t="s">
        <v>21</v>
      </c>
      <c r="I211" s="250"/>
      <c r="J211" s="247"/>
      <c r="K211" s="247"/>
      <c r="L211" s="251"/>
      <c r="M211" s="252"/>
      <c r="N211" s="253"/>
      <c r="O211" s="253"/>
      <c r="P211" s="253"/>
      <c r="Q211" s="253"/>
      <c r="R211" s="253"/>
      <c r="S211" s="253"/>
      <c r="T211" s="254"/>
      <c r="AT211" s="255" t="s">
        <v>144</v>
      </c>
      <c r="AU211" s="255" t="s">
        <v>80</v>
      </c>
      <c r="AV211" s="12" t="s">
        <v>78</v>
      </c>
      <c r="AW211" s="12" t="s">
        <v>33</v>
      </c>
      <c r="AX211" s="12" t="s">
        <v>70</v>
      </c>
      <c r="AY211" s="255" t="s">
        <v>134</v>
      </c>
    </row>
    <row r="212" s="13" customFormat="1">
      <c r="B212" s="256"/>
      <c r="C212" s="257"/>
      <c r="D212" s="232" t="s">
        <v>144</v>
      </c>
      <c r="E212" s="258" t="s">
        <v>21</v>
      </c>
      <c r="F212" s="259" t="s">
        <v>148</v>
      </c>
      <c r="G212" s="257"/>
      <c r="H212" s="260">
        <v>1418</v>
      </c>
      <c r="I212" s="261"/>
      <c r="J212" s="257"/>
      <c r="K212" s="257"/>
      <c r="L212" s="262"/>
      <c r="M212" s="263"/>
      <c r="N212" s="264"/>
      <c r="O212" s="264"/>
      <c r="P212" s="264"/>
      <c r="Q212" s="264"/>
      <c r="R212" s="264"/>
      <c r="S212" s="264"/>
      <c r="T212" s="265"/>
      <c r="AT212" s="266" t="s">
        <v>144</v>
      </c>
      <c r="AU212" s="266" t="s">
        <v>80</v>
      </c>
      <c r="AV212" s="13" t="s">
        <v>141</v>
      </c>
      <c r="AW212" s="13" t="s">
        <v>33</v>
      </c>
      <c r="AX212" s="13" t="s">
        <v>78</v>
      </c>
      <c r="AY212" s="266" t="s">
        <v>134</v>
      </c>
    </row>
    <row r="213" s="1" customFormat="1" ht="38.25" customHeight="1">
      <c r="B213" s="45"/>
      <c r="C213" s="220" t="s">
        <v>352</v>
      </c>
      <c r="D213" s="220" t="s">
        <v>136</v>
      </c>
      <c r="E213" s="221" t="s">
        <v>1119</v>
      </c>
      <c r="F213" s="222" t="s">
        <v>1120</v>
      </c>
      <c r="G213" s="223" t="s">
        <v>139</v>
      </c>
      <c r="H213" s="224">
        <v>685.39999999999998</v>
      </c>
      <c r="I213" s="225"/>
      <c r="J213" s="226">
        <f>ROUND(I213*H213,2)</f>
        <v>0</v>
      </c>
      <c r="K213" s="222" t="s">
        <v>140</v>
      </c>
      <c r="L213" s="71"/>
      <c r="M213" s="227" t="s">
        <v>21</v>
      </c>
      <c r="N213" s="228" t="s">
        <v>41</v>
      </c>
      <c r="O213" s="46"/>
      <c r="P213" s="229">
        <f>O213*H213</f>
        <v>0</v>
      </c>
      <c r="Q213" s="229">
        <v>0</v>
      </c>
      <c r="R213" s="229">
        <f>Q213*H213</f>
        <v>0</v>
      </c>
      <c r="S213" s="229">
        <v>0</v>
      </c>
      <c r="T213" s="230">
        <f>S213*H213</f>
        <v>0</v>
      </c>
      <c r="AR213" s="23" t="s">
        <v>141</v>
      </c>
      <c r="AT213" s="23" t="s">
        <v>136</v>
      </c>
      <c r="AU213" s="23" t="s">
        <v>80</v>
      </c>
      <c r="AY213" s="23" t="s">
        <v>134</v>
      </c>
      <c r="BE213" s="231">
        <f>IF(N213="základní",J213,0)</f>
        <v>0</v>
      </c>
      <c r="BF213" s="231">
        <f>IF(N213="snížená",J213,0)</f>
        <v>0</v>
      </c>
      <c r="BG213" s="231">
        <f>IF(N213="zákl. přenesená",J213,0)</f>
        <v>0</v>
      </c>
      <c r="BH213" s="231">
        <f>IF(N213="sníž. přenesená",J213,0)</f>
        <v>0</v>
      </c>
      <c r="BI213" s="231">
        <f>IF(N213="nulová",J213,0)</f>
        <v>0</v>
      </c>
      <c r="BJ213" s="23" t="s">
        <v>78</v>
      </c>
      <c r="BK213" s="231">
        <f>ROUND(I213*H213,2)</f>
        <v>0</v>
      </c>
      <c r="BL213" s="23" t="s">
        <v>141</v>
      </c>
      <c r="BM213" s="23" t="s">
        <v>355</v>
      </c>
    </row>
    <row r="214" s="1" customFormat="1">
      <c r="B214" s="45"/>
      <c r="C214" s="73"/>
      <c r="D214" s="232" t="s">
        <v>142</v>
      </c>
      <c r="E214" s="73"/>
      <c r="F214" s="233" t="s">
        <v>1121</v>
      </c>
      <c r="G214" s="73"/>
      <c r="H214" s="73"/>
      <c r="I214" s="190"/>
      <c r="J214" s="73"/>
      <c r="K214" s="73"/>
      <c r="L214" s="71"/>
      <c r="M214" s="234"/>
      <c r="N214" s="46"/>
      <c r="O214" s="46"/>
      <c r="P214" s="46"/>
      <c r="Q214" s="46"/>
      <c r="R214" s="46"/>
      <c r="S214" s="46"/>
      <c r="T214" s="94"/>
      <c r="AT214" s="23" t="s">
        <v>142</v>
      </c>
      <c r="AU214" s="23" t="s">
        <v>80</v>
      </c>
    </row>
    <row r="215" s="11" customFormat="1">
      <c r="B215" s="235"/>
      <c r="C215" s="236"/>
      <c r="D215" s="232" t="s">
        <v>144</v>
      </c>
      <c r="E215" s="237" t="s">
        <v>21</v>
      </c>
      <c r="F215" s="238" t="s">
        <v>1122</v>
      </c>
      <c r="G215" s="236"/>
      <c r="H215" s="239">
        <v>685.39999999999998</v>
      </c>
      <c r="I215" s="240"/>
      <c r="J215" s="236"/>
      <c r="K215" s="236"/>
      <c r="L215" s="241"/>
      <c r="M215" s="242"/>
      <c r="N215" s="243"/>
      <c r="O215" s="243"/>
      <c r="P215" s="243"/>
      <c r="Q215" s="243"/>
      <c r="R215" s="243"/>
      <c r="S215" s="243"/>
      <c r="T215" s="244"/>
      <c r="AT215" s="245" t="s">
        <v>144</v>
      </c>
      <c r="AU215" s="245" t="s">
        <v>80</v>
      </c>
      <c r="AV215" s="11" t="s">
        <v>80</v>
      </c>
      <c r="AW215" s="11" t="s">
        <v>33</v>
      </c>
      <c r="AX215" s="11" t="s">
        <v>70</v>
      </c>
      <c r="AY215" s="245" t="s">
        <v>134</v>
      </c>
    </row>
    <row r="216" s="12" customFormat="1">
      <c r="B216" s="246"/>
      <c r="C216" s="247"/>
      <c r="D216" s="232" t="s">
        <v>144</v>
      </c>
      <c r="E216" s="248" t="s">
        <v>21</v>
      </c>
      <c r="F216" s="249" t="s">
        <v>158</v>
      </c>
      <c r="G216" s="247"/>
      <c r="H216" s="248" t="s">
        <v>21</v>
      </c>
      <c r="I216" s="250"/>
      <c r="J216" s="247"/>
      <c r="K216" s="247"/>
      <c r="L216" s="251"/>
      <c r="M216" s="252"/>
      <c r="N216" s="253"/>
      <c r="O216" s="253"/>
      <c r="P216" s="253"/>
      <c r="Q216" s="253"/>
      <c r="R216" s="253"/>
      <c r="S216" s="253"/>
      <c r="T216" s="254"/>
      <c r="AT216" s="255" t="s">
        <v>144</v>
      </c>
      <c r="AU216" s="255" t="s">
        <v>80</v>
      </c>
      <c r="AV216" s="12" t="s">
        <v>78</v>
      </c>
      <c r="AW216" s="12" t="s">
        <v>33</v>
      </c>
      <c r="AX216" s="12" t="s">
        <v>70</v>
      </c>
      <c r="AY216" s="255" t="s">
        <v>134</v>
      </c>
    </row>
    <row r="217" s="13" customFormat="1">
      <c r="B217" s="256"/>
      <c r="C217" s="257"/>
      <c r="D217" s="232" t="s">
        <v>144</v>
      </c>
      <c r="E217" s="258" t="s">
        <v>21</v>
      </c>
      <c r="F217" s="259" t="s">
        <v>148</v>
      </c>
      <c r="G217" s="257"/>
      <c r="H217" s="260">
        <v>685.39999999999998</v>
      </c>
      <c r="I217" s="261"/>
      <c r="J217" s="257"/>
      <c r="K217" s="257"/>
      <c r="L217" s="262"/>
      <c r="M217" s="263"/>
      <c r="N217" s="264"/>
      <c r="O217" s="264"/>
      <c r="P217" s="264"/>
      <c r="Q217" s="264"/>
      <c r="R217" s="264"/>
      <c r="S217" s="264"/>
      <c r="T217" s="265"/>
      <c r="AT217" s="266" t="s">
        <v>144</v>
      </c>
      <c r="AU217" s="266" t="s">
        <v>80</v>
      </c>
      <c r="AV217" s="13" t="s">
        <v>141</v>
      </c>
      <c r="AW217" s="13" t="s">
        <v>33</v>
      </c>
      <c r="AX217" s="13" t="s">
        <v>78</v>
      </c>
      <c r="AY217" s="266" t="s">
        <v>134</v>
      </c>
    </row>
    <row r="218" s="1" customFormat="1" ht="16.5" customHeight="1">
      <c r="B218" s="45"/>
      <c r="C218" s="267" t="s">
        <v>252</v>
      </c>
      <c r="D218" s="267" t="s">
        <v>273</v>
      </c>
      <c r="E218" s="268" t="s">
        <v>1123</v>
      </c>
      <c r="F218" s="269" t="s">
        <v>1124</v>
      </c>
      <c r="G218" s="270" t="s">
        <v>1125</v>
      </c>
      <c r="H218" s="271">
        <v>0.40000000000000002</v>
      </c>
      <c r="I218" s="272"/>
      <c r="J218" s="273">
        <f>ROUND(I218*H218,2)</f>
        <v>0</v>
      </c>
      <c r="K218" s="269" t="s">
        <v>140</v>
      </c>
      <c r="L218" s="274"/>
      <c r="M218" s="275" t="s">
        <v>21</v>
      </c>
      <c r="N218" s="276" t="s">
        <v>41</v>
      </c>
      <c r="O218" s="46"/>
      <c r="P218" s="229">
        <f>O218*H218</f>
        <v>0</v>
      </c>
      <c r="Q218" s="229">
        <v>0</v>
      </c>
      <c r="R218" s="229">
        <f>Q218*H218</f>
        <v>0</v>
      </c>
      <c r="S218" s="229">
        <v>0</v>
      </c>
      <c r="T218" s="230">
        <f>S218*H218</f>
        <v>0</v>
      </c>
      <c r="AR218" s="23" t="s">
        <v>161</v>
      </c>
      <c r="AT218" s="23" t="s">
        <v>273</v>
      </c>
      <c r="AU218" s="23" t="s">
        <v>80</v>
      </c>
      <c r="AY218" s="23" t="s">
        <v>134</v>
      </c>
      <c r="BE218" s="231">
        <f>IF(N218="základní",J218,0)</f>
        <v>0</v>
      </c>
      <c r="BF218" s="231">
        <f>IF(N218="snížená",J218,0)</f>
        <v>0</v>
      </c>
      <c r="BG218" s="231">
        <f>IF(N218="zákl. přenesená",J218,0)</f>
        <v>0</v>
      </c>
      <c r="BH218" s="231">
        <f>IF(N218="sníž. přenesená",J218,0)</f>
        <v>0</v>
      </c>
      <c r="BI218" s="231">
        <f>IF(N218="nulová",J218,0)</f>
        <v>0</v>
      </c>
      <c r="BJ218" s="23" t="s">
        <v>78</v>
      </c>
      <c r="BK218" s="231">
        <f>ROUND(I218*H218,2)</f>
        <v>0</v>
      </c>
      <c r="BL218" s="23" t="s">
        <v>141</v>
      </c>
      <c r="BM218" s="23" t="s">
        <v>358</v>
      </c>
    </row>
    <row r="219" s="1" customFormat="1" ht="25.5" customHeight="1">
      <c r="B219" s="45"/>
      <c r="C219" s="220" t="s">
        <v>359</v>
      </c>
      <c r="D219" s="220" t="s">
        <v>136</v>
      </c>
      <c r="E219" s="221" t="s">
        <v>1126</v>
      </c>
      <c r="F219" s="222" t="s">
        <v>1127</v>
      </c>
      <c r="G219" s="223" t="s">
        <v>326</v>
      </c>
      <c r="H219" s="224">
        <v>5</v>
      </c>
      <c r="I219" s="225"/>
      <c r="J219" s="226">
        <f>ROUND(I219*H219,2)</f>
        <v>0</v>
      </c>
      <c r="K219" s="222" t="s">
        <v>140</v>
      </c>
      <c r="L219" s="71"/>
      <c r="M219" s="227" t="s">
        <v>21</v>
      </c>
      <c r="N219" s="228" t="s">
        <v>41</v>
      </c>
      <c r="O219" s="46"/>
      <c r="P219" s="229">
        <f>O219*H219</f>
        <v>0</v>
      </c>
      <c r="Q219" s="229">
        <v>0</v>
      </c>
      <c r="R219" s="229">
        <f>Q219*H219</f>
        <v>0</v>
      </c>
      <c r="S219" s="229">
        <v>0</v>
      </c>
      <c r="T219" s="230">
        <f>S219*H219</f>
        <v>0</v>
      </c>
      <c r="AR219" s="23" t="s">
        <v>141</v>
      </c>
      <c r="AT219" s="23" t="s">
        <v>136</v>
      </c>
      <c r="AU219" s="23" t="s">
        <v>80</v>
      </c>
      <c r="AY219" s="23" t="s">
        <v>134</v>
      </c>
      <c r="BE219" s="231">
        <f>IF(N219="základní",J219,0)</f>
        <v>0</v>
      </c>
      <c r="BF219" s="231">
        <f>IF(N219="snížená",J219,0)</f>
        <v>0</v>
      </c>
      <c r="BG219" s="231">
        <f>IF(N219="zákl. přenesená",J219,0)</f>
        <v>0</v>
      </c>
      <c r="BH219" s="231">
        <f>IF(N219="sníž. přenesená",J219,0)</f>
        <v>0</v>
      </c>
      <c r="BI219" s="231">
        <f>IF(N219="nulová",J219,0)</f>
        <v>0</v>
      </c>
      <c r="BJ219" s="23" t="s">
        <v>78</v>
      </c>
      <c r="BK219" s="231">
        <f>ROUND(I219*H219,2)</f>
        <v>0</v>
      </c>
      <c r="BL219" s="23" t="s">
        <v>141</v>
      </c>
      <c r="BM219" s="23" t="s">
        <v>362</v>
      </c>
    </row>
    <row r="220" s="1" customFormat="1">
      <c r="B220" s="45"/>
      <c r="C220" s="73"/>
      <c r="D220" s="232" t="s">
        <v>142</v>
      </c>
      <c r="E220" s="73"/>
      <c r="F220" s="233" t="s">
        <v>1128</v>
      </c>
      <c r="G220" s="73"/>
      <c r="H220" s="73"/>
      <c r="I220" s="190"/>
      <c r="J220" s="73"/>
      <c r="K220" s="73"/>
      <c r="L220" s="71"/>
      <c r="M220" s="234"/>
      <c r="N220" s="46"/>
      <c r="O220" s="46"/>
      <c r="P220" s="46"/>
      <c r="Q220" s="46"/>
      <c r="R220" s="46"/>
      <c r="S220" s="46"/>
      <c r="T220" s="94"/>
      <c r="AT220" s="23" t="s">
        <v>142</v>
      </c>
      <c r="AU220" s="23" t="s">
        <v>80</v>
      </c>
    </row>
    <row r="221" s="11" customFormat="1">
      <c r="B221" s="235"/>
      <c r="C221" s="236"/>
      <c r="D221" s="232" t="s">
        <v>144</v>
      </c>
      <c r="E221" s="237" t="s">
        <v>21</v>
      </c>
      <c r="F221" s="238" t="s">
        <v>165</v>
      </c>
      <c r="G221" s="236"/>
      <c r="H221" s="239">
        <v>5</v>
      </c>
      <c r="I221" s="240"/>
      <c r="J221" s="236"/>
      <c r="K221" s="236"/>
      <c r="L221" s="241"/>
      <c r="M221" s="242"/>
      <c r="N221" s="243"/>
      <c r="O221" s="243"/>
      <c r="P221" s="243"/>
      <c r="Q221" s="243"/>
      <c r="R221" s="243"/>
      <c r="S221" s="243"/>
      <c r="T221" s="244"/>
      <c r="AT221" s="245" t="s">
        <v>144</v>
      </c>
      <c r="AU221" s="245" t="s">
        <v>80</v>
      </c>
      <c r="AV221" s="11" t="s">
        <v>80</v>
      </c>
      <c r="AW221" s="11" t="s">
        <v>33</v>
      </c>
      <c r="AX221" s="11" t="s">
        <v>70</v>
      </c>
      <c r="AY221" s="245" t="s">
        <v>134</v>
      </c>
    </row>
    <row r="222" s="12" customFormat="1">
      <c r="B222" s="246"/>
      <c r="C222" s="247"/>
      <c r="D222" s="232" t="s">
        <v>144</v>
      </c>
      <c r="E222" s="248" t="s">
        <v>21</v>
      </c>
      <c r="F222" s="249" t="s">
        <v>1129</v>
      </c>
      <c r="G222" s="247"/>
      <c r="H222" s="248" t="s">
        <v>21</v>
      </c>
      <c r="I222" s="250"/>
      <c r="J222" s="247"/>
      <c r="K222" s="247"/>
      <c r="L222" s="251"/>
      <c r="M222" s="252"/>
      <c r="N222" s="253"/>
      <c r="O222" s="253"/>
      <c r="P222" s="253"/>
      <c r="Q222" s="253"/>
      <c r="R222" s="253"/>
      <c r="S222" s="253"/>
      <c r="T222" s="254"/>
      <c r="AT222" s="255" t="s">
        <v>144</v>
      </c>
      <c r="AU222" s="255" t="s">
        <v>80</v>
      </c>
      <c r="AV222" s="12" t="s">
        <v>78</v>
      </c>
      <c r="AW222" s="12" t="s">
        <v>33</v>
      </c>
      <c r="AX222" s="12" t="s">
        <v>70</v>
      </c>
      <c r="AY222" s="255" t="s">
        <v>134</v>
      </c>
    </row>
    <row r="223" s="13" customFormat="1">
      <c r="B223" s="256"/>
      <c r="C223" s="257"/>
      <c r="D223" s="232" t="s">
        <v>144</v>
      </c>
      <c r="E223" s="258" t="s">
        <v>21</v>
      </c>
      <c r="F223" s="259" t="s">
        <v>148</v>
      </c>
      <c r="G223" s="257"/>
      <c r="H223" s="260">
        <v>5</v>
      </c>
      <c r="I223" s="261"/>
      <c r="J223" s="257"/>
      <c r="K223" s="257"/>
      <c r="L223" s="262"/>
      <c r="M223" s="263"/>
      <c r="N223" s="264"/>
      <c r="O223" s="264"/>
      <c r="P223" s="264"/>
      <c r="Q223" s="264"/>
      <c r="R223" s="264"/>
      <c r="S223" s="264"/>
      <c r="T223" s="265"/>
      <c r="AT223" s="266" t="s">
        <v>144</v>
      </c>
      <c r="AU223" s="266" t="s">
        <v>80</v>
      </c>
      <c r="AV223" s="13" t="s">
        <v>141</v>
      </c>
      <c r="AW223" s="13" t="s">
        <v>33</v>
      </c>
      <c r="AX223" s="13" t="s">
        <v>78</v>
      </c>
      <c r="AY223" s="266" t="s">
        <v>134</v>
      </c>
    </row>
    <row r="224" s="1" customFormat="1" ht="25.5" customHeight="1">
      <c r="B224" s="45"/>
      <c r="C224" s="220" t="s">
        <v>256</v>
      </c>
      <c r="D224" s="220" t="s">
        <v>136</v>
      </c>
      <c r="E224" s="221" t="s">
        <v>1130</v>
      </c>
      <c r="F224" s="222" t="s">
        <v>1131</v>
      </c>
      <c r="G224" s="223" t="s">
        <v>326</v>
      </c>
      <c r="H224" s="224">
        <v>10</v>
      </c>
      <c r="I224" s="225"/>
      <c r="J224" s="226">
        <f>ROUND(I224*H224,2)</f>
        <v>0</v>
      </c>
      <c r="K224" s="222" t="s">
        <v>140</v>
      </c>
      <c r="L224" s="71"/>
      <c r="M224" s="227" t="s">
        <v>21</v>
      </c>
      <c r="N224" s="228" t="s">
        <v>41</v>
      </c>
      <c r="O224" s="46"/>
      <c r="P224" s="229">
        <f>O224*H224</f>
        <v>0</v>
      </c>
      <c r="Q224" s="229">
        <v>0</v>
      </c>
      <c r="R224" s="229">
        <f>Q224*H224</f>
        <v>0</v>
      </c>
      <c r="S224" s="229">
        <v>0</v>
      </c>
      <c r="T224" s="230">
        <f>S224*H224</f>
        <v>0</v>
      </c>
      <c r="AR224" s="23" t="s">
        <v>141</v>
      </c>
      <c r="AT224" s="23" t="s">
        <v>136</v>
      </c>
      <c r="AU224" s="23" t="s">
        <v>80</v>
      </c>
      <c r="AY224" s="23" t="s">
        <v>134</v>
      </c>
      <c r="BE224" s="231">
        <f>IF(N224="základní",J224,0)</f>
        <v>0</v>
      </c>
      <c r="BF224" s="231">
        <f>IF(N224="snížená",J224,0)</f>
        <v>0</v>
      </c>
      <c r="BG224" s="231">
        <f>IF(N224="zákl. přenesená",J224,0)</f>
        <v>0</v>
      </c>
      <c r="BH224" s="231">
        <f>IF(N224="sníž. přenesená",J224,0)</f>
        <v>0</v>
      </c>
      <c r="BI224" s="231">
        <f>IF(N224="nulová",J224,0)</f>
        <v>0</v>
      </c>
      <c r="BJ224" s="23" t="s">
        <v>78</v>
      </c>
      <c r="BK224" s="231">
        <f>ROUND(I224*H224,2)</f>
        <v>0</v>
      </c>
      <c r="BL224" s="23" t="s">
        <v>141</v>
      </c>
      <c r="BM224" s="23" t="s">
        <v>367</v>
      </c>
    </row>
    <row r="225" s="1" customFormat="1">
      <c r="B225" s="45"/>
      <c r="C225" s="73"/>
      <c r="D225" s="232" t="s">
        <v>142</v>
      </c>
      <c r="E225" s="73"/>
      <c r="F225" s="233" t="s">
        <v>1132</v>
      </c>
      <c r="G225" s="73"/>
      <c r="H225" s="73"/>
      <c r="I225" s="190"/>
      <c r="J225" s="73"/>
      <c r="K225" s="73"/>
      <c r="L225" s="71"/>
      <c r="M225" s="234"/>
      <c r="N225" s="46"/>
      <c r="O225" s="46"/>
      <c r="P225" s="46"/>
      <c r="Q225" s="46"/>
      <c r="R225" s="46"/>
      <c r="S225" s="46"/>
      <c r="T225" s="94"/>
      <c r="AT225" s="23" t="s">
        <v>142</v>
      </c>
      <c r="AU225" s="23" t="s">
        <v>80</v>
      </c>
    </row>
    <row r="226" s="11" customFormat="1">
      <c r="B226" s="235"/>
      <c r="C226" s="236"/>
      <c r="D226" s="232" t="s">
        <v>144</v>
      </c>
      <c r="E226" s="237" t="s">
        <v>21</v>
      </c>
      <c r="F226" s="238" t="s">
        <v>166</v>
      </c>
      <c r="G226" s="236"/>
      <c r="H226" s="239">
        <v>10</v>
      </c>
      <c r="I226" s="240"/>
      <c r="J226" s="236"/>
      <c r="K226" s="236"/>
      <c r="L226" s="241"/>
      <c r="M226" s="242"/>
      <c r="N226" s="243"/>
      <c r="O226" s="243"/>
      <c r="P226" s="243"/>
      <c r="Q226" s="243"/>
      <c r="R226" s="243"/>
      <c r="S226" s="243"/>
      <c r="T226" s="244"/>
      <c r="AT226" s="245" t="s">
        <v>144</v>
      </c>
      <c r="AU226" s="245" t="s">
        <v>80</v>
      </c>
      <c r="AV226" s="11" t="s">
        <v>80</v>
      </c>
      <c r="AW226" s="11" t="s">
        <v>33</v>
      </c>
      <c r="AX226" s="11" t="s">
        <v>70</v>
      </c>
      <c r="AY226" s="245" t="s">
        <v>134</v>
      </c>
    </row>
    <row r="227" s="12" customFormat="1">
      <c r="B227" s="246"/>
      <c r="C227" s="247"/>
      <c r="D227" s="232" t="s">
        <v>144</v>
      </c>
      <c r="E227" s="248" t="s">
        <v>21</v>
      </c>
      <c r="F227" s="249" t="s">
        <v>1133</v>
      </c>
      <c r="G227" s="247"/>
      <c r="H227" s="248" t="s">
        <v>21</v>
      </c>
      <c r="I227" s="250"/>
      <c r="J227" s="247"/>
      <c r="K227" s="247"/>
      <c r="L227" s="251"/>
      <c r="M227" s="252"/>
      <c r="N227" s="253"/>
      <c r="O227" s="253"/>
      <c r="P227" s="253"/>
      <c r="Q227" s="253"/>
      <c r="R227" s="253"/>
      <c r="S227" s="253"/>
      <c r="T227" s="254"/>
      <c r="AT227" s="255" t="s">
        <v>144</v>
      </c>
      <c r="AU227" s="255" t="s">
        <v>80</v>
      </c>
      <c r="AV227" s="12" t="s">
        <v>78</v>
      </c>
      <c r="AW227" s="12" t="s">
        <v>33</v>
      </c>
      <c r="AX227" s="12" t="s">
        <v>70</v>
      </c>
      <c r="AY227" s="255" t="s">
        <v>134</v>
      </c>
    </row>
    <row r="228" s="13" customFormat="1">
      <c r="B228" s="256"/>
      <c r="C228" s="257"/>
      <c r="D228" s="232" t="s">
        <v>144</v>
      </c>
      <c r="E228" s="258" t="s">
        <v>21</v>
      </c>
      <c r="F228" s="259" t="s">
        <v>148</v>
      </c>
      <c r="G228" s="257"/>
      <c r="H228" s="260">
        <v>10</v>
      </c>
      <c r="I228" s="261"/>
      <c r="J228" s="257"/>
      <c r="K228" s="257"/>
      <c r="L228" s="262"/>
      <c r="M228" s="263"/>
      <c r="N228" s="264"/>
      <c r="O228" s="264"/>
      <c r="P228" s="264"/>
      <c r="Q228" s="264"/>
      <c r="R228" s="264"/>
      <c r="S228" s="264"/>
      <c r="T228" s="265"/>
      <c r="AT228" s="266" t="s">
        <v>144</v>
      </c>
      <c r="AU228" s="266" t="s">
        <v>80</v>
      </c>
      <c r="AV228" s="13" t="s">
        <v>141</v>
      </c>
      <c r="AW228" s="13" t="s">
        <v>33</v>
      </c>
      <c r="AX228" s="13" t="s">
        <v>78</v>
      </c>
      <c r="AY228" s="266" t="s">
        <v>134</v>
      </c>
    </row>
    <row r="229" s="1" customFormat="1" ht="16.5" customHeight="1">
      <c r="B229" s="45"/>
      <c r="C229" s="220" t="s">
        <v>368</v>
      </c>
      <c r="D229" s="220" t="s">
        <v>136</v>
      </c>
      <c r="E229" s="221" t="s">
        <v>1134</v>
      </c>
      <c r="F229" s="222" t="s">
        <v>1135</v>
      </c>
      <c r="G229" s="223" t="s">
        <v>326</v>
      </c>
      <c r="H229" s="224">
        <v>10</v>
      </c>
      <c r="I229" s="225"/>
      <c r="J229" s="226">
        <f>ROUND(I229*H229,2)</f>
        <v>0</v>
      </c>
      <c r="K229" s="222" t="s">
        <v>140</v>
      </c>
      <c r="L229" s="71"/>
      <c r="M229" s="227" t="s">
        <v>21</v>
      </c>
      <c r="N229" s="228" t="s">
        <v>41</v>
      </c>
      <c r="O229" s="46"/>
      <c r="P229" s="229">
        <f>O229*H229</f>
        <v>0</v>
      </c>
      <c r="Q229" s="229">
        <v>0</v>
      </c>
      <c r="R229" s="229">
        <f>Q229*H229</f>
        <v>0</v>
      </c>
      <c r="S229" s="229">
        <v>0</v>
      </c>
      <c r="T229" s="230">
        <f>S229*H229</f>
        <v>0</v>
      </c>
      <c r="AR229" s="23" t="s">
        <v>141</v>
      </c>
      <c r="AT229" s="23" t="s">
        <v>136</v>
      </c>
      <c r="AU229" s="23" t="s">
        <v>80</v>
      </c>
      <c r="AY229" s="23" t="s">
        <v>134</v>
      </c>
      <c r="BE229" s="231">
        <f>IF(N229="základní",J229,0)</f>
        <v>0</v>
      </c>
      <c r="BF229" s="231">
        <f>IF(N229="snížená",J229,0)</f>
        <v>0</v>
      </c>
      <c r="BG229" s="231">
        <f>IF(N229="zákl. přenesená",J229,0)</f>
        <v>0</v>
      </c>
      <c r="BH229" s="231">
        <f>IF(N229="sníž. přenesená",J229,0)</f>
        <v>0</v>
      </c>
      <c r="BI229" s="231">
        <f>IF(N229="nulová",J229,0)</f>
        <v>0</v>
      </c>
      <c r="BJ229" s="23" t="s">
        <v>78</v>
      </c>
      <c r="BK229" s="231">
        <f>ROUND(I229*H229,2)</f>
        <v>0</v>
      </c>
      <c r="BL229" s="23" t="s">
        <v>141</v>
      </c>
      <c r="BM229" s="23" t="s">
        <v>371</v>
      </c>
    </row>
    <row r="230" s="1" customFormat="1">
      <c r="B230" s="45"/>
      <c r="C230" s="73"/>
      <c r="D230" s="232" t="s">
        <v>142</v>
      </c>
      <c r="E230" s="73"/>
      <c r="F230" s="233" t="s">
        <v>1136</v>
      </c>
      <c r="G230" s="73"/>
      <c r="H230" s="73"/>
      <c r="I230" s="190"/>
      <c r="J230" s="73"/>
      <c r="K230" s="73"/>
      <c r="L230" s="71"/>
      <c r="M230" s="234"/>
      <c r="N230" s="46"/>
      <c r="O230" s="46"/>
      <c r="P230" s="46"/>
      <c r="Q230" s="46"/>
      <c r="R230" s="46"/>
      <c r="S230" s="46"/>
      <c r="T230" s="94"/>
      <c r="AT230" s="23" t="s">
        <v>142</v>
      </c>
      <c r="AU230" s="23" t="s">
        <v>80</v>
      </c>
    </row>
    <row r="231" s="11" customFormat="1">
      <c r="B231" s="235"/>
      <c r="C231" s="236"/>
      <c r="D231" s="232" t="s">
        <v>144</v>
      </c>
      <c r="E231" s="237" t="s">
        <v>21</v>
      </c>
      <c r="F231" s="238" t="s">
        <v>166</v>
      </c>
      <c r="G231" s="236"/>
      <c r="H231" s="239">
        <v>10</v>
      </c>
      <c r="I231" s="240"/>
      <c r="J231" s="236"/>
      <c r="K231" s="236"/>
      <c r="L231" s="241"/>
      <c r="M231" s="242"/>
      <c r="N231" s="243"/>
      <c r="O231" s="243"/>
      <c r="P231" s="243"/>
      <c r="Q231" s="243"/>
      <c r="R231" s="243"/>
      <c r="S231" s="243"/>
      <c r="T231" s="244"/>
      <c r="AT231" s="245" t="s">
        <v>144</v>
      </c>
      <c r="AU231" s="245" t="s">
        <v>80</v>
      </c>
      <c r="AV231" s="11" t="s">
        <v>80</v>
      </c>
      <c r="AW231" s="11" t="s">
        <v>33</v>
      </c>
      <c r="AX231" s="11" t="s">
        <v>70</v>
      </c>
      <c r="AY231" s="245" t="s">
        <v>134</v>
      </c>
    </row>
    <row r="232" s="12" customFormat="1">
      <c r="B232" s="246"/>
      <c r="C232" s="247"/>
      <c r="D232" s="232" t="s">
        <v>144</v>
      </c>
      <c r="E232" s="248" t="s">
        <v>21</v>
      </c>
      <c r="F232" s="249" t="s">
        <v>1129</v>
      </c>
      <c r="G232" s="247"/>
      <c r="H232" s="248" t="s">
        <v>21</v>
      </c>
      <c r="I232" s="250"/>
      <c r="J232" s="247"/>
      <c r="K232" s="247"/>
      <c r="L232" s="251"/>
      <c r="M232" s="252"/>
      <c r="N232" s="253"/>
      <c r="O232" s="253"/>
      <c r="P232" s="253"/>
      <c r="Q232" s="253"/>
      <c r="R232" s="253"/>
      <c r="S232" s="253"/>
      <c r="T232" s="254"/>
      <c r="AT232" s="255" t="s">
        <v>144</v>
      </c>
      <c r="AU232" s="255" t="s">
        <v>80</v>
      </c>
      <c r="AV232" s="12" t="s">
        <v>78</v>
      </c>
      <c r="AW232" s="12" t="s">
        <v>33</v>
      </c>
      <c r="AX232" s="12" t="s">
        <v>70</v>
      </c>
      <c r="AY232" s="255" t="s">
        <v>134</v>
      </c>
    </row>
    <row r="233" s="13" customFormat="1">
      <c r="B233" s="256"/>
      <c r="C233" s="257"/>
      <c r="D233" s="232" t="s">
        <v>144</v>
      </c>
      <c r="E233" s="258" t="s">
        <v>21</v>
      </c>
      <c r="F233" s="259" t="s">
        <v>148</v>
      </c>
      <c r="G233" s="257"/>
      <c r="H233" s="260">
        <v>10</v>
      </c>
      <c r="I233" s="261"/>
      <c r="J233" s="257"/>
      <c r="K233" s="257"/>
      <c r="L233" s="262"/>
      <c r="M233" s="263"/>
      <c r="N233" s="264"/>
      <c r="O233" s="264"/>
      <c r="P233" s="264"/>
      <c r="Q233" s="264"/>
      <c r="R233" s="264"/>
      <c r="S233" s="264"/>
      <c r="T233" s="265"/>
      <c r="AT233" s="266" t="s">
        <v>144</v>
      </c>
      <c r="AU233" s="266" t="s">
        <v>80</v>
      </c>
      <c r="AV233" s="13" t="s">
        <v>141</v>
      </c>
      <c r="AW233" s="13" t="s">
        <v>33</v>
      </c>
      <c r="AX233" s="13" t="s">
        <v>78</v>
      </c>
      <c r="AY233" s="266" t="s">
        <v>134</v>
      </c>
    </row>
    <row r="234" s="1" customFormat="1" ht="25.5" customHeight="1">
      <c r="B234" s="45"/>
      <c r="C234" s="220" t="s">
        <v>262</v>
      </c>
      <c r="D234" s="220" t="s">
        <v>136</v>
      </c>
      <c r="E234" s="221" t="s">
        <v>1137</v>
      </c>
      <c r="F234" s="222" t="s">
        <v>1138</v>
      </c>
      <c r="G234" s="223" t="s">
        <v>139</v>
      </c>
      <c r="H234" s="224">
        <v>5</v>
      </c>
      <c r="I234" s="225"/>
      <c r="J234" s="226">
        <f>ROUND(I234*H234,2)</f>
        <v>0</v>
      </c>
      <c r="K234" s="222" t="s">
        <v>140</v>
      </c>
      <c r="L234" s="71"/>
      <c r="M234" s="227" t="s">
        <v>21</v>
      </c>
      <c r="N234" s="228" t="s">
        <v>41</v>
      </c>
      <c r="O234" s="46"/>
      <c r="P234" s="229">
        <f>O234*H234</f>
        <v>0</v>
      </c>
      <c r="Q234" s="229">
        <v>0</v>
      </c>
      <c r="R234" s="229">
        <f>Q234*H234</f>
        <v>0</v>
      </c>
      <c r="S234" s="229">
        <v>0</v>
      </c>
      <c r="T234" s="230">
        <f>S234*H234</f>
        <v>0</v>
      </c>
      <c r="AR234" s="23" t="s">
        <v>141</v>
      </c>
      <c r="AT234" s="23" t="s">
        <v>136</v>
      </c>
      <c r="AU234" s="23" t="s">
        <v>80</v>
      </c>
      <c r="AY234" s="23" t="s">
        <v>134</v>
      </c>
      <c r="BE234" s="231">
        <f>IF(N234="základní",J234,0)</f>
        <v>0</v>
      </c>
      <c r="BF234" s="231">
        <f>IF(N234="snížená",J234,0)</f>
        <v>0</v>
      </c>
      <c r="BG234" s="231">
        <f>IF(N234="zákl. přenesená",J234,0)</f>
        <v>0</v>
      </c>
      <c r="BH234" s="231">
        <f>IF(N234="sníž. přenesená",J234,0)</f>
        <v>0</v>
      </c>
      <c r="BI234" s="231">
        <f>IF(N234="nulová",J234,0)</f>
        <v>0</v>
      </c>
      <c r="BJ234" s="23" t="s">
        <v>78</v>
      </c>
      <c r="BK234" s="231">
        <f>ROUND(I234*H234,2)</f>
        <v>0</v>
      </c>
      <c r="BL234" s="23" t="s">
        <v>141</v>
      </c>
      <c r="BM234" s="23" t="s">
        <v>377</v>
      </c>
    </row>
    <row r="235" s="1" customFormat="1">
      <c r="B235" s="45"/>
      <c r="C235" s="73"/>
      <c r="D235" s="232" t="s">
        <v>142</v>
      </c>
      <c r="E235" s="73"/>
      <c r="F235" s="233" t="s">
        <v>1139</v>
      </c>
      <c r="G235" s="73"/>
      <c r="H235" s="73"/>
      <c r="I235" s="190"/>
      <c r="J235" s="73"/>
      <c r="K235" s="73"/>
      <c r="L235" s="71"/>
      <c r="M235" s="234"/>
      <c r="N235" s="46"/>
      <c r="O235" s="46"/>
      <c r="P235" s="46"/>
      <c r="Q235" s="46"/>
      <c r="R235" s="46"/>
      <c r="S235" s="46"/>
      <c r="T235" s="94"/>
      <c r="AT235" s="23" t="s">
        <v>142</v>
      </c>
      <c r="AU235" s="23" t="s">
        <v>80</v>
      </c>
    </row>
    <row r="236" s="11" customFormat="1">
      <c r="B236" s="235"/>
      <c r="C236" s="236"/>
      <c r="D236" s="232" t="s">
        <v>144</v>
      </c>
      <c r="E236" s="237" t="s">
        <v>21</v>
      </c>
      <c r="F236" s="238" t="s">
        <v>165</v>
      </c>
      <c r="G236" s="236"/>
      <c r="H236" s="239">
        <v>5</v>
      </c>
      <c r="I236" s="240"/>
      <c r="J236" s="236"/>
      <c r="K236" s="236"/>
      <c r="L236" s="241"/>
      <c r="M236" s="242"/>
      <c r="N236" s="243"/>
      <c r="O236" s="243"/>
      <c r="P236" s="243"/>
      <c r="Q236" s="243"/>
      <c r="R236" s="243"/>
      <c r="S236" s="243"/>
      <c r="T236" s="244"/>
      <c r="AT236" s="245" t="s">
        <v>144</v>
      </c>
      <c r="AU236" s="245" t="s">
        <v>80</v>
      </c>
      <c r="AV236" s="11" t="s">
        <v>80</v>
      </c>
      <c r="AW236" s="11" t="s">
        <v>33</v>
      </c>
      <c r="AX236" s="11" t="s">
        <v>70</v>
      </c>
      <c r="AY236" s="245" t="s">
        <v>134</v>
      </c>
    </row>
    <row r="237" s="12" customFormat="1">
      <c r="B237" s="246"/>
      <c r="C237" s="247"/>
      <c r="D237" s="232" t="s">
        <v>144</v>
      </c>
      <c r="E237" s="248" t="s">
        <v>21</v>
      </c>
      <c r="F237" s="249" t="s">
        <v>158</v>
      </c>
      <c r="G237" s="247"/>
      <c r="H237" s="248" t="s">
        <v>21</v>
      </c>
      <c r="I237" s="250"/>
      <c r="J237" s="247"/>
      <c r="K237" s="247"/>
      <c r="L237" s="251"/>
      <c r="M237" s="252"/>
      <c r="N237" s="253"/>
      <c r="O237" s="253"/>
      <c r="P237" s="253"/>
      <c r="Q237" s="253"/>
      <c r="R237" s="253"/>
      <c r="S237" s="253"/>
      <c r="T237" s="254"/>
      <c r="AT237" s="255" t="s">
        <v>144</v>
      </c>
      <c r="AU237" s="255" t="s">
        <v>80</v>
      </c>
      <c r="AV237" s="12" t="s">
        <v>78</v>
      </c>
      <c r="AW237" s="12" t="s">
        <v>33</v>
      </c>
      <c r="AX237" s="12" t="s">
        <v>70</v>
      </c>
      <c r="AY237" s="255" t="s">
        <v>134</v>
      </c>
    </row>
    <row r="238" s="13" customFormat="1">
      <c r="B238" s="256"/>
      <c r="C238" s="257"/>
      <c r="D238" s="232" t="s">
        <v>144</v>
      </c>
      <c r="E238" s="258" t="s">
        <v>21</v>
      </c>
      <c r="F238" s="259" t="s">
        <v>148</v>
      </c>
      <c r="G238" s="257"/>
      <c r="H238" s="260">
        <v>5</v>
      </c>
      <c r="I238" s="261"/>
      <c r="J238" s="257"/>
      <c r="K238" s="257"/>
      <c r="L238" s="262"/>
      <c r="M238" s="263"/>
      <c r="N238" s="264"/>
      <c r="O238" s="264"/>
      <c r="P238" s="264"/>
      <c r="Q238" s="264"/>
      <c r="R238" s="264"/>
      <c r="S238" s="264"/>
      <c r="T238" s="265"/>
      <c r="AT238" s="266" t="s">
        <v>144</v>
      </c>
      <c r="AU238" s="266" t="s">
        <v>80</v>
      </c>
      <c r="AV238" s="13" t="s">
        <v>141</v>
      </c>
      <c r="AW238" s="13" t="s">
        <v>33</v>
      </c>
      <c r="AX238" s="13" t="s">
        <v>78</v>
      </c>
      <c r="AY238" s="266" t="s">
        <v>134</v>
      </c>
    </row>
    <row r="239" s="1" customFormat="1" ht="16.5" customHeight="1">
      <c r="B239" s="45"/>
      <c r="C239" s="267" t="s">
        <v>382</v>
      </c>
      <c r="D239" s="267" t="s">
        <v>273</v>
      </c>
      <c r="E239" s="268" t="s">
        <v>1140</v>
      </c>
      <c r="F239" s="269" t="s">
        <v>1141</v>
      </c>
      <c r="G239" s="270" t="s">
        <v>199</v>
      </c>
      <c r="H239" s="271">
        <v>0.051999999999999998</v>
      </c>
      <c r="I239" s="272"/>
      <c r="J239" s="273">
        <f>ROUND(I239*H239,2)</f>
        <v>0</v>
      </c>
      <c r="K239" s="269" t="s">
        <v>140</v>
      </c>
      <c r="L239" s="274"/>
      <c r="M239" s="275" t="s">
        <v>21</v>
      </c>
      <c r="N239" s="276" t="s">
        <v>41</v>
      </c>
      <c r="O239" s="46"/>
      <c r="P239" s="229">
        <f>O239*H239</f>
        <v>0</v>
      </c>
      <c r="Q239" s="229">
        <v>0</v>
      </c>
      <c r="R239" s="229">
        <f>Q239*H239</f>
        <v>0</v>
      </c>
      <c r="S239" s="229">
        <v>0</v>
      </c>
      <c r="T239" s="230">
        <f>S239*H239</f>
        <v>0</v>
      </c>
      <c r="AR239" s="23" t="s">
        <v>161</v>
      </c>
      <c r="AT239" s="23" t="s">
        <v>273</v>
      </c>
      <c r="AU239" s="23" t="s">
        <v>80</v>
      </c>
      <c r="AY239" s="23" t="s">
        <v>134</v>
      </c>
      <c r="BE239" s="231">
        <f>IF(N239="základní",J239,0)</f>
        <v>0</v>
      </c>
      <c r="BF239" s="231">
        <f>IF(N239="snížená",J239,0)</f>
        <v>0</v>
      </c>
      <c r="BG239" s="231">
        <f>IF(N239="zákl. přenesená",J239,0)</f>
        <v>0</v>
      </c>
      <c r="BH239" s="231">
        <f>IF(N239="sníž. přenesená",J239,0)</f>
        <v>0</v>
      </c>
      <c r="BI239" s="231">
        <f>IF(N239="nulová",J239,0)</f>
        <v>0</v>
      </c>
      <c r="BJ239" s="23" t="s">
        <v>78</v>
      </c>
      <c r="BK239" s="231">
        <f>ROUND(I239*H239,2)</f>
        <v>0</v>
      </c>
      <c r="BL239" s="23" t="s">
        <v>141</v>
      </c>
      <c r="BM239" s="23" t="s">
        <v>385</v>
      </c>
    </row>
    <row r="240" s="11" customFormat="1">
      <c r="B240" s="235"/>
      <c r="C240" s="236"/>
      <c r="D240" s="232" t="s">
        <v>144</v>
      </c>
      <c r="E240" s="237" t="s">
        <v>21</v>
      </c>
      <c r="F240" s="238" t="s">
        <v>1142</v>
      </c>
      <c r="G240" s="236"/>
      <c r="H240" s="239">
        <v>0.051999999999999998</v>
      </c>
      <c r="I240" s="240"/>
      <c r="J240" s="236"/>
      <c r="K240" s="236"/>
      <c r="L240" s="241"/>
      <c r="M240" s="242"/>
      <c r="N240" s="243"/>
      <c r="O240" s="243"/>
      <c r="P240" s="243"/>
      <c r="Q240" s="243"/>
      <c r="R240" s="243"/>
      <c r="S240" s="243"/>
      <c r="T240" s="244"/>
      <c r="AT240" s="245" t="s">
        <v>144</v>
      </c>
      <c r="AU240" s="245" t="s">
        <v>80</v>
      </c>
      <c r="AV240" s="11" t="s">
        <v>80</v>
      </c>
      <c r="AW240" s="11" t="s">
        <v>33</v>
      </c>
      <c r="AX240" s="11" t="s">
        <v>70</v>
      </c>
      <c r="AY240" s="245" t="s">
        <v>134</v>
      </c>
    </row>
    <row r="241" s="13" customFormat="1">
      <c r="B241" s="256"/>
      <c r="C241" s="257"/>
      <c r="D241" s="232" t="s">
        <v>144</v>
      </c>
      <c r="E241" s="258" t="s">
        <v>21</v>
      </c>
      <c r="F241" s="259" t="s">
        <v>148</v>
      </c>
      <c r="G241" s="257"/>
      <c r="H241" s="260">
        <v>0.051999999999999998</v>
      </c>
      <c r="I241" s="261"/>
      <c r="J241" s="257"/>
      <c r="K241" s="257"/>
      <c r="L241" s="262"/>
      <c r="M241" s="263"/>
      <c r="N241" s="264"/>
      <c r="O241" s="264"/>
      <c r="P241" s="264"/>
      <c r="Q241" s="264"/>
      <c r="R241" s="264"/>
      <c r="S241" s="264"/>
      <c r="T241" s="265"/>
      <c r="AT241" s="266" t="s">
        <v>144</v>
      </c>
      <c r="AU241" s="266" t="s">
        <v>80</v>
      </c>
      <c r="AV241" s="13" t="s">
        <v>141</v>
      </c>
      <c r="AW241" s="13" t="s">
        <v>33</v>
      </c>
      <c r="AX241" s="13" t="s">
        <v>78</v>
      </c>
      <c r="AY241" s="266" t="s">
        <v>134</v>
      </c>
    </row>
    <row r="242" s="1" customFormat="1" ht="16.5" customHeight="1">
      <c r="B242" s="45"/>
      <c r="C242" s="267" t="s">
        <v>267</v>
      </c>
      <c r="D242" s="267" t="s">
        <v>273</v>
      </c>
      <c r="E242" s="268" t="s">
        <v>1066</v>
      </c>
      <c r="F242" s="269" t="s">
        <v>1067</v>
      </c>
      <c r="G242" s="270" t="s">
        <v>199</v>
      </c>
      <c r="H242" s="271">
        <v>0.108</v>
      </c>
      <c r="I242" s="272"/>
      <c r="J242" s="273">
        <f>ROUND(I242*H242,2)</f>
        <v>0</v>
      </c>
      <c r="K242" s="269" t="s">
        <v>140</v>
      </c>
      <c r="L242" s="274"/>
      <c r="M242" s="275" t="s">
        <v>21</v>
      </c>
      <c r="N242" s="276" t="s">
        <v>41</v>
      </c>
      <c r="O242" s="46"/>
      <c r="P242" s="229">
        <f>O242*H242</f>
        <v>0</v>
      </c>
      <c r="Q242" s="229">
        <v>0</v>
      </c>
      <c r="R242" s="229">
        <f>Q242*H242</f>
        <v>0</v>
      </c>
      <c r="S242" s="229">
        <v>0</v>
      </c>
      <c r="T242" s="230">
        <f>S242*H242</f>
        <v>0</v>
      </c>
      <c r="AR242" s="23" t="s">
        <v>161</v>
      </c>
      <c r="AT242" s="23" t="s">
        <v>273</v>
      </c>
      <c r="AU242" s="23" t="s">
        <v>80</v>
      </c>
      <c r="AY242" s="23" t="s">
        <v>134</v>
      </c>
      <c r="BE242" s="231">
        <f>IF(N242="základní",J242,0)</f>
        <v>0</v>
      </c>
      <c r="BF242" s="231">
        <f>IF(N242="snížená",J242,0)</f>
        <v>0</v>
      </c>
      <c r="BG242" s="231">
        <f>IF(N242="zákl. přenesená",J242,0)</f>
        <v>0</v>
      </c>
      <c r="BH242" s="231">
        <f>IF(N242="sníž. přenesená",J242,0)</f>
        <v>0</v>
      </c>
      <c r="BI242" s="231">
        <f>IF(N242="nulová",J242,0)</f>
        <v>0</v>
      </c>
      <c r="BJ242" s="23" t="s">
        <v>78</v>
      </c>
      <c r="BK242" s="231">
        <f>ROUND(I242*H242,2)</f>
        <v>0</v>
      </c>
      <c r="BL242" s="23" t="s">
        <v>141</v>
      </c>
      <c r="BM242" s="23" t="s">
        <v>392</v>
      </c>
    </row>
    <row r="243" s="11" customFormat="1">
      <c r="B243" s="235"/>
      <c r="C243" s="236"/>
      <c r="D243" s="232" t="s">
        <v>144</v>
      </c>
      <c r="E243" s="237" t="s">
        <v>21</v>
      </c>
      <c r="F243" s="238" t="s">
        <v>1143</v>
      </c>
      <c r="G243" s="236"/>
      <c r="H243" s="239">
        <v>0.108</v>
      </c>
      <c r="I243" s="240"/>
      <c r="J243" s="236"/>
      <c r="K243" s="236"/>
      <c r="L243" s="241"/>
      <c r="M243" s="242"/>
      <c r="N243" s="243"/>
      <c r="O243" s="243"/>
      <c r="P243" s="243"/>
      <c r="Q243" s="243"/>
      <c r="R243" s="243"/>
      <c r="S243" s="243"/>
      <c r="T243" s="244"/>
      <c r="AT243" s="245" t="s">
        <v>144</v>
      </c>
      <c r="AU243" s="245" t="s">
        <v>80</v>
      </c>
      <c r="AV243" s="11" t="s">
        <v>80</v>
      </c>
      <c r="AW243" s="11" t="s">
        <v>33</v>
      </c>
      <c r="AX243" s="11" t="s">
        <v>70</v>
      </c>
      <c r="AY243" s="245" t="s">
        <v>134</v>
      </c>
    </row>
    <row r="244" s="13" customFormat="1">
      <c r="B244" s="256"/>
      <c r="C244" s="257"/>
      <c r="D244" s="232" t="s">
        <v>144</v>
      </c>
      <c r="E244" s="258" t="s">
        <v>21</v>
      </c>
      <c r="F244" s="259" t="s">
        <v>148</v>
      </c>
      <c r="G244" s="257"/>
      <c r="H244" s="260">
        <v>0.108</v>
      </c>
      <c r="I244" s="261"/>
      <c r="J244" s="257"/>
      <c r="K244" s="257"/>
      <c r="L244" s="262"/>
      <c r="M244" s="263"/>
      <c r="N244" s="264"/>
      <c r="O244" s="264"/>
      <c r="P244" s="264"/>
      <c r="Q244" s="264"/>
      <c r="R244" s="264"/>
      <c r="S244" s="264"/>
      <c r="T244" s="265"/>
      <c r="AT244" s="266" t="s">
        <v>144</v>
      </c>
      <c r="AU244" s="266" t="s">
        <v>80</v>
      </c>
      <c r="AV244" s="13" t="s">
        <v>141</v>
      </c>
      <c r="AW244" s="13" t="s">
        <v>33</v>
      </c>
      <c r="AX244" s="13" t="s">
        <v>78</v>
      </c>
      <c r="AY244" s="266" t="s">
        <v>134</v>
      </c>
    </row>
    <row r="245" s="1" customFormat="1" ht="25.5" customHeight="1">
      <c r="B245" s="45"/>
      <c r="C245" s="220" t="s">
        <v>395</v>
      </c>
      <c r="D245" s="220" t="s">
        <v>136</v>
      </c>
      <c r="E245" s="221" t="s">
        <v>1137</v>
      </c>
      <c r="F245" s="222" t="s">
        <v>1138</v>
      </c>
      <c r="G245" s="223" t="s">
        <v>139</v>
      </c>
      <c r="H245" s="224">
        <v>78.799999999999997</v>
      </c>
      <c r="I245" s="225"/>
      <c r="J245" s="226">
        <f>ROUND(I245*H245,2)</f>
        <v>0</v>
      </c>
      <c r="K245" s="222" t="s">
        <v>140</v>
      </c>
      <c r="L245" s="71"/>
      <c r="M245" s="227" t="s">
        <v>21</v>
      </c>
      <c r="N245" s="228" t="s">
        <v>41</v>
      </c>
      <c r="O245" s="46"/>
      <c r="P245" s="229">
        <f>O245*H245</f>
        <v>0</v>
      </c>
      <c r="Q245" s="229">
        <v>0</v>
      </c>
      <c r="R245" s="229">
        <f>Q245*H245</f>
        <v>0</v>
      </c>
      <c r="S245" s="229">
        <v>0</v>
      </c>
      <c r="T245" s="230">
        <f>S245*H245</f>
        <v>0</v>
      </c>
      <c r="AR245" s="23" t="s">
        <v>141</v>
      </c>
      <c r="AT245" s="23" t="s">
        <v>136</v>
      </c>
      <c r="AU245" s="23" t="s">
        <v>80</v>
      </c>
      <c r="AY245" s="23" t="s">
        <v>134</v>
      </c>
      <c r="BE245" s="231">
        <f>IF(N245="základní",J245,0)</f>
        <v>0</v>
      </c>
      <c r="BF245" s="231">
        <f>IF(N245="snížená",J245,0)</f>
        <v>0</v>
      </c>
      <c r="BG245" s="231">
        <f>IF(N245="zákl. přenesená",J245,0)</f>
        <v>0</v>
      </c>
      <c r="BH245" s="231">
        <f>IF(N245="sníž. přenesená",J245,0)</f>
        <v>0</v>
      </c>
      <c r="BI245" s="231">
        <f>IF(N245="nulová",J245,0)</f>
        <v>0</v>
      </c>
      <c r="BJ245" s="23" t="s">
        <v>78</v>
      </c>
      <c r="BK245" s="231">
        <f>ROUND(I245*H245,2)</f>
        <v>0</v>
      </c>
      <c r="BL245" s="23" t="s">
        <v>141</v>
      </c>
      <c r="BM245" s="23" t="s">
        <v>396</v>
      </c>
    </row>
    <row r="246" s="1" customFormat="1">
      <c r="B246" s="45"/>
      <c r="C246" s="73"/>
      <c r="D246" s="232" t="s">
        <v>142</v>
      </c>
      <c r="E246" s="73"/>
      <c r="F246" s="233" t="s">
        <v>1139</v>
      </c>
      <c r="G246" s="73"/>
      <c r="H246" s="73"/>
      <c r="I246" s="190"/>
      <c r="J246" s="73"/>
      <c r="K246" s="73"/>
      <c r="L246" s="71"/>
      <c r="M246" s="234"/>
      <c r="N246" s="46"/>
      <c r="O246" s="46"/>
      <c r="P246" s="46"/>
      <c r="Q246" s="46"/>
      <c r="R246" s="46"/>
      <c r="S246" s="46"/>
      <c r="T246" s="94"/>
      <c r="AT246" s="23" t="s">
        <v>142</v>
      </c>
      <c r="AU246" s="23" t="s">
        <v>80</v>
      </c>
    </row>
    <row r="247" s="11" customFormat="1">
      <c r="B247" s="235"/>
      <c r="C247" s="236"/>
      <c r="D247" s="232" t="s">
        <v>144</v>
      </c>
      <c r="E247" s="237" t="s">
        <v>21</v>
      </c>
      <c r="F247" s="238" t="s">
        <v>1059</v>
      </c>
      <c r="G247" s="236"/>
      <c r="H247" s="239">
        <v>78.799999999999997</v>
      </c>
      <c r="I247" s="240"/>
      <c r="J247" s="236"/>
      <c r="K247" s="236"/>
      <c r="L247" s="241"/>
      <c r="M247" s="242"/>
      <c r="N247" s="243"/>
      <c r="O247" s="243"/>
      <c r="P247" s="243"/>
      <c r="Q247" s="243"/>
      <c r="R247" s="243"/>
      <c r="S247" s="243"/>
      <c r="T247" s="244"/>
      <c r="AT247" s="245" t="s">
        <v>144</v>
      </c>
      <c r="AU247" s="245" t="s">
        <v>80</v>
      </c>
      <c r="AV247" s="11" t="s">
        <v>80</v>
      </c>
      <c r="AW247" s="11" t="s">
        <v>33</v>
      </c>
      <c r="AX247" s="11" t="s">
        <v>70</v>
      </c>
      <c r="AY247" s="245" t="s">
        <v>134</v>
      </c>
    </row>
    <row r="248" s="12" customFormat="1">
      <c r="B248" s="246"/>
      <c r="C248" s="247"/>
      <c r="D248" s="232" t="s">
        <v>144</v>
      </c>
      <c r="E248" s="248" t="s">
        <v>21</v>
      </c>
      <c r="F248" s="249" t="s">
        <v>158</v>
      </c>
      <c r="G248" s="247"/>
      <c r="H248" s="248" t="s">
        <v>21</v>
      </c>
      <c r="I248" s="250"/>
      <c r="J248" s="247"/>
      <c r="K248" s="247"/>
      <c r="L248" s="251"/>
      <c r="M248" s="252"/>
      <c r="N248" s="253"/>
      <c r="O248" s="253"/>
      <c r="P248" s="253"/>
      <c r="Q248" s="253"/>
      <c r="R248" s="253"/>
      <c r="S248" s="253"/>
      <c r="T248" s="254"/>
      <c r="AT248" s="255" t="s">
        <v>144</v>
      </c>
      <c r="AU248" s="255" t="s">
        <v>80</v>
      </c>
      <c r="AV248" s="12" t="s">
        <v>78</v>
      </c>
      <c r="AW248" s="12" t="s">
        <v>33</v>
      </c>
      <c r="AX248" s="12" t="s">
        <v>70</v>
      </c>
      <c r="AY248" s="255" t="s">
        <v>134</v>
      </c>
    </row>
    <row r="249" s="13" customFormat="1">
      <c r="B249" s="256"/>
      <c r="C249" s="257"/>
      <c r="D249" s="232" t="s">
        <v>144</v>
      </c>
      <c r="E249" s="258" t="s">
        <v>21</v>
      </c>
      <c r="F249" s="259" t="s">
        <v>148</v>
      </c>
      <c r="G249" s="257"/>
      <c r="H249" s="260">
        <v>78.799999999999997</v>
      </c>
      <c r="I249" s="261"/>
      <c r="J249" s="257"/>
      <c r="K249" s="257"/>
      <c r="L249" s="262"/>
      <c r="M249" s="263"/>
      <c r="N249" s="264"/>
      <c r="O249" s="264"/>
      <c r="P249" s="264"/>
      <c r="Q249" s="264"/>
      <c r="R249" s="264"/>
      <c r="S249" s="264"/>
      <c r="T249" s="265"/>
      <c r="AT249" s="266" t="s">
        <v>144</v>
      </c>
      <c r="AU249" s="266" t="s">
        <v>80</v>
      </c>
      <c r="AV249" s="13" t="s">
        <v>141</v>
      </c>
      <c r="AW249" s="13" t="s">
        <v>33</v>
      </c>
      <c r="AX249" s="13" t="s">
        <v>78</v>
      </c>
      <c r="AY249" s="266" t="s">
        <v>134</v>
      </c>
    </row>
    <row r="250" s="1" customFormat="1" ht="16.5" customHeight="1">
      <c r="B250" s="45"/>
      <c r="C250" s="267" t="s">
        <v>276</v>
      </c>
      <c r="D250" s="267" t="s">
        <v>273</v>
      </c>
      <c r="E250" s="268" t="s">
        <v>1140</v>
      </c>
      <c r="F250" s="269" t="s">
        <v>1141</v>
      </c>
      <c r="G250" s="270" t="s">
        <v>199</v>
      </c>
      <c r="H250" s="271">
        <v>0.80300000000000005</v>
      </c>
      <c r="I250" s="272"/>
      <c r="J250" s="273">
        <f>ROUND(I250*H250,2)</f>
        <v>0</v>
      </c>
      <c r="K250" s="269" t="s">
        <v>140</v>
      </c>
      <c r="L250" s="274"/>
      <c r="M250" s="275" t="s">
        <v>21</v>
      </c>
      <c r="N250" s="276" t="s">
        <v>41</v>
      </c>
      <c r="O250" s="46"/>
      <c r="P250" s="229">
        <f>O250*H250</f>
        <v>0</v>
      </c>
      <c r="Q250" s="229">
        <v>0</v>
      </c>
      <c r="R250" s="229">
        <f>Q250*H250</f>
        <v>0</v>
      </c>
      <c r="S250" s="229">
        <v>0</v>
      </c>
      <c r="T250" s="230">
        <f>S250*H250</f>
        <v>0</v>
      </c>
      <c r="AR250" s="23" t="s">
        <v>161</v>
      </c>
      <c r="AT250" s="23" t="s">
        <v>273</v>
      </c>
      <c r="AU250" s="23" t="s">
        <v>80</v>
      </c>
      <c r="AY250" s="23" t="s">
        <v>134</v>
      </c>
      <c r="BE250" s="231">
        <f>IF(N250="základní",J250,0)</f>
        <v>0</v>
      </c>
      <c r="BF250" s="231">
        <f>IF(N250="snížená",J250,0)</f>
        <v>0</v>
      </c>
      <c r="BG250" s="231">
        <f>IF(N250="zákl. přenesená",J250,0)</f>
        <v>0</v>
      </c>
      <c r="BH250" s="231">
        <f>IF(N250="sníž. přenesená",J250,0)</f>
        <v>0</v>
      </c>
      <c r="BI250" s="231">
        <f>IF(N250="nulová",J250,0)</f>
        <v>0</v>
      </c>
      <c r="BJ250" s="23" t="s">
        <v>78</v>
      </c>
      <c r="BK250" s="231">
        <f>ROUND(I250*H250,2)</f>
        <v>0</v>
      </c>
      <c r="BL250" s="23" t="s">
        <v>141</v>
      </c>
      <c r="BM250" s="23" t="s">
        <v>401</v>
      </c>
    </row>
    <row r="251" s="11" customFormat="1">
      <c r="B251" s="235"/>
      <c r="C251" s="236"/>
      <c r="D251" s="232" t="s">
        <v>144</v>
      </c>
      <c r="E251" s="237" t="s">
        <v>21</v>
      </c>
      <c r="F251" s="238" t="s">
        <v>1144</v>
      </c>
      <c r="G251" s="236"/>
      <c r="H251" s="239">
        <v>0.80300000000000005</v>
      </c>
      <c r="I251" s="240"/>
      <c r="J251" s="236"/>
      <c r="K251" s="236"/>
      <c r="L251" s="241"/>
      <c r="M251" s="242"/>
      <c r="N251" s="243"/>
      <c r="O251" s="243"/>
      <c r="P251" s="243"/>
      <c r="Q251" s="243"/>
      <c r="R251" s="243"/>
      <c r="S251" s="243"/>
      <c r="T251" s="244"/>
      <c r="AT251" s="245" t="s">
        <v>144</v>
      </c>
      <c r="AU251" s="245" t="s">
        <v>80</v>
      </c>
      <c r="AV251" s="11" t="s">
        <v>80</v>
      </c>
      <c r="AW251" s="11" t="s">
        <v>33</v>
      </c>
      <c r="AX251" s="11" t="s">
        <v>70</v>
      </c>
      <c r="AY251" s="245" t="s">
        <v>134</v>
      </c>
    </row>
    <row r="252" s="13" customFormat="1">
      <c r="B252" s="256"/>
      <c r="C252" s="257"/>
      <c r="D252" s="232" t="s">
        <v>144</v>
      </c>
      <c r="E252" s="258" t="s">
        <v>21</v>
      </c>
      <c r="F252" s="259" t="s">
        <v>148</v>
      </c>
      <c r="G252" s="257"/>
      <c r="H252" s="260">
        <v>0.80300000000000005</v>
      </c>
      <c r="I252" s="261"/>
      <c r="J252" s="257"/>
      <c r="K252" s="257"/>
      <c r="L252" s="262"/>
      <c r="M252" s="263"/>
      <c r="N252" s="264"/>
      <c r="O252" s="264"/>
      <c r="P252" s="264"/>
      <c r="Q252" s="264"/>
      <c r="R252" s="264"/>
      <c r="S252" s="264"/>
      <c r="T252" s="265"/>
      <c r="AT252" s="266" t="s">
        <v>144</v>
      </c>
      <c r="AU252" s="266" t="s">
        <v>80</v>
      </c>
      <c r="AV252" s="13" t="s">
        <v>141</v>
      </c>
      <c r="AW252" s="13" t="s">
        <v>33</v>
      </c>
      <c r="AX252" s="13" t="s">
        <v>78</v>
      </c>
      <c r="AY252" s="266" t="s">
        <v>134</v>
      </c>
    </row>
    <row r="253" s="1" customFormat="1" ht="25.5" customHeight="1">
      <c r="B253" s="45"/>
      <c r="C253" s="220" t="s">
        <v>403</v>
      </c>
      <c r="D253" s="220" t="s">
        <v>136</v>
      </c>
      <c r="E253" s="221" t="s">
        <v>1145</v>
      </c>
      <c r="F253" s="222" t="s">
        <v>1146</v>
      </c>
      <c r="G253" s="223" t="s">
        <v>261</v>
      </c>
      <c r="H253" s="224">
        <v>0.001</v>
      </c>
      <c r="I253" s="225"/>
      <c r="J253" s="226">
        <f>ROUND(I253*H253,2)</f>
        <v>0</v>
      </c>
      <c r="K253" s="222" t="s">
        <v>140</v>
      </c>
      <c r="L253" s="71"/>
      <c r="M253" s="227" t="s">
        <v>21</v>
      </c>
      <c r="N253" s="228" t="s">
        <v>41</v>
      </c>
      <c r="O253" s="46"/>
      <c r="P253" s="229">
        <f>O253*H253</f>
        <v>0</v>
      </c>
      <c r="Q253" s="229">
        <v>0</v>
      </c>
      <c r="R253" s="229">
        <f>Q253*H253</f>
        <v>0</v>
      </c>
      <c r="S253" s="229">
        <v>0</v>
      </c>
      <c r="T253" s="230">
        <f>S253*H253</f>
        <v>0</v>
      </c>
      <c r="AR253" s="23" t="s">
        <v>141</v>
      </c>
      <c r="AT253" s="23" t="s">
        <v>136</v>
      </c>
      <c r="AU253" s="23" t="s">
        <v>80</v>
      </c>
      <c r="AY253" s="23" t="s">
        <v>134</v>
      </c>
      <c r="BE253" s="231">
        <f>IF(N253="základní",J253,0)</f>
        <v>0</v>
      </c>
      <c r="BF253" s="231">
        <f>IF(N253="snížená",J253,0)</f>
        <v>0</v>
      </c>
      <c r="BG253" s="231">
        <f>IF(N253="zákl. přenesená",J253,0)</f>
        <v>0</v>
      </c>
      <c r="BH253" s="231">
        <f>IF(N253="sníž. přenesená",J253,0)</f>
        <v>0</v>
      </c>
      <c r="BI253" s="231">
        <f>IF(N253="nulová",J253,0)</f>
        <v>0</v>
      </c>
      <c r="BJ253" s="23" t="s">
        <v>78</v>
      </c>
      <c r="BK253" s="231">
        <f>ROUND(I253*H253,2)</f>
        <v>0</v>
      </c>
      <c r="BL253" s="23" t="s">
        <v>141</v>
      </c>
      <c r="BM253" s="23" t="s">
        <v>404</v>
      </c>
    </row>
    <row r="254" s="1" customFormat="1">
      <c r="B254" s="45"/>
      <c r="C254" s="73"/>
      <c r="D254" s="232" t="s">
        <v>142</v>
      </c>
      <c r="E254" s="73"/>
      <c r="F254" s="233" t="s">
        <v>1147</v>
      </c>
      <c r="G254" s="73"/>
      <c r="H254" s="73"/>
      <c r="I254" s="190"/>
      <c r="J254" s="73"/>
      <c r="K254" s="73"/>
      <c r="L254" s="71"/>
      <c r="M254" s="234"/>
      <c r="N254" s="46"/>
      <c r="O254" s="46"/>
      <c r="P254" s="46"/>
      <c r="Q254" s="46"/>
      <c r="R254" s="46"/>
      <c r="S254" s="46"/>
      <c r="T254" s="94"/>
      <c r="AT254" s="23" t="s">
        <v>142</v>
      </c>
      <c r="AU254" s="23" t="s">
        <v>80</v>
      </c>
    </row>
    <row r="255" s="11" customFormat="1">
      <c r="B255" s="235"/>
      <c r="C255" s="236"/>
      <c r="D255" s="232" t="s">
        <v>144</v>
      </c>
      <c r="E255" s="237" t="s">
        <v>21</v>
      </c>
      <c r="F255" s="238" t="s">
        <v>14</v>
      </c>
      <c r="G255" s="236"/>
      <c r="H255" s="239">
        <v>0.001</v>
      </c>
      <c r="I255" s="240"/>
      <c r="J255" s="236"/>
      <c r="K255" s="236"/>
      <c r="L255" s="241"/>
      <c r="M255" s="242"/>
      <c r="N255" s="243"/>
      <c r="O255" s="243"/>
      <c r="P255" s="243"/>
      <c r="Q255" s="243"/>
      <c r="R255" s="243"/>
      <c r="S255" s="243"/>
      <c r="T255" s="244"/>
      <c r="AT255" s="245" t="s">
        <v>144</v>
      </c>
      <c r="AU255" s="245" t="s">
        <v>80</v>
      </c>
      <c r="AV255" s="11" t="s">
        <v>80</v>
      </c>
      <c r="AW255" s="11" t="s">
        <v>33</v>
      </c>
      <c r="AX255" s="11" t="s">
        <v>70</v>
      </c>
      <c r="AY255" s="245" t="s">
        <v>134</v>
      </c>
    </row>
    <row r="256" s="13" customFormat="1">
      <c r="B256" s="256"/>
      <c r="C256" s="257"/>
      <c r="D256" s="232" t="s">
        <v>144</v>
      </c>
      <c r="E256" s="258" t="s">
        <v>21</v>
      </c>
      <c r="F256" s="259" t="s">
        <v>148</v>
      </c>
      <c r="G256" s="257"/>
      <c r="H256" s="260">
        <v>0.001</v>
      </c>
      <c r="I256" s="261"/>
      <c r="J256" s="257"/>
      <c r="K256" s="257"/>
      <c r="L256" s="262"/>
      <c r="M256" s="263"/>
      <c r="N256" s="264"/>
      <c r="O256" s="264"/>
      <c r="P256" s="264"/>
      <c r="Q256" s="264"/>
      <c r="R256" s="264"/>
      <c r="S256" s="264"/>
      <c r="T256" s="265"/>
      <c r="AT256" s="266" t="s">
        <v>144</v>
      </c>
      <c r="AU256" s="266" t="s">
        <v>80</v>
      </c>
      <c r="AV256" s="13" t="s">
        <v>141</v>
      </c>
      <c r="AW256" s="13" t="s">
        <v>33</v>
      </c>
      <c r="AX256" s="13" t="s">
        <v>78</v>
      </c>
      <c r="AY256" s="266" t="s">
        <v>134</v>
      </c>
    </row>
    <row r="257" s="1" customFormat="1" ht="16.5" customHeight="1">
      <c r="B257" s="45"/>
      <c r="C257" s="267" t="s">
        <v>281</v>
      </c>
      <c r="D257" s="267" t="s">
        <v>273</v>
      </c>
      <c r="E257" s="268" t="s">
        <v>1148</v>
      </c>
      <c r="F257" s="269" t="s">
        <v>1149</v>
      </c>
      <c r="G257" s="270" t="s">
        <v>326</v>
      </c>
      <c r="H257" s="271">
        <v>25</v>
      </c>
      <c r="I257" s="272"/>
      <c r="J257" s="273">
        <f>ROUND(I257*H257,2)</f>
        <v>0</v>
      </c>
      <c r="K257" s="269" t="s">
        <v>21</v>
      </c>
      <c r="L257" s="274"/>
      <c r="M257" s="275" t="s">
        <v>21</v>
      </c>
      <c r="N257" s="276" t="s">
        <v>41</v>
      </c>
      <c r="O257" s="46"/>
      <c r="P257" s="229">
        <f>O257*H257</f>
        <v>0</v>
      </c>
      <c r="Q257" s="229">
        <v>0</v>
      </c>
      <c r="R257" s="229">
        <f>Q257*H257</f>
        <v>0</v>
      </c>
      <c r="S257" s="229">
        <v>0</v>
      </c>
      <c r="T257" s="230">
        <f>S257*H257</f>
        <v>0</v>
      </c>
      <c r="AR257" s="23" t="s">
        <v>161</v>
      </c>
      <c r="AT257" s="23" t="s">
        <v>273</v>
      </c>
      <c r="AU257" s="23" t="s">
        <v>80</v>
      </c>
      <c r="AY257" s="23" t="s">
        <v>134</v>
      </c>
      <c r="BE257" s="231">
        <f>IF(N257="základní",J257,0)</f>
        <v>0</v>
      </c>
      <c r="BF257" s="231">
        <f>IF(N257="snížená",J257,0)</f>
        <v>0</v>
      </c>
      <c r="BG257" s="231">
        <f>IF(N257="zákl. přenesená",J257,0)</f>
        <v>0</v>
      </c>
      <c r="BH257" s="231">
        <f>IF(N257="sníž. přenesená",J257,0)</f>
        <v>0</v>
      </c>
      <c r="BI257" s="231">
        <f>IF(N257="nulová",J257,0)</f>
        <v>0</v>
      </c>
      <c r="BJ257" s="23" t="s">
        <v>78</v>
      </c>
      <c r="BK257" s="231">
        <f>ROUND(I257*H257,2)</f>
        <v>0</v>
      </c>
      <c r="BL257" s="23" t="s">
        <v>141</v>
      </c>
      <c r="BM257" s="23" t="s">
        <v>406</v>
      </c>
    </row>
    <row r="258" s="1" customFormat="1" ht="16.5" customHeight="1">
      <c r="B258" s="45"/>
      <c r="C258" s="220" t="s">
        <v>407</v>
      </c>
      <c r="D258" s="220" t="s">
        <v>136</v>
      </c>
      <c r="E258" s="221" t="s">
        <v>1150</v>
      </c>
      <c r="F258" s="222" t="s">
        <v>1151</v>
      </c>
      <c r="G258" s="223" t="s">
        <v>139</v>
      </c>
      <c r="H258" s="224">
        <v>606.60000000000002</v>
      </c>
      <c r="I258" s="225"/>
      <c r="J258" s="226">
        <f>ROUND(I258*H258,2)</f>
        <v>0</v>
      </c>
      <c r="K258" s="222" t="s">
        <v>140</v>
      </c>
      <c r="L258" s="71"/>
      <c r="M258" s="227" t="s">
        <v>21</v>
      </c>
      <c r="N258" s="228" t="s">
        <v>41</v>
      </c>
      <c r="O258" s="46"/>
      <c r="P258" s="229">
        <f>O258*H258</f>
        <v>0</v>
      </c>
      <c r="Q258" s="229">
        <v>0</v>
      </c>
      <c r="R258" s="229">
        <f>Q258*H258</f>
        <v>0</v>
      </c>
      <c r="S258" s="229">
        <v>0</v>
      </c>
      <c r="T258" s="230">
        <f>S258*H258</f>
        <v>0</v>
      </c>
      <c r="AR258" s="23" t="s">
        <v>141</v>
      </c>
      <c r="AT258" s="23" t="s">
        <v>136</v>
      </c>
      <c r="AU258" s="23" t="s">
        <v>80</v>
      </c>
      <c r="AY258" s="23" t="s">
        <v>134</v>
      </c>
      <c r="BE258" s="231">
        <f>IF(N258="základní",J258,0)</f>
        <v>0</v>
      </c>
      <c r="BF258" s="231">
        <f>IF(N258="snížená",J258,0)</f>
        <v>0</v>
      </c>
      <c r="BG258" s="231">
        <f>IF(N258="zákl. přenesená",J258,0)</f>
        <v>0</v>
      </c>
      <c r="BH258" s="231">
        <f>IF(N258="sníž. přenesená",J258,0)</f>
        <v>0</v>
      </c>
      <c r="BI258" s="231">
        <f>IF(N258="nulová",J258,0)</f>
        <v>0</v>
      </c>
      <c r="BJ258" s="23" t="s">
        <v>78</v>
      </c>
      <c r="BK258" s="231">
        <f>ROUND(I258*H258,2)</f>
        <v>0</v>
      </c>
      <c r="BL258" s="23" t="s">
        <v>141</v>
      </c>
      <c r="BM258" s="23" t="s">
        <v>410</v>
      </c>
    </row>
    <row r="259" s="1" customFormat="1">
      <c r="B259" s="45"/>
      <c r="C259" s="73"/>
      <c r="D259" s="232" t="s">
        <v>142</v>
      </c>
      <c r="E259" s="73"/>
      <c r="F259" s="233" t="s">
        <v>1152</v>
      </c>
      <c r="G259" s="73"/>
      <c r="H259" s="73"/>
      <c r="I259" s="190"/>
      <c r="J259" s="73"/>
      <c r="K259" s="73"/>
      <c r="L259" s="71"/>
      <c r="M259" s="234"/>
      <c r="N259" s="46"/>
      <c r="O259" s="46"/>
      <c r="P259" s="46"/>
      <c r="Q259" s="46"/>
      <c r="R259" s="46"/>
      <c r="S259" s="46"/>
      <c r="T259" s="94"/>
      <c r="AT259" s="23" t="s">
        <v>142</v>
      </c>
      <c r="AU259" s="23" t="s">
        <v>80</v>
      </c>
    </row>
    <row r="260" s="11" customFormat="1">
      <c r="B260" s="235"/>
      <c r="C260" s="236"/>
      <c r="D260" s="232" t="s">
        <v>144</v>
      </c>
      <c r="E260" s="237" t="s">
        <v>21</v>
      </c>
      <c r="F260" s="238" t="s">
        <v>1047</v>
      </c>
      <c r="G260" s="236"/>
      <c r="H260" s="239">
        <v>606.60000000000002</v>
      </c>
      <c r="I260" s="240"/>
      <c r="J260" s="236"/>
      <c r="K260" s="236"/>
      <c r="L260" s="241"/>
      <c r="M260" s="242"/>
      <c r="N260" s="243"/>
      <c r="O260" s="243"/>
      <c r="P260" s="243"/>
      <c r="Q260" s="243"/>
      <c r="R260" s="243"/>
      <c r="S260" s="243"/>
      <c r="T260" s="244"/>
      <c r="AT260" s="245" t="s">
        <v>144</v>
      </c>
      <c r="AU260" s="245" t="s">
        <v>80</v>
      </c>
      <c r="AV260" s="11" t="s">
        <v>80</v>
      </c>
      <c r="AW260" s="11" t="s">
        <v>33</v>
      </c>
      <c r="AX260" s="11" t="s">
        <v>70</v>
      </c>
      <c r="AY260" s="245" t="s">
        <v>134</v>
      </c>
    </row>
    <row r="261" s="13" customFormat="1">
      <c r="B261" s="256"/>
      <c r="C261" s="257"/>
      <c r="D261" s="232" t="s">
        <v>144</v>
      </c>
      <c r="E261" s="258" t="s">
        <v>21</v>
      </c>
      <c r="F261" s="259" t="s">
        <v>148</v>
      </c>
      <c r="G261" s="257"/>
      <c r="H261" s="260">
        <v>606.60000000000002</v>
      </c>
      <c r="I261" s="261"/>
      <c r="J261" s="257"/>
      <c r="K261" s="257"/>
      <c r="L261" s="262"/>
      <c r="M261" s="263"/>
      <c r="N261" s="264"/>
      <c r="O261" s="264"/>
      <c r="P261" s="264"/>
      <c r="Q261" s="264"/>
      <c r="R261" s="264"/>
      <c r="S261" s="264"/>
      <c r="T261" s="265"/>
      <c r="AT261" s="266" t="s">
        <v>144</v>
      </c>
      <c r="AU261" s="266" t="s">
        <v>80</v>
      </c>
      <c r="AV261" s="13" t="s">
        <v>141</v>
      </c>
      <c r="AW261" s="13" t="s">
        <v>33</v>
      </c>
      <c r="AX261" s="13" t="s">
        <v>78</v>
      </c>
      <c r="AY261" s="266" t="s">
        <v>134</v>
      </c>
    </row>
    <row r="262" s="1" customFormat="1" ht="16.5" customHeight="1">
      <c r="B262" s="45"/>
      <c r="C262" s="220" t="s">
        <v>292</v>
      </c>
      <c r="D262" s="220" t="s">
        <v>136</v>
      </c>
      <c r="E262" s="221" t="s">
        <v>1153</v>
      </c>
      <c r="F262" s="222" t="s">
        <v>1154</v>
      </c>
      <c r="G262" s="223" t="s">
        <v>199</v>
      </c>
      <c r="H262" s="224">
        <v>0.5</v>
      </c>
      <c r="I262" s="225"/>
      <c r="J262" s="226">
        <f>ROUND(I262*H262,2)</f>
        <v>0</v>
      </c>
      <c r="K262" s="222" t="s">
        <v>140</v>
      </c>
      <c r="L262" s="71"/>
      <c r="M262" s="227" t="s">
        <v>21</v>
      </c>
      <c r="N262" s="228" t="s">
        <v>41</v>
      </c>
      <c r="O262" s="46"/>
      <c r="P262" s="229">
        <f>O262*H262</f>
        <v>0</v>
      </c>
      <c r="Q262" s="229">
        <v>0</v>
      </c>
      <c r="R262" s="229">
        <f>Q262*H262</f>
        <v>0</v>
      </c>
      <c r="S262" s="229">
        <v>0</v>
      </c>
      <c r="T262" s="230">
        <f>S262*H262</f>
        <v>0</v>
      </c>
      <c r="AR262" s="23" t="s">
        <v>141</v>
      </c>
      <c r="AT262" s="23" t="s">
        <v>136</v>
      </c>
      <c r="AU262" s="23" t="s">
        <v>80</v>
      </c>
      <c r="AY262" s="23" t="s">
        <v>134</v>
      </c>
      <c r="BE262" s="231">
        <f>IF(N262="základní",J262,0)</f>
        <v>0</v>
      </c>
      <c r="BF262" s="231">
        <f>IF(N262="snížená",J262,0)</f>
        <v>0</v>
      </c>
      <c r="BG262" s="231">
        <f>IF(N262="zákl. přenesená",J262,0)</f>
        <v>0</v>
      </c>
      <c r="BH262" s="231">
        <f>IF(N262="sníž. přenesená",J262,0)</f>
        <v>0</v>
      </c>
      <c r="BI262" s="231">
        <f>IF(N262="nulová",J262,0)</f>
        <v>0</v>
      </c>
      <c r="BJ262" s="23" t="s">
        <v>78</v>
      </c>
      <c r="BK262" s="231">
        <f>ROUND(I262*H262,2)</f>
        <v>0</v>
      </c>
      <c r="BL262" s="23" t="s">
        <v>141</v>
      </c>
      <c r="BM262" s="23" t="s">
        <v>412</v>
      </c>
    </row>
    <row r="263" s="11" customFormat="1">
      <c r="B263" s="235"/>
      <c r="C263" s="236"/>
      <c r="D263" s="232" t="s">
        <v>144</v>
      </c>
      <c r="E263" s="237" t="s">
        <v>21</v>
      </c>
      <c r="F263" s="238" t="s">
        <v>1155</v>
      </c>
      <c r="G263" s="236"/>
      <c r="H263" s="239">
        <v>0.5</v>
      </c>
      <c r="I263" s="240"/>
      <c r="J263" s="236"/>
      <c r="K263" s="236"/>
      <c r="L263" s="241"/>
      <c r="M263" s="242"/>
      <c r="N263" s="243"/>
      <c r="O263" s="243"/>
      <c r="P263" s="243"/>
      <c r="Q263" s="243"/>
      <c r="R263" s="243"/>
      <c r="S263" s="243"/>
      <c r="T263" s="244"/>
      <c r="AT263" s="245" t="s">
        <v>144</v>
      </c>
      <c r="AU263" s="245" t="s">
        <v>80</v>
      </c>
      <c r="AV263" s="11" t="s">
        <v>80</v>
      </c>
      <c r="AW263" s="11" t="s">
        <v>33</v>
      </c>
      <c r="AX263" s="11" t="s">
        <v>70</v>
      </c>
      <c r="AY263" s="245" t="s">
        <v>134</v>
      </c>
    </row>
    <row r="264" s="12" customFormat="1">
      <c r="B264" s="246"/>
      <c r="C264" s="247"/>
      <c r="D264" s="232" t="s">
        <v>144</v>
      </c>
      <c r="E264" s="248" t="s">
        <v>21</v>
      </c>
      <c r="F264" s="249" t="s">
        <v>1156</v>
      </c>
      <c r="G264" s="247"/>
      <c r="H264" s="248" t="s">
        <v>21</v>
      </c>
      <c r="I264" s="250"/>
      <c r="J264" s="247"/>
      <c r="K264" s="247"/>
      <c r="L264" s="251"/>
      <c r="M264" s="252"/>
      <c r="N264" s="253"/>
      <c r="O264" s="253"/>
      <c r="P264" s="253"/>
      <c r="Q264" s="253"/>
      <c r="R264" s="253"/>
      <c r="S264" s="253"/>
      <c r="T264" s="254"/>
      <c r="AT264" s="255" t="s">
        <v>144</v>
      </c>
      <c r="AU264" s="255" t="s">
        <v>80</v>
      </c>
      <c r="AV264" s="12" t="s">
        <v>78</v>
      </c>
      <c r="AW264" s="12" t="s">
        <v>33</v>
      </c>
      <c r="AX264" s="12" t="s">
        <v>70</v>
      </c>
      <c r="AY264" s="255" t="s">
        <v>134</v>
      </c>
    </row>
    <row r="265" s="13" customFormat="1">
      <c r="B265" s="256"/>
      <c r="C265" s="257"/>
      <c r="D265" s="232" t="s">
        <v>144</v>
      </c>
      <c r="E265" s="258" t="s">
        <v>21</v>
      </c>
      <c r="F265" s="259" t="s">
        <v>148</v>
      </c>
      <c r="G265" s="257"/>
      <c r="H265" s="260">
        <v>0.5</v>
      </c>
      <c r="I265" s="261"/>
      <c r="J265" s="257"/>
      <c r="K265" s="257"/>
      <c r="L265" s="262"/>
      <c r="M265" s="263"/>
      <c r="N265" s="264"/>
      <c r="O265" s="264"/>
      <c r="P265" s="264"/>
      <c r="Q265" s="264"/>
      <c r="R265" s="264"/>
      <c r="S265" s="264"/>
      <c r="T265" s="265"/>
      <c r="AT265" s="266" t="s">
        <v>144</v>
      </c>
      <c r="AU265" s="266" t="s">
        <v>80</v>
      </c>
      <c r="AV265" s="13" t="s">
        <v>141</v>
      </c>
      <c r="AW265" s="13" t="s">
        <v>33</v>
      </c>
      <c r="AX265" s="13" t="s">
        <v>78</v>
      </c>
      <c r="AY265" s="266" t="s">
        <v>134</v>
      </c>
    </row>
    <row r="266" s="1" customFormat="1" ht="16.5" customHeight="1">
      <c r="B266" s="45"/>
      <c r="C266" s="220" t="s">
        <v>414</v>
      </c>
      <c r="D266" s="220" t="s">
        <v>136</v>
      </c>
      <c r="E266" s="221" t="s">
        <v>1153</v>
      </c>
      <c r="F266" s="222" t="s">
        <v>1154</v>
      </c>
      <c r="G266" s="223" t="s">
        <v>199</v>
      </c>
      <c r="H266" s="224">
        <v>6</v>
      </c>
      <c r="I266" s="225"/>
      <c r="J266" s="226">
        <f>ROUND(I266*H266,2)</f>
        <v>0</v>
      </c>
      <c r="K266" s="222" t="s">
        <v>140</v>
      </c>
      <c r="L266" s="71"/>
      <c r="M266" s="227" t="s">
        <v>21</v>
      </c>
      <c r="N266" s="228" t="s">
        <v>41</v>
      </c>
      <c r="O266" s="46"/>
      <c r="P266" s="229">
        <f>O266*H266</f>
        <v>0</v>
      </c>
      <c r="Q266" s="229">
        <v>0</v>
      </c>
      <c r="R266" s="229">
        <f>Q266*H266</f>
        <v>0</v>
      </c>
      <c r="S266" s="229">
        <v>0</v>
      </c>
      <c r="T266" s="230">
        <f>S266*H266</f>
        <v>0</v>
      </c>
      <c r="AR266" s="23" t="s">
        <v>141</v>
      </c>
      <c r="AT266" s="23" t="s">
        <v>136</v>
      </c>
      <c r="AU266" s="23" t="s">
        <v>80</v>
      </c>
      <c r="AY266" s="23" t="s">
        <v>134</v>
      </c>
      <c r="BE266" s="231">
        <f>IF(N266="základní",J266,0)</f>
        <v>0</v>
      </c>
      <c r="BF266" s="231">
        <f>IF(N266="snížená",J266,0)</f>
        <v>0</v>
      </c>
      <c r="BG266" s="231">
        <f>IF(N266="zákl. přenesená",J266,0)</f>
        <v>0</v>
      </c>
      <c r="BH266" s="231">
        <f>IF(N266="sníž. přenesená",J266,0)</f>
        <v>0</v>
      </c>
      <c r="BI266" s="231">
        <f>IF(N266="nulová",J266,0)</f>
        <v>0</v>
      </c>
      <c r="BJ266" s="23" t="s">
        <v>78</v>
      </c>
      <c r="BK266" s="231">
        <f>ROUND(I266*H266,2)</f>
        <v>0</v>
      </c>
      <c r="BL266" s="23" t="s">
        <v>141</v>
      </c>
      <c r="BM266" s="23" t="s">
        <v>415</v>
      </c>
    </row>
    <row r="267" s="11" customFormat="1">
      <c r="B267" s="235"/>
      <c r="C267" s="236"/>
      <c r="D267" s="232" t="s">
        <v>144</v>
      </c>
      <c r="E267" s="237" t="s">
        <v>21</v>
      </c>
      <c r="F267" s="238" t="s">
        <v>156</v>
      </c>
      <c r="G267" s="236"/>
      <c r="H267" s="239">
        <v>6</v>
      </c>
      <c r="I267" s="240"/>
      <c r="J267" s="236"/>
      <c r="K267" s="236"/>
      <c r="L267" s="241"/>
      <c r="M267" s="242"/>
      <c r="N267" s="243"/>
      <c r="O267" s="243"/>
      <c r="P267" s="243"/>
      <c r="Q267" s="243"/>
      <c r="R267" s="243"/>
      <c r="S267" s="243"/>
      <c r="T267" s="244"/>
      <c r="AT267" s="245" t="s">
        <v>144</v>
      </c>
      <c r="AU267" s="245" t="s">
        <v>80</v>
      </c>
      <c r="AV267" s="11" t="s">
        <v>80</v>
      </c>
      <c r="AW267" s="11" t="s">
        <v>33</v>
      </c>
      <c r="AX267" s="11" t="s">
        <v>70</v>
      </c>
      <c r="AY267" s="245" t="s">
        <v>134</v>
      </c>
    </row>
    <row r="268" s="12" customFormat="1">
      <c r="B268" s="246"/>
      <c r="C268" s="247"/>
      <c r="D268" s="232" t="s">
        <v>144</v>
      </c>
      <c r="E268" s="248" t="s">
        <v>21</v>
      </c>
      <c r="F268" s="249" t="s">
        <v>1157</v>
      </c>
      <c r="G268" s="247"/>
      <c r="H268" s="248" t="s">
        <v>21</v>
      </c>
      <c r="I268" s="250"/>
      <c r="J268" s="247"/>
      <c r="K268" s="247"/>
      <c r="L268" s="251"/>
      <c r="M268" s="252"/>
      <c r="N268" s="253"/>
      <c r="O268" s="253"/>
      <c r="P268" s="253"/>
      <c r="Q268" s="253"/>
      <c r="R268" s="253"/>
      <c r="S268" s="253"/>
      <c r="T268" s="254"/>
      <c r="AT268" s="255" t="s">
        <v>144</v>
      </c>
      <c r="AU268" s="255" t="s">
        <v>80</v>
      </c>
      <c r="AV268" s="12" t="s">
        <v>78</v>
      </c>
      <c r="AW268" s="12" t="s">
        <v>33</v>
      </c>
      <c r="AX268" s="12" t="s">
        <v>70</v>
      </c>
      <c r="AY268" s="255" t="s">
        <v>134</v>
      </c>
    </row>
    <row r="269" s="13" customFormat="1">
      <c r="B269" s="256"/>
      <c r="C269" s="257"/>
      <c r="D269" s="232" t="s">
        <v>144</v>
      </c>
      <c r="E269" s="258" t="s">
        <v>21</v>
      </c>
      <c r="F269" s="259" t="s">
        <v>148</v>
      </c>
      <c r="G269" s="257"/>
      <c r="H269" s="260">
        <v>6</v>
      </c>
      <c r="I269" s="261"/>
      <c r="J269" s="257"/>
      <c r="K269" s="257"/>
      <c r="L269" s="262"/>
      <c r="M269" s="263"/>
      <c r="N269" s="264"/>
      <c r="O269" s="264"/>
      <c r="P269" s="264"/>
      <c r="Q269" s="264"/>
      <c r="R269" s="264"/>
      <c r="S269" s="264"/>
      <c r="T269" s="265"/>
      <c r="AT269" s="266" t="s">
        <v>144</v>
      </c>
      <c r="AU269" s="266" t="s">
        <v>80</v>
      </c>
      <c r="AV269" s="13" t="s">
        <v>141</v>
      </c>
      <c r="AW269" s="13" t="s">
        <v>33</v>
      </c>
      <c r="AX269" s="13" t="s">
        <v>78</v>
      </c>
      <c r="AY269" s="266" t="s">
        <v>134</v>
      </c>
    </row>
    <row r="270" s="1" customFormat="1" ht="16.5" customHeight="1">
      <c r="B270" s="45"/>
      <c r="C270" s="267" t="s">
        <v>297</v>
      </c>
      <c r="D270" s="267" t="s">
        <v>273</v>
      </c>
      <c r="E270" s="268" t="s">
        <v>1158</v>
      </c>
      <c r="F270" s="269" t="s">
        <v>1159</v>
      </c>
      <c r="G270" s="270" t="s">
        <v>199</v>
      </c>
      <c r="H270" s="271">
        <v>6</v>
      </c>
      <c r="I270" s="272"/>
      <c r="J270" s="273">
        <f>ROUND(I270*H270,2)</f>
        <v>0</v>
      </c>
      <c r="K270" s="269" t="s">
        <v>140</v>
      </c>
      <c r="L270" s="274"/>
      <c r="M270" s="275" t="s">
        <v>21</v>
      </c>
      <c r="N270" s="276" t="s">
        <v>41</v>
      </c>
      <c r="O270" s="46"/>
      <c r="P270" s="229">
        <f>O270*H270</f>
        <v>0</v>
      </c>
      <c r="Q270" s="229">
        <v>0</v>
      </c>
      <c r="R270" s="229">
        <f>Q270*H270</f>
        <v>0</v>
      </c>
      <c r="S270" s="229">
        <v>0</v>
      </c>
      <c r="T270" s="230">
        <f>S270*H270</f>
        <v>0</v>
      </c>
      <c r="AR270" s="23" t="s">
        <v>161</v>
      </c>
      <c r="AT270" s="23" t="s">
        <v>273</v>
      </c>
      <c r="AU270" s="23" t="s">
        <v>80</v>
      </c>
      <c r="AY270" s="23" t="s">
        <v>134</v>
      </c>
      <c r="BE270" s="231">
        <f>IF(N270="základní",J270,0)</f>
        <v>0</v>
      </c>
      <c r="BF270" s="231">
        <f>IF(N270="snížená",J270,0)</f>
        <v>0</v>
      </c>
      <c r="BG270" s="231">
        <f>IF(N270="zákl. přenesená",J270,0)</f>
        <v>0</v>
      </c>
      <c r="BH270" s="231">
        <f>IF(N270="sníž. přenesená",J270,0)</f>
        <v>0</v>
      </c>
      <c r="BI270" s="231">
        <f>IF(N270="nulová",J270,0)</f>
        <v>0</v>
      </c>
      <c r="BJ270" s="23" t="s">
        <v>78</v>
      </c>
      <c r="BK270" s="231">
        <f>ROUND(I270*H270,2)</f>
        <v>0</v>
      </c>
      <c r="BL270" s="23" t="s">
        <v>141</v>
      </c>
      <c r="BM270" s="23" t="s">
        <v>419</v>
      </c>
    </row>
    <row r="271" s="1" customFormat="1" ht="16.5" customHeight="1">
      <c r="B271" s="45"/>
      <c r="C271" s="220" t="s">
        <v>421</v>
      </c>
      <c r="D271" s="220" t="s">
        <v>136</v>
      </c>
      <c r="E271" s="221" t="s">
        <v>1160</v>
      </c>
      <c r="F271" s="222" t="s">
        <v>1161</v>
      </c>
      <c r="G271" s="223" t="s">
        <v>199</v>
      </c>
      <c r="H271" s="224">
        <v>2.6000000000000001</v>
      </c>
      <c r="I271" s="225"/>
      <c r="J271" s="226">
        <f>ROUND(I271*H271,2)</f>
        <v>0</v>
      </c>
      <c r="K271" s="222" t="s">
        <v>140</v>
      </c>
      <c r="L271" s="71"/>
      <c r="M271" s="227" t="s">
        <v>21</v>
      </c>
      <c r="N271" s="228" t="s">
        <v>41</v>
      </c>
      <c r="O271" s="46"/>
      <c r="P271" s="229">
        <f>O271*H271</f>
        <v>0</v>
      </c>
      <c r="Q271" s="229">
        <v>0</v>
      </c>
      <c r="R271" s="229">
        <f>Q271*H271</f>
        <v>0</v>
      </c>
      <c r="S271" s="229">
        <v>0</v>
      </c>
      <c r="T271" s="230">
        <f>S271*H271</f>
        <v>0</v>
      </c>
      <c r="AR271" s="23" t="s">
        <v>141</v>
      </c>
      <c r="AT271" s="23" t="s">
        <v>136</v>
      </c>
      <c r="AU271" s="23" t="s">
        <v>80</v>
      </c>
      <c r="AY271" s="23" t="s">
        <v>134</v>
      </c>
      <c r="BE271" s="231">
        <f>IF(N271="základní",J271,0)</f>
        <v>0</v>
      </c>
      <c r="BF271" s="231">
        <f>IF(N271="snížená",J271,0)</f>
        <v>0</v>
      </c>
      <c r="BG271" s="231">
        <f>IF(N271="zákl. přenesená",J271,0)</f>
        <v>0</v>
      </c>
      <c r="BH271" s="231">
        <f>IF(N271="sníž. přenesená",J271,0)</f>
        <v>0</v>
      </c>
      <c r="BI271" s="231">
        <f>IF(N271="nulová",J271,0)</f>
        <v>0</v>
      </c>
      <c r="BJ271" s="23" t="s">
        <v>78</v>
      </c>
      <c r="BK271" s="231">
        <f>ROUND(I271*H271,2)</f>
        <v>0</v>
      </c>
      <c r="BL271" s="23" t="s">
        <v>141</v>
      </c>
      <c r="BM271" s="23" t="s">
        <v>422</v>
      </c>
    </row>
    <row r="272" s="11" customFormat="1">
      <c r="B272" s="235"/>
      <c r="C272" s="236"/>
      <c r="D272" s="232" t="s">
        <v>144</v>
      </c>
      <c r="E272" s="237" t="s">
        <v>21</v>
      </c>
      <c r="F272" s="238" t="s">
        <v>1162</v>
      </c>
      <c r="G272" s="236"/>
      <c r="H272" s="239">
        <v>2.6000000000000001</v>
      </c>
      <c r="I272" s="240"/>
      <c r="J272" s="236"/>
      <c r="K272" s="236"/>
      <c r="L272" s="241"/>
      <c r="M272" s="242"/>
      <c r="N272" s="243"/>
      <c r="O272" s="243"/>
      <c r="P272" s="243"/>
      <c r="Q272" s="243"/>
      <c r="R272" s="243"/>
      <c r="S272" s="243"/>
      <c r="T272" s="244"/>
      <c r="AT272" s="245" t="s">
        <v>144</v>
      </c>
      <c r="AU272" s="245" t="s">
        <v>80</v>
      </c>
      <c r="AV272" s="11" t="s">
        <v>80</v>
      </c>
      <c r="AW272" s="11" t="s">
        <v>33</v>
      </c>
      <c r="AX272" s="11" t="s">
        <v>70</v>
      </c>
      <c r="AY272" s="245" t="s">
        <v>134</v>
      </c>
    </row>
    <row r="273" s="12" customFormat="1">
      <c r="B273" s="246"/>
      <c r="C273" s="247"/>
      <c r="D273" s="232" t="s">
        <v>144</v>
      </c>
      <c r="E273" s="248" t="s">
        <v>21</v>
      </c>
      <c r="F273" s="249" t="s">
        <v>1163</v>
      </c>
      <c r="G273" s="247"/>
      <c r="H273" s="248" t="s">
        <v>21</v>
      </c>
      <c r="I273" s="250"/>
      <c r="J273" s="247"/>
      <c r="K273" s="247"/>
      <c r="L273" s="251"/>
      <c r="M273" s="252"/>
      <c r="N273" s="253"/>
      <c r="O273" s="253"/>
      <c r="P273" s="253"/>
      <c r="Q273" s="253"/>
      <c r="R273" s="253"/>
      <c r="S273" s="253"/>
      <c r="T273" s="254"/>
      <c r="AT273" s="255" t="s">
        <v>144</v>
      </c>
      <c r="AU273" s="255" t="s">
        <v>80</v>
      </c>
      <c r="AV273" s="12" t="s">
        <v>78</v>
      </c>
      <c r="AW273" s="12" t="s">
        <v>33</v>
      </c>
      <c r="AX273" s="12" t="s">
        <v>70</v>
      </c>
      <c r="AY273" s="255" t="s">
        <v>134</v>
      </c>
    </row>
    <row r="274" s="13" customFormat="1">
      <c r="B274" s="256"/>
      <c r="C274" s="257"/>
      <c r="D274" s="232" t="s">
        <v>144</v>
      </c>
      <c r="E274" s="258" t="s">
        <v>21</v>
      </c>
      <c r="F274" s="259" t="s">
        <v>148</v>
      </c>
      <c r="G274" s="257"/>
      <c r="H274" s="260">
        <v>2.6000000000000001</v>
      </c>
      <c r="I274" s="261"/>
      <c r="J274" s="257"/>
      <c r="K274" s="257"/>
      <c r="L274" s="262"/>
      <c r="M274" s="263"/>
      <c r="N274" s="264"/>
      <c r="O274" s="264"/>
      <c r="P274" s="264"/>
      <c r="Q274" s="264"/>
      <c r="R274" s="264"/>
      <c r="S274" s="264"/>
      <c r="T274" s="265"/>
      <c r="AT274" s="266" t="s">
        <v>144</v>
      </c>
      <c r="AU274" s="266" t="s">
        <v>80</v>
      </c>
      <c r="AV274" s="13" t="s">
        <v>141</v>
      </c>
      <c r="AW274" s="13" t="s">
        <v>33</v>
      </c>
      <c r="AX274" s="13" t="s">
        <v>78</v>
      </c>
      <c r="AY274" s="266" t="s">
        <v>134</v>
      </c>
    </row>
    <row r="275" s="1" customFormat="1" ht="16.5" customHeight="1">
      <c r="B275" s="45"/>
      <c r="C275" s="220" t="s">
        <v>301</v>
      </c>
      <c r="D275" s="220" t="s">
        <v>136</v>
      </c>
      <c r="E275" s="221" t="s">
        <v>1160</v>
      </c>
      <c r="F275" s="222" t="s">
        <v>1161</v>
      </c>
      <c r="G275" s="223" t="s">
        <v>199</v>
      </c>
      <c r="H275" s="224">
        <v>30</v>
      </c>
      <c r="I275" s="225"/>
      <c r="J275" s="226">
        <f>ROUND(I275*H275,2)</f>
        <v>0</v>
      </c>
      <c r="K275" s="222" t="s">
        <v>140</v>
      </c>
      <c r="L275" s="71"/>
      <c r="M275" s="227" t="s">
        <v>21</v>
      </c>
      <c r="N275" s="228" t="s">
        <v>41</v>
      </c>
      <c r="O275" s="46"/>
      <c r="P275" s="229">
        <f>O275*H275</f>
        <v>0</v>
      </c>
      <c r="Q275" s="229">
        <v>0</v>
      </c>
      <c r="R275" s="229">
        <f>Q275*H275</f>
        <v>0</v>
      </c>
      <c r="S275" s="229">
        <v>0</v>
      </c>
      <c r="T275" s="230">
        <f>S275*H275</f>
        <v>0</v>
      </c>
      <c r="AR275" s="23" t="s">
        <v>141</v>
      </c>
      <c r="AT275" s="23" t="s">
        <v>136</v>
      </c>
      <c r="AU275" s="23" t="s">
        <v>80</v>
      </c>
      <c r="AY275" s="23" t="s">
        <v>134</v>
      </c>
      <c r="BE275" s="231">
        <f>IF(N275="základní",J275,0)</f>
        <v>0</v>
      </c>
      <c r="BF275" s="231">
        <f>IF(N275="snížená",J275,0)</f>
        <v>0</v>
      </c>
      <c r="BG275" s="231">
        <f>IF(N275="zákl. přenesená",J275,0)</f>
        <v>0</v>
      </c>
      <c r="BH275" s="231">
        <f>IF(N275="sníž. přenesená",J275,0)</f>
        <v>0</v>
      </c>
      <c r="BI275" s="231">
        <f>IF(N275="nulová",J275,0)</f>
        <v>0</v>
      </c>
      <c r="BJ275" s="23" t="s">
        <v>78</v>
      </c>
      <c r="BK275" s="231">
        <f>ROUND(I275*H275,2)</f>
        <v>0</v>
      </c>
      <c r="BL275" s="23" t="s">
        <v>141</v>
      </c>
      <c r="BM275" s="23" t="s">
        <v>424</v>
      </c>
    </row>
    <row r="276" s="11" customFormat="1">
      <c r="B276" s="235"/>
      <c r="C276" s="236"/>
      <c r="D276" s="232" t="s">
        <v>144</v>
      </c>
      <c r="E276" s="237" t="s">
        <v>21</v>
      </c>
      <c r="F276" s="238" t="s">
        <v>222</v>
      </c>
      <c r="G276" s="236"/>
      <c r="H276" s="239">
        <v>30</v>
      </c>
      <c r="I276" s="240"/>
      <c r="J276" s="236"/>
      <c r="K276" s="236"/>
      <c r="L276" s="241"/>
      <c r="M276" s="242"/>
      <c r="N276" s="243"/>
      <c r="O276" s="243"/>
      <c r="P276" s="243"/>
      <c r="Q276" s="243"/>
      <c r="R276" s="243"/>
      <c r="S276" s="243"/>
      <c r="T276" s="244"/>
      <c r="AT276" s="245" t="s">
        <v>144</v>
      </c>
      <c r="AU276" s="245" t="s">
        <v>80</v>
      </c>
      <c r="AV276" s="11" t="s">
        <v>80</v>
      </c>
      <c r="AW276" s="11" t="s">
        <v>33</v>
      </c>
      <c r="AX276" s="11" t="s">
        <v>70</v>
      </c>
      <c r="AY276" s="245" t="s">
        <v>134</v>
      </c>
    </row>
    <row r="277" s="12" customFormat="1">
      <c r="B277" s="246"/>
      <c r="C277" s="247"/>
      <c r="D277" s="232" t="s">
        <v>144</v>
      </c>
      <c r="E277" s="248" t="s">
        <v>21</v>
      </c>
      <c r="F277" s="249" t="s">
        <v>1164</v>
      </c>
      <c r="G277" s="247"/>
      <c r="H277" s="248" t="s">
        <v>21</v>
      </c>
      <c r="I277" s="250"/>
      <c r="J277" s="247"/>
      <c r="K277" s="247"/>
      <c r="L277" s="251"/>
      <c r="M277" s="252"/>
      <c r="N277" s="253"/>
      <c r="O277" s="253"/>
      <c r="P277" s="253"/>
      <c r="Q277" s="253"/>
      <c r="R277" s="253"/>
      <c r="S277" s="253"/>
      <c r="T277" s="254"/>
      <c r="AT277" s="255" t="s">
        <v>144</v>
      </c>
      <c r="AU277" s="255" t="s">
        <v>80</v>
      </c>
      <c r="AV277" s="12" t="s">
        <v>78</v>
      </c>
      <c r="AW277" s="12" t="s">
        <v>33</v>
      </c>
      <c r="AX277" s="12" t="s">
        <v>70</v>
      </c>
      <c r="AY277" s="255" t="s">
        <v>134</v>
      </c>
    </row>
    <row r="278" s="13" customFormat="1">
      <c r="B278" s="256"/>
      <c r="C278" s="257"/>
      <c r="D278" s="232" t="s">
        <v>144</v>
      </c>
      <c r="E278" s="258" t="s">
        <v>21</v>
      </c>
      <c r="F278" s="259" t="s">
        <v>148</v>
      </c>
      <c r="G278" s="257"/>
      <c r="H278" s="260">
        <v>30</v>
      </c>
      <c r="I278" s="261"/>
      <c r="J278" s="257"/>
      <c r="K278" s="257"/>
      <c r="L278" s="262"/>
      <c r="M278" s="263"/>
      <c r="N278" s="264"/>
      <c r="O278" s="264"/>
      <c r="P278" s="264"/>
      <c r="Q278" s="264"/>
      <c r="R278" s="264"/>
      <c r="S278" s="264"/>
      <c r="T278" s="265"/>
      <c r="AT278" s="266" t="s">
        <v>144</v>
      </c>
      <c r="AU278" s="266" t="s">
        <v>80</v>
      </c>
      <c r="AV278" s="13" t="s">
        <v>141</v>
      </c>
      <c r="AW278" s="13" t="s">
        <v>33</v>
      </c>
      <c r="AX278" s="13" t="s">
        <v>78</v>
      </c>
      <c r="AY278" s="266" t="s">
        <v>134</v>
      </c>
    </row>
    <row r="279" s="1" customFormat="1" ht="16.5" customHeight="1">
      <c r="B279" s="45"/>
      <c r="C279" s="267" t="s">
        <v>427</v>
      </c>
      <c r="D279" s="267" t="s">
        <v>273</v>
      </c>
      <c r="E279" s="268" t="s">
        <v>1158</v>
      </c>
      <c r="F279" s="269" t="s">
        <v>1159</v>
      </c>
      <c r="G279" s="270" t="s">
        <v>199</v>
      </c>
      <c r="H279" s="271">
        <v>30</v>
      </c>
      <c r="I279" s="272"/>
      <c r="J279" s="273">
        <f>ROUND(I279*H279,2)</f>
        <v>0</v>
      </c>
      <c r="K279" s="269" t="s">
        <v>140</v>
      </c>
      <c r="L279" s="274"/>
      <c r="M279" s="275" t="s">
        <v>21</v>
      </c>
      <c r="N279" s="276" t="s">
        <v>41</v>
      </c>
      <c r="O279" s="46"/>
      <c r="P279" s="229">
        <f>O279*H279</f>
        <v>0</v>
      </c>
      <c r="Q279" s="229">
        <v>0</v>
      </c>
      <c r="R279" s="229">
        <f>Q279*H279</f>
        <v>0</v>
      </c>
      <c r="S279" s="229">
        <v>0</v>
      </c>
      <c r="T279" s="230">
        <f>S279*H279</f>
        <v>0</v>
      </c>
      <c r="AR279" s="23" t="s">
        <v>161</v>
      </c>
      <c r="AT279" s="23" t="s">
        <v>273</v>
      </c>
      <c r="AU279" s="23" t="s">
        <v>80</v>
      </c>
      <c r="AY279" s="23" t="s">
        <v>134</v>
      </c>
      <c r="BE279" s="231">
        <f>IF(N279="základní",J279,0)</f>
        <v>0</v>
      </c>
      <c r="BF279" s="231">
        <f>IF(N279="snížená",J279,0)</f>
        <v>0</v>
      </c>
      <c r="BG279" s="231">
        <f>IF(N279="zákl. přenesená",J279,0)</f>
        <v>0</v>
      </c>
      <c r="BH279" s="231">
        <f>IF(N279="sníž. přenesená",J279,0)</f>
        <v>0</v>
      </c>
      <c r="BI279" s="231">
        <f>IF(N279="nulová",J279,0)</f>
        <v>0</v>
      </c>
      <c r="BJ279" s="23" t="s">
        <v>78</v>
      </c>
      <c r="BK279" s="231">
        <f>ROUND(I279*H279,2)</f>
        <v>0</v>
      </c>
      <c r="BL279" s="23" t="s">
        <v>141</v>
      </c>
      <c r="BM279" s="23" t="s">
        <v>430</v>
      </c>
    </row>
    <row r="280" s="1" customFormat="1" ht="16.5" customHeight="1">
      <c r="B280" s="45"/>
      <c r="C280" s="220" t="s">
        <v>307</v>
      </c>
      <c r="D280" s="220" t="s">
        <v>136</v>
      </c>
      <c r="E280" s="221" t="s">
        <v>1165</v>
      </c>
      <c r="F280" s="222" t="s">
        <v>1166</v>
      </c>
      <c r="G280" s="223" t="s">
        <v>199</v>
      </c>
      <c r="H280" s="224">
        <v>3.1000000000000001</v>
      </c>
      <c r="I280" s="225"/>
      <c r="J280" s="226">
        <f>ROUND(I280*H280,2)</f>
        <v>0</v>
      </c>
      <c r="K280" s="222" t="s">
        <v>140</v>
      </c>
      <c r="L280" s="71"/>
      <c r="M280" s="227" t="s">
        <v>21</v>
      </c>
      <c r="N280" s="228" t="s">
        <v>41</v>
      </c>
      <c r="O280" s="46"/>
      <c r="P280" s="229">
        <f>O280*H280</f>
        <v>0</v>
      </c>
      <c r="Q280" s="229">
        <v>0</v>
      </c>
      <c r="R280" s="229">
        <f>Q280*H280</f>
        <v>0</v>
      </c>
      <c r="S280" s="229">
        <v>0</v>
      </c>
      <c r="T280" s="230">
        <f>S280*H280</f>
        <v>0</v>
      </c>
      <c r="AR280" s="23" t="s">
        <v>141</v>
      </c>
      <c r="AT280" s="23" t="s">
        <v>136</v>
      </c>
      <c r="AU280" s="23" t="s">
        <v>80</v>
      </c>
      <c r="AY280" s="23" t="s">
        <v>134</v>
      </c>
      <c r="BE280" s="231">
        <f>IF(N280="základní",J280,0)</f>
        <v>0</v>
      </c>
      <c r="BF280" s="231">
        <f>IF(N280="snížená",J280,0)</f>
        <v>0</v>
      </c>
      <c r="BG280" s="231">
        <f>IF(N280="zákl. přenesená",J280,0)</f>
        <v>0</v>
      </c>
      <c r="BH280" s="231">
        <f>IF(N280="sníž. přenesená",J280,0)</f>
        <v>0</v>
      </c>
      <c r="BI280" s="231">
        <f>IF(N280="nulová",J280,0)</f>
        <v>0</v>
      </c>
      <c r="BJ280" s="23" t="s">
        <v>78</v>
      </c>
      <c r="BK280" s="231">
        <f>ROUND(I280*H280,2)</f>
        <v>0</v>
      </c>
      <c r="BL280" s="23" t="s">
        <v>141</v>
      </c>
      <c r="BM280" s="23" t="s">
        <v>431</v>
      </c>
    </row>
    <row r="281" s="1" customFormat="1">
      <c r="B281" s="45"/>
      <c r="C281" s="73"/>
      <c r="D281" s="232" t="s">
        <v>142</v>
      </c>
      <c r="E281" s="73"/>
      <c r="F281" s="233" t="s">
        <v>1167</v>
      </c>
      <c r="G281" s="73"/>
      <c r="H281" s="73"/>
      <c r="I281" s="190"/>
      <c r="J281" s="73"/>
      <c r="K281" s="73"/>
      <c r="L281" s="71"/>
      <c r="M281" s="234"/>
      <c r="N281" s="46"/>
      <c r="O281" s="46"/>
      <c r="P281" s="46"/>
      <c r="Q281" s="46"/>
      <c r="R281" s="46"/>
      <c r="S281" s="46"/>
      <c r="T281" s="94"/>
      <c r="AT281" s="23" t="s">
        <v>142</v>
      </c>
      <c r="AU281" s="23" t="s">
        <v>80</v>
      </c>
    </row>
    <row r="282" s="11" customFormat="1">
      <c r="B282" s="235"/>
      <c r="C282" s="236"/>
      <c r="D282" s="232" t="s">
        <v>144</v>
      </c>
      <c r="E282" s="237" t="s">
        <v>21</v>
      </c>
      <c r="F282" s="238" t="s">
        <v>1168</v>
      </c>
      <c r="G282" s="236"/>
      <c r="H282" s="239">
        <v>3.1000000000000001</v>
      </c>
      <c r="I282" s="240"/>
      <c r="J282" s="236"/>
      <c r="K282" s="236"/>
      <c r="L282" s="241"/>
      <c r="M282" s="242"/>
      <c r="N282" s="243"/>
      <c r="O282" s="243"/>
      <c r="P282" s="243"/>
      <c r="Q282" s="243"/>
      <c r="R282" s="243"/>
      <c r="S282" s="243"/>
      <c r="T282" s="244"/>
      <c r="AT282" s="245" t="s">
        <v>144</v>
      </c>
      <c r="AU282" s="245" t="s">
        <v>80</v>
      </c>
      <c r="AV282" s="11" t="s">
        <v>80</v>
      </c>
      <c r="AW282" s="11" t="s">
        <v>33</v>
      </c>
      <c r="AX282" s="11" t="s">
        <v>70</v>
      </c>
      <c r="AY282" s="245" t="s">
        <v>134</v>
      </c>
    </row>
    <row r="283" s="12" customFormat="1">
      <c r="B283" s="246"/>
      <c r="C283" s="247"/>
      <c r="D283" s="232" t="s">
        <v>144</v>
      </c>
      <c r="E283" s="248" t="s">
        <v>21</v>
      </c>
      <c r="F283" s="249" t="s">
        <v>158</v>
      </c>
      <c r="G283" s="247"/>
      <c r="H283" s="248" t="s">
        <v>21</v>
      </c>
      <c r="I283" s="250"/>
      <c r="J283" s="247"/>
      <c r="K283" s="247"/>
      <c r="L283" s="251"/>
      <c r="M283" s="252"/>
      <c r="N283" s="253"/>
      <c r="O283" s="253"/>
      <c r="P283" s="253"/>
      <c r="Q283" s="253"/>
      <c r="R283" s="253"/>
      <c r="S283" s="253"/>
      <c r="T283" s="254"/>
      <c r="AT283" s="255" t="s">
        <v>144</v>
      </c>
      <c r="AU283" s="255" t="s">
        <v>80</v>
      </c>
      <c r="AV283" s="12" t="s">
        <v>78</v>
      </c>
      <c r="AW283" s="12" t="s">
        <v>33</v>
      </c>
      <c r="AX283" s="12" t="s">
        <v>70</v>
      </c>
      <c r="AY283" s="255" t="s">
        <v>134</v>
      </c>
    </row>
    <row r="284" s="13" customFormat="1">
      <c r="B284" s="256"/>
      <c r="C284" s="257"/>
      <c r="D284" s="232" t="s">
        <v>144</v>
      </c>
      <c r="E284" s="258" t="s">
        <v>21</v>
      </c>
      <c r="F284" s="259" t="s">
        <v>148</v>
      </c>
      <c r="G284" s="257"/>
      <c r="H284" s="260">
        <v>3.1000000000000001</v>
      </c>
      <c r="I284" s="261"/>
      <c r="J284" s="257"/>
      <c r="K284" s="257"/>
      <c r="L284" s="262"/>
      <c r="M284" s="263"/>
      <c r="N284" s="264"/>
      <c r="O284" s="264"/>
      <c r="P284" s="264"/>
      <c r="Q284" s="264"/>
      <c r="R284" s="264"/>
      <c r="S284" s="264"/>
      <c r="T284" s="265"/>
      <c r="AT284" s="266" t="s">
        <v>144</v>
      </c>
      <c r="AU284" s="266" t="s">
        <v>80</v>
      </c>
      <c r="AV284" s="13" t="s">
        <v>141</v>
      </c>
      <c r="AW284" s="13" t="s">
        <v>33</v>
      </c>
      <c r="AX284" s="13" t="s">
        <v>78</v>
      </c>
      <c r="AY284" s="266" t="s">
        <v>134</v>
      </c>
    </row>
    <row r="285" s="1" customFormat="1" ht="16.5" customHeight="1">
      <c r="B285" s="45"/>
      <c r="C285" s="267" t="s">
        <v>433</v>
      </c>
      <c r="D285" s="267" t="s">
        <v>273</v>
      </c>
      <c r="E285" s="268" t="s">
        <v>1158</v>
      </c>
      <c r="F285" s="269" t="s">
        <v>1159</v>
      </c>
      <c r="G285" s="270" t="s">
        <v>199</v>
      </c>
      <c r="H285" s="271">
        <v>3.1000000000000001</v>
      </c>
      <c r="I285" s="272"/>
      <c r="J285" s="273">
        <f>ROUND(I285*H285,2)</f>
        <v>0</v>
      </c>
      <c r="K285" s="269" t="s">
        <v>140</v>
      </c>
      <c r="L285" s="274"/>
      <c r="M285" s="275" t="s">
        <v>21</v>
      </c>
      <c r="N285" s="276" t="s">
        <v>41</v>
      </c>
      <c r="O285" s="46"/>
      <c r="P285" s="229">
        <f>O285*H285</f>
        <v>0</v>
      </c>
      <c r="Q285" s="229">
        <v>0</v>
      </c>
      <c r="R285" s="229">
        <f>Q285*H285</f>
        <v>0</v>
      </c>
      <c r="S285" s="229">
        <v>0</v>
      </c>
      <c r="T285" s="230">
        <f>S285*H285</f>
        <v>0</v>
      </c>
      <c r="AR285" s="23" t="s">
        <v>161</v>
      </c>
      <c r="AT285" s="23" t="s">
        <v>273</v>
      </c>
      <c r="AU285" s="23" t="s">
        <v>80</v>
      </c>
      <c r="AY285" s="23" t="s">
        <v>134</v>
      </c>
      <c r="BE285" s="231">
        <f>IF(N285="základní",J285,0)</f>
        <v>0</v>
      </c>
      <c r="BF285" s="231">
        <f>IF(N285="snížená",J285,0)</f>
        <v>0</v>
      </c>
      <c r="BG285" s="231">
        <f>IF(N285="zákl. přenesená",J285,0)</f>
        <v>0</v>
      </c>
      <c r="BH285" s="231">
        <f>IF(N285="sníž. přenesená",J285,0)</f>
        <v>0</v>
      </c>
      <c r="BI285" s="231">
        <f>IF(N285="nulová",J285,0)</f>
        <v>0</v>
      </c>
      <c r="BJ285" s="23" t="s">
        <v>78</v>
      </c>
      <c r="BK285" s="231">
        <f>ROUND(I285*H285,2)</f>
        <v>0</v>
      </c>
      <c r="BL285" s="23" t="s">
        <v>141</v>
      </c>
      <c r="BM285" s="23" t="s">
        <v>436</v>
      </c>
    </row>
    <row r="286" s="1" customFormat="1" ht="16.5" customHeight="1">
      <c r="B286" s="45"/>
      <c r="C286" s="220" t="s">
        <v>311</v>
      </c>
      <c r="D286" s="220" t="s">
        <v>136</v>
      </c>
      <c r="E286" s="221" t="s">
        <v>1165</v>
      </c>
      <c r="F286" s="222" t="s">
        <v>1166</v>
      </c>
      <c r="G286" s="223" t="s">
        <v>199</v>
      </c>
      <c r="H286" s="224">
        <v>30</v>
      </c>
      <c r="I286" s="225"/>
      <c r="J286" s="226">
        <f>ROUND(I286*H286,2)</f>
        <v>0</v>
      </c>
      <c r="K286" s="222" t="s">
        <v>140</v>
      </c>
      <c r="L286" s="71"/>
      <c r="M286" s="227" t="s">
        <v>21</v>
      </c>
      <c r="N286" s="228" t="s">
        <v>41</v>
      </c>
      <c r="O286" s="46"/>
      <c r="P286" s="229">
        <f>O286*H286</f>
        <v>0</v>
      </c>
      <c r="Q286" s="229">
        <v>0</v>
      </c>
      <c r="R286" s="229">
        <f>Q286*H286</f>
        <v>0</v>
      </c>
      <c r="S286" s="229">
        <v>0</v>
      </c>
      <c r="T286" s="230">
        <f>S286*H286</f>
        <v>0</v>
      </c>
      <c r="AR286" s="23" t="s">
        <v>141</v>
      </c>
      <c r="AT286" s="23" t="s">
        <v>136</v>
      </c>
      <c r="AU286" s="23" t="s">
        <v>80</v>
      </c>
      <c r="AY286" s="23" t="s">
        <v>134</v>
      </c>
      <c r="BE286" s="231">
        <f>IF(N286="základní",J286,0)</f>
        <v>0</v>
      </c>
      <c r="BF286" s="231">
        <f>IF(N286="snížená",J286,0)</f>
        <v>0</v>
      </c>
      <c r="BG286" s="231">
        <f>IF(N286="zákl. přenesená",J286,0)</f>
        <v>0</v>
      </c>
      <c r="BH286" s="231">
        <f>IF(N286="sníž. přenesená",J286,0)</f>
        <v>0</v>
      </c>
      <c r="BI286" s="231">
        <f>IF(N286="nulová",J286,0)</f>
        <v>0</v>
      </c>
      <c r="BJ286" s="23" t="s">
        <v>78</v>
      </c>
      <c r="BK286" s="231">
        <f>ROUND(I286*H286,2)</f>
        <v>0</v>
      </c>
      <c r="BL286" s="23" t="s">
        <v>141</v>
      </c>
      <c r="BM286" s="23" t="s">
        <v>440</v>
      </c>
    </row>
    <row r="287" s="1" customFormat="1">
      <c r="B287" s="45"/>
      <c r="C287" s="73"/>
      <c r="D287" s="232" t="s">
        <v>142</v>
      </c>
      <c r="E287" s="73"/>
      <c r="F287" s="233" t="s">
        <v>1167</v>
      </c>
      <c r="G287" s="73"/>
      <c r="H287" s="73"/>
      <c r="I287" s="190"/>
      <c r="J287" s="73"/>
      <c r="K287" s="73"/>
      <c r="L287" s="71"/>
      <c r="M287" s="234"/>
      <c r="N287" s="46"/>
      <c r="O287" s="46"/>
      <c r="P287" s="46"/>
      <c r="Q287" s="46"/>
      <c r="R287" s="46"/>
      <c r="S287" s="46"/>
      <c r="T287" s="94"/>
      <c r="AT287" s="23" t="s">
        <v>142</v>
      </c>
      <c r="AU287" s="23" t="s">
        <v>80</v>
      </c>
    </row>
    <row r="288" s="11" customFormat="1">
      <c r="B288" s="235"/>
      <c r="C288" s="236"/>
      <c r="D288" s="232" t="s">
        <v>144</v>
      </c>
      <c r="E288" s="237" t="s">
        <v>21</v>
      </c>
      <c r="F288" s="238" t="s">
        <v>222</v>
      </c>
      <c r="G288" s="236"/>
      <c r="H288" s="239">
        <v>30</v>
      </c>
      <c r="I288" s="240"/>
      <c r="J288" s="236"/>
      <c r="K288" s="236"/>
      <c r="L288" s="241"/>
      <c r="M288" s="242"/>
      <c r="N288" s="243"/>
      <c r="O288" s="243"/>
      <c r="P288" s="243"/>
      <c r="Q288" s="243"/>
      <c r="R288" s="243"/>
      <c r="S288" s="243"/>
      <c r="T288" s="244"/>
      <c r="AT288" s="245" t="s">
        <v>144</v>
      </c>
      <c r="AU288" s="245" t="s">
        <v>80</v>
      </c>
      <c r="AV288" s="11" t="s">
        <v>80</v>
      </c>
      <c r="AW288" s="11" t="s">
        <v>33</v>
      </c>
      <c r="AX288" s="11" t="s">
        <v>70</v>
      </c>
      <c r="AY288" s="245" t="s">
        <v>134</v>
      </c>
    </row>
    <row r="289" s="12" customFormat="1">
      <c r="B289" s="246"/>
      <c r="C289" s="247"/>
      <c r="D289" s="232" t="s">
        <v>144</v>
      </c>
      <c r="E289" s="248" t="s">
        <v>21</v>
      </c>
      <c r="F289" s="249" t="s">
        <v>1169</v>
      </c>
      <c r="G289" s="247"/>
      <c r="H289" s="248" t="s">
        <v>21</v>
      </c>
      <c r="I289" s="250"/>
      <c r="J289" s="247"/>
      <c r="K289" s="247"/>
      <c r="L289" s="251"/>
      <c r="M289" s="252"/>
      <c r="N289" s="253"/>
      <c r="O289" s="253"/>
      <c r="P289" s="253"/>
      <c r="Q289" s="253"/>
      <c r="R289" s="253"/>
      <c r="S289" s="253"/>
      <c r="T289" s="254"/>
      <c r="AT289" s="255" t="s">
        <v>144</v>
      </c>
      <c r="AU289" s="255" t="s">
        <v>80</v>
      </c>
      <c r="AV289" s="12" t="s">
        <v>78</v>
      </c>
      <c r="AW289" s="12" t="s">
        <v>33</v>
      </c>
      <c r="AX289" s="12" t="s">
        <v>70</v>
      </c>
      <c r="AY289" s="255" t="s">
        <v>134</v>
      </c>
    </row>
    <row r="290" s="13" customFormat="1">
      <c r="B290" s="256"/>
      <c r="C290" s="257"/>
      <c r="D290" s="232" t="s">
        <v>144</v>
      </c>
      <c r="E290" s="258" t="s">
        <v>21</v>
      </c>
      <c r="F290" s="259" t="s">
        <v>148</v>
      </c>
      <c r="G290" s="257"/>
      <c r="H290" s="260">
        <v>30</v>
      </c>
      <c r="I290" s="261"/>
      <c r="J290" s="257"/>
      <c r="K290" s="257"/>
      <c r="L290" s="262"/>
      <c r="M290" s="263"/>
      <c r="N290" s="264"/>
      <c r="O290" s="264"/>
      <c r="P290" s="264"/>
      <c r="Q290" s="264"/>
      <c r="R290" s="264"/>
      <c r="S290" s="264"/>
      <c r="T290" s="265"/>
      <c r="AT290" s="266" t="s">
        <v>144</v>
      </c>
      <c r="AU290" s="266" t="s">
        <v>80</v>
      </c>
      <c r="AV290" s="13" t="s">
        <v>141</v>
      </c>
      <c r="AW290" s="13" t="s">
        <v>33</v>
      </c>
      <c r="AX290" s="13" t="s">
        <v>78</v>
      </c>
      <c r="AY290" s="266" t="s">
        <v>134</v>
      </c>
    </row>
    <row r="291" s="10" customFormat="1" ht="29.88" customHeight="1">
      <c r="B291" s="204"/>
      <c r="C291" s="205"/>
      <c r="D291" s="206" t="s">
        <v>69</v>
      </c>
      <c r="E291" s="218" t="s">
        <v>153</v>
      </c>
      <c r="F291" s="218" t="s">
        <v>318</v>
      </c>
      <c r="G291" s="205"/>
      <c r="H291" s="205"/>
      <c r="I291" s="208"/>
      <c r="J291" s="219">
        <f>BK291</f>
        <v>0</v>
      </c>
      <c r="K291" s="205"/>
      <c r="L291" s="210"/>
      <c r="M291" s="211"/>
      <c r="N291" s="212"/>
      <c r="O291" s="212"/>
      <c r="P291" s="213">
        <f>SUM(P292:P295)</f>
        <v>0</v>
      </c>
      <c r="Q291" s="212"/>
      <c r="R291" s="213">
        <f>SUM(R292:R295)</f>
        <v>0</v>
      </c>
      <c r="S291" s="212"/>
      <c r="T291" s="214">
        <f>SUM(T292:T295)</f>
        <v>0</v>
      </c>
      <c r="AR291" s="215" t="s">
        <v>78</v>
      </c>
      <c r="AT291" s="216" t="s">
        <v>69</v>
      </c>
      <c r="AU291" s="216" t="s">
        <v>78</v>
      </c>
      <c r="AY291" s="215" t="s">
        <v>134</v>
      </c>
      <c r="BK291" s="217">
        <f>SUM(BK292:BK295)</f>
        <v>0</v>
      </c>
    </row>
    <row r="292" s="1" customFormat="1" ht="16.5" customHeight="1">
      <c r="B292" s="45"/>
      <c r="C292" s="220" t="s">
        <v>441</v>
      </c>
      <c r="D292" s="220" t="s">
        <v>136</v>
      </c>
      <c r="E292" s="221" t="s">
        <v>1170</v>
      </c>
      <c r="F292" s="222" t="s">
        <v>1171</v>
      </c>
      <c r="G292" s="223" t="s">
        <v>326</v>
      </c>
      <c r="H292" s="224">
        <v>15</v>
      </c>
      <c r="I292" s="225"/>
      <c r="J292" s="226">
        <f>ROUND(I292*H292,2)</f>
        <v>0</v>
      </c>
      <c r="K292" s="222" t="s">
        <v>21</v>
      </c>
      <c r="L292" s="71"/>
      <c r="M292" s="227" t="s">
        <v>21</v>
      </c>
      <c r="N292" s="228" t="s">
        <v>41</v>
      </c>
      <c r="O292" s="46"/>
      <c r="P292" s="229">
        <f>O292*H292</f>
        <v>0</v>
      </c>
      <c r="Q292" s="229">
        <v>0</v>
      </c>
      <c r="R292" s="229">
        <f>Q292*H292</f>
        <v>0</v>
      </c>
      <c r="S292" s="229">
        <v>0</v>
      </c>
      <c r="T292" s="230">
        <f>S292*H292</f>
        <v>0</v>
      </c>
      <c r="AR292" s="23" t="s">
        <v>141</v>
      </c>
      <c r="AT292" s="23" t="s">
        <v>136</v>
      </c>
      <c r="AU292" s="23" t="s">
        <v>80</v>
      </c>
      <c r="AY292" s="23" t="s">
        <v>134</v>
      </c>
      <c r="BE292" s="231">
        <f>IF(N292="základní",J292,0)</f>
        <v>0</v>
      </c>
      <c r="BF292" s="231">
        <f>IF(N292="snížená",J292,0)</f>
        <v>0</v>
      </c>
      <c r="BG292" s="231">
        <f>IF(N292="zákl. přenesená",J292,0)</f>
        <v>0</v>
      </c>
      <c r="BH292" s="231">
        <f>IF(N292="sníž. přenesená",J292,0)</f>
        <v>0</v>
      </c>
      <c r="BI292" s="231">
        <f>IF(N292="nulová",J292,0)</f>
        <v>0</v>
      </c>
      <c r="BJ292" s="23" t="s">
        <v>78</v>
      </c>
      <c r="BK292" s="231">
        <f>ROUND(I292*H292,2)</f>
        <v>0</v>
      </c>
      <c r="BL292" s="23" t="s">
        <v>141</v>
      </c>
      <c r="BM292" s="23" t="s">
        <v>444</v>
      </c>
    </row>
    <row r="293" s="11" customFormat="1">
      <c r="B293" s="235"/>
      <c r="C293" s="236"/>
      <c r="D293" s="232" t="s">
        <v>144</v>
      </c>
      <c r="E293" s="237" t="s">
        <v>21</v>
      </c>
      <c r="F293" s="238" t="s">
        <v>10</v>
      </c>
      <c r="G293" s="236"/>
      <c r="H293" s="239">
        <v>15</v>
      </c>
      <c r="I293" s="240"/>
      <c r="J293" s="236"/>
      <c r="K293" s="236"/>
      <c r="L293" s="241"/>
      <c r="M293" s="242"/>
      <c r="N293" s="243"/>
      <c r="O293" s="243"/>
      <c r="P293" s="243"/>
      <c r="Q293" s="243"/>
      <c r="R293" s="243"/>
      <c r="S293" s="243"/>
      <c r="T293" s="244"/>
      <c r="AT293" s="245" t="s">
        <v>144</v>
      </c>
      <c r="AU293" s="245" t="s">
        <v>80</v>
      </c>
      <c r="AV293" s="11" t="s">
        <v>80</v>
      </c>
      <c r="AW293" s="11" t="s">
        <v>33</v>
      </c>
      <c r="AX293" s="11" t="s">
        <v>70</v>
      </c>
      <c r="AY293" s="245" t="s">
        <v>134</v>
      </c>
    </row>
    <row r="294" s="12" customFormat="1">
      <c r="B294" s="246"/>
      <c r="C294" s="247"/>
      <c r="D294" s="232" t="s">
        <v>144</v>
      </c>
      <c r="E294" s="248" t="s">
        <v>21</v>
      </c>
      <c r="F294" s="249" t="s">
        <v>1172</v>
      </c>
      <c r="G294" s="247"/>
      <c r="H294" s="248" t="s">
        <v>21</v>
      </c>
      <c r="I294" s="250"/>
      <c r="J294" s="247"/>
      <c r="K294" s="247"/>
      <c r="L294" s="251"/>
      <c r="M294" s="252"/>
      <c r="N294" s="253"/>
      <c r="O294" s="253"/>
      <c r="P294" s="253"/>
      <c r="Q294" s="253"/>
      <c r="R294" s="253"/>
      <c r="S294" s="253"/>
      <c r="T294" s="254"/>
      <c r="AT294" s="255" t="s">
        <v>144</v>
      </c>
      <c r="AU294" s="255" t="s">
        <v>80</v>
      </c>
      <c r="AV294" s="12" t="s">
        <v>78</v>
      </c>
      <c r="AW294" s="12" t="s">
        <v>33</v>
      </c>
      <c r="AX294" s="12" t="s">
        <v>70</v>
      </c>
      <c r="AY294" s="255" t="s">
        <v>134</v>
      </c>
    </row>
    <row r="295" s="13" customFormat="1">
      <c r="B295" s="256"/>
      <c r="C295" s="257"/>
      <c r="D295" s="232" t="s">
        <v>144</v>
      </c>
      <c r="E295" s="258" t="s">
        <v>21</v>
      </c>
      <c r="F295" s="259" t="s">
        <v>148</v>
      </c>
      <c r="G295" s="257"/>
      <c r="H295" s="260">
        <v>15</v>
      </c>
      <c r="I295" s="261"/>
      <c r="J295" s="257"/>
      <c r="K295" s="257"/>
      <c r="L295" s="262"/>
      <c r="M295" s="263"/>
      <c r="N295" s="264"/>
      <c r="O295" s="264"/>
      <c r="P295" s="264"/>
      <c r="Q295" s="264"/>
      <c r="R295" s="264"/>
      <c r="S295" s="264"/>
      <c r="T295" s="265"/>
      <c r="AT295" s="266" t="s">
        <v>144</v>
      </c>
      <c r="AU295" s="266" t="s">
        <v>80</v>
      </c>
      <c r="AV295" s="13" t="s">
        <v>141</v>
      </c>
      <c r="AW295" s="13" t="s">
        <v>33</v>
      </c>
      <c r="AX295" s="13" t="s">
        <v>78</v>
      </c>
      <c r="AY295" s="266" t="s">
        <v>134</v>
      </c>
    </row>
    <row r="296" s="10" customFormat="1" ht="29.88" customHeight="1">
      <c r="B296" s="204"/>
      <c r="C296" s="205"/>
      <c r="D296" s="206" t="s">
        <v>69</v>
      </c>
      <c r="E296" s="218" t="s">
        <v>861</v>
      </c>
      <c r="F296" s="218" t="s">
        <v>862</v>
      </c>
      <c r="G296" s="205"/>
      <c r="H296" s="205"/>
      <c r="I296" s="208"/>
      <c r="J296" s="219">
        <f>BK296</f>
        <v>0</v>
      </c>
      <c r="K296" s="205"/>
      <c r="L296" s="210"/>
      <c r="M296" s="211"/>
      <c r="N296" s="212"/>
      <c r="O296" s="212"/>
      <c r="P296" s="213">
        <f>P297</f>
        <v>0</v>
      </c>
      <c r="Q296" s="212"/>
      <c r="R296" s="213">
        <f>R297</f>
        <v>0</v>
      </c>
      <c r="S296" s="212"/>
      <c r="T296" s="214">
        <f>T297</f>
        <v>0</v>
      </c>
      <c r="AR296" s="215" t="s">
        <v>78</v>
      </c>
      <c r="AT296" s="216" t="s">
        <v>69</v>
      </c>
      <c r="AU296" s="216" t="s">
        <v>78</v>
      </c>
      <c r="AY296" s="215" t="s">
        <v>134</v>
      </c>
      <c r="BK296" s="217">
        <f>BK297</f>
        <v>0</v>
      </c>
    </row>
    <row r="297" s="1" customFormat="1" ht="25.5" customHeight="1">
      <c r="B297" s="45"/>
      <c r="C297" s="220" t="s">
        <v>316</v>
      </c>
      <c r="D297" s="220" t="s">
        <v>136</v>
      </c>
      <c r="E297" s="221" t="s">
        <v>1173</v>
      </c>
      <c r="F297" s="222" t="s">
        <v>1174</v>
      </c>
      <c r="G297" s="223" t="s">
        <v>261</v>
      </c>
      <c r="H297" s="224">
        <v>16</v>
      </c>
      <c r="I297" s="225"/>
      <c r="J297" s="226">
        <f>ROUND(I297*H297,2)</f>
        <v>0</v>
      </c>
      <c r="K297" s="222" t="s">
        <v>140</v>
      </c>
      <c r="L297" s="71"/>
      <c r="M297" s="227" t="s">
        <v>21</v>
      </c>
      <c r="N297" s="280" t="s">
        <v>41</v>
      </c>
      <c r="O297" s="278"/>
      <c r="P297" s="281">
        <f>O297*H297</f>
        <v>0</v>
      </c>
      <c r="Q297" s="281">
        <v>0</v>
      </c>
      <c r="R297" s="281">
        <f>Q297*H297</f>
        <v>0</v>
      </c>
      <c r="S297" s="281">
        <v>0</v>
      </c>
      <c r="T297" s="282">
        <f>S297*H297</f>
        <v>0</v>
      </c>
      <c r="AR297" s="23" t="s">
        <v>141</v>
      </c>
      <c r="AT297" s="23" t="s">
        <v>136</v>
      </c>
      <c r="AU297" s="23" t="s">
        <v>80</v>
      </c>
      <c r="AY297" s="23" t="s">
        <v>134</v>
      </c>
      <c r="BE297" s="231">
        <f>IF(N297="základní",J297,0)</f>
        <v>0</v>
      </c>
      <c r="BF297" s="231">
        <f>IF(N297="snížená",J297,0)</f>
        <v>0</v>
      </c>
      <c r="BG297" s="231">
        <f>IF(N297="zákl. přenesená",J297,0)</f>
        <v>0</v>
      </c>
      <c r="BH297" s="231">
        <f>IF(N297="sníž. přenesená",J297,0)</f>
        <v>0</v>
      </c>
      <c r="BI297" s="231">
        <f>IF(N297="nulová",J297,0)</f>
        <v>0</v>
      </c>
      <c r="BJ297" s="23" t="s">
        <v>78</v>
      </c>
      <c r="BK297" s="231">
        <f>ROUND(I297*H297,2)</f>
        <v>0</v>
      </c>
      <c r="BL297" s="23" t="s">
        <v>141</v>
      </c>
      <c r="BM297" s="23" t="s">
        <v>448</v>
      </c>
    </row>
    <row r="298" s="1" customFormat="1" ht="6.96" customHeight="1">
      <c r="B298" s="66"/>
      <c r="C298" s="67"/>
      <c r="D298" s="67"/>
      <c r="E298" s="67"/>
      <c r="F298" s="67"/>
      <c r="G298" s="67"/>
      <c r="H298" s="67"/>
      <c r="I298" s="165"/>
      <c r="J298" s="67"/>
      <c r="K298" s="67"/>
      <c r="L298" s="71"/>
    </row>
  </sheetData>
  <sheetProtection sheet="1" autoFilter="0" formatColumns="0" formatRows="0" objects="1" scenarios="1" spinCount="100000" saltValue="Za5Pi4mC3vsZ9CH8AjbiT25kT+PGWXWIEY0nzPWTaks2mSUPn1J6DRmC4kJ6rAyM6b4skcCtg81o6CRQCGfiIQ==" hashValue="R83z8x4bL92dXCki19Bj0c8jfk8PJgaourzWmURH8EaAOZjqfDlPwj2wWtMeT5sKXnX5iR/VuVxHH64MS+Pehw==" algorithmName="SHA-512" password="CC35"/>
  <autoFilter ref="C79:K297"/>
  <mergeCells count="10">
    <mergeCell ref="E7:H7"/>
    <mergeCell ref="E9:H9"/>
    <mergeCell ref="E24:H24"/>
    <mergeCell ref="E45:H45"/>
    <mergeCell ref="E47:H47"/>
    <mergeCell ref="J51:J52"/>
    <mergeCell ref="E70:H70"/>
    <mergeCell ref="E72:H72"/>
    <mergeCell ref="G1:H1"/>
    <mergeCell ref="L2:V2"/>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5" customWidth="1"/>
    <col min="10" max="10" width="23.5" customWidth="1"/>
    <col min="11" max="11" width="15.5" customWidth="1"/>
    <col min="13" max="13" width="9.33" hidden="1"/>
    <col min="14" max="14" width="9.33" hidden="1"/>
    <col min="15" max="15" width="9.33" hidden="1"/>
    <col min="16" max="16" width="9.33" hidden="1"/>
    <col min="17" max="17" width="9.33" hidden="1"/>
    <col min="18" max="18" width="9.33" hidden="1"/>
    <col min="19" max="19" width="8.17" hidden="1" customWidth="1"/>
    <col min="20" max="20" width="29.6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0"/>
      <c r="B1" s="136"/>
      <c r="C1" s="136"/>
      <c r="D1" s="137" t="s">
        <v>1</v>
      </c>
      <c r="E1" s="136"/>
      <c r="F1" s="138" t="s">
        <v>89</v>
      </c>
      <c r="G1" s="138" t="s">
        <v>90</v>
      </c>
      <c r="H1" s="138"/>
      <c r="I1" s="139"/>
      <c r="J1" s="138" t="s">
        <v>91</v>
      </c>
      <c r="K1" s="137" t="s">
        <v>92</v>
      </c>
      <c r="L1" s="138" t="s">
        <v>93</v>
      </c>
      <c r="M1" s="138"/>
      <c r="N1" s="138"/>
      <c r="O1" s="138"/>
      <c r="P1" s="138"/>
      <c r="Q1" s="138"/>
      <c r="R1" s="138"/>
      <c r="S1" s="138"/>
      <c r="T1" s="138"/>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ht="36.96" customHeight="1">
      <c r="L2"/>
      <c r="AT2" s="23" t="s">
        <v>88</v>
      </c>
    </row>
    <row r="3" ht="6.96" customHeight="1">
      <c r="B3" s="24"/>
      <c r="C3" s="25"/>
      <c r="D3" s="25"/>
      <c r="E3" s="25"/>
      <c r="F3" s="25"/>
      <c r="G3" s="25"/>
      <c r="H3" s="25"/>
      <c r="I3" s="140"/>
      <c r="J3" s="25"/>
      <c r="K3" s="26"/>
      <c r="AT3" s="23" t="s">
        <v>80</v>
      </c>
    </row>
    <row r="4" ht="36.96" customHeight="1">
      <c r="B4" s="27"/>
      <c r="C4" s="28"/>
      <c r="D4" s="29" t="s">
        <v>94</v>
      </c>
      <c r="E4" s="28"/>
      <c r="F4" s="28"/>
      <c r="G4" s="28"/>
      <c r="H4" s="28"/>
      <c r="I4" s="141"/>
      <c r="J4" s="28"/>
      <c r="K4" s="30"/>
      <c r="M4" s="31" t="s">
        <v>12</v>
      </c>
      <c r="AT4" s="23" t="s">
        <v>6</v>
      </c>
    </row>
    <row r="5" ht="6.96" customHeight="1">
      <c r="B5" s="27"/>
      <c r="C5" s="28"/>
      <c r="D5" s="28"/>
      <c r="E5" s="28"/>
      <c r="F5" s="28"/>
      <c r="G5" s="28"/>
      <c r="H5" s="28"/>
      <c r="I5" s="141"/>
      <c r="J5" s="28"/>
      <c r="K5" s="30"/>
    </row>
    <row r="6">
      <c r="B6" s="27"/>
      <c r="C6" s="28"/>
      <c r="D6" s="39" t="s">
        <v>18</v>
      </c>
      <c r="E6" s="28"/>
      <c r="F6" s="28"/>
      <c r="G6" s="28"/>
      <c r="H6" s="28"/>
      <c r="I6" s="141"/>
      <c r="J6" s="28"/>
      <c r="K6" s="30"/>
    </row>
    <row r="7" ht="16.5" customHeight="1">
      <c r="B7" s="27"/>
      <c r="C7" s="28"/>
      <c r="D7" s="28"/>
      <c r="E7" s="142" t="str">
        <f>'Rekapitulace stavby'!K6</f>
        <v>náměstí V.Řezáče</v>
      </c>
      <c r="F7" s="39"/>
      <c r="G7" s="39"/>
      <c r="H7" s="39"/>
      <c r="I7" s="141"/>
      <c r="J7" s="28"/>
      <c r="K7" s="30"/>
    </row>
    <row r="8" s="1" customFormat="1">
      <c r="B8" s="45"/>
      <c r="C8" s="46"/>
      <c r="D8" s="39" t="s">
        <v>95</v>
      </c>
      <c r="E8" s="46"/>
      <c r="F8" s="46"/>
      <c r="G8" s="46"/>
      <c r="H8" s="46"/>
      <c r="I8" s="143"/>
      <c r="J8" s="46"/>
      <c r="K8" s="50"/>
    </row>
    <row r="9" s="1" customFormat="1" ht="36.96" customHeight="1">
      <c r="B9" s="45"/>
      <c r="C9" s="46"/>
      <c r="D9" s="46"/>
      <c r="E9" s="144" t="s">
        <v>1175</v>
      </c>
      <c r="F9" s="46"/>
      <c r="G9" s="46"/>
      <c r="H9" s="46"/>
      <c r="I9" s="143"/>
      <c r="J9" s="46"/>
      <c r="K9" s="50"/>
    </row>
    <row r="10" s="1" customFormat="1">
      <c r="B10" s="45"/>
      <c r="C10" s="46"/>
      <c r="D10" s="46"/>
      <c r="E10" s="46"/>
      <c r="F10" s="46"/>
      <c r="G10" s="46"/>
      <c r="H10" s="46"/>
      <c r="I10" s="143"/>
      <c r="J10" s="46"/>
      <c r="K10" s="50"/>
    </row>
    <row r="11" s="1" customFormat="1" ht="14.4" customHeight="1">
      <c r="B11" s="45"/>
      <c r="C11" s="46"/>
      <c r="D11" s="39" t="s">
        <v>20</v>
      </c>
      <c r="E11" s="46"/>
      <c r="F11" s="34" t="s">
        <v>21</v>
      </c>
      <c r="G11" s="46"/>
      <c r="H11" s="46"/>
      <c r="I11" s="145" t="s">
        <v>22</v>
      </c>
      <c r="J11" s="34" t="s">
        <v>21</v>
      </c>
      <c r="K11" s="50"/>
    </row>
    <row r="12" s="1" customFormat="1" ht="14.4" customHeight="1">
      <c r="B12" s="45"/>
      <c r="C12" s="46"/>
      <c r="D12" s="39" t="s">
        <v>23</v>
      </c>
      <c r="E12" s="46"/>
      <c r="F12" s="34" t="s">
        <v>24</v>
      </c>
      <c r="G12" s="46"/>
      <c r="H12" s="46"/>
      <c r="I12" s="145" t="s">
        <v>25</v>
      </c>
      <c r="J12" s="146" t="str">
        <f>'Rekapitulace stavby'!AN8</f>
        <v>28. 3. 2018</v>
      </c>
      <c r="K12" s="50"/>
    </row>
    <row r="13" s="1" customFormat="1" ht="10.8" customHeight="1">
      <c r="B13" s="45"/>
      <c r="C13" s="46"/>
      <c r="D13" s="46"/>
      <c r="E13" s="46"/>
      <c r="F13" s="46"/>
      <c r="G13" s="46"/>
      <c r="H13" s="46"/>
      <c r="I13" s="143"/>
      <c r="J13" s="46"/>
      <c r="K13" s="50"/>
    </row>
    <row r="14" s="1" customFormat="1" ht="14.4" customHeight="1">
      <c r="B14" s="45"/>
      <c r="C14" s="46"/>
      <c r="D14" s="39" t="s">
        <v>27</v>
      </c>
      <c r="E14" s="46"/>
      <c r="F14" s="46"/>
      <c r="G14" s="46"/>
      <c r="H14" s="46"/>
      <c r="I14" s="145" t="s">
        <v>28</v>
      </c>
      <c r="J14" s="34" t="str">
        <f>IF('Rekapitulace stavby'!AN10="","",'Rekapitulace stavby'!AN10)</f>
        <v/>
      </c>
      <c r="K14" s="50"/>
    </row>
    <row r="15" s="1" customFormat="1" ht="18" customHeight="1">
      <c r="B15" s="45"/>
      <c r="C15" s="46"/>
      <c r="D15" s="46"/>
      <c r="E15" s="34" t="str">
        <f>IF('Rekapitulace stavby'!E11="","",'Rekapitulace stavby'!E11)</f>
        <v xml:space="preserve"> </v>
      </c>
      <c r="F15" s="46"/>
      <c r="G15" s="46"/>
      <c r="H15" s="46"/>
      <c r="I15" s="145" t="s">
        <v>29</v>
      </c>
      <c r="J15" s="34" t="str">
        <f>IF('Rekapitulace stavby'!AN11="","",'Rekapitulace stavby'!AN11)</f>
        <v/>
      </c>
      <c r="K15" s="50"/>
    </row>
    <row r="16" s="1" customFormat="1" ht="6.96" customHeight="1">
      <c r="B16" s="45"/>
      <c r="C16" s="46"/>
      <c r="D16" s="46"/>
      <c r="E16" s="46"/>
      <c r="F16" s="46"/>
      <c r="G16" s="46"/>
      <c r="H16" s="46"/>
      <c r="I16" s="143"/>
      <c r="J16" s="46"/>
      <c r="K16" s="50"/>
    </row>
    <row r="17" s="1" customFormat="1" ht="14.4" customHeight="1">
      <c r="B17" s="45"/>
      <c r="C17" s="46"/>
      <c r="D17" s="39" t="s">
        <v>30</v>
      </c>
      <c r="E17" s="46"/>
      <c r="F17" s="46"/>
      <c r="G17" s="46"/>
      <c r="H17" s="46"/>
      <c r="I17" s="145" t="s">
        <v>28</v>
      </c>
      <c r="J17" s="34" t="str">
        <f>IF('Rekapitulace stavby'!AN13="Vyplň údaj","",IF('Rekapitulace stavby'!AN13="","",'Rekapitulace stavby'!AN13))</f>
        <v/>
      </c>
      <c r="K17" s="50"/>
    </row>
    <row r="18" s="1" customFormat="1" ht="18" customHeight="1">
      <c r="B18" s="45"/>
      <c r="C18" s="46"/>
      <c r="D18" s="46"/>
      <c r="E18" s="34" t="str">
        <f>IF('Rekapitulace stavby'!E14="Vyplň údaj","",IF('Rekapitulace stavby'!E14="","",'Rekapitulace stavby'!E14))</f>
        <v/>
      </c>
      <c r="F18" s="46"/>
      <c r="G18" s="46"/>
      <c r="H18" s="46"/>
      <c r="I18" s="145" t="s">
        <v>29</v>
      </c>
      <c r="J18" s="34" t="str">
        <f>IF('Rekapitulace stavby'!AN14="Vyplň údaj","",IF('Rekapitulace stavby'!AN14="","",'Rekapitulace stavby'!AN14))</f>
        <v/>
      </c>
      <c r="K18" s="50"/>
    </row>
    <row r="19" s="1" customFormat="1" ht="6.96" customHeight="1">
      <c r="B19" s="45"/>
      <c r="C19" s="46"/>
      <c r="D19" s="46"/>
      <c r="E19" s="46"/>
      <c r="F19" s="46"/>
      <c r="G19" s="46"/>
      <c r="H19" s="46"/>
      <c r="I19" s="143"/>
      <c r="J19" s="46"/>
      <c r="K19" s="50"/>
    </row>
    <row r="20" s="1" customFormat="1" ht="14.4" customHeight="1">
      <c r="B20" s="45"/>
      <c r="C20" s="46"/>
      <c r="D20" s="39" t="s">
        <v>32</v>
      </c>
      <c r="E20" s="46"/>
      <c r="F20" s="46"/>
      <c r="G20" s="46"/>
      <c r="H20" s="46"/>
      <c r="I20" s="145" t="s">
        <v>28</v>
      </c>
      <c r="J20" s="34" t="str">
        <f>IF('Rekapitulace stavby'!AN16="","",'Rekapitulace stavby'!AN16)</f>
        <v/>
      </c>
      <c r="K20" s="50"/>
    </row>
    <row r="21" s="1" customFormat="1" ht="18" customHeight="1">
      <c r="B21" s="45"/>
      <c r="C21" s="46"/>
      <c r="D21" s="46"/>
      <c r="E21" s="34" t="str">
        <f>IF('Rekapitulace stavby'!E17="","",'Rekapitulace stavby'!E17)</f>
        <v xml:space="preserve"> </v>
      </c>
      <c r="F21" s="46"/>
      <c r="G21" s="46"/>
      <c r="H21" s="46"/>
      <c r="I21" s="145" t="s">
        <v>29</v>
      </c>
      <c r="J21" s="34" t="str">
        <f>IF('Rekapitulace stavby'!AN17="","",'Rekapitulace stavby'!AN17)</f>
        <v/>
      </c>
      <c r="K21" s="50"/>
    </row>
    <row r="22" s="1" customFormat="1" ht="6.96" customHeight="1">
      <c r="B22" s="45"/>
      <c r="C22" s="46"/>
      <c r="D22" s="46"/>
      <c r="E22" s="46"/>
      <c r="F22" s="46"/>
      <c r="G22" s="46"/>
      <c r="H22" s="46"/>
      <c r="I22" s="143"/>
      <c r="J22" s="46"/>
      <c r="K22" s="50"/>
    </row>
    <row r="23" s="1" customFormat="1" ht="14.4" customHeight="1">
      <c r="B23" s="45"/>
      <c r="C23" s="46"/>
      <c r="D23" s="39" t="s">
        <v>34</v>
      </c>
      <c r="E23" s="46"/>
      <c r="F23" s="46"/>
      <c r="G23" s="46"/>
      <c r="H23" s="46"/>
      <c r="I23" s="143"/>
      <c r="J23" s="46"/>
      <c r="K23" s="50"/>
    </row>
    <row r="24" s="6" customFormat="1" ht="16.5" customHeight="1">
      <c r="B24" s="147"/>
      <c r="C24" s="148"/>
      <c r="D24" s="148"/>
      <c r="E24" s="43" t="s">
        <v>21</v>
      </c>
      <c r="F24" s="43"/>
      <c r="G24" s="43"/>
      <c r="H24" s="43"/>
      <c r="I24" s="149"/>
      <c r="J24" s="148"/>
      <c r="K24" s="150"/>
    </row>
    <row r="25" s="1" customFormat="1" ht="6.96" customHeight="1">
      <c r="B25" s="45"/>
      <c r="C25" s="46"/>
      <c r="D25" s="46"/>
      <c r="E25" s="46"/>
      <c r="F25" s="46"/>
      <c r="G25" s="46"/>
      <c r="H25" s="46"/>
      <c r="I25" s="143"/>
      <c r="J25" s="46"/>
      <c r="K25" s="50"/>
    </row>
    <row r="26" s="1" customFormat="1" ht="6.96" customHeight="1">
      <c r="B26" s="45"/>
      <c r="C26" s="46"/>
      <c r="D26" s="105"/>
      <c r="E26" s="105"/>
      <c r="F26" s="105"/>
      <c r="G26" s="105"/>
      <c r="H26" s="105"/>
      <c r="I26" s="151"/>
      <c r="J26" s="105"/>
      <c r="K26" s="152"/>
    </row>
    <row r="27" s="1" customFormat="1" ht="25.44" customHeight="1">
      <c r="B27" s="45"/>
      <c r="C27" s="46"/>
      <c r="D27" s="153" t="s">
        <v>36</v>
      </c>
      <c r="E27" s="46"/>
      <c r="F27" s="46"/>
      <c r="G27" s="46"/>
      <c r="H27" s="46"/>
      <c r="I27" s="143"/>
      <c r="J27" s="154">
        <f>ROUND(J82,2)</f>
        <v>0</v>
      </c>
      <c r="K27" s="50"/>
    </row>
    <row r="28" s="1" customFormat="1" ht="6.96" customHeight="1">
      <c r="B28" s="45"/>
      <c r="C28" s="46"/>
      <c r="D28" s="105"/>
      <c r="E28" s="105"/>
      <c r="F28" s="105"/>
      <c r="G28" s="105"/>
      <c r="H28" s="105"/>
      <c r="I28" s="151"/>
      <c r="J28" s="105"/>
      <c r="K28" s="152"/>
    </row>
    <row r="29" s="1" customFormat="1" ht="14.4" customHeight="1">
      <c r="B29" s="45"/>
      <c r="C29" s="46"/>
      <c r="D29" s="46"/>
      <c r="E29" s="46"/>
      <c r="F29" s="51" t="s">
        <v>38</v>
      </c>
      <c r="G29" s="46"/>
      <c r="H29" s="46"/>
      <c r="I29" s="155" t="s">
        <v>37</v>
      </c>
      <c r="J29" s="51" t="s">
        <v>39</v>
      </c>
      <c r="K29" s="50"/>
    </row>
    <row r="30" s="1" customFormat="1" ht="14.4" customHeight="1">
      <c r="B30" s="45"/>
      <c r="C30" s="46"/>
      <c r="D30" s="54" t="s">
        <v>40</v>
      </c>
      <c r="E30" s="54" t="s">
        <v>41</v>
      </c>
      <c r="F30" s="156">
        <f>ROUND(SUM(BE82:BE98), 2)</f>
        <v>0</v>
      </c>
      <c r="G30" s="46"/>
      <c r="H30" s="46"/>
      <c r="I30" s="157">
        <v>0.20999999999999999</v>
      </c>
      <c r="J30" s="156">
        <f>ROUND(ROUND((SUM(BE82:BE98)), 2)*I30, 2)</f>
        <v>0</v>
      </c>
      <c r="K30" s="50"/>
    </row>
    <row r="31" s="1" customFormat="1" ht="14.4" customHeight="1">
      <c r="B31" s="45"/>
      <c r="C31" s="46"/>
      <c r="D31" s="46"/>
      <c r="E31" s="54" t="s">
        <v>42</v>
      </c>
      <c r="F31" s="156">
        <f>ROUND(SUM(BF82:BF98), 2)</f>
        <v>0</v>
      </c>
      <c r="G31" s="46"/>
      <c r="H31" s="46"/>
      <c r="I31" s="157">
        <v>0.14999999999999999</v>
      </c>
      <c r="J31" s="156">
        <f>ROUND(ROUND((SUM(BF82:BF98)), 2)*I31, 2)</f>
        <v>0</v>
      </c>
      <c r="K31" s="50"/>
    </row>
    <row r="32" hidden="1" s="1" customFormat="1" ht="14.4" customHeight="1">
      <c r="B32" s="45"/>
      <c r="C32" s="46"/>
      <c r="D32" s="46"/>
      <c r="E32" s="54" t="s">
        <v>43</v>
      </c>
      <c r="F32" s="156">
        <f>ROUND(SUM(BG82:BG98), 2)</f>
        <v>0</v>
      </c>
      <c r="G32" s="46"/>
      <c r="H32" s="46"/>
      <c r="I32" s="157">
        <v>0.20999999999999999</v>
      </c>
      <c r="J32" s="156">
        <v>0</v>
      </c>
      <c r="K32" s="50"/>
    </row>
    <row r="33" hidden="1" s="1" customFormat="1" ht="14.4" customHeight="1">
      <c r="B33" s="45"/>
      <c r="C33" s="46"/>
      <c r="D33" s="46"/>
      <c r="E33" s="54" t="s">
        <v>44</v>
      </c>
      <c r="F33" s="156">
        <f>ROUND(SUM(BH82:BH98), 2)</f>
        <v>0</v>
      </c>
      <c r="G33" s="46"/>
      <c r="H33" s="46"/>
      <c r="I33" s="157">
        <v>0.14999999999999999</v>
      </c>
      <c r="J33" s="156">
        <v>0</v>
      </c>
      <c r="K33" s="50"/>
    </row>
    <row r="34" hidden="1" s="1" customFormat="1" ht="14.4" customHeight="1">
      <c r="B34" s="45"/>
      <c r="C34" s="46"/>
      <c r="D34" s="46"/>
      <c r="E34" s="54" t="s">
        <v>45</v>
      </c>
      <c r="F34" s="156">
        <f>ROUND(SUM(BI82:BI98), 2)</f>
        <v>0</v>
      </c>
      <c r="G34" s="46"/>
      <c r="H34" s="46"/>
      <c r="I34" s="157">
        <v>0</v>
      </c>
      <c r="J34" s="156">
        <v>0</v>
      </c>
      <c r="K34" s="50"/>
    </row>
    <row r="35" s="1" customFormat="1" ht="6.96" customHeight="1">
      <c r="B35" s="45"/>
      <c r="C35" s="46"/>
      <c r="D35" s="46"/>
      <c r="E35" s="46"/>
      <c r="F35" s="46"/>
      <c r="G35" s="46"/>
      <c r="H35" s="46"/>
      <c r="I35" s="143"/>
      <c r="J35" s="46"/>
      <c r="K35" s="50"/>
    </row>
    <row r="36" s="1" customFormat="1" ht="25.44" customHeight="1">
      <c r="B36" s="45"/>
      <c r="C36" s="158"/>
      <c r="D36" s="159" t="s">
        <v>46</v>
      </c>
      <c r="E36" s="97"/>
      <c r="F36" s="97"/>
      <c r="G36" s="160" t="s">
        <v>47</v>
      </c>
      <c r="H36" s="161" t="s">
        <v>48</v>
      </c>
      <c r="I36" s="162"/>
      <c r="J36" s="163">
        <f>SUM(J27:J34)</f>
        <v>0</v>
      </c>
      <c r="K36" s="164"/>
    </row>
    <row r="37" s="1" customFormat="1" ht="14.4" customHeight="1">
      <c r="B37" s="66"/>
      <c r="C37" s="67"/>
      <c r="D37" s="67"/>
      <c r="E37" s="67"/>
      <c r="F37" s="67"/>
      <c r="G37" s="67"/>
      <c r="H37" s="67"/>
      <c r="I37" s="165"/>
      <c r="J37" s="67"/>
      <c r="K37" s="68"/>
    </row>
    <row r="41" s="1" customFormat="1" ht="6.96" customHeight="1">
      <c r="B41" s="166"/>
      <c r="C41" s="167"/>
      <c r="D41" s="167"/>
      <c r="E41" s="167"/>
      <c r="F41" s="167"/>
      <c r="G41" s="167"/>
      <c r="H41" s="167"/>
      <c r="I41" s="168"/>
      <c r="J41" s="167"/>
      <c r="K41" s="169"/>
    </row>
    <row r="42" s="1" customFormat="1" ht="36.96" customHeight="1">
      <c r="B42" s="45"/>
      <c r="C42" s="29" t="s">
        <v>97</v>
      </c>
      <c r="D42" s="46"/>
      <c r="E42" s="46"/>
      <c r="F42" s="46"/>
      <c r="G42" s="46"/>
      <c r="H42" s="46"/>
      <c r="I42" s="143"/>
      <c r="J42" s="46"/>
      <c r="K42" s="50"/>
    </row>
    <row r="43" s="1" customFormat="1" ht="6.96" customHeight="1">
      <c r="B43" s="45"/>
      <c r="C43" s="46"/>
      <c r="D43" s="46"/>
      <c r="E43" s="46"/>
      <c r="F43" s="46"/>
      <c r="G43" s="46"/>
      <c r="H43" s="46"/>
      <c r="I43" s="143"/>
      <c r="J43" s="46"/>
      <c r="K43" s="50"/>
    </row>
    <row r="44" s="1" customFormat="1" ht="14.4" customHeight="1">
      <c r="B44" s="45"/>
      <c r="C44" s="39" t="s">
        <v>18</v>
      </c>
      <c r="D44" s="46"/>
      <c r="E44" s="46"/>
      <c r="F44" s="46"/>
      <c r="G44" s="46"/>
      <c r="H44" s="46"/>
      <c r="I44" s="143"/>
      <c r="J44" s="46"/>
      <c r="K44" s="50"/>
    </row>
    <row r="45" s="1" customFormat="1" ht="16.5" customHeight="1">
      <c r="B45" s="45"/>
      <c r="C45" s="46"/>
      <c r="D45" s="46"/>
      <c r="E45" s="142" t="str">
        <f>E7</f>
        <v>náměstí V.Řezáče</v>
      </c>
      <c r="F45" s="39"/>
      <c r="G45" s="39"/>
      <c r="H45" s="39"/>
      <c r="I45" s="143"/>
      <c r="J45" s="46"/>
      <c r="K45" s="50"/>
    </row>
    <row r="46" s="1" customFormat="1" ht="14.4" customHeight="1">
      <c r="B46" s="45"/>
      <c r="C46" s="39" t="s">
        <v>95</v>
      </c>
      <c r="D46" s="46"/>
      <c r="E46" s="46"/>
      <c r="F46" s="46"/>
      <c r="G46" s="46"/>
      <c r="H46" s="46"/>
      <c r="I46" s="143"/>
      <c r="J46" s="46"/>
      <c r="K46" s="50"/>
    </row>
    <row r="47" s="1" customFormat="1" ht="17.25" customHeight="1">
      <c r="B47" s="45"/>
      <c r="C47" s="46"/>
      <c r="D47" s="46"/>
      <c r="E47" s="144" t="str">
        <f>E9</f>
        <v>SK2804 - VON - SK2804 - VON</v>
      </c>
      <c r="F47" s="46"/>
      <c r="G47" s="46"/>
      <c r="H47" s="46"/>
      <c r="I47" s="143"/>
      <c r="J47" s="46"/>
      <c r="K47" s="50"/>
    </row>
    <row r="48" s="1" customFormat="1" ht="6.96" customHeight="1">
      <c r="B48" s="45"/>
      <c r="C48" s="46"/>
      <c r="D48" s="46"/>
      <c r="E48" s="46"/>
      <c r="F48" s="46"/>
      <c r="G48" s="46"/>
      <c r="H48" s="46"/>
      <c r="I48" s="143"/>
      <c r="J48" s="46"/>
      <c r="K48" s="50"/>
    </row>
    <row r="49" s="1" customFormat="1" ht="18" customHeight="1">
      <c r="B49" s="45"/>
      <c r="C49" s="39" t="s">
        <v>23</v>
      </c>
      <c r="D49" s="46"/>
      <c r="E49" s="46"/>
      <c r="F49" s="34" t="str">
        <f>F12</f>
        <v xml:space="preserve"> </v>
      </c>
      <c r="G49" s="46"/>
      <c r="H49" s="46"/>
      <c r="I49" s="145" t="s">
        <v>25</v>
      </c>
      <c r="J49" s="146" t="str">
        <f>IF(J12="","",J12)</f>
        <v>28. 3. 2018</v>
      </c>
      <c r="K49" s="50"/>
    </row>
    <row r="50" s="1" customFormat="1" ht="6.96" customHeight="1">
      <c r="B50" s="45"/>
      <c r="C50" s="46"/>
      <c r="D50" s="46"/>
      <c r="E50" s="46"/>
      <c r="F50" s="46"/>
      <c r="G50" s="46"/>
      <c r="H50" s="46"/>
      <c r="I50" s="143"/>
      <c r="J50" s="46"/>
      <c r="K50" s="50"/>
    </row>
    <row r="51" s="1" customFormat="1">
      <c r="B51" s="45"/>
      <c r="C51" s="39" t="s">
        <v>27</v>
      </c>
      <c r="D51" s="46"/>
      <c r="E51" s="46"/>
      <c r="F51" s="34" t="str">
        <f>E15</f>
        <v xml:space="preserve"> </v>
      </c>
      <c r="G51" s="46"/>
      <c r="H51" s="46"/>
      <c r="I51" s="145" t="s">
        <v>32</v>
      </c>
      <c r="J51" s="43" t="str">
        <f>E21</f>
        <v xml:space="preserve"> </v>
      </c>
      <c r="K51" s="50"/>
    </row>
    <row r="52" s="1" customFormat="1" ht="14.4" customHeight="1">
      <c r="B52" s="45"/>
      <c r="C52" s="39" t="s">
        <v>30</v>
      </c>
      <c r="D52" s="46"/>
      <c r="E52" s="46"/>
      <c r="F52" s="34" t="str">
        <f>IF(E18="","",E18)</f>
        <v/>
      </c>
      <c r="G52" s="46"/>
      <c r="H52" s="46"/>
      <c r="I52" s="143"/>
      <c r="J52" s="170"/>
      <c r="K52" s="50"/>
    </row>
    <row r="53" s="1" customFormat="1" ht="10.32" customHeight="1">
      <c r="B53" s="45"/>
      <c r="C53" s="46"/>
      <c r="D53" s="46"/>
      <c r="E53" s="46"/>
      <c r="F53" s="46"/>
      <c r="G53" s="46"/>
      <c r="H53" s="46"/>
      <c r="I53" s="143"/>
      <c r="J53" s="46"/>
      <c r="K53" s="50"/>
    </row>
    <row r="54" s="1" customFormat="1" ht="29.28" customHeight="1">
      <c r="B54" s="45"/>
      <c r="C54" s="171" t="s">
        <v>98</v>
      </c>
      <c r="D54" s="158"/>
      <c r="E54" s="158"/>
      <c r="F54" s="158"/>
      <c r="G54" s="158"/>
      <c r="H54" s="158"/>
      <c r="I54" s="172"/>
      <c r="J54" s="173" t="s">
        <v>99</v>
      </c>
      <c r="K54" s="174"/>
    </row>
    <row r="55" s="1" customFormat="1" ht="10.32" customHeight="1">
      <c r="B55" s="45"/>
      <c r="C55" s="46"/>
      <c r="D55" s="46"/>
      <c r="E55" s="46"/>
      <c r="F55" s="46"/>
      <c r="G55" s="46"/>
      <c r="H55" s="46"/>
      <c r="I55" s="143"/>
      <c r="J55" s="46"/>
      <c r="K55" s="50"/>
    </row>
    <row r="56" s="1" customFormat="1" ht="29.28" customHeight="1">
      <c r="B56" s="45"/>
      <c r="C56" s="175" t="s">
        <v>100</v>
      </c>
      <c r="D56" s="46"/>
      <c r="E56" s="46"/>
      <c r="F56" s="46"/>
      <c r="G56" s="46"/>
      <c r="H56" s="46"/>
      <c r="I56" s="143"/>
      <c r="J56" s="154">
        <f>J82</f>
        <v>0</v>
      </c>
      <c r="K56" s="50"/>
      <c r="AU56" s="23" t="s">
        <v>101</v>
      </c>
    </row>
    <row r="57" s="7" customFormat="1" ht="24.96" customHeight="1">
      <c r="B57" s="176"/>
      <c r="C57" s="177"/>
      <c r="D57" s="178" t="s">
        <v>1176</v>
      </c>
      <c r="E57" s="179"/>
      <c r="F57" s="179"/>
      <c r="G57" s="179"/>
      <c r="H57" s="179"/>
      <c r="I57" s="180"/>
      <c r="J57" s="181">
        <f>J83</f>
        <v>0</v>
      </c>
      <c r="K57" s="182"/>
    </row>
    <row r="58" s="8" customFormat="1" ht="19.92" customHeight="1">
      <c r="B58" s="183"/>
      <c r="C58" s="184"/>
      <c r="D58" s="185" t="s">
        <v>1177</v>
      </c>
      <c r="E58" s="186"/>
      <c r="F58" s="186"/>
      <c r="G58" s="186"/>
      <c r="H58" s="186"/>
      <c r="I58" s="187"/>
      <c r="J58" s="188">
        <f>J84</f>
        <v>0</v>
      </c>
      <c r="K58" s="189"/>
    </row>
    <row r="59" s="8" customFormat="1" ht="19.92" customHeight="1">
      <c r="B59" s="183"/>
      <c r="C59" s="184"/>
      <c r="D59" s="185" t="s">
        <v>1178</v>
      </c>
      <c r="E59" s="186"/>
      <c r="F59" s="186"/>
      <c r="G59" s="186"/>
      <c r="H59" s="186"/>
      <c r="I59" s="187"/>
      <c r="J59" s="188">
        <f>J90</f>
        <v>0</v>
      </c>
      <c r="K59" s="189"/>
    </row>
    <row r="60" s="8" customFormat="1" ht="19.92" customHeight="1">
      <c r="B60" s="183"/>
      <c r="C60" s="184"/>
      <c r="D60" s="185" t="s">
        <v>1179</v>
      </c>
      <c r="E60" s="186"/>
      <c r="F60" s="186"/>
      <c r="G60" s="186"/>
      <c r="H60" s="186"/>
      <c r="I60" s="187"/>
      <c r="J60" s="188">
        <f>J93</f>
        <v>0</v>
      </c>
      <c r="K60" s="189"/>
    </row>
    <row r="61" s="8" customFormat="1" ht="19.92" customHeight="1">
      <c r="B61" s="183"/>
      <c r="C61" s="184"/>
      <c r="D61" s="185" t="s">
        <v>1180</v>
      </c>
      <c r="E61" s="186"/>
      <c r="F61" s="186"/>
      <c r="G61" s="186"/>
      <c r="H61" s="186"/>
      <c r="I61" s="187"/>
      <c r="J61" s="188">
        <f>J95</f>
        <v>0</v>
      </c>
      <c r="K61" s="189"/>
    </row>
    <row r="62" s="8" customFormat="1" ht="19.92" customHeight="1">
      <c r="B62" s="183"/>
      <c r="C62" s="184"/>
      <c r="D62" s="185" t="s">
        <v>1181</v>
      </c>
      <c r="E62" s="186"/>
      <c r="F62" s="186"/>
      <c r="G62" s="186"/>
      <c r="H62" s="186"/>
      <c r="I62" s="187"/>
      <c r="J62" s="188">
        <f>J97</f>
        <v>0</v>
      </c>
      <c r="K62" s="189"/>
    </row>
    <row r="63" s="1" customFormat="1" ht="21.84" customHeight="1">
      <c r="B63" s="45"/>
      <c r="C63" s="46"/>
      <c r="D63" s="46"/>
      <c r="E63" s="46"/>
      <c r="F63" s="46"/>
      <c r="G63" s="46"/>
      <c r="H63" s="46"/>
      <c r="I63" s="143"/>
      <c r="J63" s="46"/>
      <c r="K63" s="50"/>
    </row>
    <row r="64" s="1" customFormat="1" ht="6.96" customHeight="1">
      <c r="B64" s="66"/>
      <c r="C64" s="67"/>
      <c r="D64" s="67"/>
      <c r="E64" s="67"/>
      <c r="F64" s="67"/>
      <c r="G64" s="67"/>
      <c r="H64" s="67"/>
      <c r="I64" s="165"/>
      <c r="J64" s="67"/>
      <c r="K64" s="68"/>
    </row>
    <row r="68" s="1" customFormat="1" ht="6.96" customHeight="1">
      <c r="B68" s="69"/>
      <c r="C68" s="70"/>
      <c r="D68" s="70"/>
      <c r="E68" s="70"/>
      <c r="F68" s="70"/>
      <c r="G68" s="70"/>
      <c r="H68" s="70"/>
      <c r="I68" s="168"/>
      <c r="J68" s="70"/>
      <c r="K68" s="70"/>
      <c r="L68" s="71"/>
    </row>
    <row r="69" s="1" customFormat="1" ht="36.96" customHeight="1">
      <c r="B69" s="45"/>
      <c r="C69" s="72" t="s">
        <v>118</v>
      </c>
      <c r="D69" s="73"/>
      <c r="E69" s="73"/>
      <c r="F69" s="73"/>
      <c r="G69" s="73"/>
      <c r="H69" s="73"/>
      <c r="I69" s="190"/>
      <c r="J69" s="73"/>
      <c r="K69" s="73"/>
      <c r="L69" s="71"/>
    </row>
    <row r="70" s="1" customFormat="1" ht="6.96" customHeight="1">
      <c r="B70" s="45"/>
      <c r="C70" s="73"/>
      <c r="D70" s="73"/>
      <c r="E70" s="73"/>
      <c r="F70" s="73"/>
      <c r="G70" s="73"/>
      <c r="H70" s="73"/>
      <c r="I70" s="190"/>
      <c r="J70" s="73"/>
      <c r="K70" s="73"/>
      <c r="L70" s="71"/>
    </row>
    <row r="71" s="1" customFormat="1" ht="14.4" customHeight="1">
      <c r="B71" s="45"/>
      <c r="C71" s="75" t="s">
        <v>18</v>
      </c>
      <c r="D71" s="73"/>
      <c r="E71" s="73"/>
      <c r="F71" s="73"/>
      <c r="G71" s="73"/>
      <c r="H71" s="73"/>
      <c r="I71" s="190"/>
      <c r="J71" s="73"/>
      <c r="K71" s="73"/>
      <c r="L71" s="71"/>
    </row>
    <row r="72" s="1" customFormat="1" ht="16.5" customHeight="1">
      <c r="B72" s="45"/>
      <c r="C72" s="73"/>
      <c r="D72" s="73"/>
      <c r="E72" s="191" t="str">
        <f>E7</f>
        <v>náměstí V.Řezáče</v>
      </c>
      <c r="F72" s="75"/>
      <c r="G72" s="75"/>
      <c r="H72" s="75"/>
      <c r="I72" s="190"/>
      <c r="J72" s="73"/>
      <c r="K72" s="73"/>
      <c r="L72" s="71"/>
    </row>
    <row r="73" s="1" customFormat="1" ht="14.4" customHeight="1">
      <c r="B73" s="45"/>
      <c r="C73" s="75" t="s">
        <v>95</v>
      </c>
      <c r="D73" s="73"/>
      <c r="E73" s="73"/>
      <c r="F73" s="73"/>
      <c r="G73" s="73"/>
      <c r="H73" s="73"/>
      <c r="I73" s="190"/>
      <c r="J73" s="73"/>
      <c r="K73" s="73"/>
      <c r="L73" s="71"/>
    </row>
    <row r="74" s="1" customFormat="1" ht="17.25" customHeight="1">
      <c r="B74" s="45"/>
      <c r="C74" s="73"/>
      <c r="D74" s="73"/>
      <c r="E74" s="81" t="str">
        <f>E9</f>
        <v>SK2804 - VON - SK2804 - VON</v>
      </c>
      <c r="F74" s="73"/>
      <c r="G74" s="73"/>
      <c r="H74" s="73"/>
      <c r="I74" s="190"/>
      <c r="J74" s="73"/>
      <c r="K74" s="73"/>
      <c r="L74" s="71"/>
    </row>
    <row r="75" s="1" customFormat="1" ht="6.96" customHeight="1">
      <c r="B75" s="45"/>
      <c r="C75" s="73"/>
      <c r="D75" s="73"/>
      <c r="E75" s="73"/>
      <c r="F75" s="73"/>
      <c r="G75" s="73"/>
      <c r="H75" s="73"/>
      <c r="I75" s="190"/>
      <c r="J75" s="73"/>
      <c r="K75" s="73"/>
      <c r="L75" s="71"/>
    </row>
    <row r="76" s="1" customFormat="1" ht="18" customHeight="1">
      <c r="B76" s="45"/>
      <c r="C76" s="75" t="s">
        <v>23</v>
      </c>
      <c r="D76" s="73"/>
      <c r="E76" s="73"/>
      <c r="F76" s="192" t="str">
        <f>F12</f>
        <v xml:space="preserve"> </v>
      </c>
      <c r="G76" s="73"/>
      <c r="H76" s="73"/>
      <c r="I76" s="193" t="s">
        <v>25</v>
      </c>
      <c r="J76" s="84" t="str">
        <f>IF(J12="","",J12)</f>
        <v>28. 3. 2018</v>
      </c>
      <c r="K76" s="73"/>
      <c r="L76" s="71"/>
    </row>
    <row r="77" s="1" customFormat="1" ht="6.96" customHeight="1">
      <c r="B77" s="45"/>
      <c r="C77" s="73"/>
      <c r="D77" s="73"/>
      <c r="E77" s="73"/>
      <c r="F77" s="73"/>
      <c r="G77" s="73"/>
      <c r="H77" s="73"/>
      <c r="I77" s="190"/>
      <c r="J77" s="73"/>
      <c r="K77" s="73"/>
      <c r="L77" s="71"/>
    </row>
    <row r="78" s="1" customFormat="1">
      <c r="B78" s="45"/>
      <c r="C78" s="75" t="s">
        <v>27</v>
      </c>
      <c r="D78" s="73"/>
      <c r="E78" s="73"/>
      <c r="F78" s="192" t="str">
        <f>E15</f>
        <v xml:space="preserve"> </v>
      </c>
      <c r="G78" s="73"/>
      <c r="H78" s="73"/>
      <c r="I78" s="193" t="s">
        <v>32</v>
      </c>
      <c r="J78" s="192" t="str">
        <f>E21</f>
        <v xml:space="preserve"> </v>
      </c>
      <c r="K78" s="73"/>
      <c r="L78" s="71"/>
    </row>
    <row r="79" s="1" customFormat="1" ht="14.4" customHeight="1">
      <c r="B79" s="45"/>
      <c r="C79" s="75" t="s">
        <v>30</v>
      </c>
      <c r="D79" s="73"/>
      <c r="E79" s="73"/>
      <c r="F79" s="192" t="str">
        <f>IF(E18="","",E18)</f>
        <v/>
      </c>
      <c r="G79" s="73"/>
      <c r="H79" s="73"/>
      <c r="I79" s="190"/>
      <c r="J79" s="73"/>
      <c r="K79" s="73"/>
      <c r="L79" s="71"/>
    </row>
    <row r="80" s="1" customFormat="1" ht="10.32" customHeight="1">
      <c r="B80" s="45"/>
      <c r="C80" s="73"/>
      <c r="D80" s="73"/>
      <c r="E80" s="73"/>
      <c r="F80" s="73"/>
      <c r="G80" s="73"/>
      <c r="H80" s="73"/>
      <c r="I80" s="190"/>
      <c r="J80" s="73"/>
      <c r="K80" s="73"/>
      <c r="L80" s="71"/>
    </row>
    <row r="81" s="9" customFormat="1" ht="29.28" customHeight="1">
      <c r="B81" s="194"/>
      <c r="C81" s="195" t="s">
        <v>119</v>
      </c>
      <c r="D81" s="196" t="s">
        <v>55</v>
      </c>
      <c r="E81" s="196" t="s">
        <v>51</v>
      </c>
      <c r="F81" s="196" t="s">
        <v>120</v>
      </c>
      <c r="G81" s="196" t="s">
        <v>121</v>
      </c>
      <c r="H81" s="196" t="s">
        <v>122</v>
      </c>
      <c r="I81" s="197" t="s">
        <v>123</v>
      </c>
      <c r="J81" s="196" t="s">
        <v>99</v>
      </c>
      <c r="K81" s="198" t="s">
        <v>124</v>
      </c>
      <c r="L81" s="199"/>
      <c r="M81" s="101" t="s">
        <v>125</v>
      </c>
      <c r="N81" s="102" t="s">
        <v>40</v>
      </c>
      <c r="O81" s="102" t="s">
        <v>126</v>
      </c>
      <c r="P81" s="102" t="s">
        <v>127</v>
      </c>
      <c r="Q81" s="102" t="s">
        <v>128</v>
      </c>
      <c r="R81" s="102" t="s">
        <v>129</v>
      </c>
      <c r="S81" s="102" t="s">
        <v>130</v>
      </c>
      <c r="T81" s="103" t="s">
        <v>131</v>
      </c>
    </row>
    <row r="82" s="1" customFormat="1" ht="29.28" customHeight="1">
      <c r="B82" s="45"/>
      <c r="C82" s="107" t="s">
        <v>100</v>
      </c>
      <c r="D82" s="73"/>
      <c r="E82" s="73"/>
      <c r="F82" s="73"/>
      <c r="G82" s="73"/>
      <c r="H82" s="73"/>
      <c r="I82" s="190"/>
      <c r="J82" s="200">
        <f>BK82</f>
        <v>0</v>
      </c>
      <c r="K82" s="73"/>
      <c r="L82" s="71"/>
      <c r="M82" s="104"/>
      <c r="N82" s="105"/>
      <c r="O82" s="105"/>
      <c r="P82" s="201">
        <f>P83</f>
        <v>0</v>
      </c>
      <c r="Q82" s="105"/>
      <c r="R82" s="201">
        <f>R83</f>
        <v>0</v>
      </c>
      <c r="S82" s="105"/>
      <c r="T82" s="202">
        <f>T83</f>
        <v>0</v>
      </c>
      <c r="AT82" s="23" t="s">
        <v>69</v>
      </c>
      <c r="AU82" s="23" t="s">
        <v>101</v>
      </c>
      <c r="BK82" s="203">
        <f>BK83</f>
        <v>0</v>
      </c>
    </row>
    <row r="83" s="10" customFormat="1" ht="37.44" customHeight="1">
      <c r="B83" s="204"/>
      <c r="C83" s="205"/>
      <c r="D83" s="206" t="s">
        <v>69</v>
      </c>
      <c r="E83" s="207" t="s">
        <v>1182</v>
      </c>
      <c r="F83" s="207" t="s">
        <v>1183</v>
      </c>
      <c r="G83" s="205"/>
      <c r="H83" s="205"/>
      <c r="I83" s="208"/>
      <c r="J83" s="209">
        <f>BK83</f>
        <v>0</v>
      </c>
      <c r="K83" s="205"/>
      <c r="L83" s="210"/>
      <c r="M83" s="211"/>
      <c r="N83" s="212"/>
      <c r="O83" s="212"/>
      <c r="P83" s="213">
        <f>P84+P90+P93+P95+P97</f>
        <v>0</v>
      </c>
      <c r="Q83" s="212"/>
      <c r="R83" s="213">
        <f>R84+R90+R93+R95+R97</f>
        <v>0</v>
      </c>
      <c r="S83" s="212"/>
      <c r="T83" s="214">
        <f>T84+T90+T93+T95+T97</f>
        <v>0</v>
      </c>
      <c r="AR83" s="215" t="s">
        <v>78</v>
      </c>
      <c r="AT83" s="216" t="s">
        <v>69</v>
      </c>
      <c r="AU83" s="216" t="s">
        <v>70</v>
      </c>
      <c r="AY83" s="215" t="s">
        <v>134</v>
      </c>
      <c r="BK83" s="217">
        <f>BK84+BK90+BK93+BK95+BK97</f>
        <v>0</v>
      </c>
    </row>
    <row r="84" s="10" customFormat="1" ht="19.92" customHeight="1">
      <c r="B84" s="204"/>
      <c r="C84" s="205"/>
      <c r="D84" s="206" t="s">
        <v>69</v>
      </c>
      <c r="E84" s="218" t="s">
        <v>1184</v>
      </c>
      <c r="F84" s="218" t="s">
        <v>1185</v>
      </c>
      <c r="G84" s="205"/>
      <c r="H84" s="205"/>
      <c r="I84" s="208"/>
      <c r="J84" s="219">
        <f>BK84</f>
        <v>0</v>
      </c>
      <c r="K84" s="205"/>
      <c r="L84" s="210"/>
      <c r="M84" s="211"/>
      <c r="N84" s="212"/>
      <c r="O84" s="212"/>
      <c r="P84" s="213">
        <f>SUM(P85:P89)</f>
        <v>0</v>
      </c>
      <c r="Q84" s="212"/>
      <c r="R84" s="213">
        <f>SUM(R85:R89)</f>
        <v>0</v>
      </c>
      <c r="S84" s="212"/>
      <c r="T84" s="214">
        <f>SUM(T85:T89)</f>
        <v>0</v>
      </c>
      <c r="AR84" s="215" t="s">
        <v>78</v>
      </c>
      <c r="AT84" s="216" t="s">
        <v>69</v>
      </c>
      <c r="AU84" s="216" t="s">
        <v>78</v>
      </c>
      <c r="AY84" s="215" t="s">
        <v>134</v>
      </c>
      <c r="BK84" s="217">
        <f>SUM(BK85:BK89)</f>
        <v>0</v>
      </c>
    </row>
    <row r="85" s="1" customFormat="1" ht="16.5" customHeight="1">
      <c r="B85" s="45"/>
      <c r="C85" s="220" t="s">
        <v>78</v>
      </c>
      <c r="D85" s="220" t="s">
        <v>136</v>
      </c>
      <c r="E85" s="221" t="s">
        <v>1186</v>
      </c>
      <c r="F85" s="222" t="s">
        <v>1187</v>
      </c>
      <c r="G85" s="223" t="s">
        <v>326</v>
      </c>
      <c r="H85" s="224">
        <v>1</v>
      </c>
      <c r="I85" s="225"/>
      <c r="J85" s="226">
        <f>ROUND(I85*H85,2)</f>
        <v>0</v>
      </c>
      <c r="K85" s="222" t="s">
        <v>21</v>
      </c>
      <c r="L85" s="71"/>
      <c r="M85" s="227" t="s">
        <v>21</v>
      </c>
      <c r="N85" s="228" t="s">
        <v>41</v>
      </c>
      <c r="O85" s="46"/>
      <c r="P85" s="229">
        <f>O85*H85</f>
        <v>0</v>
      </c>
      <c r="Q85" s="229">
        <v>0</v>
      </c>
      <c r="R85" s="229">
        <f>Q85*H85</f>
        <v>0</v>
      </c>
      <c r="S85" s="229">
        <v>0</v>
      </c>
      <c r="T85" s="230">
        <f>S85*H85</f>
        <v>0</v>
      </c>
      <c r="AR85" s="23" t="s">
        <v>141</v>
      </c>
      <c r="AT85" s="23" t="s">
        <v>136</v>
      </c>
      <c r="AU85" s="23" t="s">
        <v>80</v>
      </c>
      <c r="AY85" s="23" t="s">
        <v>134</v>
      </c>
      <c r="BE85" s="231">
        <f>IF(N85="základní",J85,0)</f>
        <v>0</v>
      </c>
      <c r="BF85" s="231">
        <f>IF(N85="snížená",J85,0)</f>
        <v>0</v>
      </c>
      <c r="BG85" s="231">
        <f>IF(N85="zákl. přenesená",J85,0)</f>
        <v>0</v>
      </c>
      <c r="BH85" s="231">
        <f>IF(N85="sníž. přenesená",J85,0)</f>
        <v>0</v>
      </c>
      <c r="BI85" s="231">
        <f>IF(N85="nulová",J85,0)</f>
        <v>0</v>
      </c>
      <c r="BJ85" s="23" t="s">
        <v>78</v>
      </c>
      <c r="BK85" s="231">
        <f>ROUND(I85*H85,2)</f>
        <v>0</v>
      </c>
      <c r="BL85" s="23" t="s">
        <v>141</v>
      </c>
      <c r="BM85" s="23" t="s">
        <v>80</v>
      </c>
    </row>
    <row r="86" s="1" customFormat="1" ht="25.5" customHeight="1">
      <c r="B86" s="45"/>
      <c r="C86" s="220" t="s">
        <v>80</v>
      </c>
      <c r="D86" s="220" t="s">
        <v>136</v>
      </c>
      <c r="E86" s="221" t="s">
        <v>1188</v>
      </c>
      <c r="F86" s="222" t="s">
        <v>1189</v>
      </c>
      <c r="G86" s="223" t="s">
        <v>326</v>
      </c>
      <c r="H86" s="224">
        <v>1</v>
      </c>
      <c r="I86" s="225"/>
      <c r="J86" s="226">
        <f>ROUND(I86*H86,2)</f>
        <v>0</v>
      </c>
      <c r="K86" s="222" t="s">
        <v>140</v>
      </c>
      <c r="L86" s="71"/>
      <c r="M86" s="227" t="s">
        <v>21</v>
      </c>
      <c r="N86" s="228" t="s">
        <v>41</v>
      </c>
      <c r="O86" s="46"/>
      <c r="P86" s="229">
        <f>O86*H86</f>
        <v>0</v>
      </c>
      <c r="Q86" s="229">
        <v>0</v>
      </c>
      <c r="R86" s="229">
        <f>Q86*H86</f>
        <v>0</v>
      </c>
      <c r="S86" s="229">
        <v>0</v>
      </c>
      <c r="T86" s="230">
        <f>S86*H86</f>
        <v>0</v>
      </c>
      <c r="AR86" s="23" t="s">
        <v>141</v>
      </c>
      <c r="AT86" s="23" t="s">
        <v>136</v>
      </c>
      <c r="AU86" s="23" t="s">
        <v>80</v>
      </c>
      <c r="AY86" s="23" t="s">
        <v>134</v>
      </c>
      <c r="BE86" s="231">
        <f>IF(N86="základní",J86,0)</f>
        <v>0</v>
      </c>
      <c r="BF86" s="231">
        <f>IF(N86="snížená",J86,0)</f>
        <v>0</v>
      </c>
      <c r="BG86" s="231">
        <f>IF(N86="zákl. přenesená",J86,0)</f>
        <v>0</v>
      </c>
      <c r="BH86" s="231">
        <f>IF(N86="sníž. přenesená",J86,0)</f>
        <v>0</v>
      </c>
      <c r="BI86" s="231">
        <f>IF(N86="nulová",J86,0)</f>
        <v>0</v>
      </c>
      <c r="BJ86" s="23" t="s">
        <v>78</v>
      </c>
      <c r="BK86" s="231">
        <f>ROUND(I86*H86,2)</f>
        <v>0</v>
      </c>
      <c r="BL86" s="23" t="s">
        <v>141</v>
      </c>
      <c r="BM86" s="23" t="s">
        <v>141</v>
      </c>
    </row>
    <row r="87" s="1" customFormat="1" ht="16.5" customHeight="1">
      <c r="B87" s="45"/>
      <c r="C87" s="220" t="s">
        <v>153</v>
      </c>
      <c r="D87" s="220" t="s">
        <v>136</v>
      </c>
      <c r="E87" s="221" t="s">
        <v>1190</v>
      </c>
      <c r="F87" s="222" t="s">
        <v>1191</v>
      </c>
      <c r="G87" s="223" t="s">
        <v>326</v>
      </c>
      <c r="H87" s="224">
        <v>1</v>
      </c>
      <c r="I87" s="225"/>
      <c r="J87" s="226">
        <f>ROUND(I87*H87,2)</f>
        <v>0</v>
      </c>
      <c r="K87" s="222" t="s">
        <v>21</v>
      </c>
      <c r="L87" s="71"/>
      <c r="M87" s="227" t="s">
        <v>21</v>
      </c>
      <c r="N87" s="228" t="s">
        <v>41</v>
      </c>
      <c r="O87" s="46"/>
      <c r="P87" s="229">
        <f>O87*H87</f>
        <v>0</v>
      </c>
      <c r="Q87" s="229">
        <v>0</v>
      </c>
      <c r="R87" s="229">
        <f>Q87*H87</f>
        <v>0</v>
      </c>
      <c r="S87" s="229">
        <v>0</v>
      </c>
      <c r="T87" s="230">
        <f>S87*H87</f>
        <v>0</v>
      </c>
      <c r="AR87" s="23" t="s">
        <v>141</v>
      </c>
      <c r="AT87" s="23" t="s">
        <v>136</v>
      </c>
      <c r="AU87" s="23" t="s">
        <v>80</v>
      </c>
      <c r="AY87" s="23" t="s">
        <v>134</v>
      </c>
      <c r="BE87" s="231">
        <f>IF(N87="základní",J87,0)</f>
        <v>0</v>
      </c>
      <c r="BF87" s="231">
        <f>IF(N87="snížená",J87,0)</f>
        <v>0</v>
      </c>
      <c r="BG87" s="231">
        <f>IF(N87="zákl. přenesená",J87,0)</f>
        <v>0</v>
      </c>
      <c r="BH87" s="231">
        <f>IF(N87="sníž. přenesená",J87,0)</f>
        <v>0</v>
      </c>
      <c r="BI87" s="231">
        <f>IF(N87="nulová",J87,0)</f>
        <v>0</v>
      </c>
      <c r="BJ87" s="23" t="s">
        <v>78</v>
      </c>
      <c r="BK87" s="231">
        <f>ROUND(I87*H87,2)</f>
        <v>0</v>
      </c>
      <c r="BL87" s="23" t="s">
        <v>141</v>
      </c>
      <c r="BM87" s="23" t="s">
        <v>156</v>
      </c>
    </row>
    <row r="88" s="1" customFormat="1" ht="25.5" customHeight="1">
      <c r="B88" s="45"/>
      <c r="C88" s="220" t="s">
        <v>141</v>
      </c>
      <c r="D88" s="220" t="s">
        <v>136</v>
      </c>
      <c r="E88" s="221" t="s">
        <v>1192</v>
      </c>
      <c r="F88" s="222" t="s">
        <v>1193</v>
      </c>
      <c r="G88" s="223" t="s">
        <v>326</v>
      </c>
      <c r="H88" s="224">
        <v>1</v>
      </c>
      <c r="I88" s="225"/>
      <c r="J88" s="226">
        <f>ROUND(I88*H88,2)</f>
        <v>0</v>
      </c>
      <c r="K88" s="222" t="s">
        <v>140</v>
      </c>
      <c r="L88" s="71"/>
      <c r="M88" s="227" t="s">
        <v>21</v>
      </c>
      <c r="N88" s="228" t="s">
        <v>41</v>
      </c>
      <c r="O88" s="46"/>
      <c r="P88" s="229">
        <f>O88*H88</f>
        <v>0</v>
      </c>
      <c r="Q88" s="229">
        <v>0</v>
      </c>
      <c r="R88" s="229">
        <f>Q88*H88</f>
        <v>0</v>
      </c>
      <c r="S88" s="229">
        <v>0</v>
      </c>
      <c r="T88" s="230">
        <f>S88*H88</f>
        <v>0</v>
      </c>
      <c r="AR88" s="23" t="s">
        <v>141</v>
      </c>
      <c r="AT88" s="23" t="s">
        <v>136</v>
      </c>
      <c r="AU88" s="23" t="s">
        <v>80</v>
      </c>
      <c r="AY88" s="23" t="s">
        <v>134</v>
      </c>
      <c r="BE88" s="231">
        <f>IF(N88="základní",J88,0)</f>
        <v>0</v>
      </c>
      <c r="BF88" s="231">
        <f>IF(N88="snížená",J88,0)</f>
        <v>0</v>
      </c>
      <c r="BG88" s="231">
        <f>IF(N88="zákl. přenesená",J88,0)</f>
        <v>0</v>
      </c>
      <c r="BH88" s="231">
        <f>IF(N88="sníž. přenesená",J88,0)</f>
        <v>0</v>
      </c>
      <c r="BI88" s="231">
        <f>IF(N88="nulová",J88,0)</f>
        <v>0</v>
      </c>
      <c r="BJ88" s="23" t="s">
        <v>78</v>
      </c>
      <c r="BK88" s="231">
        <f>ROUND(I88*H88,2)</f>
        <v>0</v>
      </c>
      <c r="BL88" s="23" t="s">
        <v>141</v>
      </c>
      <c r="BM88" s="23" t="s">
        <v>161</v>
      </c>
    </row>
    <row r="89" s="1" customFormat="1" ht="25.5" customHeight="1">
      <c r="B89" s="45"/>
      <c r="C89" s="220" t="s">
        <v>165</v>
      </c>
      <c r="D89" s="220" t="s">
        <v>136</v>
      </c>
      <c r="E89" s="221" t="s">
        <v>1194</v>
      </c>
      <c r="F89" s="222" t="s">
        <v>1195</v>
      </c>
      <c r="G89" s="223" t="s">
        <v>326</v>
      </c>
      <c r="H89" s="224">
        <v>1</v>
      </c>
      <c r="I89" s="225"/>
      <c r="J89" s="226">
        <f>ROUND(I89*H89,2)</f>
        <v>0</v>
      </c>
      <c r="K89" s="222" t="s">
        <v>140</v>
      </c>
      <c r="L89" s="71"/>
      <c r="M89" s="227" t="s">
        <v>21</v>
      </c>
      <c r="N89" s="228" t="s">
        <v>41</v>
      </c>
      <c r="O89" s="46"/>
      <c r="P89" s="229">
        <f>O89*H89</f>
        <v>0</v>
      </c>
      <c r="Q89" s="229">
        <v>0</v>
      </c>
      <c r="R89" s="229">
        <f>Q89*H89</f>
        <v>0</v>
      </c>
      <c r="S89" s="229">
        <v>0</v>
      </c>
      <c r="T89" s="230">
        <f>S89*H89</f>
        <v>0</v>
      </c>
      <c r="AR89" s="23" t="s">
        <v>141</v>
      </c>
      <c r="AT89" s="23" t="s">
        <v>136</v>
      </c>
      <c r="AU89" s="23" t="s">
        <v>80</v>
      </c>
      <c r="AY89" s="23" t="s">
        <v>134</v>
      </c>
      <c r="BE89" s="231">
        <f>IF(N89="základní",J89,0)</f>
        <v>0</v>
      </c>
      <c r="BF89" s="231">
        <f>IF(N89="snížená",J89,0)</f>
        <v>0</v>
      </c>
      <c r="BG89" s="231">
        <f>IF(N89="zákl. přenesená",J89,0)</f>
        <v>0</v>
      </c>
      <c r="BH89" s="231">
        <f>IF(N89="sníž. přenesená",J89,0)</f>
        <v>0</v>
      </c>
      <c r="BI89" s="231">
        <f>IF(N89="nulová",J89,0)</f>
        <v>0</v>
      </c>
      <c r="BJ89" s="23" t="s">
        <v>78</v>
      </c>
      <c r="BK89" s="231">
        <f>ROUND(I89*H89,2)</f>
        <v>0</v>
      </c>
      <c r="BL89" s="23" t="s">
        <v>141</v>
      </c>
      <c r="BM89" s="23" t="s">
        <v>166</v>
      </c>
    </row>
    <row r="90" s="10" customFormat="1" ht="29.88" customHeight="1">
      <c r="B90" s="204"/>
      <c r="C90" s="205"/>
      <c r="D90" s="206" t="s">
        <v>69</v>
      </c>
      <c r="E90" s="218" t="s">
        <v>1196</v>
      </c>
      <c r="F90" s="218" t="s">
        <v>1197</v>
      </c>
      <c r="G90" s="205"/>
      <c r="H90" s="205"/>
      <c r="I90" s="208"/>
      <c r="J90" s="219">
        <f>BK90</f>
        <v>0</v>
      </c>
      <c r="K90" s="205"/>
      <c r="L90" s="210"/>
      <c r="M90" s="211"/>
      <c r="N90" s="212"/>
      <c r="O90" s="212"/>
      <c r="P90" s="213">
        <f>SUM(P91:P92)</f>
        <v>0</v>
      </c>
      <c r="Q90" s="212"/>
      <c r="R90" s="213">
        <f>SUM(R91:R92)</f>
        <v>0</v>
      </c>
      <c r="S90" s="212"/>
      <c r="T90" s="214">
        <f>SUM(T91:T92)</f>
        <v>0</v>
      </c>
      <c r="AR90" s="215" t="s">
        <v>165</v>
      </c>
      <c r="AT90" s="216" t="s">
        <v>69</v>
      </c>
      <c r="AU90" s="216" t="s">
        <v>78</v>
      </c>
      <c r="AY90" s="215" t="s">
        <v>134</v>
      </c>
      <c r="BK90" s="217">
        <f>SUM(BK91:BK92)</f>
        <v>0</v>
      </c>
    </row>
    <row r="91" s="1" customFormat="1" ht="25.5" customHeight="1">
      <c r="B91" s="45"/>
      <c r="C91" s="220" t="s">
        <v>156</v>
      </c>
      <c r="D91" s="220" t="s">
        <v>136</v>
      </c>
      <c r="E91" s="221" t="s">
        <v>1198</v>
      </c>
      <c r="F91" s="222" t="s">
        <v>1199</v>
      </c>
      <c r="G91" s="223" t="s">
        <v>326</v>
      </c>
      <c r="H91" s="224">
        <v>1</v>
      </c>
      <c r="I91" s="225"/>
      <c r="J91" s="226">
        <f>ROUND(I91*H91,2)</f>
        <v>0</v>
      </c>
      <c r="K91" s="222" t="s">
        <v>140</v>
      </c>
      <c r="L91" s="71"/>
      <c r="M91" s="227" t="s">
        <v>21</v>
      </c>
      <c r="N91" s="228" t="s">
        <v>41</v>
      </c>
      <c r="O91" s="46"/>
      <c r="P91" s="229">
        <f>O91*H91</f>
        <v>0</v>
      </c>
      <c r="Q91" s="229">
        <v>0</v>
      </c>
      <c r="R91" s="229">
        <f>Q91*H91</f>
        <v>0</v>
      </c>
      <c r="S91" s="229">
        <v>0</v>
      </c>
      <c r="T91" s="230">
        <f>S91*H91</f>
        <v>0</v>
      </c>
      <c r="AR91" s="23" t="s">
        <v>141</v>
      </c>
      <c r="AT91" s="23" t="s">
        <v>136</v>
      </c>
      <c r="AU91" s="23" t="s">
        <v>80</v>
      </c>
      <c r="AY91" s="23" t="s">
        <v>134</v>
      </c>
      <c r="BE91" s="231">
        <f>IF(N91="základní",J91,0)</f>
        <v>0</v>
      </c>
      <c r="BF91" s="231">
        <f>IF(N91="snížená",J91,0)</f>
        <v>0</v>
      </c>
      <c r="BG91" s="231">
        <f>IF(N91="zákl. přenesená",J91,0)</f>
        <v>0</v>
      </c>
      <c r="BH91" s="231">
        <f>IF(N91="sníž. přenesená",J91,0)</f>
        <v>0</v>
      </c>
      <c r="BI91" s="231">
        <f>IF(N91="nulová",J91,0)</f>
        <v>0</v>
      </c>
      <c r="BJ91" s="23" t="s">
        <v>78</v>
      </c>
      <c r="BK91" s="231">
        <f>ROUND(I91*H91,2)</f>
        <v>0</v>
      </c>
      <c r="BL91" s="23" t="s">
        <v>141</v>
      </c>
      <c r="BM91" s="23" t="s">
        <v>151</v>
      </c>
    </row>
    <row r="92" s="1" customFormat="1" ht="38.25" customHeight="1">
      <c r="B92" s="45"/>
      <c r="C92" s="220" t="s">
        <v>171</v>
      </c>
      <c r="D92" s="220" t="s">
        <v>136</v>
      </c>
      <c r="E92" s="221" t="s">
        <v>1200</v>
      </c>
      <c r="F92" s="222" t="s">
        <v>1201</v>
      </c>
      <c r="G92" s="223" t="s">
        <v>326</v>
      </c>
      <c r="H92" s="224">
        <v>1</v>
      </c>
      <c r="I92" s="225"/>
      <c r="J92" s="226">
        <f>ROUND(I92*H92,2)</f>
        <v>0</v>
      </c>
      <c r="K92" s="222" t="s">
        <v>21</v>
      </c>
      <c r="L92" s="71"/>
      <c r="M92" s="227" t="s">
        <v>21</v>
      </c>
      <c r="N92" s="228" t="s">
        <v>41</v>
      </c>
      <c r="O92" s="46"/>
      <c r="P92" s="229">
        <f>O92*H92</f>
        <v>0</v>
      </c>
      <c r="Q92" s="229">
        <v>0</v>
      </c>
      <c r="R92" s="229">
        <f>Q92*H92</f>
        <v>0</v>
      </c>
      <c r="S92" s="229">
        <v>0</v>
      </c>
      <c r="T92" s="230">
        <f>S92*H92</f>
        <v>0</v>
      </c>
      <c r="AR92" s="23" t="s">
        <v>141</v>
      </c>
      <c r="AT92" s="23" t="s">
        <v>136</v>
      </c>
      <c r="AU92" s="23" t="s">
        <v>80</v>
      </c>
      <c r="AY92" s="23" t="s">
        <v>134</v>
      </c>
      <c r="BE92" s="231">
        <f>IF(N92="základní",J92,0)</f>
        <v>0</v>
      </c>
      <c r="BF92" s="231">
        <f>IF(N92="snížená",J92,0)</f>
        <v>0</v>
      </c>
      <c r="BG92" s="231">
        <f>IF(N92="zákl. přenesená",J92,0)</f>
        <v>0</v>
      </c>
      <c r="BH92" s="231">
        <f>IF(N92="sníž. přenesená",J92,0)</f>
        <v>0</v>
      </c>
      <c r="BI92" s="231">
        <f>IF(N92="nulová",J92,0)</f>
        <v>0</v>
      </c>
      <c r="BJ92" s="23" t="s">
        <v>78</v>
      </c>
      <c r="BK92" s="231">
        <f>ROUND(I92*H92,2)</f>
        <v>0</v>
      </c>
      <c r="BL92" s="23" t="s">
        <v>141</v>
      </c>
      <c r="BM92" s="23" t="s">
        <v>174</v>
      </c>
    </row>
    <row r="93" s="10" customFormat="1" ht="29.88" customHeight="1">
      <c r="B93" s="204"/>
      <c r="C93" s="205"/>
      <c r="D93" s="206" t="s">
        <v>69</v>
      </c>
      <c r="E93" s="218" t="s">
        <v>1202</v>
      </c>
      <c r="F93" s="218" t="s">
        <v>1203</v>
      </c>
      <c r="G93" s="205"/>
      <c r="H93" s="205"/>
      <c r="I93" s="208"/>
      <c r="J93" s="219">
        <f>BK93</f>
        <v>0</v>
      </c>
      <c r="K93" s="205"/>
      <c r="L93" s="210"/>
      <c r="M93" s="211"/>
      <c r="N93" s="212"/>
      <c r="O93" s="212"/>
      <c r="P93" s="213">
        <f>P94</f>
        <v>0</v>
      </c>
      <c r="Q93" s="212"/>
      <c r="R93" s="213">
        <f>R94</f>
        <v>0</v>
      </c>
      <c r="S93" s="212"/>
      <c r="T93" s="214">
        <f>T94</f>
        <v>0</v>
      </c>
      <c r="AR93" s="215" t="s">
        <v>165</v>
      </c>
      <c r="AT93" s="216" t="s">
        <v>69</v>
      </c>
      <c r="AU93" s="216" t="s">
        <v>78</v>
      </c>
      <c r="AY93" s="215" t="s">
        <v>134</v>
      </c>
      <c r="BK93" s="217">
        <f>BK94</f>
        <v>0</v>
      </c>
    </row>
    <row r="94" s="1" customFormat="1" ht="25.5" customHeight="1">
      <c r="B94" s="45"/>
      <c r="C94" s="220" t="s">
        <v>161</v>
      </c>
      <c r="D94" s="220" t="s">
        <v>136</v>
      </c>
      <c r="E94" s="221" t="s">
        <v>1204</v>
      </c>
      <c r="F94" s="222" t="s">
        <v>1205</v>
      </c>
      <c r="G94" s="223" t="s">
        <v>326</v>
      </c>
      <c r="H94" s="224">
        <v>1</v>
      </c>
      <c r="I94" s="225"/>
      <c r="J94" s="226">
        <f>ROUND(I94*H94,2)</f>
        <v>0</v>
      </c>
      <c r="K94" s="222" t="s">
        <v>140</v>
      </c>
      <c r="L94" s="71"/>
      <c r="M94" s="227" t="s">
        <v>21</v>
      </c>
      <c r="N94" s="228" t="s">
        <v>41</v>
      </c>
      <c r="O94" s="46"/>
      <c r="P94" s="229">
        <f>O94*H94</f>
        <v>0</v>
      </c>
      <c r="Q94" s="229">
        <v>0</v>
      </c>
      <c r="R94" s="229">
        <f>Q94*H94</f>
        <v>0</v>
      </c>
      <c r="S94" s="229">
        <v>0</v>
      </c>
      <c r="T94" s="230">
        <f>S94*H94</f>
        <v>0</v>
      </c>
      <c r="AR94" s="23" t="s">
        <v>141</v>
      </c>
      <c r="AT94" s="23" t="s">
        <v>136</v>
      </c>
      <c r="AU94" s="23" t="s">
        <v>80</v>
      </c>
      <c r="AY94" s="23" t="s">
        <v>134</v>
      </c>
      <c r="BE94" s="231">
        <f>IF(N94="základní",J94,0)</f>
        <v>0</v>
      </c>
      <c r="BF94" s="231">
        <f>IF(N94="snížená",J94,0)</f>
        <v>0</v>
      </c>
      <c r="BG94" s="231">
        <f>IF(N94="zákl. přenesená",J94,0)</f>
        <v>0</v>
      </c>
      <c r="BH94" s="231">
        <f>IF(N94="sníž. přenesená",J94,0)</f>
        <v>0</v>
      </c>
      <c r="BI94" s="231">
        <f>IF(N94="nulová",J94,0)</f>
        <v>0</v>
      </c>
      <c r="BJ94" s="23" t="s">
        <v>78</v>
      </c>
      <c r="BK94" s="231">
        <f>ROUND(I94*H94,2)</f>
        <v>0</v>
      </c>
      <c r="BL94" s="23" t="s">
        <v>141</v>
      </c>
      <c r="BM94" s="23" t="s">
        <v>177</v>
      </c>
    </row>
    <row r="95" s="10" customFormat="1" ht="29.88" customHeight="1">
      <c r="B95" s="204"/>
      <c r="C95" s="205"/>
      <c r="D95" s="206" t="s">
        <v>69</v>
      </c>
      <c r="E95" s="218" t="s">
        <v>1206</v>
      </c>
      <c r="F95" s="218" t="s">
        <v>1207</v>
      </c>
      <c r="G95" s="205"/>
      <c r="H95" s="205"/>
      <c r="I95" s="208"/>
      <c r="J95" s="219">
        <f>BK95</f>
        <v>0</v>
      </c>
      <c r="K95" s="205"/>
      <c r="L95" s="210"/>
      <c r="M95" s="211"/>
      <c r="N95" s="212"/>
      <c r="O95" s="212"/>
      <c r="P95" s="213">
        <f>P96</f>
        <v>0</v>
      </c>
      <c r="Q95" s="212"/>
      <c r="R95" s="213">
        <f>R96</f>
        <v>0</v>
      </c>
      <c r="S95" s="212"/>
      <c r="T95" s="214">
        <f>T96</f>
        <v>0</v>
      </c>
      <c r="AR95" s="215" t="s">
        <v>165</v>
      </c>
      <c r="AT95" s="216" t="s">
        <v>69</v>
      </c>
      <c r="AU95" s="216" t="s">
        <v>78</v>
      </c>
      <c r="AY95" s="215" t="s">
        <v>134</v>
      </c>
      <c r="BK95" s="217">
        <f>BK96</f>
        <v>0</v>
      </c>
    </row>
    <row r="96" s="1" customFormat="1" ht="16.5" customHeight="1">
      <c r="B96" s="45"/>
      <c r="C96" s="220" t="s">
        <v>178</v>
      </c>
      <c r="D96" s="220" t="s">
        <v>136</v>
      </c>
      <c r="E96" s="221" t="s">
        <v>1208</v>
      </c>
      <c r="F96" s="222" t="s">
        <v>1209</v>
      </c>
      <c r="G96" s="223" t="s">
        <v>326</v>
      </c>
      <c r="H96" s="224">
        <v>1</v>
      </c>
      <c r="I96" s="225"/>
      <c r="J96" s="226">
        <f>ROUND(I96*H96,2)</f>
        <v>0</v>
      </c>
      <c r="K96" s="222" t="s">
        <v>140</v>
      </c>
      <c r="L96" s="71"/>
      <c r="M96" s="227" t="s">
        <v>21</v>
      </c>
      <c r="N96" s="228" t="s">
        <v>41</v>
      </c>
      <c r="O96" s="46"/>
      <c r="P96" s="229">
        <f>O96*H96</f>
        <v>0</v>
      </c>
      <c r="Q96" s="229">
        <v>0</v>
      </c>
      <c r="R96" s="229">
        <f>Q96*H96</f>
        <v>0</v>
      </c>
      <c r="S96" s="229">
        <v>0</v>
      </c>
      <c r="T96" s="230">
        <f>S96*H96</f>
        <v>0</v>
      </c>
      <c r="AR96" s="23" t="s">
        <v>141</v>
      </c>
      <c r="AT96" s="23" t="s">
        <v>136</v>
      </c>
      <c r="AU96" s="23" t="s">
        <v>80</v>
      </c>
      <c r="AY96" s="23" t="s">
        <v>134</v>
      </c>
      <c r="BE96" s="231">
        <f>IF(N96="základní",J96,0)</f>
        <v>0</v>
      </c>
      <c r="BF96" s="231">
        <f>IF(N96="snížená",J96,0)</f>
        <v>0</v>
      </c>
      <c r="BG96" s="231">
        <f>IF(N96="zákl. přenesená",J96,0)</f>
        <v>0</v>
      </c>
      <c r="BH96" s="231">
        <f>IF(N96="sníž. přenesená",J96,0)</f>
        <v>0</v>
      </c>
      <c r="BI96" s="231">
        <f>IF(N96="nulová",J96,0)</f>
        <v>0</v>
      </c>
      <c r="BJ96" s="23" t="s">
        <v>78</v>
      </c>
      <c r="BK96" s="231">
        <f>ROUND(I96*H96,2)</f>
        <v>0</v>
      </c>
      <c r="BL96" s="23" t="s">
        <v>141</v>
      </c>
      <c r="BM96" s="23" t="s">
        <v>181</v>
      </c>
    </row>
    <row r="97" s="10" customFormat="1" ht="29.88" customHeight="1">
      <c r="B97" s="204"/>
      <c r="C97" s="205"/>
      <c r="D97" s="206" t="s">
        <v>69</v>
      </c>
      <c r="E97" s="218" t="s">
        <v>1210</v>
      </c>
      <c r="F97" s="218" t="s">
        <v>1211</v>
      </c>
      <c r="G97" s="205"/>
      <c r="H97" s="205"/>
      <c r="I97" s="208"/>
      <c r="J97" s="219">
        <f>BK97</f>
        <v>0</v>
      </c>
      <c r="K97" s="205"/>
      <c r="L97" s="210"/>
      <c r="M97" s="211"/>
      <c r="N97" s="212"/>
      <c r="O97" s="212"/>
      <c r="P97" s="213">
        <f>P98</f>
        <v>0</v>
      </c>
      <c r="Q97" s="212"/>
      <c r="R97" s="213">
        <f>R98</f>
        <v>0</v>
      </c>
      <c r="S97" s="212"/>
      <c r="T97" s="214">
        <f>T98</f>
        <v>0</v>
      </c>
      <c r="AR97" s="215" t="s">
        <v>165</v>
      </c>
      <c r="AT97" s="216" t="s">
        <v>69</v>
      </c>
      <c r="AU97" s="216" t="s">
        <v>78</v>
      </c>
      <c r="AY97" s="215" t="s">
        <v>134</v>
      </c>
      <c r="BK97" s="217">
        <f>BK98</f>
        <v>0</v>
      </c>
    </row>
    <row r="98" s="1" customFormat="1" ht="16.5" customHeight="1">
      <c r="B98" s="45"/>
      <c r="C98" s="220" t="s">
        <v>166</v>
      </c>
      <c r="D98" s="220" t="s">
        <v>136</v>
      </c>
      <c r="E98" s="221" t="s">
        <v>1212</v>
      </c>
      <c r="F98" s="222" t="s">
        <v>1213</v>
      </c>
      <c r="G98" s="223" t="s">
        <v>326</v>
      </c>
      <c r="H98" s="224">
        <v>1</v>
      </c>
      <c r="I98" s="225"/>
      <c r="J98" s="226">
        <f>ROUND(I98*H98,2)</f>
        <v>0</v>
      </c>
      <c r="K98" s="222" t="s">
        <v>21</v>
      </c>
      <c r="L98" s="71"/>
      <c r="M98" s="227" t="s">
        <v>21</v>
      </c>
      <c r="N98" s="280" t="s">
        <v>41</v>
      </c>
      <c r="O98" s="278"/>
      <c r="P98" s="281">
        <f>O98*H98</f>
        <v>0</v>
      </c>
      <c r="Q98" s="281">
        <v>0</v>
      </c>
      <c r="R98" s="281">
        <f>Q98*H98</f>
        <v>0</v>
      </c>
      <c r="S98" s="281">
        <v>0</v>
      </c>
      <c r="T98" s="282">
        <f>S98*H98</f>
        <v>0</v>
      </c>
      <c r="AR98" s="23" t="s">
        <v>141</v>
      </c>
      <c r="AT98" s="23" t="s">
        <v>136</v>
      </c>
      <c r="AU98" s="23" t="s">
        <v>80</v>
      </c>
      <c r="AY98" s="23" t="s">
        <v>134</v>
      </c>
      <c r="BE98" s="231">
        <f>IF(N98="základní",J98,0)</f>
        <v>0</v>
      </c>
      <c r="BF98" s="231">
        <f>IF(N98="snížená",J98,0)</f>
        <v>0</v>
      </c>
      <c r="BG98" s="231">
        <f>IF(N98="zákl. přenesená",J98,0)</f>
        <v>0</v>
      </c>
      <c r="BH98" s="231">
        <f>IF(N98="sníž. přenesená",J98,0)</f>
        <v>0</v>
      </c>
      <c r="BI98" s="231">
        <f>IF(N98="nulová",J98,0)</f>
        <v>0</v>
      </c>
      <c r="BJ98" s="23" t="s">
        <v>78</v>
      </c>
      <c r="BK98" s="231">
        <f>ROUND(I98*H98,2)</f>
        <v>0</v>
      </c>
      <c r="BL98" s="23" t="s">
        <v>141</v>
      </c>
      <c r="BM98" s="23" t="s">
        <v>186</v>
      </c>
    </row>
    <row r="99" s="1" customFormat="1" ht="6.96" customHeight="1">
      <c r="B99" s="66"/>
      <c r="C99" s="67"/>
      <c r="D99" s="67"/>
      <c r="E99" s="67"/>
      <c r="F99" s="67"/>
      <c r="G99" s="67"/>
      <c r="H99" s="67"/>
      <c r="I99" s="165"/>
      <c r="J99" s="67"/>
      <c r="K99" s="67"/>
      <c r="L99" s="71"/>
    </row>
  </sheetData>
  <sheetProtection sheet="1" autoFilter="0" formatColumns="0" formatRows="0" objects="1" scenarios="1" spinCount="100000" saltValue="75LZifde1INghNPX1oqe4vaySDHXJEcfc6sVZLzUoxlIiB0QRfdX4KJ93tYMP+6nhY0RlXdS0KDHKgKxaAbEwQ==" hashValue="D+3DXzc0ybptr4XrUnG8ZSjh2QUO9xTS/jlirxTON2MLfamKwjvxGqSit8IVIvbKYapdNeOEP2xmgMvAwowveg==" algorithmName="SHA-512" password="CC35"/>
  <autoFilter ref="C81:K98"/>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83" customWidth="1"/>
    <col min="2" max="2" width="1.664063" style="283" customWidth="1"/>
    <col min="3" max="4" width="5" style="283" customWidth="1"/>
    <col min="5" max="5" width="11.67" style="283" customWidth="1"/>
    <col min="6" max="6" width="9.17" style="283" customWidth="1"/>
    <col min="7" max="7" width="5" style="283" customWidth="1"/>
    <col min="8" max="8" width="77.83" style="283" customWidth="1"/>
    <col min="9" max="10" width="20" style="283" customWidth="1"/>
    <col min="11" max="11" width="1.664063" style="283" customWidth="1"/>
  </cols>
  <sheetData>
    <row r="1" ht="37.5" customHeight="1"/>
    <row r="2" ht="7.5" customHeight="1">
      <c r="B2" s="284"/>
      <c r="C2" s="285"/>
      <c r="D2" s="285"/>
      <c r="E2" s="285"/>
      <c r="F2" s="285"/>
      <c r="G2" s="285"/>
      <c r="H2" s="285"/>
      <c r="I2" s="285"/>
      <c r="J2" s="285"/>
      <c r="K2" s="286"/>
    </row>
    <row r="3" s="14" customFormat="1" ht="45" customHeight="1">
      <c r="B3" s="287"/>
      <c r="C3" s="288" t="s">
        <v>1214</v>
      </c>
      <c r="D3" s="288"/>
      <c r="E3" s="288"/>
      <c r="F3" s="288"/>
      <c r="G3" s="288"/>
      <c r="H3" s="288"/>
      <c r="I3" s="288"/>
      <c r="J3" s="288"/>
      <c r="K3" s="289"/>
    </row>
    <row r="4" ht="25.5" customHeight="1">
      <c r="B4" s="290"/>
      <c r="C4" s="291" t="s">
        <v>1215</v>
      </c>
      <c r="D4" s="291"/>
      <c r="E4" s="291"/>
      <c r="F4" s="291"/>
      <c r="G4" s="291"/>
      <c r="H4" s="291"/>
      <c r="I4" s="291"/>
      <c r="J4" s="291"/>
      <c r="K4" s="292"/>
    </row>
    <row r="5" ht="5.25" customHeight="1">
      <c r="B5" s="290"/>
      <c r="C5" s="293"/>
      <c r="D5" s="293"/>
      <c r="E5" s="293"/>
      <c r="F5" s="293"/>
      <c r="G5" s="293"/>
      <c r="H5" s="293"/>
      <c r="I5" s="293"/>
      <c r="J5" s="293"/>
      <c r="K5" s="292"/>
    </row>
    <row r="6" ht="15" customHeight="1">
      <c r="B6" s="290"/>
      <c r="C6" s="294" t="s">
        <v>1216</v>
      </c>
      <c r="D6" s="294"/>
      <c r="E6" s="294"/>
      <c r="F6" s="294"/>
      <c r="G6" s="294"/>
      <c r="H6" s="294"/>
      <c r="I6" s="294"/>
      <c r="J6" s="294"/>
      <c r="K6" s="292"/>
    </row>
    <row r="7" ht="15" customHeight="1">
      <c r="B7" s="295"/>
      <c r="C7" s="294" t="s">
        <v>1217</v>
      </c>
      <c r="D7" s="294"/>
      <c r="E7" s="294"/>
      <c r="F7" s="294"/>
      <c r="G7" s="294"/>
      <c r="H7" s="294"/>
      <c r="I7" s="294"/>
      <c r="J7" s="294"/>
      <c r="K7" s="292"/>
    </row>
    <row r="8" ht="12.75" customHeight="1">
      <c r="B8" s="295"/>
      <c r="C8" s="294"/>
      <c r="D8" s="294"/>
      <c r="E8" s="294"/>
      <c r="F8" s="294"/>
      <c r="G8" s="294"/>
      <c r="H8" s="294"/>
      <c r="I8" s="294"/>
      <c r="J8" s="294"/>
      <c r="K8" s="292"/>
    </row>
    <row r="9" ht="15" customHeight="1">
      <c r="B9" s="295"/>
      <c r="C9" s="294" t="s">
        <v>1218</v>
      </c>
      <c r="D9" s="294"/>
      <c r="E9" s="294"/>
      <c r="F9" s="294"/>
      <c r="G9" s="294"/>
      <c r="H9" s="294"/>
      <c r="I9" s="294"/>
      <c r="J9" s="294"/>
      <c r="K9" s="292"/>
    </row>
    <row r="10" ht="15" customHeight="1">
      <c r="B10" s="295"/>
      <c r="C10" s="294"/>
      <c r="D10" s="294" t="s">
        <v>1219</v>
      </c>
      <c r="E10" s="294"/>
      <c r="F10" s="294"/>
      <c r="G10" s="294"/>
      <c r="H10" s="294"/>
      <c r="I10" s="294"/>
      <c r="J10" s="294"/>
      <c r="K10" s="292"/>
    </row>
    <row r="11" ht="15" customHeight="1">
      <c r="B11" s="295"/>
      <c r="C11" s="296"/>
      <c r="D11" s="294" t="s">
        <v>1220</v>
      </c>
      <c r="E11" s="294"/>
      <c r="F11" s="294"/>
      <c r="G11" s="294"/>
      <c r="H11" s="294"/>
      <c r="I11" s="294"/>
      <c r="J11" s="294"/>
      <c r="K11" s="292"/>
    </row>
    <row r="12" ht="12.75" customHeight="1">
      <c r="B12" s="295"/>
      <c r="C12" s="296"/>
      <c r="D12" s="296"/>
      <c r="E12" s="296"/>
      <c r="F12" s="296"/>
      <c r="G12" s="296"/>
      <c r="H12" s="296"/>
      <c r="I12" s="296"/>
      <c r="J12" s="296"/>
      <c r="K12" s="292"/>
    </row>
    <row r="13" ht="15" customHeight="1">
      <c r="B13" s="295"/>
      <c r="C13" s="296"/>
      <c r="D13" s="294" t="s">
        <v>1221</v>
      </c>
      <c r="E13" s="294"/>
      <c r="F13" s="294"/>
      <c r="G13" s="294"/>
      <c r="H13" s="294"/>
      <c r="I13" s="294"/>
      <c r="J13" s="294"/>
      <c r="K13" s="292"/>
    </row>
    <row r="14" ht="15" customHeight="1">
      <c r="B14" s="295"/>
      <c r="C14" s="296"/>
      <c r="D14" s="294" t="s">
        <v>1222</v>
      </c>
      <c r="E14" s="294"/>
      <c r="F14" s="294"/>
      <c r="G14" s="294"/>
      <c r="H14" s="294"/>
      <c r="I14" s="294"/>
      <c r="J14" s="294"/>
      <c r="K14" s="292"/>
    </row>
    <row r="15" ht="15" customHeight="1">
      <c r="B15" s="295"/>
      <c r="C15" s="296"/>
      <c r="D15" s="294" t="s">
        <v>1223</v>
      </c>
      <c r="E15" s="294"/>
      <c r="F15" s="294"/>
      <c r="G15" s="294"/>
      <c r="H15" s="294"/>
      <c r="I15" s="294"/>
      <c r="J15" s="294"/>
      <c r="K15" s="292"/>
    </row>
    <row r="16" ht="15" customHeight="1">
      <c r="B16" s="295"/>
      <c r="C16" s="296"/>
      <c r="D16" s="296"/>
      <c r="E16" s="297" t="s">
        <v>77</v>
      </c>
      <c r="F16" s="294" t="s">
        <v>1224</v>
      </c>
      <c r="G16" s="294"/>
      <c r="H16" s="294"/>
      <c r="I16" s="294"/>
      <c r="J16" s="294"/>
      <c r="K16" s="292"/>
    </row>
    <row r="17" ht="15" customHeight="1">
      <c r="B17" s="295"/>
      <c r="C17" s="296"/>
      <c r="D17" s="296"/>
      <c r="E17" s="297" t="s">
        <v>1225</v>
      </c>
      <c r="F17" s="294" t="s">
        <v>1226</v>
      </c>
      <c r="G17" s="294"/>
      <c r="H17" s="294"/>
      <c r="I17" s="294"/>
      <c r="J17" s="294"/>
      <c r="K17" s="292"/>
    </row>
    <row r="18" ht="15" customHeight="1">
      <c r="B18" s="295"/>
      <c r="C18" s="296"/>
      <c r="D18" s="296"/>
      <c r="E18" s="297" t="s">
        <v>1227</v>
      </c>
      <c r="F18" s="294" t="s">
        <v>1228</v>
      </c>
      <c r="G18" s="294"/>
      <c r="H18" s="294"/>
      <c r="I18" s="294"/>
      <c r="J18" s="294"/>
      <c r="K18" s="292"/>
    </row>
    <row r="19" ht="15" customHeight="1">
      <c r="B19" s="295"/>
      <c r="C19" s="296"/>
      <c r="D19" s="296"/>
      <c r="E19" s="297" t="s">
        <v>1229</v>
      </c>
      <c r="F19" s="294" t="s">
        <v>1230</v>
      </c>
      <c r="G19" s="294"/>
      <c r="H19" s="294"/>
      <c r="I19" s="294"/>
      <c r="J19" s="294"/>
      <c r="K19" s="292"/>
    </row>
    <row r="20" ht="15" customHeight="1">
      <c r="B20" s="295"/>
      <c r="C20" s="296"/>
      <c r="D20" s="296"/>
      <c r="E20" s="297" t="s">
        <v>1231</v>
      </c>
      <c r="F20" s="294" t="s">
        <v>1232</v>
      </c>
      <c r="G20" s="294"/>
      <c r="H20" s="294"/>
      <c r="I20" s="294"/>
      <c r="J20" s="294"/>
      <c r="K20" s="292"/>
    </row>
    <row r="21" ht="15" customHeight="1">
      <c r="B21" s="295"/>
      <c r="C21" s="296"/>
      <c r="D21" s="296"/>
      <c r="E21" s="297" t="s">
        <v>1233</v>
      </c>
      <c r="F21" s="294" t="s">
        <v>1234</v>
      </c>
      <c r="G21" s="294"/>
      <c r="H21" s="294"/>
      <c r="I21" s="294"/>
      <c r="J21" s="294"/>
      <c r="K21" s="292"/>
    </row>
    <row r="22" ht="12.75" customHeight="1">
      <c r="B22" s="295"/>
      <c r="C22" s="296"/>
      <c r="D22" s="296"/>
      <c r="E22" s="296"/>
      <c r="F22" s="296"/>
      <c r="G22" s="296"/>
      <c r="H22" s="296"/>
      <c r="I22" s="296"/>
      <c r="J22" s="296"/>
      <c r="K22" s="292"/>
    </row>
    <row r="23" ht="15" customHeight="1">
      <c r="B23" s="295"/>
      <c r="C23" s="294" t="s">
        <v>1235</v>
      </c>
      <c r="D23" s="294"/>
      <c r="E23" s="294"/>
      <c r="F23" s="294"/>
      <c r="G23" s="294"/>
      <c r="H23" s="294"/>
      <c r="I23" s="294"/>
      <c r="J23" s="294"/>
      <c r="K23" s="292"/>
    </row>
    <row r="24" ht="15" customHeight="1">
      <c r="B24" s="295"/>
      <c r="C24" s="294" t="s">
        <v>1236</v>
      </c>
      <c r="D24" s="294"/>
      <c r="E24" s="294"/>
      <c r="F24" s="294"/>
      <c r="G24" s="294"/>
      <c r="H24" s="294"/>
      <c r="I24" s="294"/>
      <c r="J24" s="294"/>
      <c r="K24" s="292"/>
    </row>
    <row r="25" ht="15" customHeight="1">
      <c r="B25" s="295"/>
      <c r="C25" s="294"/>
      <c r="D25" s="294" t="s">
        <v>1237</v>
      </c>
      <c r="E25" s="294"/>
      <c r="F25" s="294"/>
      <c r="G25" s="294"/>
      <c r="H25" s="294"/>
      <c r="I25" s="294"/>
      <c r="J25" s="294"/>
      <c r="K25" s="292"/>
    </row>
    <row r="26" ht="15" customHeight="1">
      <c r="B26" s="295"/>
      <c r="C26" s="296"/>
      <c r="D26" s="294" t="s">
        <v>1238</v>
      </c>
      <c r="E26" s="294"/>
      <c r="F26" s="294"/>
      <c r="G26" s="294"/>
      <c r="H26" s="294"/>
      <c r="I26" s="294"/>
      <c r="J26" s="294"/>
      <c r="K26" s="292"/>
    </row>
    <row r="27" ht="12.75" customHeight="1">
      <c r="B27" s="295"/>
      <c r="C27" s="296"/>
      <c r="D27" s="296"/>
      <c r="E27" s="296"/>
      <c r="F27" s="296"/>
      <c r="G27" s="296"/>
      <c r="H27" s="296"/>
      <c r="I27" s="296"/>
      <c r="J27" s="296"/>
      <c r="K27" s="292"/>
    </row>
    <row r="28" ht="15" customHeight="1">
      <c r="B28" s="295"/>
      <c r="C28" s="296"/>
      <c r="D28" s="294" t="s">
        <v>1239</v>
      </c>
      <c r="E28" s="294"/>
      <c r="F28" s="294"/>
      <c r="G28" s="294"/>
      <c r="H28" s="294"/>
      <c r="I28" s="294"/>
      <c r="J28" s="294"/>
      <c r="K28" s="292"/>
    </row>
    <row r="29" ht="15" customHeight="1">
      <c r="B29" s="295"/>
      <c r="C29" s="296"/>
      <c r="D29" s="294" t="s">
        <v>1240</v>
      </c>
      <c r="E29" s="294"/>
      <c r="F29" s="294"/>
      <c r="G29" s="294"/>
      <c r="H29" s="294"/>
      <c r="I29" s="294"/>
      <c r="J29" s="294"/>
      <c r="K29" s="292"/>
    </row>
    <row r="30" ht="12.75" customHeight="1">
      <c r="B30" s="295"/>
      <c r="C30" s="296"/>
      <c r="D30" s="296"/>
      <c r="E30" s="296"/>
      <c r="F30" s="296"/>
      <c r="G30" s="296"/>
      <c r="H30" s="296"/>
      <c r="I30" s="296"/>
      <c r="J30" s="296"/>
      <c r="K30" s="292"/>
    </row>
    <row r="31" ht="15" customHeight="1">
      <c r="B31" s="295"/>
      <c r="C31" s="296"/>
      <c r="D31" s="294" t="s">
        <v>1241</v>
      </c>
      <c r="E31" s="294"/>
      <c r="F31" s="294"/>
      <c r="G31" s="294"/>
      <c r="H31" s="294"/>
      <c r="I31" s="294"/>
      <c r="J31" s="294"/>
      <c r="K31" s="292"/>
    </row>
    <row r="32" ht="15" customHeight="1">
      <c r="B32" s="295"/>
      <c r="C32" s="296"/>
      <c r="D32" s="294" t="s">
        <v>1242</v>
      </c>
      <c r="E32" s="294"/>
      <c r="F32" s="294"/>
      <c r="G32" s="294"/>
      <c r="H32" s="294"/>
      <c r="I32" s="294"/>
      <c r="J32" s="294"/>
      <c r="K32" s="292"/>
    </row>
    <row r="33" ht="15" customHeight="1">
      <c r="B33" s="295"/>
      <c r="C33" s="296"/>
      <c r="D33" s="294" t="s">
        <v>1243</v>
      </c>
      <c r="E33" s="294"/>
      <c r="F33" s="294"/>
      <c r="G33" s="294"/>
      <c r="H33" s="294"/>
      <c r="I33" s="294"/>
      <c r="J33" s="294"/>
      <c r="K33" s="292"/>
    </row>
    <row r="34" ht="15" customHeight="1">
      <c r="B34" s="295"/>
      <c r="C34" s="296"/>
      <c r="D34" s="294"/>
      <c r="E34" s="298" t="s">
        <v>119</v>
      </c>
      <c r="F34" s="294"/>
      <c r="G34" s="294" t="s">
        <v>1244</v>
      </c>
      <c r="H34" s="294"/>
      <c r="I34" s="294"/>
      <c r="J34" s="294"/>
      <c r="K34" s="292"/>
    </row>
    <row r="35" ht="30.75" customHeight="1">
      <c r="B35" s="295"/>
      <c r="C35" s="296"/>
      <c r="D35" s="294"/>
      <c r="E35" s="298" t="s">
        <v>1245</v>
      </c>
      <c r="F35" s="294"/>
      <c r="G35" s="294" t="s">
        <v>1246</v>
      </c>
      <c r="H35" s="294"/>
      <c r="I35" s="294"/>
      <c r="J35" s="294"/>
      <c r="K35" s="292"/>
    </row>
    <row r="36" ht="15" customHeight="1">
      <c r="B36" s="295"/>
      <c r="C36" s="296"/>
      <c r="D36" s="294"/>
      <c r="E36" s="298" t="s">
        <v>51</v>
      </c>
      <c r="F36" s="294"/>
      <c r="G36" s="294" t="s">
        <v>1247</v>
      </c>
      <c r="H36" s="294"/>
      <c r="I36" s="294"/>
      <c r="J36" s="294"/>
      <c r="K36" s="292"/>
    </row>
    <row r="37" ht="15" customHeight="1">
      <c r="B37" s="295"/>
      <c r="C37" s="296"/>
      <c r="D37" s="294"/>
      <c r="E37" s="298" t="s">
        <v>120</v>
      </c>
      <c r="F37" s="294"/>
      <c r="G37" s="294" t="s">
        <v>1248</v>
      </c>
      <c r="H37" s="294"/>
      <c r="I37" s="294"/>
      <c r="J37" s="294"/>
      <c r="K37" s="292"/>
    </row>
    <row r="38" ht="15" customHeight="1">
      <c r="B38" s="295"/>
      <c r="C38" s="296"/>
      <c r="D38" s="294"/>
      <c r="E38" s="298" t="s">
        <v>121</v>
      </c>
      <c r="F38" s="294"/>
      <c r="G38" s="294" t="s">
        <v>1249</v>
      </c>
      <c r="H38" s="294"/>
      <c r="I38" s="294"/>
      <c r="J38" s="294"/>
      <c r="K38" s="292"/>
    </row>
    <row r="39" ht="15" customHeight="1">
      <c r="B39" s="295"/>
      <c r="C39" s="296"/>
      <c r="D39" s="294"/>
      <c r="E39" s="298" t="s">
        <v>122</v>
      </c>
      <c r="F39" s="294"/>
      <c r="G39" s="294" t="s">
        <v>1250</v>
      </c>
      <c r="H39" s="294"/>
      <c r="I39" s="294"/>
      <c r="J39" s="294"/>
      <c r="K39" s="292"/>
    </row>
    <row r="40" ht="15" customHeight="1">
      <c r="B40" s="295"/>
      <c r="C40" s="296"/>
      <c r="D40" s="294"/>
      <c r="E40" s="298" t="s">
        <v>1251</v>
      </c>
      <c r="F40" s="294"/>
      <c r="G40" s="294" t="s">
        <v>1252</v>
      </c>
      <c r="H40" s="294"/>
      <c r="I40" s="294"/>
      <c r="J40" s="294"/>
      <c r="K40" s="292"/>
    </row>
    <row r="41" ht="15" customHeight="1">
      <c r="B41" s="295"/>
      <c r="C41" s="296"/>
      <c r="D41" s="294"/>
      <c r="E41" s="298"/>
      <c r="F41" s="294"/>
      <c r="G41" s="294" t="s">
        <v>1253</v>
      </c>
      <c r="H41" s="294"/>
      <c r="I41" s="294"/>
      <c r="J41" s="294"/>
      <c r="K41" s="292"/>
    </row>
    <row r="42" ht="15" customHeight="1">
      <c r="B42" s="295"/>
      <c r="C42" s="296"/>
      <c r="D42" s="294"/>
      <c r="E42" s="298" t="s">
        <v>1254</v>
      </c>
      <c r="F42" s="294"/>
      <c r="G42" s="294" t="s">
        <v>1255</v>
      </c>
      <c r="H42" s="294"/>
      <c r="I42" s="294"/>
      <c r="J42" s="294"/>
      <c r="K42" s="292"/>
    </row>
    <row r="43" ht="15" customHeight="1">
      <c r="B43" s="295"/>
      <c r="C43" s="296"/>
      <c r="D43" s="294"/>
      <c r="E43" s="298" t="s">
        <v>124</v>
      </c>
      <c r="F43" s="294"/>
      <c r="G43" s="294" t="s">
        <v>1256</v>
      </c>
      <c r="H43" s="294"/>
      <c r="I43" s="294"/>
      <c r="J43" s="294"/>
      <c r="K43" s="292"/>
    </row>
    <row r="44" ht="12.75" customHeight="1">
      <c r="B44" s="295"/>
      <c r="C44" s="296"/>
      <c r="D44" s="294"/>
      <c r="E44" s="294"/>
      <c r="F44" s="294"/>
      <c r="G44" s="294"/>
      <c r="H44" s="294"/>
      <c r="I44" s="294"/>
      <c r="J44" s="294"/>
      <c r="K44" s="292"/>
    </row>
    <row r="45" ht="15" customHeight="1">
      <c r="B45" s="295"/>
      <c r="C45" s="296"/>
      <c r="D45" s="294" t="s">
        <v>1257</v>
      </c>
      <c r="E45" s="294"/>
      <c r="F45" s="294"/>
      <c r="G45" s="294"/>
      <c r="H45" s="294"/>
      <c r="I45" s="294"/>
      <c r="J45" s="294"/>
      <c r="K45" s="292"/>
    </row>
    <row r="46" ht="15" customHeight="1">
      <c r="B46" s="295"/>
      <c r="C46" s="296"/>
      <c r="D46" s="296"/>
      <c r="E46" s="294" t="s">
        <v>1258</v>
      </c>
      <c r="F46" s="294"/>
      <c r="G46" s="294"/>
      <c r="H46" s="294"/>
      <c r="I46" s="294"/>
      <c r="J46" s="294"/>
      <c r="K46" s="292"/>
    </row>
    <row r="47" ht="15" customHeight="1">
      <c r="B47" s="295"/>
      <c r="C47" s="296"/>
      <c r="D47" s="296"/>
      <c r="E47" s="294" t="s">
        <v>1259</v>
      </c>
      <c r="F47" s="294"/>
      <c r="G47" s="294"/>
      <c r="H47" s="294"/>
      <c r="I47" s="294"/>
      <c r="J47" s="294"/>
      <c r="K47" s="292"/>
    </row>
    <row r="48" ht="15" customHeight="1">
      <c r="B48" s="295"/>
      <c r="C48" s="296"/>
      <c r="D48" s="296"/>
      <c r="E48" s="294" t="s">
        <v>1260</v>
      </c>
      <c r="F48" s="294"/>
      <c r="G48" s="294"/>
      <c r="H48" s="294"/>
      <c r="I48" s="294"/>
      <c r="J48" s="294"/>
      <c r="K48" s="292"/>
    </row>
    <row r="49" ht="15" customHeight="1">
      <c r="B49" s="295"/>
      <c r="C49" s="296"/>
      <c r="D49" s="294" t="s">
        <v>1261</v>
      </c>
      <c r="E49" s="294"/>
      <c r="F49" s="294"/>
      <c r="G49" s="294"/>
      <c r="H49" s="294"/>
      <c r="I49" s="294"/>
      <c r="J49" s="294"/>
      <c r="K49" s="292"/>
    </row>
    <row r="50" ht="25.5" customHeight="1">
      <c r="B50" s="290"/>
      <c r="C50" s="291" t="s">
        <v>1262</v>
      </c>
      <c r="D50" s="291"/>
      <c r="E50" s="291"/>
      <c r="F50" s="291"/>
      <c r="G50" s="291"/>
      <c r="H50" s="291"/>
      <c r="I50" s="291"/>
      <c r="J50" s="291"/>
      <c r="K50" s="292"/>
    </row>
    <row r="51" ht="5.25" customHeight="1">
      <c r="B51" s="290"/>
      <c r="C51" s="293"/>
      <c r="D51" s="293"/>
      <c r="E51" s="293"/>
      <c r="F51" s="293"/>
      <c r="G51" s="293"/>
      <c r="H51" s="293"/>
      <c r="I51" s="293"/>
      <c r="J51" s="293"/>
      <c r="K51" s="292"/>
    </row>
    <row r="52" ht="15" customHeight="1">
      <c r="B52" s="290"/>
      <c r="C52" s="294" t="s">
        <v>1263</v>
      </c>
      <c r="D52" s="294"/>
      <c r="E52" s="294"/>
      <c r="F52" s="294"/>
      <c r="G52" s="294"/>
      <c r="H52" s="294"/>
      <c r="I52" s="294"/>
      <c r="J52" s="294"/>
      <c r="K52" s="292"/>
    </row>
    <row r="53" ht="15" customHeight="1">
      <c r="B53" s="290"/>
      <c r="C53" s="294" t="s">
        <v>1264</v>
      </c>
      <c r="D53" s="294"/>
      <c r="E53" s="294"/>
      <c r="F53" s="294"/>
      <c r="G53" s="294"/>
      <c r="H53" s="294"/>
      <c r="I53" s="294"/>
      <c r="J53" s="294"/>
      <c r="K53" s="292"/>
    </row>
    <row r="54" ht="12.75" customHeight="1">
      <c r="B54" s="290"/>
      <c r="C54" s="294"/>
      <c r="D54" s="294"/>
      <c r="E54" s="294"/>
      <c r="F54" s="294"/>
      <c r="G54" s="294"/>
      <c r="H54" s="294"/>
      <c r="I54" s="294"/>
      <c r="J54" s="294"/>
      <c r="K54" s="292"/>
    </row>
    <row r="55" ht="15" customHeight="1">
      <c r="B55" s="290"/>
      <c r="C55" s="294" t="s">
        <v>1265</v>
      </c>
      <c r="D55" s="294"/>
      <c r="E55" s="294"/>
      <c r="F55" s="294"/>
      <c r="G55" s="294"/>
      <c r="H55" s="294"/>
      <c r="I55" s="294"/>
      <c r="J55" s="294"/>
      <c r="K55" s="292"/>
    </row>
    <row r="56" ht="15" customHeight="1">
      <c r="B56" s="290"/>
      <c r="C56" s="296"/>
      <c r="D56" s="294" t="s">
        <v>1266</v>
      </c>
      <c r="E56" s="294"/>
      <c r="F56" s="294"/>
      <c r="G56" s="294"/>
      <c r="H56" s="294"/>
      <c r="I56" s="294"/>
      <c r="J56" s="294"/>
      <c r="K56" s="292"/>
    </row>
    <row r="57" ht="15" customHeight="1">
      <c r="B57" s="290"/>
      <c r="C57" s="296"/>
      <c r="D57" s="294" t="s">
        <v>1267</v>
      </c>
      <c r="E57" s="294"/>
      <c r="F57" s="294"/>
      <c r="G57" s="294"/>
      <c r="H57" s="294"/>
      <c r="I57" s="294"/>
      <c r="J57" s="294"/>
      <c r="K57" s="292"/>
    </row>
    <row r="58" ht="15" customHeight="1">
      <c r="B58" s="290"/>
      <c r="C58" s="296"/>
      <c r="D58" s="294" t="s">
        <v>1268</v>
      </c>
      <c r="E58" s="294"/>
      <c r="F58" s="294"/>
      <c r="G58" s="294"/>
      <c r="H58" s="294"/>
      <c r="I58" s="294"/>
      <c r="J58" s="294"/>
      <c r="K58" s="292"/>
    </row>
    <row r="59" ht="15" customHeight="1">
      <c r="B59" s="290"/>
      <c r="C59" s="296"/>
      <c r="D59" s="294" t="s">
        <v>1269</v>
      </c>
      <c r="E59" s="294"/>
      <c r="F59" s="294"/>
      <c r="G59" s="294"/>
      <c r="H59" s="294"/>
      <c r="I59" s="294"/>
      <c r="J59" s="294"/>
      <c r="K59" s="292"/>
    </row>
    <row r="60" ht="15" customHeight="1">
      <c r="B60" s="290"/>
      <c r="C60" s="296"/>
      <c r="D60" s="299" t="s">
        <v>1270</v>
      </c>
      <c r="E60" s="299"/>
      <c r="F60" s="299"/>
      <c r="G60" s="299"/>
      <c r="H60" s="299"/>
      <c r="I60" s="299"/>
      <c r="J60" s="299"/>
      <c r="K60" s="292"/>
    </row>
    <row r="61" ht="15" customHeight="1">
      <c r="B61" s="290"/>
      <c r="C61" s="296"/>
      <c r="D61" s="294" t="s">
        <v>1271</v>
      </c>
      <c r="E61" s="294"/>
      <c r="F61" s="294"/>
      <c r="G61" s="294"/>
      <c r="H61" s="294"/>
      <c r="I61" s="294"/>
      <c r="J61" s="294"/>
      <c r="K61" s="292"/>
    </row>
    <row r="62" ht="12.75" customHeight="1">
      <c r="B62" s="290"/>
      <c r="C62" s="296"/>
      <c r="D62" s="296"/>
      <c r="E62" s="300"/>
      <c r="F62" s="296"/>
      <c r="G62" s="296"/>
      <c r="H62" s="296"/>
      <c r="I62" s="296"/>
      <c r="J62" s="296"/>
      <c r="K62" s="292"/>
    </row>
    <row r="63" ht="15" customHeight="1">
      <c r="B63" s="290"/>
      <c r="C63" s="296"/>
      <c r="D63" s="294" t="s">
        <v>1272</v>
      </c>
      <c r="E63" s="294"/>
      <c r="F63" s="294"/>
      <c r="G63" s="294"/>
      <c r="H63" s="294"/>
      <c r="I63" s="294"/>
      <c r="J63" s="294"/>
      <c r="K63" s="292"/>
    </row>
    <row r="64" ht="15" customHeight="1">
      <c r="B64" s="290"/>
      <c r="C64" s="296"/>
      <c r="D64" s="299" t="s">
        <v>1273</v>
      </c>
      <c r="E64" s="299"/>
      <c r="F64" s="299"/>
      <c r="G64" s="299"/>
      <c r="H64" s="299"/>
      <c r="I64" s="299"/>
      <c r="J64" s="299"/>
      <c r="K64" s="292"/>
    </row>
    <row r="65" ht="15" customHeight="1">
      <c r="B65" s="290"/>
      <c r="C65" s="296"/>
      <c r="D65" s="294" t="s">
        <v>1274</v>
      </c>
      <c r="E65" s="294"/>
      <c r="F65" s="294"/>
      <c r="G65" s="294"/>
      <c r="H65" s="294"/>
      <c r="I65" s="294"/>
      <c r="J65" s="294"/>
      <c r="K65" s="292"/>
    </row>
    <row r="66" ht="15" customHeight="1">
      <c r="B66" s="290"/>
      <c r="C66" s="296"/>
      <c r="D66" s="294" t="s">
        <v>1275</v>
      </c>
      <c r="E66" s="294"/>
      <c r="F66" s="294"/>
      <c r="G66" s="294"/>
      <c r="H66" s="294"/>
      <c r="I66" s="294"/>
      <c r="J66" s="294"/>
      <c r="K66" s="292"/>
    </row>
    <row r="67" ht="15" customHeight="1">
      <c r="B67" s="290"/>
      <c r="C67" s="296"/>
      <c r="D67" s="294" t="s">
        <v>1276</v>
      </c>
      <c r="E67" s="294"/>
      <c r="F67" s="294"/>
      <c r="G67" s="294"/>
      <c r="H67" s="294"/>
      <c r="I67" s="294"/>
      <c r="J67" s="294"/>
      <c r="K67" s="292"/>
    </row>
    <row r="68" ht="15" customHeight="1">
      <c r="B68" s="290"/>
      <c r="C68" s="296"/>
      <c r="D68" s="294" t="s">
        <v>1277</v>
      </c>
      <c r="E68" s="294"/>
      <c r="F68" s="294"/>
      <c r="G68" s="294"/>
      <c r="H68" s="294"/>
      <c r="I68" s="294"/>
      <c r="J68" s="294"/>
      <c r="K68" s="292"/>
    </row>
    <row r="69" ht="12.75" customHeight="1">
      <c r="B69" s="301"/>
      <c r="C69" s="302"/>
      <c r="D69" s="302"/>
      <c r="E69" s="302"/>
      <c r="F69" s="302"/>
      <c r="G69" s="302"/>
      <c r="H69" s="302"/>
      <c r="I69" s="302"/>
      <c r="J69" s="302"/>
      <c r="K69" s="303"/>
    </row>
    <row r="70" ht="18.75" customHeight="1">
      <c r="B70" s="304"/>
      <c r="C70" s="304"/>
      <c r="D70" s="304"/>
      <c r="E70" s="304"/>
      <c r="F70" s="304"/>
      <c r="G70" s="304"/>
      <c r="H70" s="304"/>
      <c r="I70" s="304"/>
      <c r="J70" s="304"/>
      <c r="K70" s="305"/>
    </row>
    <row r="71" ht="18.75" customHeight="1">
      <c r="B71" s="305"/>
      <c r="C71" s="305"/>
      <c r="D71" s="305"/>
      <c r="E71" s="305"/>
      <c r="F71" s="305"/>
      <c r="G71" s="305"/>
      <c r="H71" s="305"/>
      <c r="I71" s="305"/>
      <c r="J71" s="305"/>
      <c r="K71" s="305"/>
    </row>
    <row r="72" ht="7.5" customHeight="1">
      <c r="B72" s="306"/>
      <c r="C72" s="307"/>
      <c r="D72" s="307"/>
      <c r="E72" s="307"/>
      <c r="F72" s="307"/>
      <c r="G72" s="307"/>
      <c r="H72" s="307"/>
      <c r="I72" s="307"/>
      <c r="J72" s="307"/>
      <c r="K72" s="308"/>
    </row>
    <row r="73" ht="45" customHeight="1">
      <c r="B73" s="309"/>
      <c r="C73" s="310" t="s">
        <v>93</v>
      </c>
      <c r="D73" s="310"/>
      <c r="E73" s="310"/>
      <c r="F73" s="310"/>
      <c r="G73" s="310"/>
      <c r="H73" s="310"/>
      <c r="I73" s="310"/>
      <c r="J73" s="310"/>
      <c r="K73" s="311"/>
    </row>
    <row r="74" ht="17.25" customHeight="1">
      <c r="B74" s="309"/>
      <c r="C74" s="312" t="s">
        <v>1278</v>
      </c>
      <c r="D74" s="312"/>
      <c r="E74" s="312"/>
      <c r="F74" s="312" t="s">
        <v>1279</v>
      </c>
      <c r="G74" s="313"/>
      <c r="H74" s="312" t="s">
        <v>120</v>
      </c>
      <c r="I74" s="312" t="s">
        <v>55</v>
      </c>
      <c r="J74" s="312" t="s">
        <v>1280</v>
      </c>
      <c r="K74" s="311"/>
    </row>
    <row r="75" ht="17.25" customHeight="1">
      <c r="B75" s="309"/>
      <c r="C75" s="314" t="s">
        <v>1281</v>
      </c>
      <c r="D75" s="314"/>
      <c r="E75" s="314"/>
      <c r="F75" s="315" t="s">
        <v>1282</v>
      </c>
      <c r="G75" s="316"/>
      <c r="H75" s="314"/>
      <c r="I75" s="314"/>
      <c r="J75" s="314" t="s">
        <v>1283</v>
      </c>
      <c r="K75" s="311"/>
    </row>
    <row r="76" ht="5.25" customHeight="1">
      <c r="B76" s="309"/>
      <c r="C76" s="317"/>
      <c r="D76" s="317"/>
      <c r="E76" s="317"/>
      <c r="F76" s="317"/>
      <c r="G76" s="318"/>
      <c r="H76" s="317"/>
      <c r="I76" s="317"/>
      <c r="J76" s="317"/>
      <c r="K76" s="311"/>
    </row>
    <row r="77" ht="15" customHeight="1">
      <c r="B77" s="309"/>
      <c r="C77" s="298" t="s">
        <v>51</v>
      </c>
      <c r="D77" s="317"/>
      <c r="E77" s="317"/>
      <c r="F77" s="319" t="s">
        <v>1284</v>
      </c>
      <c r="G77" s="318"/>
      <c r="H77" s="298" t="s">
        <v>1285</v>
      </c>
      <c r="I77" s="298" t="s">
        <v>1286</v>
      </c>
      <c r="J77" s="298">
        <v>20</v>
      </c>
      <c r="K77" s="311"/>
    </row>
    <row r="78" ht="15" customHeight="1">
      <c r="B78" s="309"/>
      <c r="C78" s="298" t="s">
        <v>1287</v>
      </c>
      <c r="D78" s="298"/>
      <c r="E78" s="298"/>
      <c r="F78" s="319" t="s">
        <v>1284</v>
      </c>
      <c r="G78" s="318"/>
      <c r="H78" s="298" t="s">
        <v>1288</v>
      </c>
      <c r="I78" s="298" t="s">
        <v>1286</v>
      </c>
      <c r="J78" s="298">
        <v>120</v>
      </c>
      <c r="K78" s="311"/>
    </row>
    <row r="79" ht="15" customHeight="1">
      <c r="B79" s="320"/>
      <c r="C79" s="298" t="s">
        <v>1289</v>
      </c>
      <c r="D79" s="298"/>
      <c r="E79" s="298"/>
      <c r="F79" s="319" t="s">
        <v>1290</v>
      </c>
      <c r="G79" s="318"/>
      <c r="H79" s="298" t="s">
        <v>1291</v>
      </c>
      <c r="I79" s="298" t="s">
        <v>1286</v>
      </c>
      <c r="J79" s="298">
        <v>50</v>
      </c>
      <c r="K79" s="311"/>
    </row>
    <row r="80" ht="15" customHeight="1">
      <c r="B80" s="320"/>
      <c r="C80" s="298" t="s">
        <v>1292</v>
      </c>
      <c r="D80" s="298"/>
      <c r="E80" s="298"/>
      <c r="F80" s="319" t="s">
        <v>1284</v>
      </c>
      <c r="G80" s="318"/>
      <c r="H80" s="298" t="s">
        <v>1293</v>
      </c>
      <c r="I80" s="298" t="s">
        <v>1294</v>
      </c>
      <c r="J80" s="298"/>
      <c r="K80" s="311"/>
    </row>
    <row r="81" ht="15" customHeight="1">
      <c r="B81" s="320"/>
      <c r="C81" s="321" t="s">
        <v>1295</v>
      </c>
      <c r="D81" s="321"/>
      <c r="E81" s="321"/>
      <c r="F81" s="322" t="s">
        <v>1290</v>
      </c>
      <c r="G81" s="321"/>
      <c r="H81" s="321" t="s">
        <v>1296</v>
      </c>
      <c r="I81" s="321" t="s">
        <v>1286</v>
      </c>
      <c r="J81" s="321">
        <v>15</v>
      </c>
      <c r="K81" s="311"/>
    </row>
    <row r="82" ht="15" customHeight="1">
      <c r="B82" s="320"/>
      <c r="C82" s="321" t="s">
        <v>1297</v>
      </c>
      <c r="D82" s="321"/>
      <c r="E82" s="321"/>
      <c r="F82" s="322" t="s">
        <v>1290</v>
      </c>
      <c r="G82" s="321"/>
      <c r="H82" s="321" t="s">
        <v>1298</v>
      </c>
      <c r="I82" s="321" t="s">
        <v>1286</v>
      </c>
      <c r="J82" s="321">
        <v>15</v>
      </c>
      <c r="K82" s="311"/>
    </row>
    <row r="83" ht="15" customHeight="1">
      <c r="B83" s="320"/>
      <c r="C83" s="321" t="s">
        <v>1299</v>
      </c>
      <c r="D83" s="321"/>
      <c r="E83" s="321"/>
      <c r="F83" s="322" t="s">
        <v>1290</v>
      </c>
      <c r="G83" s="321"/>
      <c r="H83" s="321" t="s">
        <v>1300</v>
      </c>
      <c r="I83" s="321" t="s">
        <v>1286</v>
      </c>
      <c r="J83" s="321">
        <v>20</v>
      </c>
      <c r="K83" s="311"/>
    </row>
    <row r="84" ht="15" customHeight="1">
      <c r="B84" s="320"/>
      <c r="C84" s="321" t="s">
        <v>1301</v>
      </c>
      <c r="D84" s="321"/>
      <c r="E84" s="321"/>
      <c r="F84" s="322" t="s">
        <v>1290</v>
      </c>
      <c r="G84" s="321"/>
      <c r="H84" s="321" t="s">
        <v>1302</v>
      </c>
      <c r="I84" s="321" t="s">
        <v>1286</v>
      </c>
      <c r="J84" s="321">
        <v>20</v>
      </c>
      <c r="K84" s="311"/>
    </row>
    <row r="85" ht="15" customHeight="1">
      <c r="B85" s="320"/>
      <c r="C85" s="298" t="s">
        <v>1303</v>
      </c>
      <c r="D85" s="298"/>
      <c r="E85" s="298"/>
      <c r="F85" s="319" t="s">
        <v>1290</v>
      </c>
      <c r="G85" s="318"/>
      <c r="H85" s="298" t="s">
        <v>1304</v>
      </c>
      <c r="I85" s="298" t="s">
        <v>1286</v>
      </c>
      <c r="J85" s="298">
        <v>50</v>
      </c>
      <c r="K85" s="311"/>
    </row>
    <row r="86" ht="15" customHeight="1">
      <c r="B86" s="320"/>
      <c r="C86" s="298" t="s">
        <v>1305</v>
      </c>
      <c r="D86" s="298"/>
      <c r="E86" s="298"/>
      <c r="F86" s="319" t="s">
        <v>1290</v>
      </c>
      <c r="G86" s="318"/>
      <c r="H86" s="298" t="s">
        <v>1306</v>
      </c>
      <c r="I86" s="298" t="s">
        <v>1286</v>
      </c>
      <c r="J86" s="298">
        <v>20</v>
      </c>
      <c r="K86" s="311"/>
    </row>
    <row r="87" ht="15" customHeight="1">
      <c r="B87" s="320"/>
      <c r="C87" s="298" t="s">
        <v>1307</v>
      </c>
      <c r="D87" s="298"/>
      <c r="E87" s="298"/>
      <c r="F87" s="319" t="s">
        <v>1290</v>
      </c>
      <c r="G87" s="318"/>
      <c r="H87" s="298" t="s">
        <v>1308</v>
      </c>
      <c r="I87" s="298" t="s">
        <v>1286</v>
      </c>
      <c r="J87" s="298">
        <v>20</v>
      </c>
      <c r="K87" s="311"/>
    </row>
    <row r="88" ht="15" customHeight="1">
      <c r="B88" s="320"/>
      <c r="C88" s="298" t="s">
        <v>1309</v>
      </c>
      <c r="D88" s="298"/>
      <c r="E88" s="298"/>
      <c r="F88" s="319" t="s">
        <v>1290</v>
      </c>
      <c r="G88" s="318"/>
      <c r="H88" s="298" t="s">
        <v>1310</v>
      </c>
      <c r="I88" s="298" t="s">
        <v>1286</v>
      </c>
      <c r="J88" s="298">
        <v>50</v>
      </c>
      <c r="K88" s="311"/>
    </row>
    <row r="89" ht="15" customHeight="1">
      <c r="B89" s="320"/>
      <c r="C89" s="298" t="s">
        <v>1311</v>
      </c>
      <c r="D89" s="298"/>
      <c r="E89" s="298"/>
      <c r="F89" s="319" t="s">
        <v>1290</v>
      </c>
      <c r="G89" s="318"/>
      <c r="H89" s="298" t="s">
        <v>1311</v>
      </c>
      <c r="I89" s="298" t="s">
        <v>1286</v>
      </c>
      <c r="J89" s="298">
        <v>50</v>
      </c>
      <c r="K89" s="311"/>
    </row>
    <row r="90" ht="15" customHeight="1">
      <c r="B90" s="320"/>
      <c r="C90" s="298" t="s">
        <v>125</v>
      </c>
      <c r="D90" s="298"/>
      <c r="E90" s="298"/>
      <c r="F90" s="319" t="s">
        <v>1290</v>
      </c>
      <c r="G90" s="318"/>
      <c r="H90" s="298" t="s">
        <v>1312</v>
      </c>
      <c r="I90" s="298" t="s">
        <v>1286</v>
      </c>
      <c r="J90" s="298">
        <v>255</v>
      </c>
      <c r="K90" s="311"/>
    </row>
    <row r="91" ht="15" customHeight="1">
      <c r="B91" s="320"/>
      <c r="C91" s="298" t="s">
        <v>1313</v>
      </c>
      <c r="D91" s="298"/>
      <c r="E91" s="298"/>
      <c r="F91" s="319" t="s">
        <v>1284</v>
      </c>
      <c r="G91" s="318"/>
      <c r="H91" s="298" t="s">
        <v>1314</v>
      </c>
      <c r="I91" s="298" t="s">
        <v>1315</v>
      </c>
      <c r="J91" s="298"/>
      <c r="K91" s="311"/>
    </row>
    <row r="92" ht="15" customHeight="1">
      <c r="B92" s="320"/>
      <c r="C92" s="298" t="s">
        <v>1316</v>
      </c>
      <c r="D92" s="298"/>
      <c r="E92" s="298"/>
      <c r="F92" s="319" t="s">
        <v>1284</v>
      </c>
      <c r="G92" s="318"/>
      <c r="H92" s="298" t="s">
        <v>1317</v>
      </c>
      <c r="I92" s="298" t="s">
        <v>1318</v>
      </c>
      <c r="J92" s="298"/>
      <c r="K92" s="311"/>
    </row>
    <row r="93" ht="15" customHeight="1">
      <c r="B93" s="320"/>
      <c r="C93" s="298" t="s">
        <v>1319</v>
      </c>
      <c r="D93" s="298"/>
      <c r="E93" s="298"/>
      <c r="F93" s="319" t="s">
        <v>1284</v>
      </c>
      <c r="G93" s="318"/>
      <c r="H93" s="298" t="s">
        <v>1319</v>
      </c>
      <c r="I93" s="298" t="s">
        <v>1318</v>
      </c>
      <c r="J93" s="298"/>
      <c r="K93" s="311"/>
    </row>
    <row r="94" ht="15" customHeight="1">
      <c r="B94" s="320"/>
      <c r="C94" s="298" t="s">
        <v>36</v>
      </c>
      <c r="D94" s="298"/>
      <c r="E94" s="298"/>
      <c r="F94" s="319" t="s">
        <v>1284</v>
      </c>
      <c r="G94" s="318"/>
      <c r="H94" s="298" t="s">
        <v>1320</v>
      </c>
      <c r="I94" s="298" t="s">
        <v>1318</v>
      </c>
      <c r="J94" s="298"/>
      <c r="K94" s="311"/>
    </row>
    <row r="95" ht="15" customHeight="1">
      <c r="B95" s="320"/>
      <c r="C95" s="298" t="s">
        <v>46</v>
      </c>
      <c r="D95" s="298"/>
      <c r="E95" s="298"/>
      <c r="F95" s="319" t="s">
        <v>1284</v>
      </c>
      <c r="G95" s="318"/>
      <c r="H95" s="298" t="s">
        <v>1321</v>
      </c>
      <c r="I95" s="298" t="s">
        <v>1318</v>
      </c>
      <c r="J95" s="298"/>
      <c r="K95" s="311"/>
    </row>
    <row r="96" ht="15" customHeight="1">
      <c r="B96" s="323"/>
      <c r="C96" s="324"/>
      <c r="D96" s="324"/>
      <c r="E96" s="324"/>
      <c r="F96" s="324"/>
      <c r="G96" s="324"/>
      <c r="H96" s="324"/>
      <c r="I96" s="324"/>
      <c r="J96" s="324"/>
      <c r="K96" s="325"/>
    </row>
    <row r="97" ht="18.75" customHeight="1">
      <c r="B97" s="326"/>
      <c r="C97" s="327"/>
      <c r="D97" s="327"/>
      <c r="E97" s="327"/>
      <c r="F97" s="327"/>
      <c r="G97" s="327"/>
      <c r="H97" s="327"/>
      <c r="I97" s="327"/>
      <c r="J97" s="327"/>
      <c r="K97" s="326"/>
    </row>
    <row r="98" ht="18.75" customHeight="1">
      <c r="B98" s="305"/>
      <c r="C98" s="305"/>
      <c r="D98" s="305"/>
      <c r="E98" s="305"/>
      <c r="F98" s="305"/>
      <c r="G98" s="305"/>
      <c r="H98" s="305"/>
      <c r="I98" s="305"/>
      <c r="J98" s="305"/>
      <c r="K98" s="305"/>
    </row>
    <row r="99" ht="7.5" customHeight="1">
      <c r="B99" s="306"/>
      <c r="C99" s="307"/>
      <c r="D99" s="307"/>
      <c r="E99" s="307"/>
      <c r="F99" s="307"/>
      <c r="G99" s="307"/>
      <c r="H99" s="307"/>
      <c r="I99" s="307"/>
      <c r="J99" s="307"/>
      <c r="K99" s="308"/>
    </row>
    <row r="100" ht="45" customHeight="1">
      <c r="B100" s="309"/>
      <c r="C100" s="310" t="s">
        <v>1322</v>
      </c>
      <c r="D100" s="310"/>
      <c r="E100" s="310"/>
      <c r="F100" s="310"/>
      <c r="G100" s="310"/>
      <c r="H100" s="310"/>
      <c r="I100" s="310"/>
      <c r="J100" s="310"/>
      <c r="K100" s="311"/>
    </row>
    <row r="101" ht="17.25" customHeight="1">
      <c r="B101" s="309"/>
      <c r="C101" s="312" t="s">
        <v>1278</v>
      </c>
      <c r="D101" s="312"/>
      <c r="E101" s="312"/>
      <c r="F101" s="312" t="s">
        <v>1279</v>
      </c>
      <c r="G101" s="313"/>
      <c r="H101" s="312" t="s">
        <v>120</v>
      </c>
      <c r="I101" s="312" t="s">
        <v>55</v>
      </c>
      <c r="J101" s="312" t="s">
        <v>1280</v>
      </c>
      <c r="K101" s="311"/>
    </row>
    <row r="102" ht="17.25" customHeight="1">
      <c r="B102" s="309"/>
      <c r="C102" s="314" t="s">
        <v>1281</v>
      </c>
      <c r="D102" s="314"/>
      <c r="E102" s="314"/>
      <c r="F102" s="315" t="s">
        <v>1282</v>
      </c>
      <c r="G102" s="316"/>
      <c r="H102" s="314"/>
      <c r="I102" s="314"/>
      <c r="J102" s="314" t="s">
        <v>1283</v>
      </c>
      <c r="K102" s="311"/>
    </row>
    <row r="103" ht="5.25" customHeight="1">
      <c r="B103" s="309"/>
      <c r="C103" s="312"/>
      <c r="D103" s="312"/>
      <c r="E103" s="312"/>
      <c r="F103" s="312"/>
      <c r="G103" s="328"/>
      <c r="H103" s="312"/>
      <c r="I103" s="312"/>
      <c r="J103" s="312"/>
      <c r="K103" s="311"/>
    </row>
    <row r="104" ht="15" customHeight="1">
      <c r="B104" s="309"/>
      <c r="C104" s="298" t="s">
        <v>51</v>
      </c>
      <c r="D104" s="317"/>
      <c r="E104" s="317"/>
      <c r="F104" s="319" t="s">
        <v>1284</v>
      </c>
      <c r="G104" s="328"/>
      <c r="H104" s="298" t="s">
        <v>1323</v>
      </c>
      <c r="I104" s="298" t="s">
        <v>1286</v>
      </c>
      <c r="J104" s="298">
        <v>20</v>
      </c>
      <c r="K104" s="311"/>
    </row>
    <row r="105" ht="15" customHeight="1">
      <c r="B105" s="309"/>
      <c r="C105" s="298" t="s">
        <v>1287</v>
      </c>
      <c r="D105" s="298"/>
      <c r="E105" s="298"/>
      <c r="F105" s="319" t="s">
        <v>1284</v>
      </c>
      <c r="G105" s="298"/>
      <c r="H105" s="298" t="s">
        <v>1323</v>
      </c>
      <c r="I105" s="298" t="s">
        <v>1286</v>
      </c>
      <c r="J105" s="298">
        <v>120</v>
      </c>
      <c r="K105" s="311"/>
    </row>
    <row r="106" ht="15" customHeight="1">
      <c r="B106" s="320"/>
      <c r="C106" s="298" t="s">
        <v>1289</v>
      </c>
      <c r="D106" s="298"/>
      <c r="E106" s="298"/>
      <c r="F106" s="319" t="s">
        <v>1290</v>
      </c>
      <c r="G106" s="298"/>
      <c r="H106" s="298" t="s">
        <v>1323</v>
      </c>
      <c r="I106" s="298" t="s">
        <v>1286</v>
      </c>
      <c r="J106" s="298">
        <v>50</v>
      </c>
      <c r="K106" s="311"/>
    </row>
    <row r="107" ht="15" customHeight="1">
      <c r="B107" s="320"/>
      <c r="C107" s="298" t="s">
        <v>1292</v>
      </c>
      <c r="D107" s="298"/>
      <c r="E107" s="298"/>
      <c r="F107" s="319" t="s">
        <v>1284</v>
      </c>
      <c r="G107" s="298"/>
      <c r="H107" s="298" t="s">
        <v>1323</v>
      </c>
      <c r="I107" s="298" t="s">
        <v>1294</v>
      </c>
      <c r="J107" s="298"/>
      <c r="K107" s="311"/>
    </row>
    <row r="108" ht="15" customHeight="1">
      <c r="B108" s="320"/>
      <c r="C108" s="298" t="s">
        <v>1303</v>
      </c>
      <c r="D108" s="298"/>
      <c r="E108" s="298"/>
      <c r="F108" s="319" t="s">
        <v>1290</v>
      </c>
      <c r="G108" s="298"/>
      <c r="H108" s="298" t="s">
        <v>1323</v>
      </c>
      <c r="I108" s="298" t="s">
        <v>1286</v>
      </c>
      <c r="J108" s="298">
        <v>50</v>
      </c>
      <c r="K108" s="311"/>
    </row>
    <row r="109" ht="15" customHeight="1">
      <c r="B109" s="320"/>
      <c r="C109" s="298" t="s">
        <v>1311</v>
      </c>
      <c r="D109" s="298"/>
      <c r="E109" s="298"/>
      <c r="F109" s="319" t="s">
        <v>1290</v>
      </c>
      <c r="G109" s="298"/>
      <c r="H109" s="298" t="s">
        <v>1323</v>
      </c>
      <c r="I109" s="298" t="s">
        <v>1286</v>
      </c>
      <c r="J109" s="298">
        <v>50</v>
      </c>
      <c r="K109" s="311"/>
    </row>
    <row r="110" ht="15" customHeight="1">
      <c r="B110" s="320"/>
      <c r="C110" s="298" t="s">
        <v>1309</v>
      </c>
      <c r="D110" s="298"/>
      <c r="E110" s="298"/>
      <c r="F110" s="319" t="s">
        <v>1290</v>
      </c>
      <c r="G110" s="298"/>
      <c r="H110" s="298" t="s">
        <v>1323</v>
      </c>
      <c r="I110" s="298" t="s">
        <v>1286</v>
      </c>
      <c r="J110" s="298">
        <v>50</v>
      </c>
      <c r="K110" s="311"/>
    </row>
    <row r="111" ht="15" customHeight="1">
      <c r="B111" s="320"/>
      <c r="C111" s="298" t="s">
        <v>51</v>
      </c>
      <c r="D111" s="298"/>
      <c r="E111" s="298"/>
      <c r="F111" s="319" t="s">
        <v>1284</v>
      </c>
      <c r="G111" s="298"/>
      <c r="H111" s="298" t="s">
        <v>1324</v>
      </c>
      <c r="I111" s="298" t="s">
        <v>1286</v>
      </c>
      <c r="J111" s="298">
        <v>20</v>
      </c>
      <c r="K111" s="311"/>
    </row>
    <row r="112" ht="15" customHeight="1">
      <c r="B112" s="320"/>
      <c r="C112" s="298" t="s">
        <v>1325</v>
      </c>
      <c r="D112" s="298"/>
      <c r="E112" s="298"/>
      <c r="F112" s="319" t="s">
        <v>1284</v>
      </c>
      <c r="G112" s="298"/>
      <c r="H112" s="298" t="s">
        <v>1326</v>
      </c>
      <c r="I112" s="298" t="s">
        <v>1286</v>
      </c>
      <c r="J112" s="298">
        <v>120</v>
      </c>
      <c r="K112" s="311"/>
    </row>
    <row r="113" ht="15" customHeight="1">
      <c r="B113" s="320"/>
      <c r="C113" s="298" t="s">
        <v>36</v>
      </c>
      <c r="D113" s="298"/>
      <c r="E113" s="298"/>
      <c r="F113" s="319" t="s">
        <v>1284</v>
      </c>
      <c r="G113" s="298"/>
      <c r="H113" s="298" t="s">
        <v>1327</v>
      </c>
      <c r="I113" s="298" t="s">
        <v>1318</v>
      </c>
      <c r="J113" s="298"/>
      <c r="K113" s="311"/>
    </row>
    <row r="114" ht="15" customHeight="1">
      <c r="B114" s="320"/>
      <c r="C114" s="298" t="s">
        <v>46</v>
      </c>
      <c r="D114" s="298"/>
      <c r="E114" s="298"/>
      <c r="F114" s="319" t="s">
        <v>1284</v>
      </c>
      <c r="G114" s="298"/>
      <c r="H114" s="298" t="s">
        <v>1328</v>
      </c>
      <c r="I114" s="298" t="s">
        <v>1318</v>
      </c>
      <c r="J114" s="298"/>
      <c r="K114" s="311"/>
    </row>
    <row r="115" ht="15" customHeight="1">
      <c r="B115" s="320"/>
      <c r="C115" s="298" t="s">
        <v>55</v>
      </c>
      <c r="D115" s="298"/>
      <c r="E115" s="298"/>
      <c r="F115" s="319" t="s">
        <v>1284</v>
      </c>
      <c r="G115" s="298"/>
      <c r="H115" s="298" t="s">
        <v>1329</v>
      </c>
      <c r="I115" s="298" t="s">
        <v>1330</v>
      </c>
      <c r="J115" s="298"/>
      <c r="K115" s="311"/>
    </row>
    <row r="116" ht="15" customHeight="1">
      <c r="B116" s="323"/>
      <c r="C116" s="329"/>
      <c r="D116" s="329"/>
      <c r="E116" s="329"/>
      <c r="F116" s="329"/>
      <c r="G116" s="329"/>
      <c r="H116" s="329"/>
      <c r="I116" s="329"/>
      <c r="J116" s="329"/>
      <c r="K116" s="325"/>
    </row>
    <row r="117" ht="18.75" customHeight="1">
      <c r="B117" s="330"/>
      <c r="C117" s="294"/>
      <c r="D117" s="294"/>
      <c r="E117" s="294"/>
      <c r="F117" s="331"/>
      <c r="G117" s="294"/>
      <c r="H117" s="294"/>
      <c r="I117" s="294"/>
      <c r="J117" s="294"/>
      <c r="K117" s="330"/>
    </row>
    <row r="118" ht="18.75" customHeight="1">
      <c r="B118" s="305"/>
      <c r="C118" s="305"/>
      <c r="D118" s="305"/>
      <c r="E118" s="305"/>
      <c r="F118" s="305"/>
      <c r="G118" s="305"/>
      <c r="H118" s="305"/>
      <c r="I118" s="305"/>
      <c r="J118" s="305"/>
      <c r="K118" s="305"/>
    </row>
    <row r="119" ht="7.5" customHeight="1">
      <c r="B119" s="332"/>
      <c r="C119" s="333"/>
      <c r="D119" s="333"/>
      <c r="E119" s="333"/>
      <c r="F119" s="333"/>
      <c r="G119" s="333"/>
      <c r="H119" s="333"/>
      <c r="I119" s="333"/>
      <c r="J119" s="333"/>
      <c r="K119" s="334"/>
    </row>
    <row r="120" ht="45" customHeight="1">
      <c r="B120" s="335"/>
      <c r="C120" s="288" t="s">
        <v>1331</v>
      </c>
      <c r="D120" s="288"/>
      <c r="E120" s="288"/>
      <c r="F120" s="288"/>
      <c r="G120" s="288"/>
      <c r="H120" s="288"/>
      <c r="I120" s="288"/>
      <c r="J120" s="288"/>
      <c r="K120" s="336"/>
    </row>
    <row r="121" ht="17.25" customHeight="1">
      <c r="B121" s="337"/>
      <c r="C121" s="312" t="s">
        <v>1278</v>
      </c>
      <c r="D121" s="312"/>
      <c r="E121" s="312"/>
      <c r="F121" s="312" t="s">
        <v>1279</v>
      </c>
      <c r="G121" s="313"/>
      <c r="H121" s="312" t="s">
        <v>120</v>
      </c>
      <c r="I121" s="312" t="s">
        <v>55</v>
      </c>
      <c r="J121" s="312" t="s">
        <v>1280</v>
      </c>
      <c r="K121" s="338"/>
    </row>
    <row r="122" ht="17.25" customHeight="1">
      <c r="B122" s="337"/>
      <c r="C122" s="314" t="s">
        <v>1281</v>
      </c>
      <c r="D122" s="314"/>
      <c r="E122" s="314"/>
      <c r="F122" s="315" t="s">
        <v>1282</v>
      </c>
      <c r="G122" s="316"/>
      <c r="H122" s="314"/>
      <c r="I122" s="314"/>
      <c r="J122" s="314" t="s">
        <v>1283</v>
      </c>
      <c r="K122" s="338"/>
    </row>
    <row r="123" ht="5.25" customHeight="1">
      <c r="B123" s="339"/>
      <c r="C123" s="317"/>
      <c r="D123" s="317"/>
      <c r="E123" s="317"/>
      <c r="F123" s="317"/>
      <c r="G123" s="298"/>
      <c r="H123" s="317"/>
      <c r="I123" s="317"/>
      <c r="J123" s="317"/>
      <c r="K123" s="340"/>
    </row>
    <row r="124" ht="15" customHeight="1">
      <c r="B124" s="339"/>
      <c r="C124" s="298" t="s">
        <v>1287</v>
      </c>
      <c r="D124" s="317"/>
      <c r="E124" s="317"/>
      <c r="F124" s="319" t="s">
        <v>1284</v>
      </c>
      <c r="G124" s="298"/>
      <c r="H124" s="298" t="s">
        <v>1323</v>
      </c>
      <c r="I124" s="298" t="s">
        <v>1286</v>
      </c>
      <c r="J124" s="298">
        <v>120</v>
      </c>
      <c r="K124" s="341"/>
    </row>
    <row r="125" ht="15" customHeight="1">
      <c r="B125" s="339"/>
      <c r="C125" s="298" t="s">
        <v>1332</v>
      </c>
      <c r="D125" s="298"/>
      <c r="E125" s="298"/>
      <c r="F125" s="319" t="s">
        <v>1284</v>
      </c>
      <c r="G125" s="298"/>
      <c r="H125" s="298" t="s">
        <v>1333</v>
      </c>
      <c r="I125" s="298" t="s">
        <v>1286</v>
      </c>
      <c r="J125" s="298" t="s">
        <v>1334</v>
      </c>
      <c r="K125" s="341"/>
    </row>
    <row r="126" ht="15" customHeight="1">
      <c r="B126" s="339"/>
      <c r="C126" s="298" t="s">
        <v>1233</v>
      </c>
      <c r="D126" s="298"/>
      <c r="E126" s="298"/>
      <c r="F126" s="319" t="s">
        <v>1284</v>
      </c>
      <c r="G126" s="298"/>
      <c r="H126" s="298" t="s">
        <v>1335</v>
      </c>
      <c r="I126" s="298" t="s">
        <v>1286</v>
      </c>
      <c r="J126" s="298" t="s">
        <v>1334</v>
      </c>
      <c r="K126" s="341"/>
    </row>
    <row r="127" ht="15" customHeight="1">
      <c r="B127" s="339"/>
      <c r="C127" s="298" t="s">
        <v>1295</v>
      </c>
      <c r="D127" s="298"/>
      <c r="E127" s="298"/>
      <c r="F127" s="319" t="s">
        <v>1290</v>
      </c>
      <c r="G127" s="298"/>
      <c r="H127" s="298" t="s">
        <v>1296</v>
      </c>
      <c r="I127" s="298" t="s">
        <v>1286</v>
      </c>
      <c r="J127" s="298">
        <v>15</v>
      </c>
      <c r="K127" s="341"/>
    </row>
    <row r="128" ht="15" customHeight="1">
      <c r="B128" s="339"/>
      <c r="C128" s="321" t="s">
        <v>1297</v>
      </c>
      <c r="D128" s="321"/>
      <c r="E128" s="321"/>
      <c r="F128" s="322" t="s">
        <v>1290</v>
      </c>
      <c r="G128" s="321"/>
      <c r="H128" s="321" t="s">
        <v>1298</v>
      </c>
      <c r="I128" s="321" t="s">
        <v>1286</v>
      </c>
      <c r="J128" s="321">
        <v>15</v>
      </c>
      <c r="K128" s="341"/>
    </row>
    <row r="129" ht="15" customHeight="1">
      <c r="B129" s="339"/>
      <c r="C129" s="321" t="s">
        <v>1299</v>
      </c>
      <c r="D129" s="321"/>
      <c r="E129" s="321"/>
      <c r="F129" s="322" t="s">
        <v>1290</v>
      </c>
      <c r="G129" s="321"/>
      <c r="H129" s="321" t="s">
        <v>1300</v>
      </c>
      <c r="I129" s="321" t="s">
        <v>1286</v>
      </c>
      <c r="J129" s="321">
        <v>20</v>
      </c>
      <c r="K129" s="341"/>
    </row>
    <row r="130" ht="15" customHeight="1">
      <c r="B130" s="339"/>
      <c r="C130" s="321" t="s">
        <v>1301</v>
      </c>
      <c r="D130" s="321"/>
      <c r="E130" s="321"/>
      <c r="F130" s="322" t="s">
        <v>1290</v>
      </c>
      <c r="G130" s="321"/>
      <c r="H130" s="321" t="s">
        <v>1302</v>
      </c>
      <c r="I130" s="321" t="s">
        <v>1286</v>
      </c>
      <c r="J130" s="321">
        <v>20</v>
      </c>
      <c r="K130" s="341"/>
    </row>
    <row r="131" ht="15" customHeight="1">
      <c r="B131" s="339"/>
      <c r="C131" s="298" t="s">
        <v>1289</v>
      </c>
      <c r="D131" s="298"/>
      <c r="E131" s="298"/>
      <c r="F131" s="319" t="s">
        <v>1290</v>
      </c>
      <c r="G131" s="298"/>
      <c r="H131" s="298" t="s">
        <v>1323</v>
      </c>
      <c r="I131" s="298" t="s">
        <v>1286</v>
      </c>
      <c r="J131" s="298">
        <v>50</v>
      </c>
      <c r="K131" s="341"/>
    </row>
    <row r="132" ht="15" customHeight="1">
      <c r="B132" s="339"/>
      <c r="C132" s="298" t="s">
        <v>1303</v>
      </c>
      <c r="D132" s="298"/>
      <c r="E132" s="298"/>
      <c r="F132" s="319" t="s">
        <v>1290</v>
      </c>
      <c r="G132" s="298"/>
      <c r="H132" s="298" t="s">
        <v>1323</v>
      </c>
      <c r="I132" s="298" t="s">
        <v>1286</v>
      </c>
      <c r="J132" s="298">
        <v>50</v>
      </c>
      <c r="K132" s="341"/>
    </row>
    <row r="133" ht="15" customHeight="1">
      <c r="B133" s="339"/>
      <c r="C133" s="298" t="s">
        <v>1309</v>
      </c>
      <c r="D133" s="298"/>
      <c r="E133" s="298"/>
      <c r="F133" s="319" t="s">
        <v>1290</v>
      </c>
      <c r="G133" s="298"/>
      <c r="H133" s="298" t="s">
        <v>1323</v>
      </c>
      <c r="I133" s="298" t="s">
        <v>1286</v>
      </c>
      <c r="J133" s="298">
        <v>50</v>
      </c>
      <c r="K133" s="341"/>
    </row>
    <row r="134" ht="15" customHeight="1">
      <c r="B134" s="339"/>
      <c r="C134" s="298" t="s">
        <v>1311</v>
      </c>
      <c r="D134" s="298"/>
      <c r="E134" s="298"/>
      <c r="F134" s="319" t="s">
        <v>1290</v>
      </c>
      <c r="G134" s="298"/>
      <c r="H134" s="298" t="s">
        <v>1323</v>
      </c>
      <c r="I134" s="298" t="s">
        <v>1286</v>
      </c>
      <c r="J134" s="298">
        <v>50</v>
      </c>
      <c r="K134" s="341"/>
    </row>
    <row r="135" ht="15" customHeight="1">
      <c r="B135" s="339"/>
      <c r="C135" s="298" t="s">
        <v>125</v>
      </c>
      <c r="D135" s="298"/>
      <c r="E135" s="298"/>
      <c r="F135" s="319" t="s">
        <v>1290</v>
      </c>
      <c r="G135" s="298"/>
      <c r="H135" s="298" t="s">
        <v>1336</v>
      </c>
      <c r="I135" s="298" t="s">
        <v>1286</v>
      </c>
      <c r="J135" s="298">
        <v>255</v>
      </c>
      <c r="K135" s="341"/>
    </row>
    <row r="136" ht="15" customHeight="1">
      <c r="B136" s="339"/>
      <c r="C136" s="298" t="s">
        <v>1313</v>
      </c>
      <c r="D136" s="298"/>
      <c r="E136" s="298"/>
      <c r="F136" s="319" t="s">
        <v>1284</v>
      </c>
      <c r="G136" s="298"/>
      <c r="H136" s="298" t="s">
        <v>1337</v>
      </c>
      <c r="I136" s="298" t="s">
        <v>1315</v>
      </c>
      <c r="J136" s="298"/>
      <c r="K136" s="341"/>
    </row>
    <row r="137" ht="15" customHeight="1">
      <c r="B137" s="339"/>
      <c r="C137" s="298" t="s">
        <v>1316</v>
      </c>
      <c r="D137" s="298"/>
      <c r="E137" s="298"/>
      <c r="F137" s="319" t="s">
        <v>1284</v>
      </c>
      <c r="G137" s="298"/>
      <c r="H137" s="298" t="s">
        <v>1338</v>
      </c>
      <c r="I137" s="298" t="s">
        <v>1318</v>
      </c>
      <c r="J137" s="298"/>
      <c r="K137" s="341"/>
    </row>
    <row r="138" ht="15" customHeight="1">
      <c r="B138" s="339"/>
      <c r="C138" s="298" t="s">
        <v>1319</v>
      </c>
      <c r="D138" s="298"/>
      <c r="E138" s="298"/>
      <c r="F138" s="319" t="s">
        <v>1284</v>
      </c>
      <c r="G138" s="298"/>
      <c r="H138" s="298" t="s">
        <v>1319</v>
      </c>
      <c r="I138" s="298" t="s">
        <v>1318</v>
      </c>
      <c r="J138" s="298"/>
      <c r="K138" s="341"/>
    </row>
    <row r="139" ht="15" customHeight="1">
      <c r="B139" s="339"/>
      <c r="C139" s="298" t="s">
        <v>36</v>
      </c>
      <c r="D139" s="298"/>
      <c r="E139" s="298"/>
      <c r="F139" s="319" t="s">
        <v>1284</v>
      </c>
      <c r="G139" s="298"/>
      <c r="H139" s="298" t="s">
        <v>1339</v>
      </c>
      <c r="I139" s="298" t="s">
        <v>1318</v>
      </c>
      <c r="J139" s="298"/>
      <c r="K139" s="341"/>
    </row>
    <row r="140" ht="15" customHeight="1">
      <c r="B140" s="339"/>
      <c r="C140" s="298" t="s">
        <v>1340</v>
      </c>
      <c r="D140" s="298"/>
      <c r="E140" s="298"/>
      <c r="F140" s="319" t="s">
        <v>1284</v>
      </c>
      <c r="G140" s="298"/>
      <c r="H140" s="298" t="s">
        <v>1341</v>
      </c>
      <c r="I140" s="298" t="s">
        <v>1318</v>
      </c>
      <c r="J140" s="298"/>
      <c r="K140" s="341"/>
    </row>
    <row r="141" ht="15" customHeight="1">
      <c r="B141" s="342"/>
      <c r="C141" s="343"/>
      <c r="D141" s="343"/>
      <c r="E141" s="343"/>
      <c r="F141" s="343"/>
      <c r="G141" s="343"/>
      <c r="H141" s="343"/>
      <c r="I141" s="343"/>
      <c r="J141" s="343"/>
      <c r="K141" s="344"/>
    </row>
    <row r="142" ht="18.75" customHeight="1">
      <c r="B142" s="294"/>
      <c r="C142" s="294"/>
      <c r="D142" s="294"/>
      <c r="E142" s="294"/>
      <c r="F142" s="331"/>
      <c r="G142" s="294"/>
      <c r="H142" s="294"/>
      <c r="I142" s="294"/>
      <c r="J142" s="294"/>
      <c r="K142" s="294"/>
    </row>
    <row r="143" ht="18.75" customHeight="1">
      <c r="B143" s="305"/>
      <c r="C143" s="305"/>
      <c r="D143" s="305"/>
      <c r="E143" s="305"/>
      <c r="F143" s="305"/>
      <c r="G143" s="305"/>
      <c r="H143" s="305"/>
      <c r="I143" s="305"/>
      <c r="J143" s="305"/>
      <c r="K143" s="305"/>
    </row>
    <row r="144" ht="7.5" customHeight="1">
      <c r="B144" s="306"/>
      <c r="C144" s="307"/>
      <c r="D144" s="307"/>
      <c r="E144" s="307"/>
      <c r="F144" s="307"/>
      <c r="G144" s="307"/>
      <c r="H144" s="307"/>
      <c r="I144" s="307"/>
      <c r="J144" s="307"/>
      <c r="K144" s="308"/>
    </row>
    <row r="145" ht="45" customHeight="1">
      <c r="B145" s="309"/>
      <c r="C145" s="310" t="s">
        <v>1342</v>
      </c>
      <c r="D145" s="310"/>
      <c r="E145" s="310"/>
      <c r="F145" s="310"/>
      <c r="G145" s="310"/>
      <c r="H145" s="310"/>
      <c r="I145" s="310"/>
      <c r="J145" s="310"/>
      <c r="K145" s="311"/>
    </row>
    <row r="146" ht="17.25" customHeight="1">
      <c r="B146" s="309"/>
      <c r="C146" s="312" t="s">
        <v>1278</v>
      </c>
      <c r="D146" s="312"/>
      <c r="E146" s="312"/>
      <c r="F146" s="312" t="s">
        <v>1279</v>
      </c>
      <c r="G146" s="313"/>
      <c r="H146" s="312" t="s">
        <v>120</v>
      </c>
      <c r="I146" s="312" t="s">
        <v>55</v>
      </c>
      <c r="J146" s="312" t="s">
        <v>1280</v>
      </c>
      <c r="K146" s="311"/>
    </row>
    <row r="147" ht="17.25" customHeight="1">
      <c r="B147" s="309"/>
      <c r="C147" s="314" t="s">
        <v>1281</v>
      </c>
      <c r="D147" s="314"/>
      <c r="E147" s="314"/>
      <c r="F147" s="315" t="s">
        <v>1282</v>
      </c>
      <c r="G147" s="316"/>
      <c r="H147" s="314"/>
      <c r="I147" s="314"/>
      <c r="J147" s="314" t="s">
        <v>1283</v>
      </c>
      <c r="K147" s="311"/>
    </row>
    <row r="148" ht="5.25" customHeight="1">
      <c r="B148" s="320"/>
      <c r="C148" s="317"/>
      <c r="D148" s="317"/>
      <c r="E148" s="317"/>
      <c r="F148" s="317"/>
      <c r="G148" s="318"/>
      <c r="H148" s="317"/>
      <c r="I148" s="317"/>
      <c r="J148" s="317"/>
      <c r="K148" s="341"/>
    </row>
    <row r="149" ht="15" customHeight="1">
      <c r="B149" s="320"/>
      <c r="C149" s="345" t="s">
        <v>1287</v>
      </c>
      <c r="D149" s="298"/>
      <c r="E149" s="298"/>
      <c r="F149" s="346" t="s">
        <v>1284</v>
      </c>
      <c r="G149" s="298"/>
      <c r="H149" s="345" t="s">
        <v>1323</v>
      </c>
      <c r="I149" s="345" t="s">
        <v>1286</v>
      </c>
      <c r="J149" s="345">
        <v>120</v>
      </c>
      <c r="K149" s="341"/>
    </row>
    <row r="150" ht="15" customHeight="1">
      <c r="B150" s="320"/>
      <c r="C150" s="345" t="s">
        <v>1332</v>
      </c>
      <c r="D150" s="298"/>
      <c r="E150" s="298"/>
      <c r="F150" s="346" t="s">
        <v>1284</v>
      </c>
      <c r="G150" s="298"/>
      <c r="H150" s="345" t="s">
        <v>1343</v>
      </c>
      <c r="I150" s="345" t="s">
        <v>1286</v>
      </c>
      <c r="J150" s="345" t="s">
        <v>1334</v>
      </c>
      <c r="K150" s="341"/>
    </row>
    <row r="151" ht="15" customHeight="1">
      <c r="B151" s="320"/>
      <c r="C151" s="345" t="s">
        <v>1233</v>
      </c>
      <c r="D151" s="298"/>
      <c r="E151" s="298"/>
      <c r="F151" s="346" t="s">
        <v>1284</v>
      </c>
      <c r="G151" s="298"/>
      <c r="H151" s="345" t="s">
        <v>1344</v>
      </c>
      <c r="I151" s="345" t="s">
        <v>1286</v>
      </c>
      <c r="J151" s="345" t="s">
        <v>1334</v>
      </c>
      <c r="K151" s="341"/>
    </row>
    <row r="152" ht="15" customHeight="1">
      <c r="B152" s="320"/>
      <c r="C152" s="345" t="s">
        <v>1289</v>
      </c>
      <c r="D152" s="298"/>
      <c r="E152" s="298"/>
      <c r="F152" s="346" t="s">
        <v>1290</v>
      </c>
      <c r="G152" s="298"/>
      <c r="H152" s="345" t="s">
        <v>1323</v>
      </c>
      <c r="I152" s="345" t="s">
        <v>1286</v>
      </c>
      <c r="J152" s="345">
        <v>50</v>
      </c>
      <c r="K152" s="341"/>
    </row>
    <row r="153" ht="15" customHeight="1">
      <c r="B153" s="320"/>
      <c r="C153" s="345" t="s">
        <v>1292</v>
      </c>
      <c r="D153" s="298"/>
      <c r="E153" s="298"/>
      <c r="F153" s="346" t="s">
        <v>1284</v>
      </c>
      <c r="G153" s="298"/>
      <c r="H153" s="345" t="s">
        <v>1323</v>
      </c>
      <c r="I153" s="345" t="s">
        <v>1294</v>
      </c>
      <c r="J153" s="345"/>
      <c r="K153" s="341"/>
    </row>
    <row r="154" ht="15" customHeight="1">
      <c r="B154" s="320"/>
      <c r="C154" s="345" t="s">
        <v>1303</v>
      </c>
      <c r="D154" s="298"/>
      <c r="E154" s="298"/>
      <c r="F154" s="346" t="s">
        <v>1290</v>
      </c>
      <c r="G154" s="298"/>
      <c r="H154" s="345" t="s">
        <v>1323</v>
      </c>
      <c r="I154" s="345" t="s">
        <v>1286</v>
      </c>
      <c r="J154" s="345">
        <v>50</v>
      </c>
      <c r="K154" s="341"/>
    </row>
    <row r="155" ht="15" customHeight="1">
      <c r="B155" s="320"/>
      <c r="C155" s="345" t="s">
        <v>1311</v>
      </c>
      <c r="D155" s="298"/>
      <c r="E155" s="298"/>
      <c r="F155" s="346" t="s">
        <v>1290</v>
      </c>
      <c r="G155" s="298"/>
      <c r="H155" s="345" t="s">
        <v>1323</v>
      </c>
      <c r="I155" s="345" t="s">
        <v>1286</v>
      </c>
      <c r="J155" s="345">
        <v>50</v>
      </c>
      <c r="K155" s="341"/>
    </row>
    <row r="156" ht="15" customHeight="1">
      <c r="B156" s="320"/>
      <c r="C156" s="345" t="s">
        <v>1309</v>
      </c>
      <c r="D156" s="298"/>
      <c r="E156" s="298"/>
      <c r="F156" s="346" t="s">
        <v>1290</v>
      </c>
      <c r="G156" s="298"/>
      <c r="H156" s="345" t="s">
        <v>1323</v>
      </c>
      <c r="I156" s="345" t="s">
        <v>1286</v>
      </c>
      <c r="J156" s="345">
        <v>50</v>
      </c>
      <c r="K156" s="341"/>
    </row>
    <row r="157" ht="15" customHeight="1">
      <c r="B157" s="320"/>
      <c r="C157" s="345" t="s">
        <v>98</v>
      </c>
      <c r="D157" s="298"/>
      <c r="E157" s="298"/>
      <c r="F157" s="346" t="s">
        <v>1284</v>
      </c>
      <c r="G157" s="298"/>
      <c r="H157" s="345" t="s">
        <v>1345</v>
      </c>
      <c r="I157" s="345" t="s">
        <v>1286</v>
      </c>
      <c r="J157" s="345" t="s">
        <v>1346</v>
      </c>
      <c r="K157" s="341"/>
    </row>
    <row r="158" ht="15" customHeight="1">
      <c r="B158" s="320"/>
      <c r="C158" s="345" t="s">
        <v>1347</v>
      </c>
      <c r="D158" s="298"/>
      <c r="E158" s="298"/>
      <c r="F158" s="346" t="s">
        <v>1284</v>
      </c>
      <c r="G158" s="298"/>
      <c r="H158" s="345" t="s">
        <v>1348</v>
      </c>
      <c r="I158" s="345" t="s">
        <v>1318</v>
      </c>
      <c r="J158" s="345"/>
      <c r="K158" s="341"/>
    </row>
    <row r="159" ht="15" customHeight="1">
      <c r="B159" s="347"/>
      <c r="C159" s="329"/>
      <c r="D159" s="329"/>
      <c r="E159" s="329"/>
      <c r="F159" s="329"/>
      <c r="G159" s="329"/>
      <c r="H159" s="329"/>
      <c r="I159" s="329"/>
      <c r="J159" s="329"/>
      <c r="K159" s="348"/>
    </row>
    <row r="160" ht="18.75" customHeight="1">
      <c r="B160" s="294"/>
      <c r="C160" s="298"/>
      <c r="D160" s="298"/>
      <c r="E160" s="298"/>
      <c r="F160" s="319"/>
      <c r="G160" s="298"/>
      <c r="H160" s="298"/>
      <c r="I160" s="298"/>
      <c r="J160" s="298"/>
      <c r="K160" s="294"/>
    </row>
    <row r="161" ht="18.75" customHeight="1">
      <c r="B161" s="305"/>
      <c r="C161" s="305"/>
      <c r="D161" s="305"/>
      <c r="E161" s="305"/>
      <c r="F161" s="305"/>
      <c r="G161" s="305"/>
      <c r="H161" s="305"/>
      <c r="I161" s="305"/>
      <c r="J161" s="305"/>
      <c r="K161" s="305"/>
    </row>
    <row r="162" ht="7.5" customHeight="1">
      <c r="B162" s="284"/>
      <c r="C162" s="285"/>
      <c r="D162" s="285"/>
      <c r="E162" s="285"/>
      <c r="F162" s="285"/>
      <c r="G162" s="285"/>
      <c r="H162" s="285"/>
      <c r="I162" s="285"/>
      <c r="J162" s="285"/>
      <c r="K162" s="286"/>
    </row>
    <row r="163" ht="45" customHeight="1">
      <c r="B163" s="287"/>
      <c r="C163" s="288" t="s">
        <v>1349</v>
      </c>
      <c r="D163" s="288"/>
      <c r="E163" s="288"/>
      <c r="F163" s="288"/>
      <c r="G163" s="288"/>
      <c r="H163" s="288"/>
      <c r="I163" s="288"/>
      <c r="J163" s="288"/>
      <c r="K163" s="289"/>
    </row>
    <row r="164" ht="17.25" customHeight="1">
      <c r="B164" s="287"/>
      <c r="C164" s="312" t="s">
        <v>1278</v>
      </c>
      <c r="D164" s="312"/>
      <c r="E164" s="312"/>
      <c r="F164" s="312" t="s">
        <v>1279</v>
      </c>
      <c r="G164" s="349"/>
      <c r="H164" s="350" t="s">
        <v>120</v>
      </c>
      <c r="I164" s="350" t="s">
        <v>55</v>
      </c>
      <c r="J164" s="312" t="s">
        <v>1280</v>
      </c>
      <c r="K164" s="289"/>
    </row>
    <row r="165" ht="17.25" customHeight="1">
      <c r="B165" s="290"/>
      <c r="C165" s="314" t="s">
        <v>1281</v>
      </c>
      <c r="D165" s="314"/>
      <c r="E165" s="314"/>
      <c r="F165" s="315" t="s">
        <v>1282</v>
      </c>
      <c r="G165" s="351"/>
      <c r="H165" s="352"/>
      <c r="I165" s="352"/>
      <c r="J165" s="314" t="s">
        <v>1283</v>
      </c>
      <c r="K165" s="292"/>
    </row>
    <row r="166" ht="5.25" customHeight="1">
      <c r="B166" s="320"/>
      <c r="C166" s="317"/>
      <c r="D166" s="317"/>
      <c r="E166" s="317"/>
      <c r="F166" s="317"/>
      <c r="G166" s="318"/>
      <c r="H166" s="317"/>
      <c r="I166" s="317"/>
      <c r="J166" s="317"/>
      <c r="K166" s="341"/>
    </row>
    <row r="167" ht="15" customHeight="1">
      <c r="B167" s="320"/>
      <c r="C167" s="298" t="s">
        <v>1287</v>
      </c>
      <c r="D167" s="298"/>
      <c r="E167" s="298"/>
      <c r="F167" s="319" t="s">
        <v>1284</v>
      </c>
      <c r="G167" s="298"/>
      <c r="H167" s="298" t="s">
        <v>1323</v>
      </c>
      <c r="I167" s="298" t="s">
        <v>1286</v>
      </c>
      <c r="J167" s="298">
        <v>120</v>
      </c>
      <c r="K167" s="341"/>
    </row>
    <row r="168" ht="15" customHeight="1">
      <c r="B168" s="320"/>
      <c r="C168" s="298" t="s">
        <v>1332</v>
      </c>
      <c r="D168" s="298"/>
      <c r="E168" s="298"/>
      <c r="F168" s="319" t="s">
        <v>1284</v>
      </c>
      <c r="G168" s="298"/>
      <c r="H168" s="298" t="s">
        <v>1333</v>
      </c>
      <c r="I168" s="298" t="s">
        <v>1286</v>
      </c>
      <c r="J168" s="298" t="s">
        <v>1334</v>
      </c>
      <c r="K168" s="341"/>
    </row>
    <row r="169" ht="15" customHeight="1">
      <c r="B169" s="320"/>
      <c r="C169" s="298" t="s">
        <v>1233</v>
      </c>
      <c r="D169" s="298"/>
      <c r="E169" s="298"/>
      <c r="F169" s="319" t="s">
        <v>1284</v>
      </c>
      <c r="G169" s="298"/>
      <c r="H169" s="298" t="s">
        <v>1350</v>
      </c>
      <c r="I169" s="298" t="s">
        <v>1286</v>
      </c>
      <c r="J169" s="298" t="s">
        <v>1334</v>
      </c>
      <c r="K169" s="341"/>
    </row>
    <row r="170" ht="15" customHeight="1">
      <c r="B170" s="320"/>
      <c r="C170" s="298" t="s">
        <v>1289</v>
      </c>
      <c r="D170" s="298"/>
      <c r="E170" s="298"/>
      <c r="F170" s="319" t="s">
        <v>1290</v>
      </c>
      <c r="G170" s="298"/>
      <c r="H170" s="298" t="s">
        <v>1350</v>
      </c>
      <c r="I170" s="298" t="s">
        <v>1286</v>
      </c>
      <c r="J170" s="298">
        <v>50</v>
      </c>
      <c r="K170" s="341"/>
    </row>
    <row r="171" ht="15" customHeight="1">
      <c r="B171" s="320"/>
      <c r="C171" s="298" t="s">
        <v>1292</v>
      </c>
      <c r="D171" s="298"/>
      <c r="E171" s="298"/>
      <c r="F171" s="319" t="s">
        <v>1284</v>
      </c>
      <c r="G171" s="298"/>
      <c r="H171" s="298" t="s">
        <v>1350</v>
      </c>
      <c r="I171" s="298" t="s">
        <v>1294</v>
      </c>
      <c r="J171" s="298"/>
      <c r="K171" s="341"/>
    </row>
    <row r="172" ht="15" customHeight="1">
      <c r="B172" s="320"/>
      <c r="C172" s="298" t="s">
        <v>1303</v>
      </c>
      <c r="D172" s="298"/>
      <c r="E172" s="298"/>
      <c r="F172" s="319" t="s">
        <v>1290</v>
      </c>
      <c r="G172" s="298"/>
      <c r="H172" s="298" t="s">
        <v>1350</v>
      </c>
      <c r="I172" s="298" t="s">
        <v>1286</v>
      </c>
      <c r="J172" s="298">
        <v>50</v>
      </c>
      <c r="K172" s="341"/>
    </row>
    <row r="173" ht="15" customHeight="1">
      <c r="B173" s="320"/>
      <c r="C173" s="298" t="s">
        <v>1311</v>
      </c>
      <c r="D173" s="298"/>
      <c r="E173" s="298"/>
      <c r="F173" s="319" t="s">
        <v>1290</v>
      </c>
      <c r="G173" s="298"/>
      <c r="H173" s="298" t="s">
        <v>1350</v>
      </c>
      <c r="I173" s="298" t="s">
        <v>1286</v>
      </c>
      <c r="J173" s="298">
        <v>50</v>
      </c>
      <c r="K173" s="341"/>
    </row>
    <row r="174" ht="15" customHeight="1">
      <c r="B174" s="320"/>
      <c r="C174" s="298" t="s">
        <v>1309</v>
      </c>
      <c r="D174" s="298"/>
      <c r="E174" s="298"/>
      <c r="F174" s="319" t="s">
        <v>1290</v>
      </c>
      <c r="G174" s="298"/>
      <c r="H174" s="298" t="s">
        <v>1350</v>
      </c>
      <c r="I174" s="298" t="s">
        <v>1286</v>
      </c>
      <c r="J174" s="298">
        <v>50</v>
      </c>
      <c r="K174" s="341"/>
    </row>
    <row r="175" ht="15" customHeight="1">
      <c r="B175" s="320"/>
      <c r="C175" s="298" t="s">
        <v>119</v>
      </c>
      <c r="D175" s="298"/>
      <c r="E175" s="298"/>
      <c r="F175" s="319" t="s">
        <v>1284</v>
      </c>
      <c r="G175" s="298"/>
      <c r="H175" s="298" t="s">
        <v>1351</v>
      </c>
      <c r="I175" s="298" t="s">
        <v>1352</v>
      </c>
      <c r="J175" s="298"/>
      <c r="K175" s="341"/>
    </row>
    <row r="176" ht="15" customHeight="1">
      <c r="B176" s="320"/>
      <c r="C176" s="298" t="s">
        <v>55</v>
      </c>
      <c r="D176" s="298"/>
      <c r="E176" s="298"/>
      <c r="F176" s="319" t="s">
        <v>1284</v>
      </c>
      <c r="G176" s="298"/>
      <c r="H176" s="298" t="s">
        <v>1353</v>
      </c>
      <c r="I176" s="298" t="s">
        <v>1354</v>
      </c>
      <c r="J176" s="298">
        <v>1</v>
      </c>
      <c r="K176" s="341"/>
    </row>
    <row r="177" ht="15" customHeight="1">
      <c r="B177" s="320"/>
      <c r="C177" s="298" t="s">
        <v>51</v>
      </c>
      <c r="D177" s="298"/>
      <c r="E177" s="298"/>
      <c r="F177" s="319" t="s">
        <v>1284</v>
      </c>
      <c r="G177" s="298"/>
      <c r="H177" s="298" t="s">
        <v>1355</v>
      </c>
      <c r="I177" s="298" t="s">
        <v>1286</v>
      </c>
      <c r="J177" s="298">
        <v>20</v>
      </c>
      <c r="K177" s="341"/>
    </row>
    <row r="178" ht="15" customHeight="1">
      <c r="B178" s="320"/>
      <c r="C178" s="298" t="s">
        <v>120</v>
      </c>
      <c r="D178" s="298"/>
      <c r="E178" s="298"/>
      <c r="F178" s="319" t="s">
        <v>1284</v>
      </c>
      <c r="G178" s="298"/>
      <c r="H178" s="298" t="s">
        <v>1356</v>
      </c>
      <c r="I178" s="298" t="s">
        <v>1286</v>
      </c>
      <c r="J178" s="298">
        <v>255</v>
      </c>
      <c r="K178" s="341"/>
    </row>
    <row r="179" ht="15" customHeight="1">
      <c r="B179" s="320"/>
      <c r="C179" s="298" t="s">
        <v>121</v>
      </c>
      <c r="D179" s="298"/>
      <c r="E179" s="298"/>
      <c r="F179" s="319" t="s">
        <v>1284</v>
      </c>
      <c r="G179" s="298"/>
      <c r="H179" s="298" t="s">
        <v>1249</v>
      </c>
      <c r="I179" s="298" t="s">
        <v>1286</v>
      </c>
      <c r="J179" s="298">
        <v>10</v>
      </c>
      <c r="K179" s="341"/>
    </row>
    <row r="180" ht="15" customHeight="1">
      <c r="B180" s="320"/>
      <c r="C180" s="298" t="s">
        <v>122</v>
      </c>
      <c r="D180" s="298"/>
      <c r="E180" s="298"/>
      <c r="F180" s="319" t="s">
        <v>1284</v>
      </c>
      <c r="G180" s="298"/>
      <c r="H180" s="298" t="s">
        <v>1357</v>
      </c>
      <c r="I180" s="298" t="s">
        <v>1318</v>
      </c>
      <c r="J180" s="298"/>
      <c r="K180" s="341"/>
    </row>
    <row r="181" ht="15" customHeight="1">
      <c r="B181" s="320"/>
      <c r="C181" s="298" t="s">
        <v>1358</v>
      </c>
      <c r="D181" s="298"/>
      <c r="E181" s="298"/>
      <c r="F181" s="319" t="s">
        <v>1284</v>
      </c>
      <c r="G181" s="298"/>
      <c r="H181" s="298" t="s">
        <v>1359</v>
      </c>
      <c r="I181" s="298" t="s">
        <v>1318</v>
      </c>
      <c r="J181" s="298"/>
      <c r="K181" s="341"/>
    </row>
    <row r="182" ht="15" customHeight="1">
      <c r="B182" s="320"/>
      <c r="C182" s="298" t="s">
        <v>1347</v>
      </c>
      <c r="D182" s="298"/>
      <c r="E182" s="298"/>
      <c r="F182" s="319" t="s">
        <v>1284</v>
      </c>
      <c r="G182" s="298"/>
      <c r="H182" s="298" t="s">
        <v>1360</v>
      </c>
      <c r="I182" s="298" t="s">
        <v>1318</v>
      </c>
      <c r="J182" s="298"/>
      <c r="K182" s="341"/>
    </row>
    <row r="183" ht="15" customHeight="1">
      <c r="B183" s="320"/>
      <c r="C183" s="298" t="s">
        <v>124</v>
      </c>
      <c r="D183" s="298"/>
      <c r="E183" s="298"/>
      <c r="F183" s="319" t="s">
        <v>1290</v>
      </c>
      <c r="G183" s="298"/>
      <c r="H183" s="298" t="s">
        <v>1361</v>
      </c>
      <c r="I183" s="298" t="s">
        <v>1286</v>
      </c>
      <c r="J183" s="298">
        <v>50</v>
      </c>
      <c r="K183" s="341"/>
    </row>
    <row r="184" ht="15" customHeight="1">
      <c r="B184" s="320"/>
      <c r="C184" s="298" t="s">
        <v>1362</v>
      </c>
      <c r="D184" s="298"/>
      <c r="E184" s="298"/>
      <c r="F184" s="319" t="s">
        <v>1290</v>
      </c>
      <c r="G184" s="298"/>
      <c r="H184" s="298" t="s">
        <v>1363</v>
      </c>
      <c r="I184" s="298" t="s">
        <v>1364</v>
      </c>
      <c r="J184" s="298"/>
      <c r="K184" s="341"/>
    </row>
    <row r="185" ht="15" customHeight="1">
      <c r="B185" s="320"/>
      <c r="C185" s="298" t="s">
        <v>1365</v>
      </c>
      <c r="D185" s="298"/>
      <c r="E185" s="298"/>
      <c r="F185" s="319" t="s">
        <v>1290</v>
      </c>
      <c r="G185" s="298"/>
      <c r="H185" s="298" t="s">
        <v>1366</v>
      </c>
      <c r="I185" s="298" t="s">
        <v>1364</v>
      </c>
      <c r="J185" s="298"/>
      <c r="K185" s="341"/>
    </row>
    <row r="186" ht="15" customHeight="1">
      <c r="B186" s="320"/>
      <c r="C186" s="298" t="s">
        <v>1367</v>
      </c>
      <c r="D186" s="298"/>
      <c r="E186" s="298"/>
      <c r="F186" s="319" t="s">
        <v>1290</v>
      </c>
      <c r="G186" s="298"/>
      <c r="H186" s="298" t="s">
        <v>1368</v>
      </c>
      <c r="I186" s="298" t="s">
        <v>1364</v>
      </c>
      <c r="J186" s="298"/>
      <c r="K186" s="341"/>
    </row>
    <row r="187" ht="15" customHeight="1">
      <c r="B187" s="320"/>
      <c r="C187" s="353" t="s">
        <v>1369</v>
      </c>
      <c r="D187" s="298"/>
      <c r="E187" s="298"/>
      <c r="F187" s="319" t="s">
        <v>1290</v>
      </c>
      <c r="G187" s="298"/>
      <c r="H187" s="298" t="s">
        <v>1370</v>
      </c>
      <c r="I187" s="298" t="s">
        <v>1371</v>
      </c>
      <c r="J187" s="354" t="s">
        <v>1372</v>
      </c>
      <c r="K187" s="341"/>
    </row>
    <row r="188" ht="15" customHeight="1">
      <c r="B188" s="320"/>
      <c r="C188" s="304" t="s">
        <v>40</v>
      </c>
      <c r="D188" s="298"/>
      <c r="E188" s="298"/>
      <c r="F188" s="319" t="s">
        <v>1284</v>
      </c>
      <c r="G188" s="298"/>
      <c r="H188" s="294" t="s">
        <v>1373</v>
      </c>
      <c r="I188" s="298" t="s">
        <v>1374</v>
      </c>
      <c r="J188" s="298"/>
      <c r="K188" s="341"/>
    </row>
    <row r="189" ht="15" customHeight="1">
      <c r="B189" s="320"/>
      <c r="C189" s="304" t="s">
        <v>1375</v>
      </c>
      <c r="D189" s="298"/>
      <c r="E189" s="298"/>
      <c r="F189" s="319" t="s">
        <v>1284</v>
      </c>
      <c r="G189" s="298"/>
      <c r="H189" s="298" t="s">
        <v>1376</v>
      </c>
      <c r="I189" s="298" t="s">
        <v>1318</v>
      </c>
      <c r="J189" s="298"/>
      <c r="K189" s="341"/>
    </row>
    <row r="190" ht="15" customHeight="1">
      <c r="B190" s="320"/>
      <c r="C190" s="304" t="s">
        <v>1377</v>
      </c>
      <c r="D190" s="298"/>
      <c r="E190" s="298"/>
      <c r="F190" s="319" t="s">
        <v>1284</v>
      </c>
      <c r="G190" s="298"/>
      <c r="H190" s="298" t="s">
        <v>1378</v>
      </c>
      <c r="I190" s="298" t="s">
        <v>1318</v>
      </c>
      <c r="J190" s="298"/>
      <c r="K190" s="341"/>
    </row>
    <row r="191" ht="15" customHeight="1">
      <c r="B191" s="320"/>
      <c r="C191" s="304" t="s">
        <v>1379</v>
      </c>
      <c r="D191" s="298"/>
      <c r="E191" s="298"/>
      <c r="F191" s="319" t="s">
        <v>1290</v>
      </c>
      <c r="G191" s="298"/>
      <c r="H191" s="298" t="s">
        <v>1380</v>
      </c>
      <c r="I191" s="298" t="s">
        <v>1318</v>
      </c>
      <c r="J191" s="298"/>
      <c r="K191" s="341"/>
    </row>
    <row r="192" ht="15" customHeight="1">
      <c r="B192" s="347"/>
      <c r="C192" s="355"/>
      <c r="D192" s="329"/>
      <c r="E192" s="329"/>
      <c r="F192" s="329"/>
      <c r="G192" s="329"/>
      <c r="H192" s="329"/>
      <c r="I192" s="329"/>
      <c r="J192" s="329"/>
      <c r="K192" s="348"/>
    </row>
    <row r="193" ht="18.75" customHeight="1">
      <c r="B193" s="294"/>
      <c r="C193" s="298"/>
      <c r="D193" s="298"/>
      <c r="E193" s="298"/>
      <c r="F193" s="319"/>
      <c r="G193" s="298"/>
      <c r="H193" s="298"/>
      <c r="I193" s="298"/>
      <c r="J193" s="298"/>
      <c r="K193" s="294"/>
    </row>
    <row r="194" ht="18.75" customHeight="1">
      <c r="B194" s="294"/>
      <c r="C194" s="298"/>
      <c r="D194" s="298"/>
      <c r="E194" s="298"/>
      <c r="F194" s="319"/>
      <c r="G194" s="298"/>
      <c r="H194" s="298"/>
      <c r="I194" s="298"/>
      <c r="J194" s="298"/>
      <c r="K194" s="294"/>
    </row>
    <row r="195" ht="18.75" customHeight="1">
      <c r="B195" s="305"/>
      <c r="C195" s="305"/>
      <c r="D195" s="305"/>
      <c r="E195" s="305"/>
      <c r="F195" s="305"/>
      <c r="G195" s="305"/>
      <c r="H195" s="305"/>
      <c r="I195" s="305"/>
      <c r="J195" s="305"/>
      <c r="K195" s="305"/>
    </row>
    <row r="196" ht="13.5">
      <c r="B196" s="284"/>
      <c r="C196" s="285"/>
      <c r="D196" s="285"/>
      <c r="E196" s="285"/>
      <c r="F196" s="285"/>
      <c r="G196" s="285"/>
      <c r="H196" s="285"/>
      <c r="I196" s="285"/>
      <c r="J196" s="285"/>
      <c r="K196" s="286"/>
    </row>
    <row r="197" ht="21">
      <c r="B197" s="287"/>
      <c r="C197" s="288" t="s">
        <v>1381</v>
      </c>
      <c r="D197" s="288"/>
      <c r="E197" s="288"/>
      <c r="F197" s="288"/>
      <c r="G197" s="288"/>
      <c r="H197" s="288"/>
      <c r="I197" s="288"/>
      <c r="J197" s="288"/>
      <c r="K197" s="289"/>
    </row>
    <row r="198" ht="25.5" customHeight="1">
      <c r="B198" s="287"/>
      <c r="C198" s="356" t="s">
        <v>1382</v>
      </c>
      <c r="D198" s="356"/>
      <c r="E198" s="356"/>
      <c r="F198" s="356" t="s">
        <v>1383</v>
      </c>
      <c r="G198" s="357"/>
      <c r="H198" s="356" t="s">
        <v>1384</v>
      </c>
      <c r="I198" s="356"/>
      <c r="J198" s="356"/>
      <c r="K198" s="289"/>
    </row>
    <row r="199" ht="5.25" customHeight="1">
      <c r="B199" s="320"/>
      <c r="C199" s="317"/>
      <c r="D199" s="317"/>
      <c r="E199" s="317"/>
      <c r="F199" s="317"/>
      <c r="G199" s="298"/>
      <c r="H199" s="317"/>
      <c r="I199" s="317"/>
      <c r="J199" s="317"/>
      <c r="K199" s="341"/>
    </row>
    <row r="200" ht="15" customHeight="1">
      <c r="B200" s="320"/>
      <c r="C200" s="298" t="s">
        <v>1374</v>
      </c>
      <c r="D200" s="298"/>
      <c r="E200" s="298"/>
      <c r="F200" s="319" t="s">
        <v>41</v>
      </c>
      <c r="G200" s="298"/>
      <c r="H200" s="298" t="s">
        <v>1385</v>
      </c>
      <c r="I200" s="298"/>
      <c r="J200" s="298"/>
      <c r="K200" s="341"/>
    </row>
    <row r="201" ht="15" customHeight="1">
      <c r="B201" s="320"/>
      <c r="C201" s="326"/>
      <c r="D201" s="298"/>
      <c r="E201" s="298"/>
      <c r="F201" s="319" t="s">
        <v>42</v>
      </c>
      <c r="G201" s="298"/>
      <c r="H201" s="298" t="s">
        <v>1386</v>
      </c>
      <c r="I201" s="298"/>
      <c r="J201" s="298"/>
      <c r="K201" s="341"/>
    </row>
    <row r="202" ht="15" customHeight="1">
      <c r="B202" s="320"/>
      <c r="C202" s="326"/>
      <c r="D202" s="298"/>
      <c r="E202" s="298"/>
      <c r="F202" s="319" t="s">
        <v>45</v>
      </c>
      <c r="G202" s="298"/>
      <c r="H202" s="298" t="s">
        <v>1387</v>
      </c>
      <c r="I202" s="298"/>
      <c r="J202" s="298"/>
      <c r="K202" s="341"/>
    </row>
    <row r="203" ht="15" customHeight="1">
      <c r="B203" s="320"/>
      <c r="C203" s="298"/>
      <c r="D203" s="298"/>
      <c r="E203" s="298"/>
      <c r="F203" s="319" t="s">
        <v>43</v>
      </c>
      <c r="G203" s="298"/>
      <c r="H203" s="298" t="s">
        <v>1388</v>
      </c>
      <c r="I203" s="298"/>
      <c r="J203" s="298"/>
      <c r="K203" s="341"/>
    </row>
    <row r="204" ht="15" customHeight="1">
      <c r="B204" s="320"/>
      <c r="C204" s="298"/>
      <c r="D204" s="298"/>
      <c r="E204" s="298"/>
      <c r="F204" s="319" t="s">
        <v>44</v>
      </c>
      <c r="G204" s="298"/>
      <c r="H204" s="298" t="s">
        <v>1389</v>
      </c>
      <c r="I204" s="298"/>
      <c r="J204" s="298"/>
      <c r="K204" s="341"/>
    </row>
    <row r="205" ht="15" customHeight="1">
      <c r="B205" s="320"/>
      <c r="C205" s="298"/>
      <c r="D205" s="298"/>
      <c r="E205" s="298"/>
      <c r="F205" s="319"/>
      <c r="G205" s="298"/>
      <c r="H205" s="298"/>
      <c r="I205" s="298"/>
      <c r="J205" s="298"/>
      <c r="K205" s="341"/>
    </row>
    <row r="206" ht="15" customHeight="1">
      <c r="B206" s="320"/>
      <c r="C206" s="298" t="s">
        <v>1330</v>
      </c>
      <c r="D206" s="298"/>
      <c r="E206" s="298"/>
      <c r="F206" s="319" t="s">
        <v>77</v>
      </c>
      <c r="G206" s="298"/>
      <c r="H206" s="298" t="s">
        <v>1390</v>
      </c>
      <c r="I206" s="298"/>
      <c r="J206" s="298"/>
      <c r="K206" s="341"/>
    </row>
    <row r="207" ht="15" customHeight="1">
      <c r="B207" s="320"/>
      <c r="C207" s="326"/>
      <c r="D207" s="298"/>
      <c r="E207" s="298"/>
      <c r="F207" s="319" t="s">
        <v>1227</v>
      </c>
      <c r="G207" s="298"/>
      <c r="H207" s="298" t="s">
        <v>1228</v>
      </c>
      <c r="I207" s="298"/>
      <c r="J207" s="298"/>
      <c r="K207" s="341"/>
    </row>
    <row r="208" ht="15" customHeight="1">
      <c r="B208" s="320"/>
      <c r="C208" s="298"/>
      <c r="D208" s="298"/>
      <c r="E208" s="298"/>
      <c r="F208" s="319" t="s">
        <v>1225</v>
      </c>
      <c r="G208" s="298"/>
      <c r="H208" s="298" t="s">
        <v>1391</v>
      </c>
      <c r="I208" s="298"/>
      <c r="J208" s="298"/>
      <c r="K208" s="341"/>
    </row>
    <row r="209" ht="15" customHeight="1">
      <c r="B209" s="358"/>
      <c r="C209" s="326"/>
      <c r="D209" s="326"/>
      <c r="E209" s="326"/>
      <c r="F209" s="319" t="s">
        <v>1229</v>
      </c>
      <c r="G209" s="304"/>
      <c r="H209" s="345" t="s">
        <v>1230</v>
      </c>
      <c r="I209" s="345"/>
      <c r="J209" s="345"/>
      <c r="K209" s="359"/>
    </row>
    <row r="210" ht="15" customHeight="1">
      <c r="B210" s="358"/>
      <c r="C210" s="326"/>
      <c r="D210" s="326"/>
      <c r="E210" s="326"/>
      <c r="F210" s="319" t="s">
        <v>1231</v>
      </c>
      <c r="G210" s="304"/>
      <c r="H210" s="345" t="s">
        <v>1211</v>
      </c>
      <c r="I210" s="345"/>
      <c r="J210" s="345"/>
      <c r="K210" s="359"/>
    </row>
    <row r="211" ht="15" customHeight="1">
      <c r="B211" s="358"/>
      <c r="C211" s="326"/>
      <c r="D211" s="326"/>
      <c r="E211" s="326"/>
      <c r="F211" s="360"/>
      <c r="G211" s="304"/>
      <c r="H211" s="361"/>
      <c r="I211" s="361"/>
      <c r="J211" s="361"/>
      <c r="K211" s="359"/>
    </row>
    <row r="212" ht="15" customHeight="1">
      <c r="B212" s="358"/>
      <c r="C212" s="298" t="s">
        <v>1354</v>
      </c>
      <c r="D212" s="326"/>
      <c r="E212" s="326"/>
      <c r="F212" s="319">
        <v>1</v>
      </c>
      <c r="G212" s="304"/>
      <c r="H212" s="345" t="s">
        <v>1392</v>
      </c>
      <c r="I212" s="345"/>
      <c r="J212" s="345"/>
      <c r="K212" s="359"/>
    </row>
    <row r="213" ht="15" customHeight="1">
      <c r="B213" s="358"/>
      <c r="C213" s="326"/>
      <c r="D213" s="326"/>
      <c r="E213" s="326"/>
      <c r="F213" s="319">
        <v>2</v>
      </c>
      <c r="G213" s="304"/>
      <c r="H213" s="345" t="s">
        <v>1393</v>
      </c>
      <c r="I213" s="345"/>
      <c r="J213" s="345"/>
      <c r="K213" s="359"/>
    </row>
    <row r="214" ht="15" customHeight="1">
      <c r="B214" s="358"/>
      <c r="C214" s="326"/>
      <c r="D214" s="326"/>
      <c r="E214" s="326"/>
      <c r="F214" s="319">
        <v>3</v>
      </c>
      <c r="G214" s="304"/>
      <c r="H214" s="345" t="s">
        <v>1394</v>
      </c>
      <c r="I214" s="345"/>
      <c r="J214" s="345"/>
      <c r="K214" s="359"/>
    </row>
    <row r="215" ht="15" customHeight="1">
      <c r="B215" s="358"/>
      <c r="C215" s="326"/>
      <c r="D215" s="326"/>
      <c r="E215" s="326"/>
      <c r="F215" s="319">
        <v>4</v>
      </c>
      <c r="G215" s="304"/>
      <c r="H215" s="345" t="s">
        <v>1395</v>
      </c>
      <c r="I215" s="345"/>
      <c r="J215" s="345"/>
      <c r="K215" s="359"/>
    </row>
    <row r="216" ht="12.75" customHeight="1">
      <c r="B216" s="362"/>
      <c r="C216" s="363"/>
      <c r="D216" s="363"/>
      <c r="E216" s="363"/>
      <c r="F216" s="363"/>
      <c r="G216" s="363"/>
      <c r="H216" s="363"/>
      <c r="I216" s="363"/>
      <c r="J216" s="363"/>
      <c r="K216" s="364"/>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Sakařová Jitka</dc:creator>
  <cp:lastModifiedBy>Sakařová Jitka</cp:lastModifiedBy>
  <dcterms:created xsi:type="dcterms:W3CDTF">2018-03-28T10:51:17Z</dcterms:created>
  <dcterms:modified xsi:type="dcterms:W3CDTF">2018-03-28T10:51:36Z</dcterms:modified>
</cp:coreProperties>
</file>