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465" windowWidth="23640" windowHeight="11940"/>
  </bookViews>
  <sheets>
    <sheet name="Rekapitulace stavby" sheetId="1" r:id="rId1"/>
    <sheet name="Zakazka - Zakazka" sheetId="2" r:id="rId2"/>
    <sheet name="Pokyny pro vyplnění" sheetId="3" r:id="rId3"/>
  </sheets>
  <definedNames>
    <definedName name="_xlnm._FilterDatabase" localSheetId="1" hidden="1">'Zakazka - Zakazka'!$C$84:$K$174</definedName>
    <definedName name="_xlnm.Print_Titles" localSheetId="0">'Rekapitulace stavby'!$49:$49</definedName>
    <definedName name="_xlnm.Print_Titles" localSheetId="1">'Zakazka - Zakazka'!$84:$84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'Zakazka - Zakazka'!$C$4:$J$36,'Zakazka - Zakazka'!$C$42:$J$66,'Zakazka - Zakazka'!$C$72:$K$174</definedName>
  </definedNames>
  <calcPr calcId="125725"/>
</workbook>
</file>

<file path=xl/calcChain.xml><?xml version="1.0" encoding="utf-8"?>
<calcChain xmlns="http://schemas.openxmlformats.org/spreadsheetml/2006/main">
  <c r="AY52" i="1"/>
  <c r="AX52"/>
  <c r="BI174" i="2"/>
  <c r="BH174"/>
  <c r="BG174"/>
  <c r="BF174"/>
  <c r="BE174"/>
  <c r="T174"/>
  <c r="R174"/>
  <c r="P174"/>
  <c r="BK174"/>
  <c r="J174"/>
  <c r="BI173"/>
  <c r="BH173"/>
  <c r="BG173"/>
  <c r="BF173"/>
  <c r="BE173"/>
  <c r="T173"/>
  <c r="R173"/>
  <c r="P173"/>
  <c r="BK173"/>
  <c r="J173"/>
  <c r="BI172"/>
  <c r="BH172"/>
  <c r="BG172"/>
  <c r="BF172"/>
  <c r="BE172"/>
  <c r="T172"/>
  <c r="R172"/>
  <c r="P172"/>
  <c r="BK172"/>
  <c r="J172"/>
  <c r="BI171"/>
  <c r="BH171"/>
  <c r="BG171"/>
  <c r="BF171"/>
  <c r="BE171"/>
  <c r="T171"/>
  <c r="R171"/>
  <c r="P171"/>
  <c r="BK171"/>
  <c r="J171"/>
  <c r="BI170"/>
  <c r="BH170"/>
  <c r="BG170"/>
  <c r="BF170"/>
  <c r="BE170"/>
  <c r="T170"/>
  <c r="T169" s="1"/>
  <c r="T168" s="1"/>
  <c r="R170"/>
  <c r="R169" s="1"/>
  <c r="R168" s="1"/>
  <c r="P170"/>
  <c r="P169" s="1"/>
  <c r="P168" s="1"/>
  <c r="BK170"/>
  <c r="BK169" s="1"/>
  <c r="J170"/>
  <c r="BI167"/>
  <c r="BH167"/>
  <c r="BG167"/>
  <c r="BF167"/>
  <c r="BE167"/>
  <c r="T167"/>
  <c r="T166" s="1"/>
  <c r="R167"/>
  <c r="R166" s="1"/>
  <c r="P167"/>
  <c r="P166" s="1"/>
  <c r="BK167"/>
  <c r="BK166" s="1"/>
  <c r="J166" s="1"/>
  <c r="J63" s="1"/>
  <c r="J167"/>
  <c r="BI165"/>
  <c r="BH165"/>
  <c r="BG165"/>
  <c r="BF165"/>
  <c r="T165"/>
  <c r="R165"/>
  <c r="P165"/>
  <c r="BK165"/>
  <c r="J165"/>
  <c r="BE165" s="1"/>
  <c r="BI164"/>
  <c r="BH164"/>
  <c r="BG164"/>
  <c r="BF164"/>
  <c r="BE164"/>
  <c r="T164"/>
  <c r="R164"/>
  <c r="P164"/>
  <c r="BK164"/>
  <c r="J164"/>
  <c r="BI163"/>
  <c r="BH163"/>
  <c r="BG163"/>
  <c r="BF163"/>
  <c r="BE163"/>
  <c r="T163"/>
  <c r="R163"/>
  <c r="P163"/>
  <c r="BK163"/>
  <c r="J163"/>
  <c r="BI162"/>
  <c r="BH162"/>
  <c r="BG162"/>
  <c r="BF162"/>
  <c r="T162"/>
  <c r="R162"/>
  <c r="P162"/>
  <c r="BK162"/>
  <c r="J162"/>
  <c r="BE162" s="1"/>
  <c r="BI160"/>
  <c r="BH160"/>
  <c r="BG160"/>
  <c r="BF160"/>
  <c r="T160"/>
  <c r="R160"/>
  <c r="P160"/>
  <c r="BK160"/>
  <c r="J160"/>
  <c r="BE160" s="1"/>
  <c r="BI159"/>
  <c r="BH159"/>
  <c r="BG159"/>
  <c r="BF159"/>
  <c r="BE159"/>
  <c r="T159"/>
  <c r="R159"/>
  <c r="P159"/>
  <c r="BK159"/>
  <c r="J159"/>
  <c r="BI157"/>
  <c r="BH157"/>
  <c r="BG157"/>
  <c r="BF157"/>
  <c r="T157"/>
  <c r="R157"/>
  <c r="P157"/>
  <c r="BK157"/>
  <c r="J157"/>
  <c r="BE157" s="1"/>
  <c r="BI155"/>
  <c r="BH155"/>
  <c r="BG155"/>
  <c r="BF155"/>
  <c r="T155"/>
  <c r="R155"/>
  <c r="P155"/>
  <c r="BK155"/>
  <c r="J155"/>
  <c r="BE155" s="1"/>
  <c r="BI154"/>
  <c r="BH154"/>
  <c r="BG154"/>
  <c r="BF154"/>
  <c r="BE154"/>
  <c r="T154"/>
  <c r="R154"/>
  <c r="P154"/>
  <c r="BK154"/>
  <c r="J154"/>
  <c r="BI152"/>
  <c r="BH152"/>
  <c r="BG152"/>
  <c r="BF152"/>
  <c r="BE152"/>
  <c r="T152"/>
  <c r="T151" s="1"/>
  <c r="R152"/>
  <c r="R151" s="1"/>
  <c r="P152"/>
  <c r="P151" s="1"/>
  <c r="BK152"/>
  <c r="BK151" s="1"/>
  <c r="J151" s="1"/>
  <c r="J62" s="1"/>
  <c r="J152"/>
  <c r="BI150"/>
  <c r="BH150"/>
  <c r="BG150"/>
  <c r="BF150"/>
  <c r="T150"/>
  <c r="R150"/>
  <c r="P150"/>
  <c r="BK150"/>
  <c r="J150"/>
  <c r="BE150" s="1"/>
  <c r="BI148"/>
  <c r="BH148"/>
  <c r="BG148"/>
  <c r="BF148"/>
  <c r="T148"/>
  <c r="R148"/>
  <c r="P148"/>
  <c r="BK148"/>
  <c r="J148"/>
  <c r="BE148" s="1"/>
  <c r="BI147"/>
  <c r="BH147"/>
  <c r="BG147"/>
  <c r="BF147"/>
  <c r="T147"/>
  <c r="R147"/>
  <c r="P147"/>
  <c r="BK147"/>
  <c r="J147"/>
  <c r="BE147" s="1"/>
  <c r="BI146"/>
  <c r="BH146"/>
  <c r="BG146"/>
  <c r="BF146"/>
  <c r="T146"/>
  <c r="R146"/>
  <c r="P146"/>
  <c r="BK146"/>
  <c r="J146"/>
  <c r="BE146" s="1"/>
  <c r="BI145"/>
  <c r="BH145"/>
  <c r="BG145"/>
  <c r="BF145"/>
  <c r="T145"/>
  <c r="R145"/>
  <c r="P145"/>
  <c r="BK145"/>
  <c r="J145"/>
  <c r="BE145" s="1"/>
  <c r="BI144"/>
  <c r="BH144"/>
  <c r="BG144"/>
  <c r="BF144"/>
  <c r="T144"/>
  <c r="R144"/>
  <c r="P144"/>
  <c r="BK144"/>
  <c r="J144"/>
  <c r="BE144" s="1"/>
  <c r="BI143"/>
  <c r="BH143"/>
  <c r="BG143"/>
  <c r="BF143"/>
  <c r="T143"/>
  <c r="R143"/>
  <c r="P143"/>
  <c r="BK143"/>
  <c r="J143"/>
  <c r="BE143" s="1"/>
  <c r="BI141"/>
  <c r="BH141"/>
  <c r="BG141"/>
  <c r="BF141"/>
  <c r="T141"/>
  <c r="R141"/>
  <c r="P141"/>
  <c r="BK141"/>
  <c r="J141"/>
  <c r="BE141" s="1"/>
  <c r="BI140"/>
  <c r="BH140"/>
  <c r="BG140"/>
  <c r="BF140"/>
  <c r="T140"/>
  <c r="T139" s="1"/>
  <c r="R140"/>
  <c r="R139" s="1"/>
  <c r="P140"/>
  <c r="P139" s="1"/>
  <c r="BK140"/>
  <c r="BK139" s="1"/>
  <c r="J139" s="1"/>
  <c r="J61" s="1"/>
  <c r="J140"/>
  <c r="BE140" s="1"/>
  <c r="BI137"/>
  <c r="BH137"/>
  <c r="BG137"/>
  <c r="BF137"/>
  <c r="T137"/>
  <c r="R137"/>
  <c r="P137"/>
  <c r="BK137"/>
  <c r="J137"/>
  <c r="BE137" s="1"/>
  <c r="BI136"/>
  <c r="BH136"/>
  <c r="BG136"/>
  <c r="BF136"/>
  <c r="T136"/>
  <c r="R136"/>
  <c r="P136"/>
  <c r="BK136"/>
  <c r="J136"/>
  <c r="BE136" s="1"/>
  <c r="BI134"/>
  <c r="BH134"/>
  <c r="BG134"/>
  <c r="BF134"/>
  <c r="BE134"/>
  <c r="T134"/>
  <c r="R134"/>
  <c r="P134"/>
  <c r="BK134"/>
  <c r="J134"/>
  <c r="BI132"/>
  <c r="BH132"/>
  <c r="BG132"/>
  <c r="BF132"/>
  <c r="BE132"/>
  <c r="T132"/>
  <c r="R132"/>
  <c r="P132"/>
  <c r="BK132"/>
  <c r="J132"/>
  <c r="BI130"/>
  <c r="BH130"/>
  <c r="BG130"/>
  <c r="BF130"/>
  <c r="T130"/>
  <c r="T129" s="1"/>
  <c r="R130"/>
  <c r="R129" s="1"/>
  <c r="P130"/>
  <c r="P129" s="1"/>
  <c r="BK130"/>
  <c r="BK129" s="1"/>
  <c r="J129" s="1"/>
  <c r="J60" s="1"/>
  <c r="J130"/>
  <c r="BE130" s="1"/>
  <c r="BI128"/>
  <c r="BH128"/>
  <c r="BG128"/>
  <c r="BF128"/>
  <c r="T128"/>
  <c r="R128"/>
  <c r="P128"/>
  <c r="BK128"/>
  <c r="J128"/>
  <c r="BE128" s="1"/>
  <c r="BI126"/>
  <c r="BH126"/>
  <c r="BG126"/>
  <c r="BF126"/>
  <c r="T126"/>
  <c r="R126"/>
  <c r="P126"/>
  <c r="BK126"/>
  <c r="J126"/>
  <c r="BE126" s="1"/>
  <c r="BI124"/>
  <c r="BH124"/>
  <c r="BG124"/>
  <c r="BF124"/>
  <c r="T124"/>
  <c r="R124"/>
  <c r="P124"/>
  <c r="BK124"/>
  <c r="J124"/>
  <c r="BE124" s="1"/>
  <c r="BI122"/>
  <c r="BH122"/>
  <c r="BG122"/>
  <c r="BF122"/>
  <c r="T122"/>
  <c r="R122"/>
  <c r="P122"/>
  <c r="BK122"/>
  <c r="J122"/>
  <c r="BE122" s="1"/>
  <c r="BI120"/>
  <c r="BH120"/>
  <c r="BG120"/>
  <c r="BF120"/>
  <c r="T120"/>
  <c r="T119" s="1"/>
  <c r="R120"/>
  <c r="R119" s="1"/>
  <c r="P120"/>
  <c r="P119" s="1"/>
  <c r="BK120"/>
  <c r="BK119" s="1"/>
  <c r="J119" s="1"/>
  <c r="J59" s="1"/>
  <c r="J120"/>
  <c r="BE120" s="1"/>
  <c r="BI117"/>
  <c r="BH117"/>
  <c r="BG117"/>
  <c r="BF117"/>
  <c r="BE117"/>
  <c r="T117"/>
  <c r="R117"/>
  <c r="P117"/>
  <c r="BK117"/>
  <c r="J117"/>
  <c r="BI116"/>
  <c r="BH116"/>
  <c r="BG116"/>
  <c r="BF116"/>
  <c r="T116"/>
  <c r="R116"/>
  <c r="P116"/>
  <c r="BK116"/>
  <c r="J116"/>
  <c r="BE116" s="1"/>
  <c r="BI115"/>
  <c r="BH115"/>
  <c r="BG115"/>
  <c r="BF115"/>
  <c r="BE115"/>
  <c r="T115"/>
  <c r="R115"/>
  <c r="P115"/>
  <c r="BK115"/>
  <c r="J115"/>
  <c r="BI114"/>
  <c r="BH114"/>
  <c r="BG114"/>
  <c r="BF114"/>
  <c r="BE114"/>
  <c r="T114"/>
  <c r="R114"/>
  <c r="P114"/>
  <c r="BK114"/>
  <c r="J114"/>
  <c r="BI112"/>
  <c r="BH112"/>
  <c r="BG112"/>
  <c r="BF112"/>
  <c r="T112"/>
  <c r="R112"/>
  <c r="P112"/>
  <c r="BK112"/>
  <c r="J112"/>
  <c r="BE112" s="1"/>
  <c r="BI110"/>
  <c r="BH110"/>
  <c r="BG110"/>
  <c r="BF110"/>
  <c r="BE110"/>
  <c r="T110"/>
  <c r="R110"/>
  <c r="P110"/>
  <c r="BK110"/>
  <c r="J110"/>
  <c r="BI109"/>
  <c r="BH109"/>
  <c r="BG109"/>
  <c r="BF109"/>
  <c r="BE109"/>
  <c r="T109"/>
  <c r="R109"/>
  <c r="P109"/>
  <c r="BK109"/>
  <c r="J109"/>
  <c r="BI107"/>
  <c r="BH107"/>
  <c r="BG107"/>
  <c r="BF107"/>
  <c r="T107"/>
  <c r="R107"/>
  <c r="P107"/>
  <c r="BK107"/>
  <c r="J107"/>
  <c r="BE107" s="1"/>
  <c r="BI105"/>
  <c r="BH105"/>
  <c r="BG105"/>
  <c r="BF105"/>
  <c r="BE105"/>
  <c r="T105"/>
  <c r="R105"/>
  <c r="P105"/>
  <c r="BK105"/>
  <c r="J105"/>
  <c r="BI103"/>
  <c r="BH103"/>
  <c r="BG103"/>
  <c r="BF103"/>
  <c r="BE103"/>
  <c r="T103"/>
  <c r="R103"/>
  <c r="P103"/>
  <c r="BK103"/>
  <c r="J103"/>
  <c r="BI102"/>
  <c r="BH102"/>
  <c r="BG102"/>
  <c r="BF102"/>
  <c r="T102"/>
  <c r="R102"/>
  <c r="P102"/>
  <c r="BK102"/>
  <c r="J102"/>
  <c r="BE102" s="1"/>
  <c r="BI100"/>
  <c r="BH100"/>
  <c r="BG100"/>
  <c r="BF100"/>
  <c r="BE100"/>
  <c r="T100"/>
  <c r="R100"/>
  <c r="P100"/>
  <c r="BK100"/>
  <c r="J100"/>
  <c r="BI98"/>
  <c r="BH98"/>
  <c r="BG98"/>
  <c r="BF98"/>
  <c r="BE98"/>
  <c r="T98"/>
  <c r="R98"/>
  <c r="P98"/>
  <c r="BK98"/>
  <c r="J98"/>
  <c r="BI97"/>
  <c r="BH97"/>
  <c r="BG97"/>
  <c r="BF97"/>
  <c r="T97"/>
  <c r="R97"/>
  <c r="P97"/>
  <c r="BK97"/>
  <c r="J97"/>
  <c r="BE97" s="1"/>
  <c r="BI95"/>
  <c r="BH95"/>
  <c r="BG95"/>
  <c r="BF95"/>
  <c r="BE95"/>
  <c r="T95"/>
  <c r="R95"/>
  <c r="P95"/>
  <c r="BK95"/>
  <c r="J95"/>
  <c r="BI94"/>
  <c r="BH94"/>
  <c r="BG94"/>
  <c r="BF94"/>
  <c r="BE94"/>
  <c r="T94"/>
  <c r="R94"/>
  <c r="P94"/>
  <c r="BK94"/>
  <c r="J94"/>
  <c r="BI92"/>
  <c r="BH92"/>
  <c r="BG92"/>
  <c r="BF92"/>
  <c r="T92"/>
  <c r="R92"/>
  <c r="P92"/>
  <c r="BK92"/>
  <c r="J92"/>
  <c r="BE92" s="1"/>
  <c r="BI90"/>
  <c r="BH90"/>
  <c r="BG90"/>
  <c r="BF90"/>
  <c r="BE90"/>
  <c r="T90"/>
  <c r="R90"/>
  <c r="P90"/>
  <c r="BK90"/>
  <c r="J90"/>
  <c r="BI88"/>
  <c r="F34" s="1"/>
  <c r="BD52" i="1" s="1"/>
  <c r="BD51" s="1"/>
  <c r="W30" s="1"/>
  <c r="BH88" i="2"/>
  <c r="F33" s="1"/>
  <c r="BC52" i="1" s="1"/>
  <c r="BC51" s="1"/>
  <c r="BG88" i="2"/>
  <c r="F32" s="1"/>
  <c r="BB52" i="1" s="1"/>
  <c r="BB51" s="1"/>
  <c r="BF88" i="2"/>
  <c r="F31" s="1"/>
  <c r="BA52" i="1" s="1"/>
  <c r="BA51" s="1"/>
  <c r="BE88" i="2"/>
  <c r="T88"/>
  <c r="T87" s="1"/>
  <c r="R88"/>
  <c r="R87" s="1"/>
  <c r="R86" s="1"/>
  <c r="R85" s="1"/>
  <c r="P88"/>
  <c r="P87" s="1"/>
  <c r="BK88"/>
  <c r="BK87" s="1"/>
  <c r="J88"/>
  <c r="F79"/>
  <c r="E77"/>
  <c r="F49"/>
  <c r="E47"/>
  <c r="J21"/>
  <c r="E21"/>
  <c r="J81" s="1"/>
  <c r="J20"/>
  <c r="J18"/>
  <c r="E18"/>
  <c r="F52" s="1"/>
  <c r="J17"/>
  <c r="J15"/>
  <c r="E15"/>
  <c r="F51" s="1"/>
  <c r="J14"/>
  <c r="J12"/>
  <c r="J79" s="1"/>
  <c r="E7"/>
  <c r="E45" s="1"/>
  <c r="AS51" i="1"/>
  <c r="L47"/>
  <c r="AM46"/>
  <c r="L46"/>
  <c r="AM44"/>
  <c r="L44"/>
  <c r="L42"/>
  <c r="L41"/>
  <c r="F81" i="2" l="1"/>
  <c r="E75"/>
  <c r="J51"/>
  <c r="F82"/>
  <c r="W27" i="1"/>
  <c r="AW51"/>
  <c r="AK27" s="1"/>
  <c r="J87" i="2"/>
  <c r="J58" s="1"/>
  <c r="BK86"/>
  <c r="P86"/>
  <c r="P85" s="1"/>
  <c r="AU52" i="1" s="1"/>
  <c r="AU51" s="1"/>
  <c r="F30" i="2"/>
  <c r="AZ52" i="1" s="1"/>
  <c r="AZ51" s="1"/>
  <c r="W29"/>
  <c r="AY51"/>
  <c r="W28"/>
  <c r="AX51"/>
  <c r="J169" i="2"/>
  <c r="J65" s="1"/>
  <c r="BK168"/>
  <c r="J168" s="1"/>
  <c r="J64" s="1"/>
  <c r="T86"/>
  <c r="T85" s="1"/>
  <c r="J49"/>
  <c r="J31"/>
  <c r="AW52" i="1" s="1"/>
  <c r="J30" i="2"/>
  <c r="AV52" i="1" s="1"/>
  <c r="J86" i="2" l="1"/>
  <c r="J57" s="1"/>
  <c r="BK85"/>
  <c r="J85" s="1"/>
  <c r="AT52" i="1"/>
  <c r="W26"/>
  <c r="AV51"/>
  <c r="J27" i="2" l="1"/>
  <c r="J56"/>
  <c r="AT51" i="1"/>
  <c r="AK26"/>
  <c r="AG52" l="1"/>
  <c r="J36" i="2"/>
  <c r="AG51" i="1" l="1"/>
  <c r="AN52"/>
  <c r="AK23" l="1"/>
  <c r="AK32" s="1"/>
  <c r="AN51"/>
</calcChain>
</file>

<file path=xl/sharedStrings.xml><?xml version="1.0" encoding="utf-8"?>
<sst xmlns="http://schemas.openxmlformats.org/spreadsheetml/2006/main" count="1682" uniqueCount="535">
  <si>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</si>
  <si>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</si>
  <si>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</si>
  <si>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</si>
  <si>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</si>
  <si>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</si>
  <si>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</si>
  <si>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{c7f81597-c351-4ee4-b57e-503effb91351}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</si>
  <si>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</si>
  <si>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</si>
  <si>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</si>
  <si>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</si>
  <si>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</si>
  <si>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</si>
  <si>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</si>
  <si>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</si>
  <si>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S35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</si>
  <si>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</si>
  <si>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</si>
  <si>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Okružní sjezd</t>
  </si>
  <si>
    <t>KSO:</t>
  </si>
  <si>
    <t/>
  </si>
  <si>
    <t>CC-CZ:</t>
  </si>
  <si>
    <t>Místo:</t>
  </si>
  <si>
    <t xml:space="preserve"> </t>
  </si>
  <si>
    <t>Datum:</t>
  </si>
  <si>
    <t>15. 5. 2017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</si>
  <si>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</si>
  <si>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</si>
  <si>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</si>
  <si>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</si>
  <si>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</si>
  <si>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</si>
  <si>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</si>
  <si>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</si>
  <si>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</si>
  <si>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</si>
  <si>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</si>
  <si>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</si>
  <si>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</si>
  <si>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</si>
  <si>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</si>
  <si>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</si>
  <si>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</si>
  <si>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</si>
  <si>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</si>
  <si>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</si>
  <si>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</si>
  <si>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</si>
  <si>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</si>
  <si>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</si>
  <si>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</si>
  <si>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</si>
  <si>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</si>
  <si>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</si>
  <si>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</si>
  <si>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</si>
  <si>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</si>
  <si>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</si>
  <si>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</si>
  <si>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</si>
  <si>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</si>
  <si>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</si>
  <si>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</si>
  <si>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</si>
  <si>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</si>
  <si>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</si>
  <si>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</si>
  <si>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</si>
  <si>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</si>
  <si>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</si>
  <si>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</si>
  <si>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</si>
  <si>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</si>
  <si>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</si>
  <si>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Zakazka</t>
  </si>
  <si>
    <t>STA</t>
  </si>
  <si>
    <t>1</t>
  </si>
  <si>
    <t>{fa6b81c0-9e33-43d9-8e20-c1e77ec33b1a}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</si>
  <si>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</si>
  <si>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</si>
  <si>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</si>
  <si>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</si>
  <si>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</si>
  <si>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</si>
  <si>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</si>
  <si>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</si>
  <si>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Zakazka - Zakazka</t>
  </si>
  <si>
    <t>REKAPITULACE ČLENĚNÍ SOUPISU PRACÍ</t>
  </si>
  <si>
    <t>Kód dílu - Popis</t>
  </si>
  <si>
    <t>Cena celkem [CZK]</t>
  </si>
  <si>
    <t>Náklady soupisu celkem</t>
  </si>
  <si>
    <t>-1</t>
  </si>
  <si>
    <t>D1 - IO 01: Komunikace a zpevněné plochy</t>
  </si>
  <si>
    <t xml:space="preserve">    D2 - 001: Zemní práce</t>
  </si>
  <si>
    <t xml:space="preserve">    D3 - 002: Základy</t>
  </si>
  <si>
    <t xml:space="preserve">    D4 - 005: Komunikace</t>
  </si>
  <si>
    <t xml:space="preserve">    D5 - 009: Ostatní konstrukce a práce</t>
  </si>
  <si>
    <t xml:space="preserve">    D6 - 091: Bourání konstrukcí - demolice</t>
  </si>
  <si>
    <t xml:space="preserve">    D7 - 099: Přesun hmot HSV</t>
  </si>
  <si>
    <t>D8 - VRN: Vedlejší rozpočtové náklady</t>
  </si>
  <si>
    <t xml:space="preserve">    D8 - VRN: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</si>
  <si>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</si>
  <si>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</si>
  <si>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</si>
  <si>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</si>
  <si>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</si>
  <si>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</si>
  <si>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</si>
  <si>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</si>
  <si>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</si>
  <si>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</si>
  <si>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</si>
  <si>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</si>
  <si>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</si>
  <si>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</si>
  <si>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D1</t>
  </si>
  <si>
    <t>IO 01: Komunikace a zpevněné plochy</t>
  </si>
  <si>
    <t>ROZPOCET</t>
  </si>
  <si>
    <t>D2</t>
  </si>
  <si>
    <t>001: Zemní práce</t>
  </si>
  <si>
    <t>K</t>
  </si>
  <si>
    <t>00572470</t>
  </si>
  <si>
    <t>Osivo směs travní univerzál</t>
  </si>
  <si>
    <t>kg</t>
  </si>
  <si>
    <t>4</t>
  </si>
  <si>
    <t>P</t>
  </si>
  <si>
    <t>Poznámka k položce:
130*0,03</t>
  </si>
  <si>
    <t>10371500</t>
  </si>
  <si>
    <t>Substrát pro trávníky A VL</t>
  </si>
  <si>
    <t>m3</t>
  </si>
  <si>
    <t>Poznámka k položce:
130*0,1</t>
  </si>
  <si>
    <t>3</t>
  </si>
  <si>
    <t>122202202</t>
  </si>
  <si>
    <t>Odkopávky a prokopávky nezapažené pro silnice objemu do 1000 m3 v hornině tř. 3</t>
  </si>
  <si>
    <t>6</t>
  </si>
  <si>
    <t>Poznámka k položce:
pro vozovku ; 200*0,30; pro panely ; 5*(3+1)*1,5*1,0</t>
  </si>
  <si>
    <t>122202209</t>
  </si>
  <si>
    <t>Příplatek k odkopávkám a prokopávkám pro silnice v hornině tř. 3 za lepivost</t>
  </si>
  <si>
    <t>8</t>
  </si>
  <si>
    <t>5</t>
  </si>
  <si>
    <t>132201101</t>
  </si>
  <si>
    <t>Hloubení rýh š do 600 mm v hornině tř. 3 objemu do 100 m3</t>
  </si>
  <si>
    <t>10</t>
  </si>
  <si>
    <t>Poznámka k položce:
sonda v místě kolektoru ; 2,0*0,5*1,0; vsakovací rýha ; 0,6*5*1,0; prohloubení příkopu dl.14m ; 0,6*14*0,3</t>
  </si>
  <si>
    <t>132201109</t>
  </si>
  <si>
    <t>Příplatek za lepivost k hloubení rýh š do 600 mm v hornině tř. 3</t>
  </si>
  <si>
    <t>12</t>
  </si>
  <si>
    <t>7</t>
  </si>
  <si>
    <t>161101101</t>
  </si>
  <si>
    <t>Svislé přemístění výkopku z horniny tř. 1 až 4 hl výkopu do 2,5 m</t>
  </si>
  <si>
    <t>14</t>
  </si>
  <si>
    <t>Poznámka k položce:
rýha, sonda, příkop ; 1+3+2.52</t>
  </si>
  <si>
    <t>162201102</t>
  </si>
  <si>
    <t>Vodorovné přemístění do 50 m výkopku/sypaniny z horniny tř. 1 až 4</t>
  </si>
  <si>
    <t>16</t>
  </si>
  <si>
    <t>Poznámka k položce:
mezideponie ; z rýhy, příkopu a sondy</t>
  </si>
  <si>
    <t>9</t>
  </si>
  <si>
    <t>162701105</t>
  </si>
  <si>
    <t>Vodorovné přemístění do 10000 m výkopku/sypaniny z horniny tř.1 až 4</t>
  </si>
  <si>
    <t>18</t>
  </si>
  <si>
    <t>162701109</t>
  </si>
  <si>
    <t>Příplatek k vodorovnému přemístění výkopku/sypaniny z horniny tř. 1 až 4 ZKD 1000 m přes 10000 m</t>
  </si>
  <si>
    <t>20</t>
  </si>
  <si>
    <t>Poznámka k položce:
celkem 15km ; 96,52*5</t>
  </si>
  <si>
    <t>11</t>
  </si>
  <si>
    <t>167101101</t>
  </si>
  <si>
    <t>Nakládání výkopku z hornin tř. 1 až 4 do 100 m3</t>
  </si>
  <si>
    <t>22</t>
  </si>
  <si>
    <t>Poznámka k položce:
z mezideponie ; 6.52; na skládku ; 60+30</t>
  </si>
  <si>
    <t>171102103</t>
  </si>
  <si>
    <t>Uložení sypaniny z hornin soudržných do násypů zhutněných do 100 % PS silnic</t>
  </si>
  <si>
    <t>24</t>
  </si>
  <si>
    <t>Poznámka k položce:
nad panely ; 5*(3+1)*1,5*0,3; za obrubníky ; 50*0,12</t>
  </si>
  <si>
    <t>13</t>
  </si>
  <si>
    <t>171201201</t>
  </si>
  <si>
    <t>Uložení sypaniny na skládky</t>
  </si>
  <si>
    <t>26</t>
  </si>
  <si>
    <t>171201211</t>
  </si>
  <si>
    <t>Poplatek za uložení odpadu ze sypaniny na skládce (skládkovné)</t>
  </si>
  <si>
    <t>t</t>
  </si>
  <si>
    <t>28</t>
  </si>
  <si>
    <t>Poznámka k položce:
94*1,6</t>
  </si>
  <si>
    <t>174101101</t>
  </si>
  <si>
    <t>Zásyp jam, šachet rýh nebo kolem objektů sypaninou se zhutněním</t>
  </si>
  <si>
    <t>30</t>
  </si>
  <si>
    <t>Poznámka k položce:
chráničky VN ; 140</t>
  </si>
  <si>
    <t>180402111</t>
  </si>
  <si>
    <t>Založení parkového trávníku výsevem v rovině a ve svahu do 1:5</t>
  </si>
  <si>
    <t>m2</t>
  </si>
  <si>
    <t>32</t>
  </si>
  <si>
    <t>17</t>
  </si>
  <si>
    <t>181101102</t>
  </si>
  <si>
    <t>Úprava pláně v zářezech v hornině tř. 1 až 4 se zhutněním</t>
  </si>
  <si>
    <t>34</t>
  </si>
  <si>
    <t>181301101</t>
  </si>
  <si>
    <t>Rozprostření ornice tl vrstvy do 100 mm pl do 500 m2 v rovině nebo ve svahu do 1:5</t>
  </si>
  <si>
    <t>36</t>
  </si>
  <si>
    <t>19</t>
  </si>
  <si>
    <t>58331201</t>
  </si>
  <si>
    <t>Zemina pro násypy</t>
  </si>
  <si>
    <t>38</t>
  </si>
  <si>
    <t>Poznámka k položce:
9*1,6</t>
  </si>
  <si>
    <t>D3</t>
  </si>
  <si>
    <t>002: Základy</t>
  </si>
  <si>
    <t>211531111</t>
  </si>
  <si>
    <t>Výplň odvodňovacích žeber nebo trativodů kamenivem hrubým drceným frakce 16 až 63 mm</t>
  </si>
  <si>
    <t>40</t>
  </si>
  <si>
    <t>Poznámka k položce:
vsakovací dren ; 0,6*1*5</t>
  </si>
  <si>
    <t>211971110</t>
  </si>
  <si>
    <t>Zřízení opláštění žeber nebo trativodů geotextilií v rýze nebo zářezu sklonu do 1:2</t>
  </si>
  <si>
    <t>42</t>
  </si>
  <si>
    <t>Poznámka k položce:
vsakovací dren ; 5*0,6*2</t>
  </si>
  <si>
    <t>212752212</t>
  </si>
  <si>
    <t>Trativod z drenážních trubek plast flexibil D do 100mm vč.lože otevřený výkop</t>
  </si>
  <si>
    <t>m</t>
  </si>
  <si>
    <t>44</t>
  </si>
  <si>
    <t>Poznámka k položce:
16+26</t>
  </si>
  <si>
    <t>23</t>
  </si>
  <si>
    <t>271571112</t>
  </si>
  <si>
    <t>Polštáře zhutněné pod základy ze štěrkopísku netříděného</t>
  </si>
  <si>
    <t>46</t>
  </si>
  <si>
    <t>Poznámka k položce:
pod panely ; 5*3*1,5*0,15</t>
  </si>
  <si>
    <t>67352067</t>
  </si>
  <si>
    <t>Geotextilie 300 g/m2</t>
  </si>
  <si>
    <t>48</t>
  </si>
  <si>
    <t>D4</t>
  </si>
  <si>
    <t>005: Komunikace</t>
  </si>
  <si>
    <t>25</t>
  </si>
  <si>
    <t>564251111</t>
  </si>
  <si>
    <t>Podklad nebo podsyp ze štěrkopísku ŠP tl 150 mm</t>
  </si>
  <si>
    <t>50</t>
  </si>
  <si>
    <t>Poznámka k položce:
podél obrubníku š. 0,50m ; 50*0,50</t>
  </si>
  <si>
    <t>564851111</t>
  </si>
  <si>
    <t>Podklad ze štěrkodrtě ŠD tl 150 mm</t>
  </si>
  <si>
    <t>52</t>
  </si>
  <si>
    <t>Poznámka k položce:
Šda vozovka + oprava ; 144+15*0,5; ŠDb ; 144; panely podklad ; 22,5</t>
  </si>
  <si>
    <t>27</t>
  </si>
  <si>
    <t>565135121</t>
  </si>
  <si>
    <t>Asfaltový beton vrstva podkladní ACP 16 (obalované kamenivo OKS) tl 50 mm š přes 3 m</t>
  </si>
  <si>
    <t>54</t>
  </si>
  <si>
    <t>Poznámka k položce:
živice ; 144+15*0,5</t>
  </si>
  <si>
    <t>573111112</t>
  </si>
  <si>
    <t>Postřik živičný infiltrační s posypem z asfaltu množství do 1kg/m2</t>
  </si>
  <si>
    <t>56</t>
  </si>
  <si>
    <t>29</t>
  </si>
  <si>
    <t>577134121</t>
  </si>
  <si>
    <t>Asfaltový beton vrstva obrusná ACO 11 (ABS) tř. I tl 40 mm š přes 3 m z nemodifikovaného asfaltu</t>
  </si>
  <si>
    <t>58</t>
  </si>
  <si>
    <t>D5</t>
  </si>
  <si>
    <t>009: Ostatní konstrukce a práce</t>
  </si>
  <si>
    <t>40445230</t>
  </si>
  <si>
    <t>Sloupek Zn 70 - 350</t>
  </si>
  <si>
    <t>kus</t>
  </si>
  <si>
    <t>60</t>
  </si>
  <si>
    <t>31</t>
  </si>
  <si>
    <t>58412111</t>
  </si>
  <si>
    <t>Osazení silničních dílců z žlb. do lože tl. 40mm</t>
  </si>
  <si>
    <t>62</t>
  </si>
  <si>
    <t>Poznámka k položce:
panely 5ks 3*1.5</t>
  </si>
  <si>
    <t>59217410</t>
  </si>
  <si>
    <t>Obrubník betonový chodníkový 100x10x25 cm přírodní, vč.obloukových</t>
  </si>
  <si>
    <t>64</t>
  </si>
  <si>
    <t>33</t>
  </si>
  <si>
    <t>59217510</t>
  </si>
  <si>
    <t>Obrubník betonový silniční nájezdový 100x15x15 cm</t>
  </si>
  <si>
    <t>66</t>
  </si>
  <si>
    <t>59381187</t>
  </si>
  <si>
    <t>Silniční panely IZD 3x1,5x0,215m</t>
  </si>
  <si>
    <t>68</t>
  </si>
  <si>
    <t>35</t>
  </si>
  <si>
    <t>914111111</t>
  </si>
  <si>
    <t>Montáž svislé dopravní značky do velikosti 1 m2 objímkami na sloupek</t>
  </si>
  <si>
    <t>70</t>
  </si>
  <si>
    <t>914511112</t>
  </si>
  <si>
    <t>Montáž sloupku dopravních značek délky do 3,5 m s betonovým základem a patkou</t>
  </si>
  <si>
    <t>72</t>
  </si>
  <si>
    <t>37</t>
  </si>
  <si>
    <t>916231213</t>
  </si>
  <si>
    <t>Osazení chodníkového obrubníku betonového stojatého s boční opěrou do lože z betonu prostého</t>
  </si>
  <si>
    <t>74</t>
  </si>
  <si>
    <t>Poznámka k položce:
21+29+7+15</t>
  </si>
  <si>
    <t>spcm914</t>
  </si>
  <si>
    <t>Dodávka svislé dopravní značky IP4b, B2</t>
  </si>
  <si>
    <t>76</t>
  </si>
  <si>
    <t>D6</t>
  </si>
  <si>
    <t>091: Bourání konstrukcí - demolice</t>
  </si>
  <si>
    <t>39</t>
  </si>
  <si>
    <t>113107142</t>
  </si>
  <si>
    <t>Odstranění podkladu pl do 50 m2 živičných tl 100 mm</t>
  </si>
  <si>
    <t>78</t>
  </si>
  <si>
    <t>Poznámka k položce:
podél nového obrub.v Okružní 15.0*0.5</t>
  </si>
  <si>
    <t>113107163</t>
  </si>
  <si>
    <t>Odstranění podkladu pl přes 50 do 200 m2 z kameniva drceného tl 300 mm</t>
  </si>
  <si>
    <t>80</t>
  </si>
  <si>
    <t>41</t>
  </si>
  <si>
    <t>113204111</t>
  </si>
  <si>
    <t>Vytrhání obrub záhonových</t>
  </si>
  <si>
    <t>82</t>
  </si>
  <si>
    <t>Poznámka k položce:
podél parkovací plochy</t>
  </si>
  <si>
    <t>919735112</t>
  </si>
  <si>
    <t>Řezání stávajícího živičného krytu hl do 100 mm</t>
  </si>
  <si>
    <t>84</t>
  </si>
  <si>
    <t>Poznámka k položce:
podélně vozovka Okružní 15.0+0.5+0.5</t>
  </si>
  <si>
    <t>43</t>
  </si>
  <si>
    <t>979082213</t>
  </si>
  <si>
    <t>Vodorovná doprava suti po suchu do 1 km</t>
  </si>
  <si>
    <t>86</t>
  </si>
  <si>
    <t>979082219</t>
  </si>
  <si>
    <t>Příplatek ZKD 1 km u vodorovné dopravy suti po suchu do 1 km</t>
  </si>
  <si>
    <t>88</t>
  </si>
  <si>
    <t>Poznámka k položce:
celkem 25km ; 8.55*24</t>
  </si>
  <si>
    <t>45</t>
  </si>
  <si>
    <t>979087212</t>
  </si>
  <si>
    <t>Nakládání na dopravní prostředky pro vodorovnou dopravu suti</t>
  </si>
  <si>
    <t>90</t>
  </si>
  <si>
    <t>979099115</t>
  </si>
  <si>
    <t>Poplatek za uložení betonového odpadu na skládce (skládkovné)</t>
  </si>
  <si>
    <t>92</t>
  </si>
  <si>
    <t>47</t>
  </si>
  <si>
    <t>979099145</t>
  </si>
  <si>
    <t>Poplatek za uložení odpadu z asfaltových povrchů na skládce (skládkovné)</t>
  </si>
  <si>
    <t>94</t>
  </si>
  <si>
    <t>979099155</t>
  </si>
  <si>
    <t>Poplatek za uložení odpadu z kameniva na skládce (skládkovné)</t>
  </si>
  <si>
    <t>96</t>
  </si>
  <si>
    <t>D7</t>
  </si>
  <si>
    <t>099: Přesun hmot HSV</t>
  </si>
  <si>
    <t>49</t>
  </si>
  <si>
    <t>998225111</t>
  </si>
  <si>
    <t>Přesun hmot pro pozemní komunikace s krytem z kamene, monolitickým betonovým nebo živičným</t>
  </si>
  <si>
    <t>98</t>
  </si>
  <si>
    <t>D8</t>
  </si>
  <si>
    <t>VRN: Vedlejší rozpočtové náklady</t>
  </si>
  <si>
    <t>001</t>
  </si>
  <si>
    <t>Geodetické práce před výstavbou, vytýčení podzem.sítí a staveniště,</t>
  </si>
  <si>
    <t>Kč</t>
  </si>
  <si>
    <t>100</t>
  </si>
  <si>
    <t>51</t>
  </si>
  <si>
    <t>002</t>
  </si>
  <si>
    <t>Geodetické práce po výstavbě, zaměření skutečného provedení stavby, GP</t>
  </si>
  <si>
    <t>102</t>
  </si>
  <si>
    <t>003</t>
  </si>
  <si>
    <t>Dokumentace skutečného provedení stavby</t>
  </si>
  <si>
    <t>104</t>
  </si>
  <si>
    <t>53</t>
  </si>
  <si>
    <t>004</t>
  </si>
  <si>
    <t>Související práce pro zařízení staveniště, zřízení a odstranění ZS</t>
  </si>
  <si>
    <t>106</t>
  </si>
  <si>
    <t>005</t>
  </si>
  <si>
    <t>Informační tabule na staveništi</t>
  </si>
  <si>
    <t>108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</si>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</sst>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left" vertical="center"/>
    </xf>
    <xf numFmtId="0" fontId="12" fillId="3" borderId="0" xfId="1" applyFont="1" applyFill="1" applyAlignment="1" applyProtection="1">
      <alignment vertical="center"/>
    </xf>
    <xf numFmtId="0" fontId="42" fillId="3" borderId="0" xfId="1" applyFill="1"/>
    <xf numFmtId="0" fontId="0" fillId="3" borderId="0" xfId="0" applyFill="1"/>
    <xf numFmtId="0" fontId="9" fillId="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8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7" fillId="0" borderId="23" xfId="0" applyNumberFormat="1" applyFont="1" applyBorder="1" applyAlignment="1" applyProtection="1">
      <alignment vertical="center"/>
    </xf>
    <xf numFmtId="4" fontId="27" fillId="0" borderId="24" xfId="0" applyNumberFormat="1" applyFont="1" applyBorder="1" applyAlignment="1" applyProtection="1">
      <alignment vertical="center"/>
    </xf>
    <xf numFmtId="166" fontId="27" fillId="0" borderId="24" xfId="0" applyNumberFormat="1" applyFont="1" applyBorder="1" applyAlignment="1" applyProtection="1">
      <alignment vertical="center"/>
    </xf>
    <xf numFmtId="4" fontId="27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28" fillId="3" borderId="0" xfId="1" applyFont="1" applyFill="1" applyAlignment="1">
      <alignment vertical="center"/>
    </xf>
    <xf numFmtId="0" fontId="10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0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1" fillId="0" borderId="16" xfId="0" applyNumberFormat="1" applyFont="1" applyBorder="1" applyAlignment="1" applyProtection="1"/>
    <xf numFmtId="166" fontId="31" fillId="0" borderId="17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34" fillId="0" borderId="0" xfId="0" applyFont="1" applyBorder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vertical="center" wrapText="1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5" fillId="0" borderId="29" xfId="0" applyFont="1" applyBorder="1" applyAlignment="1" applyProtection="1">
      <alignment vertical="center" wrapText="1"/>
      <protection locked="0"/>
    </xf>
    <xf numFmtId="0" fontId="35" fillId="0" borderId="30" xfId="0" applyFont="1" applyBorder="1" applyAlignment="1" applyProtection="1">
      <alignment vertical="center" wrapText="1"/>
      <protection locked="0"/>
    </xf>
    <xf numFmtId="0" fontId="35" fillId="0" borderId="31" xfId="0" applyFont="1" applyBorder="1" applyAlignment="1" applyProtection="1">
      <alignment vertical="center" wrapText="1"/>
      <protection locked="0"/>
    </xf>
    <xf numFmtId="0" fontId="35" fillId="0" borderId="32" xfId="0" applyFont="1" applyBorder="1" applyAlignment="1" applyProtection="1">
      <alignment horizontal="center" vertical="center" wrapText="1"/>
      <protection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35" fillId="0" borderId="32" xfId="0" applyFont="1" applyBorder="1" applyAlignment="1" applyProtection="1">
      <alignment vertical="center" wrapText="1"/>
      <protection locked="0"/>
    </xf>
    <xf numFmtId="0" fontId="35" fillId="0" borderId="33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49" fontId="38" fillId="0" borderId="1" xfId="0" applyNumberFormat="1" applyFont="1" applyBorder="1" applyAlignment="1" applyProtection="1">
      <alignment vertical="center" wrapText="1"/>
      <protection locked="0"/>
    </xf>
    <xf numFmtId="0" fontId="35" fillId="0" borderId="35" xfId="0" applyFont="1" applyBorder="1" applyAlignment="1" applyProtection="1">
      <alignment vertical="center" wrapText="1"/>
      <protection locked="0"/>
    </xf>
    <xf numFmtId="0" fontId="39" fillId="0" borderId="34" xfId="0" applyFont="1" applyBorder="1" applyAlignment="1" applyProtection="1">
      <alignment vertical="center" wrapText="1"/>
      <protection locked="0"/>
    </xf>
    <xf numFmtId="0" fontId="35" fillId="0" borderId="36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top"/>
      <protection locked="0"/>
    </xf>
    <xf numFmtId="0" fontId="35" fillId="0" borderId="0" xfId="0" applyFont="1" applyAlignment="1" applyProtection="1">
      <alignment vertical="top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35" fillId="0" borderId="31" xfId="0" applyFont="1" applyBorder="1" applyAlignment="1" applyProtection="1">
      <alignment horizontal="left" vertical="center"/>
      <protection locked="0"/>
    </xf>
    <xf numFmtId="0" fontId="35" fillId="0" borderId="32" xfId="0" applyFont="1" applyBorder="1" applyAlignment="1" applyProtection="1">
      <alignment horizontal="left" vertical="center"/>
      <protection locked="0"/>
    </xf>
    <xf numFmtId="0" fontId="35" fillId="0" borderId="33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center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32" xfId="0" applyFont="1" applyBorder="1" applyAlignment="1" applyProtection="1">
      <alignment horizontal="left" vertical="center"/>
      <protection locked="0"/>
    </xf>
    <xf numFmtId="0" fontId="38" fillId="2" borderId="1" xfId="0" applyFont="1" applyFill="1" applyBorder="1" applyAlignment="1" applyProtection="1">
      <alignment horizontal="left" vertical="center"/>
      <protection locked="0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0" fontId="35" fillId="0" borderId="35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5" fillId="0" borderId="36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5" fillId="0" borderId="29" xfId="0" applyFont="1" applyBorder="1" applyAlignment="1" applyProtection="1">
      <alignment horizontal="left" vertical="center" wrapText="1"/>
      <protection locked="0"/>
    </xf>
    <xf numFmtId="0" fontId="35" fillId="0" borderId="30" xfId="0" applyFont="1" applyBorder="1" applyAlignment="1" applyProtection="1">
      <alignment horizontal="left" vertical="center" wrapText="1"/>
      <protection locked="0"/>
    </xf>
    <xf numFmtId="0" fontId="35" fillId="0" borderId="31" xfId="0" applyFont="1" applyBorder="1" applyAlignment="1" applyProtection="1">
      <alignment horizontal="left" vertical="center" wrapText="1"/>
      <protection locked="0"/>
    </xf>
    <xf numFmtId="0" fontId="35" fillId="0" borderId="32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/>
      <protection locked="0"/>
    </xf>
    <xf numFmtId="0" fontId="38" fillId="0" borderId="35" xfId="0" applyFont="1" applyBorder="1" applyAlignment="1" applyProtection="1">
      <alignment horizontal="left" vertical="center" wrapText="1"/>
      <protection locked="0"/>
    </xf>
    <xf numFmtId="0" fontId="38" fillId="0" borderId="34" xfId="0" applyFont="1" applyBorder="1" applyAlignment="1" applyProtection="1">
      <alignment horizontal="left" vertical="center" wrapText="1"/>
      <protection locked="0"/>
    </xf>
    <xf numFmtId="0" fontId="38" fillId="0" borderId="36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left" vertical="top"/>
      <protection locked="0"/>
    </xf>
    <xf numFmtId="0" fontId="38" fillId="0" borderId="1" xfId="0" applyFont="1" applyBorder="1" applyAlignment="1" applyProtection="1">
      <alignment horizontal="center" vertical="top"/>
      <protection locked="0"/>
    </xf>
    <xf numFmtId="0" fontId="38" fillId="0" borderId="35" xfId="0" applyFont="1" applyBorder="1" applyAlignment="1" applyProtection="1">
      <alignment horizontal="left" vertical="center"/>
      <protection locked="0"/>
    </xf>
    <xf numFmtId="0" fontId="38" fillId="0" borderId="36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37" fillId="0" borderId="1" xfId="0" applyFont="1" applyBorder="1" applyAlignment="1" applyProtection="1">
      <alignment vertical="center"/>
      <protection locked="0"/>
    </xf>
    <xf numFmtId="0" fontId="40" fillId="0" borderId="34" xfId="0" applyFont="1" applyBorder="1" applyAlignment="1" applyProtection="1">
      <alignment vertical="center"/>
      <protection locked="0"/>
    </xf>
    <xf numFmtId="0" fontId="37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8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horizontal="left"/>
      <protection locked="0"/>
    </xf>
    <xf numFmtId="0" fontId="40" fillId="0" borderId="34" xfId="0" applyFont="1" applyBorder="1" applyAlignment="1" applyProtection="1">
      <protection locked="0"/>
    </xf>
    <xf numFmtId="0" fontId="35" fillId="0" borderId="32" xfId="0" applyFont="1" applyBorder="1" applyAlignment="1" applyProtection="1">
      <alignment vertical="top"/>
      <protection locked="0"/>
    </xf>
    <xf numFmtId="0" fontId="35" fillId="0" borderId="33" xfId="0" applyFont="1" applyBorder="1" applyAlignment="1" applyProtection="1">
      <alignment vertical="top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left" vertical="top"/>
      <protection locked="0"/>
    </xf>
    <xf numFmtId="0" fontId="35" fillId="0" borderId="35" xfId="0" applyFont="1" applyBorder="1" applyAlignment="1" applyProtection="1">
      <alignment vertical="top"/>
      <protection locked="0"/>
    </xf>
    <xf numFmtId="0" fontId="35" fillId="0" borderId="34" xfId="0" applyFont="1" applyBorder="1" applyAlignment="1" applyProtection="1">
      <alignment vertical="top"/>
      <protection locked="0"/>
    </xf>
    <xf numFmtId="0" fontId="35" fillId="0" borderId="36" xfId="0" applyFont="1" applyBorder="1" applyAlignment="1" applyProtection="1">
      <alignment vertical="top"/>
      <protection locked="0"/>
    </xf>
    <xf numFmtId="0" fontId="0" fillId="0" borderId="0" xfId="0"/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8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8" fillId="3" borderId="0" xfId="1" applyFont="1" applyFill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37" fillId="0" borderId="34" xfId="0" applyFont="1" applyBorder="1" applyAlignment="1" applyProtection="1">
      <alignment horizontal="left" wrapText="1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49" fontId="38" fillId="0" borderId="1" xfId="0" applyNumberFormat="1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7" fillId="0" borderId="34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1:74" ht="36.950000000000003" customHeight="1"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S2" s="20" t="s">
        <v>8</v>
      </c>
      <c r="BT2" s="20" t="s">
        <v>9</v>
      </c>
    </row>
    <row r="3" spans="1:74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1:74" ht="36.950000000000003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1:74" ht="14.45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313" t="s">
        <v>16</v>
      </c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25"/>
      <c r="AQ5" s="27"/>
      <c r="BE5" s="311" t="s">
        <v>17</v>
      </c>
      <c r="BS5" s="20" t="s">
        <v>8</v>
      </c>
    </row>
    <row r="6" spans="1:74" ht="36.950000000000003" customHeight="1">
      <c r="B6" s="24"/>
      <c r="C6" s="25"/>
      <c r="D6" s="32" t="s">
        <v>18</v>
      </c>
      <c r="E6" s="25"/>
      <c r="F6" s="25"/>
      <c r="G6" s="25"/>
      <c r="H6" s="25"/>
      <c r="I6" s="25"/>
      <c r="J6" s="25"/>
      <c r="K6" s="315" t="s">
        <v>19</v>
      </c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25"/>
      <c r="AQ6" s="27"/>
      <c r="BE6" s="312"/>
      <c r="BS6" s="20" t="s">
        <v>8</v>
      </c>
    </row>
    <row r="7" spans="1:74" ht="14.45" customHeight="1">
      <c r="B7" s="24"/>
      <c r="C7" s="25"/>
      <c r="D7" s="33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21</v>
      </c>
      <c r="AO7" s="25"/>
      <c r="AP7" s="25"/>
      <c r="AQ7" s="27"/>
      <c r="BE7" s="312"/>
      <c r="BS7" s="20" t="s">
        <v>8</v>
      </c>
    </row>
    <row r="8" spans="1:74" ht="14.45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312"/>
      <c r="BS8" s="20" t="s">
        <v>8</v>
      </c>
    </row>
    <row r="9" spans="1:74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312"/>
      <c r="BS9" s="20" t="s">
        <v>8</v>
      </c>
    </row>
    <row r="10" spans="1:74" ht="14.45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21</v>
      </c>
      <c r="AO10" s="25"/>
      <c r="AP10" s="25"/>
      <c r="AQ10" s="27"/>
      <c r="BE10" s="312"/>
      <c r="BS10" s="20" t="s">
        <v>8</v>
      </c>
    </row>
    <row r="11" spans="1:74" ht="18.399999999999999" customHeight="1">
      <c r="B11" s="24"/>
      <c r="C11" s="25"/>
      <c r="D11" s="25"/>
      <c r="E11" s="31" t="s">
        <v>24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29</v>
      </c>
      <c r="AL11" s="25"/>
      <c r="AM11" s="25"/>
      <c r="AN11" s="31" t="s">
        <v>21</v>
      </c>
      <c r="AO11" s="25"/>
      <c r="AP11" s="25"/>
      <c r="AQ11" s="27"/>
      <c r="BE11" s="312"/>
      <c r="BS11" s="20" t="s">
        <v>8</v>
      </c>
    </row>
    <row r="12" spans="1:74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312"/>
      <c r="BS12" s="20" t="s">
        <v>8</v>
      </c>
    </row>
    <row r="13" spans="1:74" ht="14.45" customHeight="1">
      <c r="B13" s="24"/>
      <c r="C13" s="25"/>
      <c r="D13" s="33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31</v>
      </c>
      <c r="AO13" s="25"/>
      <c r="AP13" s="25"/>
      <c r="AQ13" s="27"/>
      <c r="BE13" s="312"/>
      <c r="BS13" s="20" t="s">
        <v>8</v>
      </c>
    </row>
    <row r="14" spans="1:74" ht="15">
      <c r="B14" s="24"/>
      <c r="C14" s="25"/>
      <c r="D14" s="25"/>
      <c r="E14" s="316" t="s">
        <v>31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3" t="s">
        <v>29</v>
      </c>
      <c r="AL14" s="25"/>
      <c r="AM14" s="25"/>
      <c r="AN14" s="35" t="s">
        <v>31</v>
      </c>
      <c r="AO14" s="25"/>
      <c r="AP14" s="25"/>
      <c r="AQ14" s="27"/>
      <c r="BE14" s="312"/>
      <c r="BS14" s="20" t="s">
        <v>8</v>
      </c>
    </row>
    <row r="15" spans="1:74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312"/>
      <c r="BS15" s="20" t="s">
        <v>6</v>
      </c>
    </row>
    <row r="16" spans="1:74" ht="14.45" customHeight="1">
      <c r="B16" s="24"/>
      <c r="C16" s="25"/>
      <c r="D16" s="33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21</v>
      </c>
      <c r="AO16" s="25"/>
      <c r="AP16" s="25"/>
      <c r="AQ16" s="27"/>
      <c r="BE16" s="312"/>
      <c r="BS16" s="20" t="s">
        <v>6</v>
      </c>
    </row>
    <row r="17" spans="2:71" ht="18.399999999999999" customHeight="1">
      <c r="B17" s="24"/>
      <c r="C17" s="25"/>
      <c r="D17" s="25"/>
      <c r="E17" s="31" t="s">
        <v>24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29</v>
      </c>
      <c r="AL17" s="25"/>
      <c r="AM17" s="25"/>
      <c r="AN17" s="31" t="s">
        <v>21</v>
      </c>
      <c r="AO17" s="25"/>
      <c r="AP17" s="25"/>
      <c r="AQ17" s="27"/>
      <c r="BE17" s="312"/>
      <c r="BS17" s="20" t="s">
        <v>33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312"/>
      <c r="BS18" s="20" t="s">
        <v>8</v>
      </c>
    </row>
    <row r="19" spans="2:71" ht="14.45" customHeight="1">
      <c r="B19" s="24"/>
      <c r="C19" s="25"/>
      <c r="D19" s="33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312"/>
      <c r="BS19" s="20" t="s">
        <v>8</v>
      </c>
    </row>
    <row r="20" spans="2:71" ht="48.75" customHeight="1">
      <c r="B20" s="24"/>
      <c r="C20" s="25"/>
      <c r="D20" s="25"/>
      <c r="E20" s="318" t="s">
        <v>35</v>
      </c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25"/>
      <c r="AP20" s="25"/>
      <c r="AQ20" s="27"/>
      <c r="BE20" s="312"/>
      <c r="BS20" s="20" t="s">
        <v>6</v>
      </c>
    </row>
    <row r="21" spans="2:7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312"/>
    </row>
    <row r="22" spans="2:71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312"/>
    </row>
    <row r="23" spans="2:71" s="1" customFormat="1" ht="25.9" customHeight="1">
      <c r="B23" s="37"/>
      <c r="C23" s="38"/>
      <c r="D23" s="39" t="s">
        <v>36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19">
        <f>ROUND(AG51,2)</f>
        <v>0</v>
      </c>
      <c r="AL23" s="320"/>
      <c r="AM23" s="320"/>
      <c r="AN23" s="320"/>
      <c r="AO23" s="320"/>
      <c r="AP23" s="38"/>
      <c r="AQ23" s="41"/>
      <c r="BE23" s="312"/>
    </row>
    <row r="24" spans="2:71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312"/>
    </row>
    <row r="25" spans="2:71" s="1" customForma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21" t="s">
        <v>37</v>
      </c>
      <c r="M25" s="321"/>
      <c r="N25" s="321"/>
      <c r="O25" s="321"/>
      <c r="P25" s="38"/>
      <c r="Q25" s="38"/>
      <c r="R25" s="38"/>
      <c r="S25" s="38"/>
      <c r="T25" s="38"/>
      <c r="U25" s="38"/>
      <c r="V25" s="38"/>
      <c r="W25" s="321" t="s">
        <v>38</v>
      </c>
      <c r="X25" s="321"/>
      <c r="Y25" s="321"/>
      <c r="Z25" s="321"/>
      <c r="AA25" s="321"/>
      <c r="AB25" s="321"/>
      <c r="AC25" s="321"/>
      <c r="AD25" s="321"/>
      <c r="AE25" s="321"/>
      <c r="AF25" s="38"/>
      <c r="AG25" s="38"/>
      <c r="AH25" s="38"/>
      <c r="AI25" s="38"/>
      <c r="AJ25" s="38"/>
      <c r="AK25" s="321" t="s">
        <v>39</v>
      </c>
      <c r="AL25" s="321"/>
      <c r="AM25" s="321"/>
      <c r="AN25" s="321"/>
      <c r="AO25" s="321"/>
      <c r="AP25" s="38"/>
      <c r="AQ25" s="41"/>
      <c r="BE25" s="312"/>
    </row>
    <row r="26" spans="2:71" s="2" customFormat="1" ht="14.45" customHeight="1">
      <c r="B26" s="43"/>
      <c r="C26" s="44"/>
      <c r="D26" s="45" t="s">
        <v>40</v>
      </c>
      <c r="E26" s="44"/>
      <c r="F26" s="45" t="s">
        <v>41</v>
      </c>
      <c r="G26" s="44"/>
      <c r="H26" s="44"/>
      <c r="I26" s="44"/>
      <c r="J26" s="44"/>
      <c r="K26" s="44"/>
      <c r="L26" s="304">
        <v>0.21</v>
      </c>
      <c r="M26" s="305"/>
      <c r="N26" s="305"/>
      <c r="O26" s="305"/>
      <c r="P26" s="44"/>
      <c r="Q26" s="44"/>
      <c r="R26" s="44"/>
      <c r="S26" s="44"/>
      <c r="T26" s="44"/>
      <c r="U26" s="44"/>
      <c r="V26" s="44"/>
      <c r="W26" s="306">
        <f>ROUND(AZ51,2)</f>
        <v>0</v>
      </c>
      <c r="X26" s="305"/>
      <c r="Y26" s="305"/>
      <c r="Z26" s="305"/>
      <c r="AA26" s="305"/>
      <c r="AB26" s="305"/>
      <c r="AC26" s="305"/>
      <c r="AD26" s="305"/>
      <c r="AE26" s="305"/>
      <c r="AF26" s="44"/>
      <c r="AG26" s="44"/>
      <c r="AH26" s="44"/>
      <c r="AI26" s="44"/>
      <c r="AJ26" s="44"/>
      <c r="AK26" s="306">
        <f>ROUND(AV51,2)</f>
        <v>0</v>
      </c>
      <c r="AL26" s="305"/>
      <c r="AM26" s="305"/>
      <c r="AN26" s="305"/>
      <c r="AO26" s="305"/>
      <c r="AP26" s="44"/>
      <c r="AQ26" s="46"/>
      <c r="BE26" s="312"/>
    </row>
    <row r="27" spans="2:71" s="2" customFormat="1" ht="14.45" customHeight="1">
      <c r="B27" s="43"/>
      <c r="C27" s="44"/>
      <c r="D27" s="44"/>
      <c r="E27" s="44"/>
      <c r="F27" s="45" t="s">
        <v>42</v>
      </c>
      <c r="G27" s="44"/>
      <c r="H27" s="44"/>
      <c r="I27" s="44"/>
      <c r="J27" s="44"/>
      <c r="K27" s="44"/>
      <c r="L27" s="304">
        <v>0.15</v>
      </c>
      <c r="M27" s="305"/>
      <c r="N27" s="305"/>
      <c r="O27" s="305"/>
      <c r="P27" s="44"/>
      <c r="Q27" s="44"/>
      <c r="R27" s="44"/>
      <c r="S27" s="44"/>
      <c r="T27" s="44"/>
      <c r="U27" s="44"/>
      <c r="V27" s="44"/>
      <c r="W27" s="306">
        <f>ROUND(BA51,2)</f>
        <v>0</v>
      </c>
      <c r="X27" s="305"/>
      <c r="Y27" s="305"/>
      <c r="Z27" s="305"/>
      <c r="AA27" s="305"/>
      <c r="AB27" s="305"/>
      <c r="AC27" s="305"/>
      <c r="AD27" s="305"/>
      <c r="AE27" s="305"/>
      <c r="AF27" s="44"/>
      <c r="AG27" s="44"/>
      <c r="AH27" s="44"/>
      <c r="AI27" s="44"/>
      <c r="AJ27" s="44"/>
      <c r="AK27" s="306">
        <f>ROUND(AW51,2)</f>
        <v>0</v>
      </c>
      <c r="AL27" s="305"/>
      <c r="AM27" s="305"/>
      <c r="AN27" s="305"/>
      <c r="AO27" s="305"/>
      <c r="AP27" s="44"/>
      <c r="AQ27" s="46"/>
      <c r="BE27" s="312"/>
    </row>
    <row r="28" spans="2:71" s="2" customFormat="1" ht="14.45" hidden="1" customHeight="1">
      <c r="B28" s="43"/>
      <c r="C28" s="44"/>
      <c r="D28" s="44"/>
      <c r="E28" s="44"/>
      <c r="F28" s="45" t="s">
        <v>43</v>
      </c>
      <c r="G28" s="44"/>
      <c r="H28" s="44"/>
      <c r="I28" s="44"/>
      <c r="J28" s="44"/>
      <c r="K28" s="44"/>
      <c r="L28" s="304">
        <v>0.21</v>
      </c>
      <c r="M28" s="305"/>
      <c r="N28" s="305"/>
      <c r="O28" s="305"/>
      <c r="P28" s="44"/>
      <c r="Q28" s="44"/>
      <c r="R28" s="44"/>
      <c r="S28" s="44"/>
      <c r="T28" s="44"/>
      <c r="U28" s="44"/>
      <c r="V28" s="44"/>
      <c r="W28" s="306">
        <f>ROUND(BB51,2)</f>
        <v>0</v>
      </c>
      <c r="X28" s="305"/>
      <c r="Y28" s="305"/>
      <c r="Z28" s="305"/>
      <c r="AA28" s="305"/>
      <c r="AB28" s="305"/>
      <c r="AC28" s="305"/>
      <c r="AD28" s="305"/>
      <c r="AE28" s="305"/>
      <c r="AF28" s="44"/>
      <c r="AG28" s="44"/>
      <c r="AH28" s="44"/>
      <c r="AI28" s="44"/>
      <c r="AJ28" s="44"/>
      <c r="AK28" s="306">
        <v>0</v>
      </c>
      <c r="AL28" s="305"/>
      <c r="AM28" s="305"/>
      <c r="AN28" s="305"/>
      <c r="AO28" s="305"/>
      <c r="AP28" s="44"/>
      <c r="AQ28" s="46"/>
      <c r="BE28" s="312"/>
    </row>
    <row r="29" spans="2:71" s="2" customFormat="1" ht="14.45" hidden="1" customHeight="1">
      <c r="B29" s="43"/>
      <c r="C29" s="44"/>
      <c r="D29" s="44"/>
      <c r="E29" s="44"/>
      <c r="F29" s="45" t="s">
        <v>44</v>
      </c>
      <c r="G29" s="44"/>
      <c r="H29" s="44"/>
      <c r="I29" s="44"/>
      <c r="J29" s="44"/>
      <c r="K29" s="44"/>
      <c r="L29" s="304">
        <v>0.15</v>
      </c>
      <c r="M29" s="305"/>
      <c r="N29" s="305"/>
      <c r="O29" s="305"/>
      <c r="P29" s="44"/>
      <c r="Q29" s="44"/>
      <c r="R29" s="44"/>
      <c r="S29" s="44"/>
      <c r="T29" s="44"/>
      <c r="U29" s="44"/>
      <c r="V29" s="44"/>
      <c r="W29" s="306">
        <f>ROUND(BC51,2)</f>
        <v>0</v>
      </c>
      <c r="X29" s="305"/>
      <c r="Y29" s="305"/>
      <c r="Z29" s="305"/>
      <c r="AA29" s="305"/>
      <c r="AB29" s="305"/>
      <c r="AC29" s="305"/>
      <c r="AD29" s="305"/>
      <c r="AE29" s="305"/>
      <c r="AF29" s="44"/>
      <c r="AG29" s="44"/>
      <c r="AH29" s="44"/>
      <c r="AI29" s="44"/>
      <c r="AJ29" s="44"/>
      <c r="AK29" s="306">
        <v>0</v>
      </c>
      <c r="AL29" s="305"/>
      <c r="AM29" s="305"/>
      <c r="AN29" s="305"/>
      <c r="AO29" s="305"/>
      <c r="AP29" s="44"/>
      <c r="AQ29" s="46"/>
      <c r="BE29" s="312"/>
    </row>
    <row r="30" spans="2:71" s="2" customFormat="1" ht="14.45" hidden="1" customHeight="1">
      <c r="B30" s="43"/>
      <c r="C30" s="44"/>
      <c r="D30" s="44"/>
      <c r="E30" s="44"/>
      <c r="F30" s="45" t="s">
        <v>45</v>
      </c>
      <c r="G30" s="44"/>
      <c r="H30" s="44"/>
      <c r="I30" s="44"/>
      <c r="J30" s="44"/>
      <c r="K30" s="44"/>
      <c r="L30" s="304">
        <v>0</v>
      </c>
      <c r="M30" s="305"/>
      <c r="N30" s="305"/>
      <c r="O30" s="305"/>
      <c r="P30" s="44"/>
      <c r="Q30" s="44"/>
      <c r="R30" s="44"/>
      <c r="S30" s="44"/>
      <c r="T30" s="44"/>
      <c r="U30" s="44"/>
      <c r="V30" s="44"/>
      <c r="W30" s="306">
        <f>ROUND(BD51,2)</f>
        <v>0</v>
      </c>
      <c r="X30" s="305"/>
      <c r="Y30" s="305"/>
      <c r="Z30" s="305"/>
      <c r="AA30" s="305"/>
      <c r="AB30" s="305"/>
      <c r="AC30" s="305"/>
      <c r="AD30" s="305"/>
      <c r="AE30" s="305"/>
      <c r="AF30" s="44"/>
      <c r="AG30" s="44"/>
      <c r="AH30" s="44"/>
      <c r="AI30" s="44"/>
      <c r="AJ30" s="44"/>
      <c r="AK30" s="306">
        <v>0</v>
      </c>
      <c r="AL30" s="305"/>
      <c r="AM30" s="305"/>
      <c r="AN30" s="305"/>
      <c r="AO30" s="305"/>
      <c r="AP30" s="44"/>
      <c r="AQ30" s="46"/>
      <c r="BE30" s="312"/>
    </row>
    <row r="31" spans="2:71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312"/>
    </row>
    <row r="32" spans="2:71" s="1" customFormat="1" ht="25.9" customHeight="1">
      <c r="B32" s="37"/>
      <c r="C32" s="47"/>
      <c r="D32" s="48" t="s">
        <v>46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47</v>
      </c>
      <c r="U32" s="49"/>
      <c r="V32" s="49"/>
      <c r="W32" s="49"/>
      <c r="X32" s="307" t="s">
        <v>48</v>
      </c>
      <c r="Y32" s="308"/>
      <c r="Z32" s="308"/>
      <c r="AA32" s="308"/>
      <c r="AB32" s="308"/>
      <c r="AC32" s="49"/>
      <c r="AD32" s="49"/>
      <c r="AE32" s="49"/>
      <c r="AF32" s="49"/>
      <c r="AG32" s="49"/>
      <c r="AH32" s="49"/>
      <c r="AI32" s="49"/>
      <c r="AJ32" s="49"/>
      <c r="AK32" s="309">
        <f>SUM(AK23:AK30)</f>
        <v>0</v>
      </c>
      <c r="AL32" s="308"/>
      <c r="AM32" s="308"/>
      <c r="AN32" s="308"/>
      <c r="AO32" s="310"/>
      <c r="AP32" s="47"/>
      <c r="AQ32" s="51"/>
      <c r="BE32" s="312"/>
    </row>
    <row r="33" spans="2:56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56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56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56" s="1" customFormat="1" ht="36.950000000000003" customHeight="1">
      <c r="B39" s="37"/>
      <c r="C39" s="58" t="s">
        <v>49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56" s="1" customFormat="1" ht="6.95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56" s="3" customFormat="1" ht="14.45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S35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56" s="4" customFormat="1" ht="36.950000000000003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290" t="str">
        <f>K6</f>
        <v>Okružní sjezd</v>
      </c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66"/>
      <c r="AQ42" s="66"/>
      <c r="AR42" s="67"/>
    </row>
    <row r="43" spans="2:56" s="1" customFormat="1" ht="6.95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56" s="1" customFormat="1" ht="15">
      <c r="B44" s="37"/>
      <c r="C44" s="61" t="s">
        <v>23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 xml:space="preserve"> 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25</v>
      </c>
      <c r="AJ44" s="59"/>
      <c r="AK44" s="59"/>
      <c r="AL44" s="59"/>
      <c r="AM44" s="292" t="str">
        <f>IF(AN8= "","",AN8)</f>
        <v>15. 5. 2017</v>
      </c>
      <c r="AN44" s="292"/>
      <c r="AO44" s="59"/>
      <c r="AP44" s="59"/>
      <c r="AQ44" s="59"/>
      <c r="AR44" s="57"/>
    </row>
    <row r="45" spans="2:56" s="1" customFormat="1" ht="6.95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5">
      <c r="B46" s="37"/>
      <c r="C46" s="61" t="s">
        <v>27</v>
      </c>
      <c r="D46" s="59"/>
      <c r="E46" s="59"/>
      <c r="F46" s="59"/>
      <c r="G46" s="59"/>
      <c r="H46" s="59"/>
      <c r="I46" s="59"/>
      <c r="J46" s="59"/>
      <c r="K46" s="59"/>
      <c r="L46" s="62" t="str">
        <f>IF(E11= "","",E11)</f>
        <v xml:space="preserve"> 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32</v>
      </c>
      <c r="AJ46" s="59"/>
      <c r="AK46" s="59"/>
      <c r="AL46" s="59"/>
      <c r="AM46" s="293" t="str">
        <f>IF(E17="","",E17)</f>
        <v xml:space="preserve"> </v>
      </c>
      <c r="AN46" s="293"/>
      <c r="AO46" s="293"/>
      <c r="AP46" s="293"/>
      <c r="AQ46" s="59"/>
      <c r="AR46" s="57"/>
      <c r="AS46" s="294" t="s">
        <v>50</v>
      </c>
      <c r="AT46" s="295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5">
      <c r="B47" s="37"/>
      <c r="C47" s="61" t="s">
        <v>30</v>
      </c>
      <c r="D47" s="59"/>
      <c r="E47" s="59"/>
      <c r="F47" s="59"/>
      <c r="G47" s="59"/>
      <c r="H47" s="59"/>
      <c r="I47" s="59"/>
      <c r="J47" s="59"/>
      <c r="K47" s="59"/>
      <c r="L47" s="62" t="str">
        <f>IF(E14= 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296"/>
      <c r="AT47" s="297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9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298"/>
      <c r="AT48" s="299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1:91" s="1" customFormat="1" ht="29.25" customHeight="1">
      <c r="B49" s="37"/>
      <c r="C49" s="300" t="s">
        <v>51</v>
      </c>
      <c r="D49" s="301"/>
      <c r="E49" s="301"/>
      <c r="F49" s="301"/>
      <c r="G49" s="301"/>
      <c r="H49" s="75"/>
      <c r="I49" s="302" t="s">
        <v>52</v>
      </c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3" t="s">
        <v>53</v>
      </c>
      <c r="AH49" s="301"/>
      <c r="AI49" s="301"/>
      <c r="AJ49" s="301"/>
      <c r="AK49" s="301"/>
      <c r="AL49" s="301"/>
      <c r="AM49" s="301"/>
      <c r="AN49" s="302" t="s">
        <v>54</v>
      </c>
      <c r="AO49" s="301"/>
      <c r="AP49" s="301"/>
      <c r="AQ49" s="76" t="s">
        <v>55</v>
      </c>
      <c r="AR49" s="57"/>
      <c r="AS49" s="77" t="s">
        <v>56</v>
      </c>
      <c r="AT49" s="78" t="s">
        <v>57</v>
      </c>
      <c r="AU49" s="78" t="s">
        <v>58</v>
      </c>
      <c r="AV49" s="78" t="s">
        <v>59</v>
      </c>
      <c r="AW49" s="78" t="s">
        <v>60</v>
      </c>
      <c r="AX49" s="78" t="s">
        <v>61</v>
      </c>
      <c r="AY49" s="78" t="s">
        <v>62</v>
      </c>
      <c r="AZ49" s="78" t="s">
        <v>63</v>
      </c>
      <c r="BA49" s="78" t="s">
        <v>64</v>
      </c>
      <c r="BB49" s="78" t="s">
        <v>65</v>
      </c>
      <c r="BC49" s="78" t="s">
        <v>66</v>
      </c>
      <c r="BD49" s="79" t="s">
        <v>67</v>
      </c>
    </row>
    <row r="50" spans="1:91" s="1" customFormat="1" ht="10.9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1:91" s="4" customFormat="1" ht="32.450000000000003" customHeight="1">
      <c r="B51" s="64"/>
      <c r="C51" s="83" t="s">
        <v>68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288">
        <f>ROUND(AG52,2)</f>
        <v>0</v>
      </c>
      <c r="AH51" s="288"/>
      <c r="AI51" s="288"/>
      <c r="AJ51" s="288"/>
      <c r="AK51" s="288"/>
      <c r="AL51" s="288"/>
      <c r="AM51" s="288"/>
      <c r="AN51" s="289">
        <f>SUM(AG51,AT51)</f>
        <v>0</v>
      </c>
      <c r="AO51" s="289"/>
      <c r="AP51" s="289"/>
      <c r="AQ51" s="85" t="s">
        <v>21</v>
      </c>
      <c r="AR51" s="67"/>
      <c r="AS51" s="86">
        <f>ROUND(AS52,2)</f>
        <v>0</v>
      </c>
      <c r="AT51" s="87">
        <f>ROUND(SUM(AV51:AW51),2)</f>
        <v>0</v>
      </c>
      <c r="AU51" s="88">
        <f>ROUND(AU52,5)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ROUND(AZ52,2)</f>
        <v>0</v>
      </c>
      <c r="BA51" s="87">
        <f>ROUND(BA52,2)</f>
        <v>0</v>
      </c>
      <c r="BB51" s="87">
        <f>ROUND(BB52,2)</f>
        <v>0</v>
      </c>
      <c r="BC51" s="87">
        <f>ROUND(BC52,2)</f>
        <v>0</v>
      </c>
      <c r="BD51" s="89">
        <f>ROUND(BD52,2)</f>
        <v>0</v>
      </c>
      <c r="BS51" s="90" t="s">
        <v>69</v>
      </c>
      <c r="BT51" s="90" t="s">
        <v>70</v>
      </c>
      <c r="BU51" s="91" t="s">
        <v>71</v>
      </c>
      <c r="BV51" s="90" t="s">
        <v>72</v>
      </c>
      <c r="BW51" s="90" t="s">
        <v>7</v>
      </c>
      <c r="BX51" s="90" t="s">
        <v>73</v>
      </c>
      <c r="CL51" s="90" t="s">
        <v>21</v>
      </c>
    </row>
    <row r="52" spans="1:91" s="5" customFormat="1" ht="22.5" customHeight="1">
      <c r="A52" s="92" t="s">
        <v>74</v>
      </c>
      <c r="B52" s="93"/>
      <c r="C52" s="94"/>
      <c r="D52" s="287" t="s">
        <v>75</v>
      </c>
      <c r="E52" s="287"/>
      <c r="F52" s="287"/>
      <c r="G52" s="287"/>
      <c r="H52" s="287"/>
      <c r="I52" s="95"/>
      <c r="J52" s="287" t="s">
        <v>75</v>
      </c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5">
        <f>'Zakazka - Zakazka'!J27</f>
        <v>0</v>
      </c>
      <c r="AH52" s="286"/>
      <c r="AI52" s="286"/>
      <c r="AJ52" s="286"/>
      <c r="AK52" s="286"/>
      <c r="AL52" s="286"/>
      <c r="AM52" s="286"/>
      <c r="AN52" s="285">
        <f>SUM(AG52,AT52)</f>
        <v>0</v>
      </c>
      <c r="AO52" s="286"/>
      <c r="AP52" s="286"/>
      <c r="AQ52" s="96" t="s">
        <v>76</v>
      </c>
      <c r="AR52" s="97"/>
      <c r="AS52" s="98">
        <v>0</v>
      </c>
      <c r="AT52" s="99">
        <f>ROUND(SUM(AV52:AW52),2)</f>
        <v>0</v>
      </c>
      <c r="AU52" s="100">
        <f>'Zakazka - Zakazka'!P85</f>
        <v>0</v>
      </c>
      <c r="AV52" s="99">
        <f>'Zakazka - Zakazka'!J30</f>
        <v>0</v>
      </c>
      <c r="AW52" s="99">
        <f>'Zakazka - Zakazka'!J31</f>
        <v>0</v>
      </c>
      <c r="AX52" s="99">
        <f>'Zakazka - Zakazka'!J32</f>
        <v>0</v>
      </c>
      <c r="AY52" s="99">
        <f>'Zakazka - Zakazka'!J33</f>
        <v>0</v>
      </c>
      <c r="AZ52" s="99">
        <f>'Zakazka - Zakazka'!F30</f>
        <v>0</v>
      </c>
      <c r="BA52" s="99">
        <f>'Zakazka - Zakazka'!F31</f>
        <v>0</v>
      </c>
      <c r="BB52" s="99">
        <f>'Zakazka - Zakazka'!F32</f>
        <v>0</v>
      </c>
      <c r="BC52" s="99">
        <f>'Zakazka - Zakazka'!F33</f>
        <v>0</v>
      </c>
      <c r="BD52" s="101">
        <f>'Zakazka - Zakazka'!F34</f>
        <v>0</v>
      </c>
      <c r="BT52" s="102" t="s">
        <v>77</v>
      </c>
      <c r="BV52" s="102" t="s">
        <v>72</v>
      </c>
      <c r="BW52" s="102" t="s">
        <v>78</v>
      </c>
      <c r="BX52" s="102" t="s">
        <v>7</v>
      </c>
      <c r="CL52" s="102" t="s">
        <v>21</v>
      </c>
      <c r="CM52" s="102" t="s">
        <v>79</v>
      </c>
    </row>
    <row r="53" spans="1:91" s="1" customFormat="1" ht="30" customHeight="1">
      <c r="B53" s="3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7"/>
    </row>
    <row r="54" spans="1:91" s="1" customFormat="1" ht="6.95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7"/>
    </row>
  </sheetData>
  <sheetProtection password="CC35" sheet="1" objects="1" scenarios="1" formatCells="0" formatColumns="0" formatRows="0" sort="0" autoFilter="0"/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Zakazka - Zakazka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5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3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7"/>
      <c r="B1" s="104"/>
      <c r="C1" s="104"/>
      <c r="D1" s="105" t="s">
        <v>1</v>
      </c>
      <c r="E1" s="104"/>
      <c r="F1" s="106" t="s">
        <v>80</v>
      </c>
      <c r="G1" s="325" t="s">
        <v>81</v>
      </c>
      <c r="H1" s="325"/>
      <c r="I1" s="107"/>
      <c r="J1" s="106" t="s">
        <v>82</v>
      </c>
      <c r="K1" s="105" t="s">
        <v>83</v>
      </c>
      <c r="L1" s="106" t="s">
        <v>84</v>
      </c>
      <c r="M1" s="106"/>
      <c r="N1" s="106"/>
      <c r="O1" s="106"/>
      <c r="P1" s="106"/>
      <c r="Q1" s="106"/>
      <c r="R1" s="106"/>
      <c r="S1" s="106"/>
      <c r="T1" s="106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50000000000003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20" t="s">
        <v>78</v>
      </c>
    </row>
    <row r="3" spans="1:70" ht="6.95" customHeight="1">
      <c r="B3" s="21"/>
      <c r="C3" s="22"/>
      <c r="D3" s="22"/>
      <c r="E3" s="22"/>
      <c r="F3" s="22"/>
      <c r="G3" s="22"/>
      <c r="H3" s="22"/>
      <c r="I3" s="108"/>
      <c r="J3" s="22"/>
      <c r="K3" s="23"/>
      <c r="AT3" s="20" t="s">
        <v>79</v>
      </c>
    </row>
    <row r="4" spans="1:70" ht="36.950000000000003" customHeight="1">
      <c r="B4" s="24"/>
      <c r="C4" s="25"/>
      <c r="D4" s="26" t="s">
        <v>85</v>
      </c>
      <c r="E4" s="25"/>
      <c r="F4" s="25"/>
      <c r="G4" s="25"/>
      <c r="H4" s="25"/>
      <c r="I4" s="109"/>
      <c r="J4" s="25"/>
      <c r="K4" s="27"/>
      <c r="M4" s="28" t="s">
        <v>12</v>
      </c>
      <c r="AT4" s="20" t="s">
        <v>6</v>
      </c>
    </row>
    <row r="5" spans="1:70" ht="6.95" customHeight="1">
      <c r="B5" s="24"/>
      <c r="C5" s="25"/>
      <c r="D5" s="25"/>
      <c r="E5" s="25"/>
      <c r="F5" s="25"/>
      <c r="G5" s="25"/>
      <c r="H5" s="25"/>
      <c r="I5" s="109"/>
      <c r="J5" s="25"/>
      <c r="K5" s="27"/>
    </row>
    <row r="6" spans="1:70" ht="15">
      <c r="B6" s="24"/>
      <c r="C6" s="25"/>
      <c r="D6" s="33" t="s">
        <v>18</v>
      </c>
      <c r="E6" s="25"/>
      <c r="F6" s="25"/>
      <c r="G6" s="25"/>
      <c r="H6" s="25"/>
      <c r="I6" s="109"/>
      <c r="J6" s="25"/>
      <c r="K6" s="27"/>
    </row>
    <row r="7" spans="1:70" ht="22.5" customHeight="1">
      <c r="B7" s="24"/>
      <c r="C7" s="25"/>
      <c r="D7" s="25"/>
      <c r="E7" s="326" t="str">
        <f>'Rekapitulace stavby'!K6</f>
        <v>Okružní sjezd</v>
      </c>
      <c r="F7" s="327"/>
      <c r="G7" s="327"/>
      <c r="H7" s="327"/>
      <c r="I7" s="109"/>
      <c r="J7" s="25"/>
      <c r="K7" s="27"/>
    </row>
    <row r="8" spans="1:70" s="1" customFormat="1" ht="15">
      <c r="B8" s="37"/>
      <c r="C8" s="38"/>
      <c r="D8" s="33" t="s">
        <v>86</v>
      </c>
      <c r="E8" s="38"/>
      <c r="F8" s="38"/>
      <c r="G8" s="38"/>
      <c r="H8" s="38"/>
      <c r="I8" s="110"/>
      <c r="J8" s="38"/>
      <c r="K8" s="41"/>
    </row>
    <row r="9" spans="1:70" s="1" customFormat="1" ht="36.950000000000003" customHeight="1">
      <c r="B9" s="37"/>
      <c r="C9" s="38"/>
      <c r="D9" s="38"/>
      <c r="E9" s="328" t="s">
        <v>87</v>
      </c>
      <c r="F9" s="329"/>
      <c r="G9" s="329"/>
      <c r="H9" s="329"/>
      <c r="I9" s="110"/>
      <c r="J9" s="38"/>
      <c r="K9" s="41"/>
    </row>
    <row r="10" spans="1:70" s="1" customFormat="1">
      <c r="B10" s="37"/>
      <c r="C10" s="38"/>
      <c r="D10" s="38"/>
      <c r="E10" s="38"/>
      <c r="F10" s="38"/>
      <c r="G10" s="38"/>
      <c r="H10" s="38"/>
      <c r="I10" s="110"/>
      <c r="J10" s="38"/>
      <c r="K10" s="41"/>
    </row>
    <row r="11" spans="1:70" s="1" customFormat="1" ht="14.45" customHeight="1">
      <c r="B11" s="37"/>
      <c r="C11" s="38"/>
      <c r="D11" s="33" t="s">
        <v>20</v>
      </c>
      <c r="E11" s="38"/>
      <c r="F11" s="31" t="s">
        <v>21</v>
      </c>
      <c r="G11" s="38"/>
      <c r="H11" s="38"/>
      <c r="I11" s="111" t="s">
        <v>22</v>
      </c>
      <c r="J11" s="31" t="s">
        <v>21</v>
      </c>
      <c r="K11" s="41"/>
    </row>
    <row r="12" spans="1:70" s="1" customFormat="1" ht="14.45" customHeight="1">
      <c r="B12" s="37"/>
      <c r="C12" s="38"/>
      <c r="D12" s="33" t="s">
        <v>23</v>
      </c>
      <c r="E12" s="38"/>
      <c r="F12" s="31" t="s">
        <v>24</v>
      </c>
      <c r="G12" s="38"/>
      <c r="H12" s="38"/>
      <c r="I12" s="111" t="s">
        <v>25</v>
      </c>
      <c r="J12" s="112" t="str">
        <f>'Rekapitulace stavby'!AN8</f>
        <v>15. 5. 2017</v>
      </c>
      <c r="K12" s="41"/>
    </row>
    <row r="13" spans="1:70" s="1" customFormat="1" ht="10.9" customHeight="1">
      <c r="B13" s="37"/>
      <c r="C13" s="38"/>
      <c r="D13" s="38"/>
      <c r="E13" s="38"/>
      <c r="F13" s="38"/>
      <c r="G13" s="38"/>
      <c r="H13" s="38"/>
      <c r="I13" s="110"/>
      <c r="J13" s="38"/>
      <c r="K13" s="41"/>
    </row>
    <row r="14" spans="1:70" s="1" customFormat="1" ht="14.45" customHeight="1">
      <c r="B14" s="37"/>
      <c r="C14" s="38"/>
      <c r="D14" s="33" t="s">
        <v>27</v>
      </c>
      <c r="E14" s="38"/>
      <c r="F14" s="38"/>
      <c r="G14" s="38"/>
      <c r="H14" s="38"/>
      <c r="I14" s="111" t="s">
        <v>28</v>
      </c>
      <c r="J14" s="31" t="str">
        <f>IF('Rekapitulace stavby'!AN10="","",'Rekapitulace stavby'!AN10)</f>
        <v/>
      </c>
      <c r="K14" s="41"/>
    </row>
    <row r="15" spans="1:70" s="1" customFormat="1" ht="18" customHeight="1">
      <c r="B15" s="37"/>
      <c r="C15" s="38"/>
      <c r="D15" s="38"/>
      <c r="E15" s="31" t="str">
        <f>IF('Rekapitulace stavby'!E11="","",'Rekapitulace stavby'!E11)</f>
        <v xml:space="preserve"> </v>
      </c>
      <c r="F15" s="38"/>
      <c r="G15" s="38"/>
      <c r="H15" s="38"/>
      <c r="I15" s="111" t="s">
        <v>29</v>
      </c>
      <c r="J15" s="31" t="str">
        <f>IF('Rekapitulace stavby'!AN11="","",'Rekapitulace stavby'!AN11)</f>
        <v/>
      </c>
      <c r="K15" s="41"/>
    </row>
    <row r="16" spans="1:70" s="1" customFormat="1" ht="6.95" customHeight="1">
      <c r="B16" s="37"/>
      <c r="C16" s="38"/>
      <c r="D16" s="38"/>
      <c r="E16" s="38"/>
      <c r="F16" s="38"/>
      <c r="G16" s="38"/>
      <c r="H16" s="38"/>
      <c r="I16" s="110"/>
      <c r="J16" s="38"/>
      <c r="K16" s="41"/>
    </row>
    <row r="17" spans="2:11" s="1" customFormat="1" ht="14.45" customHeight="1">
      <c r="B17" s="37"/>
      <c r="C17" s="38"/>
      <c r="D17" s="33" t="s">
        <v>30</v>
      </c>
      <c r="E17" s="38"/>
      <c r="F17" s="38"/>
      <c r="G17" s="38"/>
      <c r="H17" s="38"/>
      <c r="I17" s="111" t="s">
        <v>28</v>
      </c>
      <c r="J17" s="31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stavby'!E14="Vyplň údaj","",IF('Rekapitulace stavby'!E14="","",'Rekapitulace stavby'!E14))</f>
        <v/>
      </c>
      <c r="F18" s="38"/>
      <c r="G18" s="38"/>
      <c r="H18" s="38"/>
      <c r="I18" s="111" t="s">
        <v>29</v>
      </c>
      <c r="J18" s="31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10"/>
      <c r="J19" s="38"/>
      <c r="K19" s="41"/>
    </row>
    <row r="20" spans="2:11" s="1" customFormat="1" ht="14.45" customHeight="1">
      <c r="B20" s="37"/>
      <c r="C20" s="38"/>
      <c r="D20" s="33" t="s">
        <v>32</v>
      </c>
      <c r="E20" s="38"/>
      <c r="F20" s="38"/>
      <c r="G20" s="38"/>
      <c r="H20" s="38"/>
      <c r="I20" s="111" t="s">
        <v>28</v>
      </c>
      <c r="J20" s="31" t="str">
        <f>IF('Rekapitulace stavby'!AN16="","",'Rekapitulace stavby'!AN16)</f>
        <v/>
      </c>
      <c r="K20" s="41"/>
    </row>
    <row r="21" spans="2:11" s="1" customFormat="1" ht="18" customHeight="1">
      <c r="B21" s="37"/>
      <c r="C21" s="38"/>
      <c r="D21" s="38"/>
      <c r="E21" s="31" t="str">
        <f>IF('Rekapitulace stavby'!E17="","",'Rekapitulace stavby'!E17)</f>
        <v xml:space="preserve"> </v>
      </c>
      <c r="F21" s="38"/>
      <c r="G21" s="38"/>
      <c r="H21" s="38"/>
      <c r="I21" s="111" t="s">
        <v>29</v>
      </c>
      <c r="J21" s="31" t="str">
        <f>IF('Rekapitulace stavby'!AN17="","",'Rekapitulace stavby'!AN17)</f>
        <v/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10"/>
      <c r="J22" s="38"/>
      <c r="K22" s="41"/>
    </row>
    <row r="23" spans="2:11" s="1" customFormat="1" ht="14.45" customHeight="1">
      <c r="B23" s="37"/>
      <c r="C23" s="38"/>
      <c r="D23" s="33" t="s">
        <v>34</v>
      </c>
      <c r="E23" s="38"/>
      <c r="F23" s="38"/>
      <c r="G23" s="38"/>
      <c r="H23" s="38"/>
      <c r="I23" s="110"/>
      <c r="J23" s="38"/>
      <c r="K23" s="41"/>
    </row>
    <row r="24" spans="2:11" s="6" customFormat="1" ht="22.5" customHeight="1">
      <c r="B24" s="113"/>
      <c r="C24" s="114"/>
      <c r="D24" s="114"/>
      <c r="E24" s="318" t="s">
        <v>21</v>
      </c>
      <c r="F24" s="318"/>
      <c r="G24" s="318"/>
      <c r="H24" s="318"/>
      <c r="I24" s="115"/>
      <c r="J24" s="114"/>
      <c r="K24" s="116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10"/>
      <c r="J25" s="38"/>
      <c r="K25" s="41"/>
    </row>
    <row r="26" spans="2:11" s="1" customFormat="1" ht="6.95" customHeight="1">
      <c r="B26" s="37"/>
      <c r="C26" s="38"/>
      <c r="D26" s="81"/>
      <c r="E26" s="81"/>
      <c r="F26" s="81"/>
      <c r="G26" s="81"/>
      <c r="H26" s="81"/>
      <c r="I26" s="117"/>
      <c r="J26" s="81"/>
      <c r="K26" s="118"/>
    </row>
    <row r="27" spans="2:11" s="1" customFormat="1" ht="25.35" customHeight="1">
      <c r="B27" s="37"/>
      <c r="C27" s="38"/>
      <c r="D27" s="119" t="s">
        <v>36</v>
      </c>
      <c r="E27" s="38"/>
      <c r="F27" s="38"/>
      <c r="G27" s="38"/>
      <c r="H27" s="38"/>
      <c r="I27" s="110"/>
      <c r="J27" s="120">
        <f>ROUND(J85,2)</f>
        <v>0</v>
      </c>
      <c r="K27" s="41"/>
    </row>
    <row r="28" spans="2:11" s="1" customFormat="1" ht="6.95" customHeight="1">
      <c r="B28" s="37"/>
      <c r="C28" s="38"/>
      <c r="D28" s="81"/>
      <c r="E28" s="81"/>
      <c r="F28" s="81"/>
      <c r="G28" s="81"/>
      <c r="H28" s="81"/>
      <c r="I28" s="117"/>
      <c r="J28" s="81"/>
      <c r="K28" s="118"/>
    </row>
    <row r="29" spans="2:11" s="1" customFormat="1" ht="14.45" customHeight="1">
      <c r="B29" s="37"/>
      <c r="C29" s="38"/>
      <c r="D29" s="38"/>
      <c r="E29" s="38"/>
      <c r="F29" s="42" t="s">
        <v>38</v>
      </c>
      <c r="G29" s="38"/>
      <c r="H29" s="38"/>
      <c r="I29" s="121" t="s">
        <v>37</v>
      </c>
      <c r="J29" s="42" t="s">
        <v>39</v>
      </c>
      <c r="K29" s="41"/>
    </row>
    <row r="30" spans="2:11" s="1" customFormat="1" ht="14.45" customHeight="1">
      <c r="B30" s="37"/>
      <c r="C30" s="38"/>
      <c r="D30" s="45" t="s">
        <v>40</v>
      </c>
      <c r="E30" s="45" t="s">
        <v>41</v>
      </c>
      <c r="F30" s="122">
        <f>ROUND(SUM(BE85:BE174), 2)</f>
        <v>0</v>
      </c>
      <c r="G30" s="38"/>
      <c r="H30" s="38"/>
      <c r="I30" s="123">
        <v>0.21</v>
      </c>
      <c r="J30" s="122">
        <f>ROUND(ROUND((SUM(BE85:BE174)), 2)*I30, 2)</f>
        <v>0</v>
      </c>
      <c r="K30" s="41"/>
    </row>
    <row r="31" spans="2:11" s="1" customFormat="1" ht="14.45" customHeight="1">
      <c r="B31" s="37"/>
      <c r="C31" s="38"/>
      <c r="D31" s="38"/>
      <c r="E31" s="45" t="s">
        <v>42</v>
      </c>
      <c r="F31" s="122">
        <f>ROUND(SUM(BF85:BF174), 2)</f>
        <v>0</v>
      </c>
      <c r="G31" s="38"/>
      <c r="H31" s="38"/>
      <c r="I31" s="123">
        <v>0.15</v>
      </c>
      <c r="J31" s="122">
        <f>ROUND(ROUND((SUM(BF85:BF174)), 2)*I31, 2)</f>
        <v>0</v>
      </c>
      <c r="K31" s="41"/>
    </row>
    <row r="32" spans="2:11" s="1" customFormat="1" ht="14.45" hidden="1" customHeight="1">
      <c r="B32" s="37"/>
      <c r="C32" s="38"/>
      <c r="D32" s="38"/>
      <c r="E32" s="45" t="s">
        <v>43</v>
      </c>
      <c r="F32" s="122">
        <f>ROUND(SUM(BG85:BG174), 2)</f>
        <v>0</v>
      </c>
      <c r="G32" s="38"/>
      <c r="H32" s="38"/>
      <c r="I32" s="123">
        <v>0.21</v>
      </c>
      <c r="J32" s="122">
        <v>0</v>
      </c>
      <c r="K32" s="41"/>
    </row>
    <row r="33" spans="2:11" s="1" customFormat="1" ht="14.45" hidden="1" customHeight="1">
      <c r="B33" s="37"/>
      <c r="C33" s="38"/>
      <c r="D33" s="38"/>
      <c r="E33" s="45" t="s">
        <v>44</v>
      </c>
      <c r="F33" s="122">
        <f>ROUND(SUM(BH85:BH174), 2)</f>
        <v>0</v>
      </c>
      <c r="G33" s="38"/>
      <c r="H33" s="38"/>
      <c r="I33" s="123">
        <v>0.15</v>
      </c>
      <c r="J33" s="122">
        <v>0</v>
      </c>
      <c r="K33" s="41"/>
    </row>
    <row r="34" spans="2:11" s="1" customFormat="1" ht="14.45" hidden="1" customHeight="1">
      <c r="B34" s="37"/>
      <c r="C34" s="38"/>
      <c r="D34" s="38"/>
      <c r="E34" s="45" t="s">
        <v>45</v>
      </c>
      <c r="F34" s="122">
        <f>ROUND(SUM(BI85:BI174), 2)</f>
        <v>0</v>
      </c>
      <c r="G34" s="38"/>
      <c r="H34" s="38"/>
      <c r="I34" s="123">
        <v>0</v>
      </c>
      <c r="J34" s="122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10"/>
      <c r="J35" s="38"/>
      <c r="K35" s="41"/>
    </row>
    <row r="36" spans="2:11" s="1" customFormat="1" ht="25.35" customHeight="1">
      <c r="B36" s="37"/>
      <c r="C36" s="124"/>
      <c r="D36" s="125" t="s">
        <v>46</v>
      </c>
      <c r="E36" s="75"/>
      <c r="F36" s="75"/>
      <c r="G36" s="126" t="s">
        <v>47</v>
      </c>
      <c r="H36" s="127" t="s">
        <v>48</v>
      </c>
      <c r="I36" s="128"/>
      <c r="J36" s="129">
        <f>SUM(J27:J34)</f>
        <v>0</v>
      </c>
      <c r="K36" s="130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31"/>
      <c r="J37" s="53"/>
      <c r="K37" s="54"/>
    </row>
    <row r="41" spans="2:11" s="1" customFormat="1" ht="6.95" customHeight="1">
      <c r="B41" s="132"/>
      <c r="C41" s="133"/>
      <c r="D41" s="133"/>
      <c r="E41" s="133"/>
      <c r="F41" s="133"/>
      <c r="G41" s="133"/>
      <c r="H41" s="133"/>
      <c r="I41" s="134"/>
      <c r="J41" s="133"/>
      <c r="K41" s="135"/>
    </row>
    <row r="42" spans="2:11" s="1" customFormat="1" ht="36.950000000000003" customHeight="1">
      <c r="B42" s="37"/>
      <c r="C42" s="26" t="s">
        <v>88</v>
      </c>
      <c r="D42" s="38"/>
      <c r="E42" s="38"/>
      <c r="F42" s="38"/>
      <c r="G42" s="38"/>
      <c r="H42" s="38"/>
      <c r="I42" s="110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10"/>
      <c r="J43" s="38"/>
      <c r="K43" s="41"/>
    </row>
    <row r="44" spans="2:11" s="1" customFormat="1" ht="14.45" customHeight="1">
      <c r="B44" s="37"/>
      <c r="C44" s="33" t="s">
        <v>18</v>
      </c>
      <c r="D44" s="38"/>
      <c r="E44" s="38"/>
      <c r="F44" s="38"/>
      <c r="G44" s="38"/>
      <c r="H44" s="38"/>
      <c r="I44" s="110"/>
      <c r="J44" s="38"/>
      <c r="K44" s="41"/>
    </row>
    <row r="45" spans="2:11" s="1" customFormat="1" ht="22.5" customHeight="1">
      <c r="B45" s="37"/>
      <c r="C45" s="38"/>
      <c r="D45" s="38"/>
      <c r="E45" s="326" t="str">
        <f>E7</f>
        <v>Okružní sjezd</v>
      </c>
      <c r="F45" s="327"/>
      <c r="G45" s="327"/>
      <c r="H45" s="327"/>
      <c r="I45" s="110"/>
      <c r="J45" s="38"/>
      <c r="K45" s="41"/>
    </row>
    <row r="46" spans="2:11" s="1" customFormat="1" ht="14.45" customHeight="1">
      <c r="B46" s="37"/>
      <c r="C46" s="33" t="s">
        <v>86</v>
      </c>
      <c r="D46" s="38"/>
      <c r="E46" s="38"/>
      <c r="F46" s="38"/>
      <c r="G46" s="38"/>
      <c r="H46" s="38"/>
      <c r="I46" s="110"/>
      <c r="J46" s="38"/>
      <c r="K46" s="41"/>
    </row>
    <row r="47" spans="2:11" s="1" customFormat="1" ht="23.25" customHeight="1">
      <c r="B47" s="37"/>
      <c r="C47" s="38"/>
      <c r="D47" s="38"/>
      <c r="E47" s="328" t="str">
        <f>E9</f>
        <v>Zakazka - Zakazka</v>
      </c>
      <c r="F47" s="329"/>
      <c r="G47" s="329"/>
      <c r="H47" s="329"/>
      <c r="I47" s="110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10"/>
      <c r="J48" s="38"/>
      <c r="K48" s="41"/>
    </row>
    <row r="49" spans="2:47" s="1" customFormat="1" ht="18" customHeight="1">
      <c r="B49" s="37"/>
      <c r="C49" s="33" t="s">
        <v>23</v>
      </c>
      <c r="D49" s="38"/>
      <c r="E49" s="38"/>
      <c r="F49" s="31" t="str">
        <f>F12</f>
        <v xml:space="preserve"> </v>
      </c>
      <c r="G49" s="38"/>
      <c r="H49" s="38"/>
      <c r="I49" s="111" t="s">
        <v>25</v>
      </c>
      <c r="J49" s="112" t="str">
        <f>IF(J12="","",J12)</f>
        <v>15. 5. 2017</v>
      </c>
      <c r="K49" s="41"/>
    </row>
    <row r="50" spans="2:47" s="1" customFormat="1" ht="6.95" customHeight="1">
      <c r="B50" s="37"/>
      <c r="C50" s="38"/>
      <c r="D50" s="38"/>
      <c r="E50" s="38"/>
      <c r="F50" s="38"/>
      <c r="G50" s="38"/>
      <c r="H50" s="38"/>
      <c r="I50" s="110"/>
      <c r="J50" s="38"/>
      <c r="K50" s="41"/>
    </row>
    <row r="51" spans="2:47" s="1" customFormat="1" ht="15">
      <c r="B51" s="37"/>
      <c r="C51" s="33" t="s">
        <v>27</v>
      </c>
      <c r="D51" s="38"/>
      <c r="E51" s="38"/>
      <c r="F51" s="31" t="str">
        <f>E15</f>
        <v xml:space="preserve"> </v>
      </c>
      <c r="G51" s="38"/>
      <c r="H51" s="38"/>
      <c r="I51" s="111" t="s">
        <v>32</v>
      </c>
      <c r="J51" s="31" t="str">
        <f>E21</f>
        <v xml:space="preserve"> </v>
      </c>
      <c r="K51" s="41"/>
    </row>
    <row r="52" spans="2:47" s="1" customFormat="1" ht="14.45" customHeight="1">
      <c r="B52" s="37"/>
      <c r="C52" s="33" t="s">
        <v>30</v>
      </c>
      <c r="D52" s="38"/>
      <c r="E52" s="38"/>
      <c r="F52" s="31" t="str">
        <f>IF(E18="","",E18)</f>
        <v/>
      </c>
      <c r="G52" s="38"/>
      <c r="H52" s="38"/>
      <c r="I52" s="110"/>
      <c r="J52" s="38"/>
      <c r="K52" s="41"/>
    </row>
    <row r="53" spans="2:47" s="1" customFormat="1" ht="10.35" customHeight="1">
      <c r="B53" s="37"/>
      <c r="C53" s="38"/>
      <c r="D53" s="38"/>
      <c r="E53" s="38"/>
      <c r="F53" s="38"/>
      <c r="G53" s="38"/>
      <c r="H53" s="38"/>
      <c r="I53" s="110"/>
      <c r="J53" s="38"/>
      <c r="K53" s="41"/>
    </row>
    <row r="54" spans="2:47" s="1" customFormat="1" ht="29.25" customHeight="1">
      <c r="B54" s="37"/>
      <c r="C54" s="136" t="s">
        <v>89</v>
      </c>
      <c r="D54" s="124"/>
      <c r="E54" s="124"/>
      <c r="F54" s="124"/>
      <c r="G54" s="124"/>
      <c r="H54" s="124"/>
      <c r="I54" s="137"/>
      <c r="J54" s="138" t="s">
        <v>90</v>
      </c>
      <c r="K54" s="139"/>
    </row>
    <row r="55" spans="2:47" s="1" customFormat="1" ht="10.35" customHeight="1">
      <c r="B55" s="37"/>
      <c r="C55" s="38"/>
      <c r="D55" s="38"/>
      <c r="E55" s="38"/>
      <c r="F55" s="38"/>
      <c r="G55" s="38"/>
      <c r="H55" s="38"/>
      <c r="I55" s="110"/>
      <c r="J55" s="38"/>
      <c r="K55" s="41"/>
    </row>
    <row r="56" spans="2:47" s="1" customFormat="1" ht="29.25" customHeight="1">
      <c r="B56" s="37"/>
      <c r="C56" s="140" t="s">
        <v>91</v>
      </c>
      <c r="D56" s="38"/>
      <c r="E56" s="38"/>
      <c r="F56" s="38"/>
      <c r="G56" s="38"/>
      <c r="H56" s="38"/>
      <c r="I56" s="110"/>
      <c r="J56" s="120">
        <f>J85</f>
        <v>0</v>
      </c>
      <c r="K56" s="41"/>
      <c r="AU56" s="20" t="s">
        <v>92</v>
      </c>
    </row>
    <row r="57" spans="2:47" s="7" customFormat="1" ht="24.95" customHeight="1">
      <c r="B57" s="141"/>
      <c r="C57" s="142"/>
      <c r="D57" s="143" t="s">
        <v>93</v>
      </c>
      <c r="E57" s="144"/>
      <c r="F57" s="144"/>
      <c r="G57" s="144"/>
      <c r="H57" s="144"/>
      <c r="I57" s="145"/>
      <c r="J57" s="146">
        <f>J86</f>
        <v>0</v>
      </c>
      <c r="K57" s="147"/>
    </row>
    <row r="58" spans="2:47" s="8" customFormat="1" ht="19.899999999999999" customHeight="1">
      <c r="B58" s="148"/>
      <c r="C58" s="149"/>
      <c r="D58" s="150" t="s">
        <v>94</v>
      </c>
      <c r="E58" s="151"/>
      <c r="F58" s="151"/>
      <c r="G58" s="151"/>
      <c r="H58" s="151"/>
      <c r="I58" s="152"/>
      <c r="J58" s="153">
        <f>J87</f>
        <v>0</v>
      </c>
      <c r="K58" s="154"/>
    </row>
    <row r="59" spans="2:47" s="8" customFormat="1" ht="19.899999999999999" customHeight="1">
      <c r="B59" s="148"/>
      <c r="C59" s="149"/>
      <c r="D59" s="150" t="s">
        <v>95</v>
      </c>
      <c r="E59" s="151"/>
      <c r="F59" s="151"/>
      <c r="G59" s="151"/>
      <c r="H59" s="151"/>
      <c r="I59" s="152"/>
      <c r="J59" s="153">
        <f>J119</f>
        <v>0</v>
      </c>
      <c r="K59" s="154"/>
    </row>
    <row r="60" spans="2:47" s="8" customFormat="1" ht="19.899999999999999" customHeight="1">
      <c r="B60" s="148"/>
      <c r="C60" s="149"/>
      <c r="D60" s="150" t="s">
        <v>96</v>
      </c>
      <c r="E60" s="151"/>
      <c r="F60" s="151"/>
      <c r="G60" s="151"/>
      <c r="H60" s="151"/>
      <c r="I60" s="152"/>
      <c r="J60" s="153">
        <f>J129</f>
        <v>0</v>
      </c>
      <c r="K60" s="154"/>
    </row>
    <row r="61" spans="2:47" s="8" customFormat="1" ht="19.899999999999999" customHeight="1">
      <c r="B61" s="148"/>
      <c r="C61" s="149"/>
      <c r="D61" s="150" t="s">
        <v>97</v>
      </c>
      <c r="E61" s="151"/>
      <c r="F61" s="151"/>
      <c r="G61" s="151"/>
      <c r="H61" s="151"/>
      <c r="I61" s="152"/>
      <c r="J61" s="153">
        <f>J139</f>
        <v>0</v>
      </c>
      <c r="K61" s="154"/>
    </row>
    <row r="62" spans="2:47" s="8" customFormat="1" ht="19.899999999999999" customHeight="1">
      <c r="B62" s="148"/>
      <c r="C62" s="149"/>
      <c r="D62" s="150" t="s">
        <v>98</v>
      </c>
      <c r="E62" s="151"/>
      <c r="F62" s="151"/>
      <c r="G62" s="151"/>
      <c r="H62" s="151"/>
      <c r="I62" s="152"/>
      <c r="J62" s="153">
        <f>J151</f>
        <v>0</v>
      </c>
      <c r="K62" s="154"/>
    </row>
    <row r="63" spans="2:47" s="8" customFormat="1" ht="19.899999999999999" customHeight="1">
      <c r="B63" s="148"/>
      <c r="C63" s="149"/>
      <c r="D63" s="150" t="s">
        <v>99</v>
      </c>
      <c r="E63" s="151"/>
      <c r="F63" s="151"/>
      <c r="G63" s="151"/>
      <c r="H63" s="151"/>
      <c r="I63" s="152"/>
      <c r="J63" s="153">
        <f>J166</f>
        <v>0</v>
      </c>
      <c r="K63" s="154"/>
    </row>
    <row r="64" spans="2:47" s="7" customFormat="1" ht="24.95" customHeight="1">
      <c r="B64" s="141"/>
      <c r="C64" s="142"/>
      <c r="D64" s="143" t="s">
        <v>100</v>
      </c>
      <c r="E64" s="144"/>
      <c r="F64" s="144"/>
      <c r="G64" s="144"/>
      <c r="H64" s="144"/>
      <c r="I64" s="145"/>
      <c r="J64" s="146">
        <f>J168</f>
        <v>0</v>
      </c>
      <c r="K64" s="147"/>
    </row>
    <row r="65" spans="2:12" s="8" customFormat="1" ht="19.899999999999999" customHeight="1">
      <c r="B65" s="148"/>
      <c r="C65" s="149"/>
      <c r="D65" s="150" t="s">
        <v>101</v>
      </c>
      <c r="E65" s="151"/>
      <c r="F65" s="151"/>
      <c r="G65" s="151"/>
      <c r="H65" s="151"/>
      <c r="I65" s="152"/>
      <c r="J65" s="153">
        <f>J169</f>
        <v>0</v>
      </c>
      <c r="K65" s="154"/>
    </row>
    <row r="66" spans="2:12" s="1" customFormat="1" ht="21.75" customHeight="1">
      <c r="B66" s="37"/>
      <c r="C66" s="38"/>
      <c r="D66" s="38"/>
      <c r="E66" s="38"/>
      <c r="F66" s="38"/>
      <c r="G66" s="38"/>
      <c r="H66" s="38"/>
      <c r="I66" s="110"/>
      <c r="J66" s="38"/>
      <c r="K66" s="41"/>
    </row>
    <row r="67" spans="2:12" s="1" customFormat="1" ht="6.95" customHeight="1">
      <c r="B67" s="52"/>
      <c r="C67" s="53"/>
      <c r="D67" s="53"/>
      <c r="E67" s="53"/>
      <c r="F67" s="53"/>
      <c r="G67" s="53"/>
      <c r="H67" s="53"/>
      <c r="I67" s="131"/>
      <c r="J67" s="53"/>
      <c r="K67" s="54"/>
    </row>
    <row r="71" spans="2:12" s="1" customFormat="1" ht="6.95" customHeight="1">
      <c r="B71" s="55"/>
      <c r="C71" s="56"/>
      <c r="D71" s="56"/>
      <c r="E71" s="56"/>
      <c r="F71" s="56"/>
      <c r="G71" s="56"/>
      <c r="H71" s="56"/>
      <c r="I71" s="134"/>
      <c r="J71" s="56"/>
      <c r="K71" s="56"/>
      <c r="L71" s="57"/>
    </row>
    <row r="72" spans="2:12" s="1" customFormat="1" ht="36.950000000000003" customHeight="1">
      <c r="B72" s="37"/>
      <c r="C72" s="58" t="s">
        <v>102</v>
      </c>
      <c r="D72" s="59"/>
      <c r="E72" s="59"/>
      <c r="F72" s="59"/>
      <c r="G72" s="59"/>
      <c r="H72" s="59"/>
      <c r="I72" s="155"/>
      <c r="J72" s="59"/>
      <c r="K72" s="59"/>
      <c r="L72" s="57"/>
    </row>
    <row r="73" spans="2:12" s="1" customFormat="1" ht="6.95" customHeight="1">
      <c r="B73" s="37"/>
      <c r="C73" s="59"/>
      <c r="D73" s="59"/>
      <c r="E73" s="59"/>
      <c r="F73" s="59"/>
      <c r="G73" s="59"/>
      <c r="H73" s="59"/>
      <c r="I73" s="155"/>
      <c r="J73" s="59"/>
      <c r="K73" s="59"/>
      <c r="L73" s="57"/>
    </row>
    <row r="74" spans="2:12" s="1" customFormat="1" ht="14.45" customHeight="1">
      <c r="B74" s="37"/>
      <c r="C74" s="61" t="s">
        <v>18</v>
      </c>
      <c r="D74" s="59"/>
      <c r="E74" s="59"/>
      <c r="F74" s="59"/>
      <c r="G74" s="59"/>
      <c r="H74" s="59"/>
      <c r="I74" s="155"/>
      <c r="J74" s="59"/>
      <c r="K74" s="59"/>
      <c r="L74" s="57"/>
    </row>
    <row r="75" spans="2:12" s="1" customFormat="1" ht="22.5" customHeight="1">
      <c r="B75" s="37"/>
      <c r="C75" s="59"/>
      <c r="D75" s="59"/>
      <c r="E75" s="322" t="str">
        <f>E7</f>
        <v>Okružní sjezd</v>
      </c>
      <c r="F75" s="323"/>
      <c r="G75" s="323"/>
      <c r="H75" s="323"/>
      <c r="I75" s="155"/>
      <c r="J75" s="59"/>
      <c r="K75" s="59"/>
      <c r="L75" s="57"/>
    </row>
    <row r="76" spans="2:12" s="1" customFormat="1" ht="14.45" customHeight="1">
      <c r="B76" s="37"/>
      <c r="C76" s="61" t="s">
        <v>86</v>
      </c>
      <c r="D76" s="59"/>
      <c r="E76" s="59"/>
      <c r="F76" s="59"/>
      <c r="G76" s="59"/>
      <c r="H76" s="59"/>
      <c r="I76" s="155"/>
      <c r="J76" s="59"/>
      <c r="K76" s="59"/>
      <c r="L76" s="57"/>
    </row>
    <row r="77" spans="2:12" s="1" customFormat="1" ht="23.25" customHeight="1">
      <c r="B77" s="37"/>
      <c r="C77" s="59"/>
      <c r="D77" s="59"/>
      <c r="E77" s="290" t="str">
        <f>E9</f>
        <v>Zakazka - Zakazka</v>
      </c>
      <c r="F77" s="324"/>
      <c r="G77" s="324"/>
      <c r="H77" s="324"/>
      <c r="I77" s="155"/>
      <c r="J77" s="59"/>
      <c r="K77" s="59"/>
      <c r="L77" s="57"/>
    </row>
    <row r="78" spans="2:12" s="1" customFormat="1" ht="6.95" customHeight="1">
      <c r="B78" s="37"/>
      <c r="C78" s="59"/>
      <c r="D78" s="59"/>
      <c r="E78" s="59"/>
      <c r="F78" s="59"/>
      <c r="G78" s="59"/>
      <c r="H78" s="59"/>
      <c r="I78" s="155"/>
      <c r="J78" s="59"/>
      <c r="K78" s="59"/>
      <c r="L78" s="57"/>
    </row>
    <row r="79" spans="2:12" s="1" customFormat="1" ht="18" customHeight="1">
      <c r="B79" s="37"/>
      <c r="C79" s="61" t="s">
        <v>23</v>
      </c>
      <c r="D79" s="59"/>
      <c r="E79" s="59"/>
      <c r="F79" s="156" t="str">
        <f>F12</f>
        <v xml:space="preserve"> </v>
      </c>
      <c r="G79" s="59"/>
      <c r="H79" s="59"/>
      <c r="I79" s="157" t="s">
        <v>25</v>
      </c>
      <c r="J79" s="69" t="str">
        <f>IF(J12="","",J12)</f>
        <v>15. 5. 2017</v>
      </c>
      <c r="K79" s="59"/>
      <c r="L79" s="57"/>
    </row>
    <row r="80" spans="2:12" s="1" customFormat="1" ht="6.95" customHeight="1">
      <c r="B80" s="37"/>
      <c r="C80" s="59"/>
      <c r="D80" s="59"/>
      <c r="E80" s="59"/>
      <c r="F80" s="59"/>
      <c r="G80" s="59"/>
      <c r="H80" s="59"/>
      <c r="I80" s="155"/>
      <c r="J80" s="59"/>
      <c r="K80" s="59"/>
      <c r="L80" s="57"/>
    </row>
    <row r="81" spans="2:65" s="1" customFormat="1" ht="15">
      <c r="B81" s="37"/>
      <c r="C81" s="61" t="s">
        <v>27</v>
      </c>
      <c r="D81" s="59"/>
      <c r="E81" s="59"/>
      <c r="F81" s="156" t="str">
        <f>E15</f>
        <v xml:space="preserve"> </v>
      </c>
      <c r="G81" s="59"/>
      <c r="H81" s="59"/>
      <c r="I81" s="157" t="s">
        <v>32</v>
      </c>
      <c r="J81" s="156" t="str">
        <f>E21</f>
        <v xml:space="preserve"> </v>
      </c>
      <c r="K81" s="59"/>
      <c r="L81" s="57"/>
    </row>
    <row r="82" spans="2:65" s="1" customFormat="1" ht="14.45" customHeight="1">
      <c r="B82" s="37"/>
      <c r="C82" s="61" t="s">
        <v>30</v>
      </c>
      <c r="D82" s="59"/>
      <c r="E82" s="59"/>
      <c r="F82" s="156" t="str">
        <f>IF(E18="","",E18)</f>
        <v/>
      </c>
      <c r="G82" s="59"/>
      <c r="H82" s="59"/>
      <c r="I82" s="155"/>
      <c r="J82" s="59"/>
      <c r="K82" s="59"/>
      <c r="L82" s="57"/>
    </row>
    <row r="83" spans="2:65" s="1" customFormat="1" ht="10.35" customHeight="1">
      <c r="B83" s="37"/>
      <c r="C83" s="59"/>
      <c r="D83" s="59"/>
      <c r="E83" s="59"/>
      <c r="F83" s="59"/>
      <c r="G83" s="59"/>
      <c r="H83" s="59"/>
      <c r="I83" s="155"/>
      <c r="J83" s="59"/>
      <c r="K83" s="59"/>
      <c r="L83" s="57"/>
    </row>
    <row r="84" spans="2:65" s="9" customFormat="1" ht="29.25" customHeight="1">
      <c r="B84" s="158"/>
      <c r="C84" s="159" t="s">
        <v>103</v>
      </c>
      <c r="D84" s="160" t="s">
        <v>55</v>
      </c>
      <c r="E84" s="160" t="s">
        <v>51</v>
      </c>
      <c r="F84" s="160" t="s">
        <v>104</v>
      </c>
      <c r="G84" s="160" t="s">
        <v>105</v>
      </c>
      <c r="H84" s="160" t="s">
        <v>106</v>
      </c>
      <c r="I84" s="161" t="s">
        <v>107</v>
      </c>
      <c r="J84" s="160" t="s">
        <v>90</v>
      </c>
      <c r="K84" s="162" t="s">
        <v>108</v>
      </c>
      <c r="L84" s="163"/>
      <c r="M84" s="77" t="s">
        <v>109</v>
      </c>
      <c r="N84" s="78" t="s">
        <v>40</v>
      </c>
      <c r="O84" s="78" t="s">
        <v>110</v>
      </c>
      <c r="P84" s="78" t="s">
        <v>111</v>
      </c>
      <c r="Q84" s="78" t="s">
        <v>112</v>
      </c>
      <c r="R84" s="78" t="s">
        <v>113</v>
      </c>
      <c r="S84" s="78" t="s">
        <v>114</v>
      </c>
      <c r="T84" s="79" t="s">
        <v>115</v>
      </c>
    </row>
    <row r="85" spans="2:65" s="1" customFormat="1" ht="29.25" customHeight="1">
      <c r="B85" s="37"/>
      <c r="C85" s="83" t="s">
        <v>91</v>
      </c>
      <c r="D85" s="59"/>
      <c r="E85" s="59"/>
      <c r="F85" s="59"/>
      <c r="G85" s="59"/>
      <c r="H85" s="59"/>
      <c r="I85" s="155"/>
      <c r="J85" s="164">
        <f>BK85</f>
        <v>0</v>
      </c>
      <c r="K85" s="59"/>
      <c r="L85" s="57"/>
      <c r="M85" s="80"/>
      <c r="N85" s="81"/>
      <c r="O85" s="81"/>
      <c r="P85" s="165">
        <f>P86+P168</f>
        <v>0</v>
      </c>
      <c r="Q85" s="81"/>
      <c r="R85" s="165">
        <f>R86+R168</f>
        <v>35861.633032999998</v>
      </c>
      <c r="S85" s="81"/>
      <c r="T85" s="166">
        <f>T86+T168</f>
        <v>0</v>
      </c>
      <c r="AT85" s="20" t="s">
        <v>69</v>
      </c>
      <c r="AU85" s="20" t="s">
        <v>92</v>
      </c>
      <c r="BK85" s="167">
        <f>BK86+BK168</f>
        <v>0</v>
      </c>
    </row>
    <row r="86" spans="2:65" s="10" customFormat="1" ht="37.35" customHeight="1">
      <c r="B86" s="168"/>
      <c r="C86" s="169"/>
      <c r="D86" s="170" t="s">
        <v>69</v>
      </c>
      <c r="E86" s="171" t="s">
        <v>116</v>
      </c>
      <c r="F86" s="171" t="s">
        <v>117</v>
      </c>
      <c r="G86" s="169"/>
      <c r="H86" s="169"/>
      <c r="I86" s="172"/>
      <c r="J86" s="173">
        <f>BK86</f>
        <v>0</v>
      </c>
      <c r="K86" s="169"/>
      <c r="L86" s="174"/>
      <c r="M86" s="175"/>
      <c r="N86" s="176"/>
      <c r="O86" s="176"/>
      <c r="P86" s="177">
        <f>P87+P119+P129+P139+P151+P166</f>
        <v>0</v>
      </c>
      <c r="Q86" s="176"/>
      <c r="R86" s="177">
        <f>R87+R119+R129+R139+R151+R166</f>
        <v>35861.633032999998</v>
      </c>
      <c r="S86" s="176"/>
      <c r="T86" s="178">
        <f>T87+T119+T129+T139+T151+T166</f>
        <v>0</v>
      </c>
      <c r="AR86" s="179" t="s">
        <v>77</v>
      </c>
      <c r="AT86" s="180" t="s">
        <v>69</v>
      </c>
      <c r="AU86" s="180" t="s">
        <v>70</v>
      </c>
      <c r="AY86" s="179" t="s">
        <v>118</v>
      </c>
      <c r="BK86" s="181">
        <f>BK87+BK119+BK129+BK139+BK151+BK166</f>
        <v>0</v>
      </c>
    </row>
    <row r="87" spans="2:65" s="10" customFormat="1" ht="19.899999999999999" customHeight="1">
      <c r="B87" s="168"/>
      <c r="C87" s="169"/>
      <c r="D87" s="182" t="s">
        <v>69</v>
      </c>
      <c r="E87" s="183" t="s">
        <v>119</v>
      </c>
      <c r="F87" s="183" t="s">
        <v>120</v>
      </c>
      <c r="G87" s="169"/>
      <c r="H87" s="169"/>
      <c r="I87" s="172"/>
      <c r="J87" s="184">
        <f>BK87</f>
        <v>0</v>
      </c>
      <c r="K87" s="169"/>
      <c r="L87" s="174"/>
      <c r="M87" s="175"/>
      <c r="N87" s="176"/>
      <c r="O87" s="176"/>
      <c r="P87" s="177">
        <f>SUM(P88:P118)</f>
        <v>0</v>
      </c>
      <c r="Q87" s="176"/>
      <c r="R87" s="177">
        <f>SUM(R88:R118)</f>
        <v>308.77521000000002</v>
      </c>
      <c r="S87" s="176"/>
      <c r="T87" s="178">
        <f>SUM(T88:T118)</f>
        <v>0</v>
      </c>
      <c r="AR87" s="179" t="s">
        <v>77</v>
      </c>
      <c r="AT87" s="180" t="s">
        <v>69</v>
      </c>
      <c r="AU87" s="180" t="s">
        <v>77</v>
      </c>
      <c r="AY87" s="179" t="s">
        <v>118</v>
      </c>
      <c r="BK87" s="181">
        <f>SUM(BK88:BK118)</f>
        <v>0</v>
      </c>
    </row>
    <row r="88" spans="2:65" s="1" customFormat="1" ht="22.5" customHeight="1">
      <c r="B88" s="37"/>
      <c r="C88" s="185" t="s">
        <v>77</v>
      </c>
      <c r="D88" s="185" t="s">
        <v>121</v>
      </c>
      <c r="E88" s="186" t="s">
        <v>122</v>
      </c>
      <c r="F88" s="187" t="s">
        <v>123</v>
      </c>
      <c r="G88" s="188" t="s">
        <v>124</v>
      </c>
      <c r="H88" s="189">
        <v>3.9</v>
      </c>
      <c r="I88" s="190"/>
      <c r="J88" s="191">
        <f>ROUND(I88*H88,2)</f>
        <v>0</v>
      </c>
      <c r="K88" s="187" t="s">
        <v>21</v>
      </c>
      <c r="L88" s="57"/>
      <c r="M88" s="192" t="s">
        <v>21</v>
      </c>
      <c r="N88" s="193" t="s">
        <v>41</v>
      </c>
      <c r="O88" s="38"/>
      <c r="P88" s="194">
        <f>O88*H88</f>
        <v>0</v>
      </c>
      <c r="Q88" s="194">
        <v>3.8999999999999998E-3</v>
      </c>
      <c r="R88" s="194">
        <f>Q88*H88</f>
        <v>1.521E-2</v>
      </c>
      <c r="S88" s="194">
        <v>0</v>
      </c>
      <c r="T88" s="195">
        <f>S88*H88</f>
        <v>0</v>
      </c>
      <c r="AR88" s="20" t="s">
        <v>125</v>
      </c>
      <c r="AT88" s="20" t="s">
        <v>121</v>
      </c>
      <c r="AU88" s="20" t="s">
        <v>79</v>
      </c>
      <c r="AY88" s="20" t="s">
        <v>118</v>
      </c>
      <c r="BE88" s="196">
        <f>IF(N88="základní",J88,0)</f>
        <v>0</v>
      </c>
      <c r="BF88" s="196">
        <f>IF(N88="snížená",J88,0)</f>
        <v>0</v>
      </c>
      <c r="BG88" s="196">
        <f>IF(N88="zákl. přenesená",J88,0)</f>
        <v>0</v>
      </c>
      <c r="BH88" s="196">
        <f>IF(N88="sníž. přenesená",J88,0)</f>
        <v>0</v>
      </c>
      <c r="BI88" s="196">
        <f>IF(N88="nulová",J88,0)</f>
        <v>0</v>
      </c>
      <c r="BJ88" s="20" t="s">
        <v>77</v>
      </c>
      <c r="BK88" s="196">
        <f>ROUND(I88*H88,2)</f>
        <v>0</v>
      </c>
      <c r="BL88" s="20" t="s">
        <v>125</v>
      </c>
      <c r="BM88" s="20" t="s">
        <v>79</v>
      </c>
    </row>
    <row r="89" spans="2:65" s="1" customFormat="1" ht="27">
      <c r="B89" s="37"/>
      <c r="C89" s="59"/>
      <c r="D89" s="197" t="s">
        <v>126</v>
      </c>
      <c r="E89" s="59"/>
      <c r="F89" s="198" t="s">
        <v>127</v>
      </c>
      <c r="G89" s="59"/>
      <c r="H89" s="59"/>
      <c r="I89" s="155"/>
      <c r="J89" s="59"/>
      <c r="K89" s="59"/>
      <c r="L89" s="57"/>
      <c r="M89" s="199"/>
      <c r="N89" s="38"/>
      <c r="O89" s="38"/>
      <c r="P89" s="38"/>
      <c r="Q89" s="38"/>
      <c r="R89" s="38"/>
      <c r="S89" s="38"/>
      <c r="T89" s="74"/>
      <c r="AT89" s="20" t="s">
        <v>126</v>
      </c>
      <c r="AU89" s="20" t="s">
        <v>79</v>
      </c>
    </row>
    <row r="90" spans="2:65" s="1" customFormat="1" ht="22.5" customHeight="1">
      <c r="B90" s="37"/>
      <c r="C90" s="185" t="s">
        <v>79</v>
      </c>
      <c r="D90" s="185" t="s">
        <v>121</v>
      </c>
      <c r="E90" s="186" t="s">
        <v>128</v>
      </c>
      <c r="F90" s="187" t="s">
        <v>129</v>
      </c>
      <c r="G90" s="188" t="s">
        <v>130</v>
      </c>
      <c r="H90" s="189">
        <v>13</v>
      </c>
      <c r="I90" s="190"/>
      <c r="J90" s="191">
        <f>ROUND(I90*H90,2)</f>
        <v>0</v>
      </c>
      <c r="K90" s="187" t="s">
        <v>21</v>
      </c>
      <c r="L90" s="57"/>
      <c r="M90" s="192" t="s">
        <v>21</v>
      </c>
      <c r="N90" s="193" t="s">
        <v>41</v>
      </c>
      <c r="O90" s="38"/>
      <c r="P90" s="194">
        <f>O90*H90</f>
        <v>0</v>
      </c>
      <c r="Q90" s="194">
        <v>7.8</v>
      </c>
      <c r="R90" s="194">
        <f>Q90*H90</f>
        <v>101.39999999999999</v>
      </c>
      <c r="S90" s="194">
        <v>0</v>
      </c>
      <c r="T90" s="195">
        <f>S90*H90</f>
        <v>0</v>
      </c>
      <c r="AR90" s="20" t="s">
        <v>125</v>
      </c>
      <c r="AT90" s="20" t="s">
        <v>121</v>
      </c>
      <c r="AU90" s="20" t="s">
        <v>79</v>
      </c>
      <c r="AY90" s="20" t="s">
        <v>118</v>
      </c>
      <c r="BE90" s="196">
        <f>IF(N90="základní",J90,0)</f>
        <v>0</v>
      </c>
      <c r="BF90" s="196">
        <f>IF(N90="snížená",J90,0)</f>
        <v>0</v>
      </c>
      <c r="BG90" s="196">
        <f>IF(N90="zákl. přenesená",J90,0)</f>
        <v>0</v>
      </c>
      <c r="BH90" s="196">
        <f>IF(N90="sníž. přenesená",J90,0)</f>
        <v>0</v>
      </c>
      <c r="BI90" s="196">
        <f>IF(N90="nulová",J90,0)</f>
        <v>0</v>
      </c>
      <c r="BJ90" s="20" t="s">
        <v>77</v>
      </c>
      <c r="BK90" s="196">
        <f>ROUND(I90*H90,2)</f>
        <v>0</v>
      </c>
      <c r="BL90" s="20" t="s">
        <v>125</v>
      </c>
      <c r="BM90" s="20" t="s">
        <v>125</v>
      </c>
    </row>
    <row r="91" spans="2:65" s="1" customFormat="1" ht="27">
      <c r="B91" s="37"/>
      <c r="C91" s="59"/>
      <c r="D91" s="197" t="s">
        <v>126</v>
      </c>
      <c r="E91" s="59"/>
      <c r="F91" s="198" t="s">
        <v>131</v>
      </c>
      <c r="G91" s="59"/>
      <c r="H91" s="59"/>
      <c r="I91" s="155"/>
      <c r="J91" s="59"/>
      <c r="K91" s="59"/>
      <c r="L91" s="57"/>
      <c r="M91" s="199"/>
      <c r="N91" s="38"/>
      <c r="O91" s="38"/>
      <c r="P91" s="38"/>
      <c r="Q91" s="38"/>
      <c r="R91" s="38"/>
      <c r="S91" s="38"/>
      <c r="T91" s="74"/>
      <c r="AT91" s="20" t="s">
        <v>126</v>
      </c>
      <c r="AU91" s="20" t="s">
        <v>79</v>
      </c>
    </row>
    <row r="92" spans="2:65" s="1" customFormat="1" ht="22.5" customHeight="1">
      <c r="B92" s="37"/>
      <c r="C92" s="185" t="s">
        <v>132</v>
      </c>
      <c r="D92" s="185" t="s">
        <v>121</v>
      </c>
      <c r="E92" s="186" t="s">
        <v>133</v>
      </c>
      <c r="F92" s="187" t="s">
        <v>134</v>
      </c>
      <c r="G92" s="188" t="s">
        <v>130</v>
      </c>
      <c r="H92" s="189">
        <v>90</v>
      </c>
      <c r="I92" s="190"/>
      <c r="J92" s="191">
        <f>ROUND(I92*H92,2)</f>
        <v>0</v>
      </c>
      <c r="K92" s="187" t="s">
        <v>21</v>
      </c>
      <c r="L92" s="57"/>
      <c r="M92" s="192" t="s">
        <v>21</v>
      </c>
      <c r="N92" s="193" t="s">
        <v>41</v>
      </c>
      <c r="O92" s="38"/>
      <c r="P92" s="194">
        <f>O92*H92</f>
        <v>0</v>
      </c>
      <c r="Q92" s="194">
        <v>0</v>
      </c>
      <c r="R92" s="194">
        <f>Q92*H92</f>
        <v>0</v>
      </c>
      <c r="S92" s="194">
        <v>0</v>
      </c>
      <c r="T92" s="195">
        <f>S92*H92</f>
        <v>0</v>
      </c>
      <c r="AR92" s="20" t="s">
        <v>125</v>
      </c>
      <c r="AT92" s="20" t="s">
        <v>121</v>
      </c>
      <c r="AU92" s="20" t="s">
        <v>79</v>
      </c>
      <c r="AY92" s="20" t="s">
        <v>118</v>
      </c>
      <c r="BE92" s="196">
        <f>IF(N92="základní",J92,0)</f>
        <v>0</v>
      </c>
      <c r="BF92" s="196">
        <f>IF(N92="snížená",J92,0)</f>
        <v>0</v>
      </c>
      <c r="BG92" s="196">
        <f>IF(N92="zákl. přenesená",J92,0)</f>
        <v>0</v>
      </c>
      <c r="BH92" s="196">
        <f>IF(N92="sníž. přenesená",J92,0)</f>
        <v>0</v>
      </c>
      <c r="BI92" s="196">
        <f>IF(N92="nulová",J92,0)</f>
        <v>0</v>
      </c>
      <c r="BJ92" s="20" t="s">
        <v>77</v>
      </c>
      <c r="BK92" s="196">
        <f>ROUND(I92*H92,2)</f>
        <v>0</v>
      </c>
      <c r="BL92" s="20" t="s">
        <v>125</v>
      </c>
      <c r="BM92" s="20" t="s">
        <v>135</v>
      </c>
    </row>
    <row r="93" spans="2:65" s="1" customFormat="1" ht="27">
      <c r="B93" s="37"/>
      <c r="C93" s="59"/>
      <c r="D93" s="197" t="s">
        <v>126</v>
      </c>
      <c r="E93" s="59"/>
      <c r="F93" s="198" t="s">
        <v>136</v>
      </c>
      <c r="G93" s="59"/>
      <c r="H93" s="59"/>
      <c r="I93" s="155"/>
      <c r="J93" s="59"/>
      <c r="K93" s="59"/>
      <c r="L93" s="57"/>
      <c r="M93" s="199"/>
      <c r="N93" s="38"/>
      <c r="O93" s="38"/>
      <c r="P93" s="38"/>
      <c r="Q93" s="38"/>
      <c r="R93" s="38"/>
      <c r="S93" s="38"/>
      <c r="T93" s="74"/>
      <c r="AT93" s="20" t="s">
        <v>126</v>
      </c>
      <c r="AU93" s="20" t="s">
        <v>79</v>
      </c>
    </row>
    <row r="94" spans="2:65" s="1" customFormat="1" ht="22.5" customHeight="1">
      <c r="B94" s="37"/>
      <c r="C94" s="185" t="s">
        <v>125</v>
      </c>
      <c r="D94" s="185" t="s">
        <v>121</v>
      </c>
      <c r="E94" s="186" t="s">
        <v>137</v>
      </c>
      <c r="F94" s="187" t="s">
        <v>138</v>
      </c>
      <c r="G94" s="188" t="s">
        <v>130</v>
      </c>
      <c r="H94" s="189">
        <v>90</v>
      </c>
      <c r="I94" s="190"/>
      <c r="J94" s="191">
        <f>ROUND(I94*H94,2)</f>
        <v>0</v>
      </c>
      <c r="K94" s="187" t="s">
        <v>21</v>
      </c>
      <c r="L94" s="57"/>
      <c r="M94" s="192" t="s">
        <v>21</v>
      </c>
      <c r="N94" s="193" t="s">
        <v>41</v>
      </c>
      <c r="O94" s="38"/>
      <c r="P94" s="194">
        <f>O94*H94</f>
        <v>0</v>
      </c>
      <c r="Q94" s="194">
        <v>0</v>
      </c>
      <c r="R94" s="194">
        <f>Q94*H94</f>
        <v>0</v>
      </c>
      <c r="S94" s="194">
        <v>0</v>
      </c>
      <c r="T94" s="195">
        <f>S94*H94</f>
        <v>0</v>
      </c>
      <c r="AR94" s="20" t="s">
        <v>125</v>
      </c>
      <c r="AT94" s="20" t="s">
        <v>121</v>
      </c>
      <c r="AU94" s="20" t="s">
        <v>79</v>
      </c>
      <c r="AY94" s="20" t="s">
        <v>118</v>
      </c>
      <c r="BE94" s="196">
        <f>IF(N94="základní",J94,0)</f>
        <v>0</v>
      </c>
      <c r="BF94" s="196">
        <f>IF(N94="snížená",J94,0)</f>
        <v>0</v>
      </c>
      <c r="BG94" s="196">
        <f>IF(N94="zákl. přenesená",J94,0)</f>
        <v>0</v>
      </c>
      <c r="BH94" s="196">
        <f>IF(N94="sníž. přenesená",J94,0)</f>
        <v>0</v>
      </c>
      <c r="BI94" s="196">
        <f>IF(N94="nulová",J94,0)</f>
        <v>0</v>
      </c>
      <c r="BJ94" s="20" t="s">
        <v>77</v>
      </c>
      <c r="BK94" s="196">
        <f>ROUND(I94*H94,2)</f>
        <v>0</v>
      </c>
      <c r="BL94" s="20" t="s">
        <v>125</v>
      </c>
      <c r="BM94" s="20" t="s">
        <v>139</v>
      </c>
    </row>
    <row r="95" spans="2:65" s="1" customFormat="1" ht="22.5" customHeight="1">
      <c r="B95" s="37"/>
      <c r="C95" s="185" t="s">
        <v>140</v>
      </c>
      <c r="D95" s="185" t="s">
        <v>121</v>
      </c>
      <c r="E95" s="186" t="s">
        <v>141</v>
      </c>
      <c r="F95" s="187" t="s">
        <v>142</v>
      </c>
      <c r="G95" s="188" t="s">
        <v>130</v>
      </c>
      <c r="H95" s="189">
        <v>6.52</v>
      </c>
      <c r="I95" s="190"/>
      <c r="J95" s="191">
        <f>ROUND(I95*H95,2)</f>
        <v>0</v>
      </c>
      <c r="K95" s="187" t="s">
        <v>21</v>
      </c>
      <c r="L95" s="57"/>
      <c r="M95" s="192" t="s">
        <v>21</v>
      </c>
      <c r="N95" s="193" t="s">
        <v>41</v>
      </c>
      <c r="O95" s="38"/>
      <c r="P95" s="194">
        <f>O95*H95</f>
        <v>0</v>
      </c>
      <c r="Q95" s="194">
        <v>0</v>
      </c>
      <c r="R95" s="194">
        <f>Q95*H95</f>
        <v>0</v>
      </c>
      <c r="S95" s="194">
        <v>0</v>
      </c>
      <c r="T95" s="195">
        <f>S95*H95</f>
        <v>0</v>
      </c>
      <c r="AR95" s="20" t="s">
        <v>125</v>
      </c>
      <c r="AT95" s="20" t="s">
        <v>121</v>
      </c>
      <c r="AU95" s="20" t="s">
        <v>79</v>
      </c>
      <c r="AY95" s="20" t="s">
        <v>118</v>
      </c>
      <c r="BE95" s="196">
        <f>IF(N95="základní",J95,0)</f>
        <v>0</v>
      </c>
      <c r="BF95" s="196">
        <f>IF(N95="snížená",J95,0)</f>
        <v>0</v>
      </c>
      <c r="BG95" s="196">
        <f>IF(N95="zákl. přenesená",J95,0)</f>
        <v>0</v>
      </c>
      <c r="BH95" s="196">
        <f>IF(N95="sníž. přenesená",J95,0)</f>
        <v>0</v>
      </c>
      <c r="BI95" s="196">
        <f>IF(N95="nulová",J95,0)</f>
        <v>0</v>
      </c>
      <c r="BJ95" s="20" t="s">
        <v>77</v>
      </c>
      <c r="BK95" s="196">
        <f>ROUND(I95*H95,2)</f>
        <v>0</v>
      </c>
      <c r="BL95" s="20" t="s">
        <v>125</v>
      </c>
      <c r="BM95" s="20" t="s">
        <v>143</v>
      </c>
    </row>
    <row r="96" spans="2:65" s="1" customFormat="1" ht="40.5">
      <c r="B96" s="37"/>
      <c r="C96" s="59"/>
      <c r="D96" s="197" t="s">
        <v>126</v>
      </c>
      <c r="E96" s="59"/>
      <c r="F96" s="198" t="s">
        <v>144</v>
      </c>
      <c r="G96" s="59"/>
      <c r="H96" s="59"/>
      <c r="I96" s="155"/>
      <c r="J96" s="59"/>
      <c r="K96" s="59"/>
      <c r="L96" s="57"/>
      <c r="M96" s="199"/>
      <c r="N96" s="38"/>
      <c r="O96" s="38"/>
      <c r="P96" s="38"/>
      <c r="Q96" s="38"/>
      <c r="R96" s="38"/>
      <c r="S96" s="38"/>
      <c r="T96" s="74"/>
      <c r="AT96" s="20" t="s">
        <v>126</v>
      </c>
      <c r="AU96" s="20" t="s">
        <v>79</v>
      </c>
    </row>
    <row r="97" spans="2:65" s="1" customFormat="1" ht="22.5" customHeight="1">
      <c r="B97" s="37"/>
      <c r="C97" s="185" t="s">
        <v>135</v>
      </c>
      <c r="D97" s="185" t="s">
        <v>121</v>
      </c>
      <c r="E97" s="186" t="s">
        <v>145</v>
      </c>
      <c r="F97" s="187" t="s">
        <v>146</v>
      </c>
      <c r="G97" s="188" t="s">
        <v>130</v>
      </c>
      <c r="H97" s="189">
        <v>6.52</v>
      </c>
      <c r="I97" s="190"/>
      <c r="J97" s="191">
        <f>ROUND(I97*H97,2)</f>
        <v>0</v>
      </c>
      <c r="K97" s="187" t="s">
        <v>21</v>
      </c>
      <c r="L97" s="57"/>
      <c r="M97" s="192" t="s">
        <v>21</v>
      </c>
      <c r="N97" s="193" t="s">
        <v>41</v>
      </c>
      <c r="O97" s="38"/>
      <c r="P97" s="194">
        <f>O97*H97</f>
        <v>0</v>
      </c>
      <c r="Q97" s="194">
        <v>0</v>
      </c>
      <c r="R97" s="194">
        <f>Q97*H97</f>
        <v>0</v>
      </c>
      <c r="S97" s="194">
        <v>0</v>
      </c>
      <c r="T97" s="195">
        <f>S97*H97</f>
        <v>0</v>
      </c>
      <c r="AR97" s="20" t="s">
        <v>125</v>
      </c>
      <c r="AT97" s="20" t="s">
        <v>121</v>
      </c>
      <c r="AU97" s="20" t="s">
        <v>79</v>
      </c>
      <c r="AY97" s="20" t="s">
        <v>118</v>
      </c>
      <c r="BE97" s="196">
        <f>IF(N97="základní",J97,0)</f>
        <v>0</v>
      </c>
      <c r="BF97" s="196">
        <f>IF(N97="snížená",J97,0)</f>
        <v>0</v>
      </c>
      <c r="BG97" s="196">
        <f>IF(N97="zákl. přenesená",J97,0)</f>
        <v>0</v>
      </c>
      <c r="BH97" s="196">
        <f>IF(N97="sníž. přenesená",J97,0)</f>
        <v>0</v>
      </c>
      <c r="BI97" s="196">
        <f>IF(N97="nulová",J97,0)</f>
        <v>0</v>
      </c>
      <c r="BJ97" s="20" t="s">
        <v>77</v>
      </c>
      <c r="BK97" s="196">
        <f>ROUND(I97*H97,2)</f>
        <v>0</v>
      </c>
      <c r="BL97" s="20" t="s">
        <v>125</v>
      </c>
      <c r="BM97" s="20" t="s">
        <v>147</v>
      </c>
    </row>
    <row r="98" spans="2:65" s="1" customFormat="1" ht="22.5" customHeight="1">
      <c r="B98" s="37"/>
      <c r="C98" s="185" t="s">
        <v>148</v>
      </c>
      <c r="D98" s="185" t="s">
        <v>121</v>
      </c>
      <c r="E98" s="186" t="s">
        <v>149</v>
      </c>
      <c r="F98" s="187" t="s">
        <v>150</v>
      </c>
      <c r="G98" s="188" t="s">
        <v>130</v>
      </c>
      <c r="H98" s="189">
        <v>6.52</v>
      </c>
      <c r="I98" s="190"/>
      <c r="J98" s="191">
        <f>ROUND(I98*H98,2)</f>
        <v>0</v>
      </c>
      <c r="K98" s="187" t="s">
        <v>21</v>
      </c>
      <c r="L98" s="57"/>
      <c r="M98" s="192" t="s">
        <v>21</v>
      </c>
      <c r="N98" s="193" t="s">
        <v>41</v>
      </c>
      <c r="O98" s="38"/>
      <c r="P98" s="194">
        <f>O98*H98</f>
        <v>0</v>
      </c>
      <c r="Q98" s="194">
        <v>0</v>
      </c>
      <c r="R98" s="194">
        <f>Q98*H98</f>
        <v>0</v>
      </c>
      <c r="S98" s="194">
        <v>0</v>
      </c>
      <c r="T98" s="195">
        <f>S98*H98</f>
        <v>0</v>
      </c>
      <c r="AR98" s="20" t="s">
        <v>125</v>
      </c>
      <c r="AT98" s="20" t="s">
        <v>121</v>
      </c>
      <c r="AU98" s="20" t="s">
        <v>79</v>
      </c>
      <c r="AY98" s="20" t="s">
        <v>118</v>
      </c>
      <c r="BE98" s="196">
        <f>IF(N98="základní",J98,0)</f>
        <v>0</v>
      </c>
      <c r="BF98" s="196">
        <f>IF(N98="snížená",J98,0)</f>
        <v>0</v>
      </c>
      <c r="BG98" s="196">
        <f>IF(N98="zákl. přenesená",J98,0)</f>
        <v>0</v>
      </c>
      <c r="BH98" s="196">
        <f>IF(N98="sníž. přenesená",J98,0)</f>
        <v>0</v>
      </c>
      <c r="BI98" s="196">
        <f>IF(N98="nulová",J98,0)</f>
        <v>0</v>
      </c>
      <c r="BJ98" s="20" t="s">
        <v>77</v>
      </c>
      <c r="BK98" s="196">
        <f>ROUND(I98*H98,2)</f>
        <v>0</v>
      </c>
      <c r="BL98" s="20" t="s">
        <v>125</v>
      </c>
      <c r="BM98" s="20" t="s">
        <v>151</v>
      </c>
    </row>
    <row r="99" spans="2:65" s="1" customFormat="1" ht="27">
      <c r="B99" s="37"/>
      <c r="C99" s="59"/>
      <c r="D99" s="197" t="s">
        <v>126</v>
      </c>
      <c r="E99" s="59"/>
      <c r="F99" s="198" t="s">
        <v>152</v>
      </c>
      <c r="G99" s="59"/>
      <c r="H99" s="59"/>
      <c r="I99" s="155"/>
      <c r="J99" s="59"/>
      <c r="K99" s="59"/>
      <c r="L99" s="57"/>
      <c r="M99" s="199"/>
      <c r="N99" s="38"/>
      <c r="O99" s="38"/>
      <c r="P99" s="38"/>
      <c r="Q99" s="38"/>
      <c r="R99" s="38"/>
      <c r="S99" s="38"/>
      <c r="T99" s="74"/>
      <c r="AT99" s="20" t="s">
        <v>126</v>
      </c>
      <c r="AU99" s="20" t="s">
        <v>79</v>
      </c>
    </row>
    <row r="100" spans="2:65" s="1" customFormat="1" ht="22.5" customHeight="1">
      <c r="B100" s="37"/>
      <c r="C100" s="185" t="s">
        <v>139</v>
      </c>
      <c r="D100" s="185" t="s">
        <v>121</v>
      </c>
      <c r="E100" s="186" t="s">
        <v>153</v>
      </c>
      <c r="F100" s="187" t="s">
        <v>154</v>
      </c>
      <c r="G100" s="188" t="s">
        <v>130</v>
      </c>
      <c r="H100" s="189">
        <v>6.52</v>
      </c>
      <c r="I100" s="190"/>
      <c r="J100" s="191">
        <f>ROUND(I100*H100,2)</f>
        <v>0</v>
      </c>
      <c r="K100" s="187" t="s">
        <v>21</v>
      </c>
      <c r="L100" s="57"/>
      <c r="M100" s="192" t="s">
        <v>21</v>
      </c>
      <c r="N100" s="193" t="s">
        <v>41</v>
      </c>
      <c r="O100" s="38"/>
      <c r="P100" s="194">
        <f>O100*H100</f>
        <v>0</v>
      </c>
      <c r="Q100" s="194">
        <v>0</v>
      </c>
      <c r="R100" s="194">
        <f>Q100*H100</f>
        <v>0</v>
      </c>
      <c r="S100" s="194">
        <v>0</v>
      </c>
      <c r="T100" s="195">
        <f>S100*H100</f>
        <v>0</v>
      </c>
      <c r="AR100" s="20" t="s">
        <v>125</v>
      </c>
      <c r="AT100" s="20" t="s">
        <v>121</v>
      </c>
      <c r="AU100" s="20" t="s">
        <v>79</v>
      </c>
      <c r="AY100" s="20" t="s">
        <v>118</v>
      </c>
      <c r="BE100" s="196">
        <f>IF(N100="základní",J100,0)</f>
        <v>0</v>
      </c>
      <c r="BF100" s="196">
        <f>IF(N100="snížená",J100,0)</f>
        <v>0</v>
      </c>
      <c r="BG100" s="196">
        <f>IF(N100="zákl. přenesená",J100,0)</f>
        <v>0</v>
      </c>
      <c r="BH100" s="196">
        <f>IF(N100="sníž. přenesená",J100,0)</f>
        <v>0</v>
      </c>
      <c r="BI100" s="196">
        <f>IF(N100="nulová",J100,0)</f>
        <v>0</v>
      </c>
      <c r="BJ100" s="20" t="s">
        <v>77</v>
      </c>
      <c r="BK100" s="196">
        <f>ROUND(I100*H100,2)</f>
        <v>0</v>
      </c>
      <c r="BL100" s="20" t="s">
        <v>125</v>
      </c>
      <c r="BM100" s="20" t="s">
        <v>155</v>
      </c>
    </row>
    <row r="101" spans="2:65" s="1" customFormat="1" ht="27">
      <c r="B101" s="37"/>
      <c r="C101" s="59"/>
      <c r="D101" s="197" t="s">
        <v>126</v>
      </c>
      <c r="E101" s="59"/>
      <c r="F101" s="198" t="s">
        <v>156</v>
      </c>
      <c r="G101" s="59"/>
      <c r="H101" s="59"/>
      <c r="I101" s="155"/>
      <c r="J101" s="59"/>
      <c r="K101" s="59"/>
      <c r="L101" s="57"/>
      <c r="M101" s="199"/>
      <c r="N101" s="38"/>
      <c r="O101" s="38"/>
      <c r="P101" s="38"/>
      <c r="Q101" s="38"/>
      <c r="R101" s="38"/>
      <c r="S101" s="38"/>
      <c r="T101" s="74"/>
      <c r="AT101" s="20" t="s">
        <v>126</v>
      </c>
      <c r="AU101" s="20" t="s">
        <v>79</v>
      </c>
    </row>
    <row r="102" spans="2:65" s="1" customFormat="1" ht="22.5" customHeight="1">
      <c r="B102" s="37"/>
      <c r="C102" s="185" t="s">
        <v>157</v>
      </c>
      <c r="D102" s="185" t="s">
        <v>121</v>
      </c>
      <c r="E102" s="186" t="s">
        <v>158</v>
      </c>
      <c r="F102" s="187" t="s">
        <v>159</v>
      </c>
      <c r="G102" s="188" t="s">
        <v>130</v>
      </c>
      <c r="H102" s="189">
        <v>96.52</v>
      </c>
      <c r="I102" s="190"/>
      <c r="J102" s="191">
        <f>ROUND(I102*H102,2)</f>
        <v>0</v>
      </c>
      <c r="K102" s="187" t="s">
        <v>21</v>
      </c>
      <c r="L102" s="57"/>
      <c r="M102" s="192" t="s">
        <v>21</v>
      </c>
      <c r="N102" s="193" t="s">
        <v>41</v>
      </c>
      <c r="O102" s="38"/>
      <c r="P102" s="194">
        <f>O102*H102</f>
        <v>0</v>
      </c>
      <c r="Q102" s="194">
        <v>0</v>
      </c>
      <c r="R102" s="194">
        <f>Q102*H102</f>
        <v>0</v>
      </c>
      <c r="S102" s="194">
        <v>0</v>
      </c>
      <c r="T102" s="195">
        <f>S102*H102</f>
        <v>0</v>
      </c>
      <c r="AR102" s="20" t="s">
        <v>125</v>
      </c>
      <c r="AT102" s="20" t="s">
        <v>121</v>
      </c>
      <c r="AU102" s="20" t="s">
        <v>79</v>
      </c>
      <c r="AY102" s="20" t="s">
        <v>118</v>
      </c>
      <c r="BE102" s="196">
        <f>IF(N102="základní",J102,0)</f>
        <v>0</v>
      </c>
      <c r="BF102" s="196">
        <f>IF(N102="snížená",J102,0)</f>
        <v>0</v>
      </c>
      <c r="BG102" s="196">
        <f>IF(N102="zákl. přenesená",J102,0)</f>
        <v>0</v>
      </c>
      <c r="BH102" s="196">
        <f>IF(N102="sníž. přenesená",J102,0)</f>
        <v>0</v>
      </c>
      <c r="BI102" s="196">
        <f>IF(N102="nulová",J102,0)</f>
        <v>0</v>
      </c>
      <c r="BJ102" s="20" t="s">
        <v>77</v>
      </c>
      <c r="BK102" s="196">
        <f>ROUND(I102*H102,2)</f>
        <v>0</v>
      </c>
      <c r="BL102" s="20" t="s">
        <v>125</v>
      </c>
      <c r="BM102" s="20" t="s">
        <v>160</v>
      </c>
    </row>
    <row r="103" spans="2:65" s="1" customFormat="1" ht="31.5" customHeight="1">
      <c r="B103" s="37"/>
      <c r="C103" s="185" t="s">
        <v>143</v>
      </c>
      <c r="D103" s="185" t="s">
        <v>121</v>
      </c>
      <c r="E103" s="186" t="s">
        <v>161</v>
      </c>
      <c r="F103" s="187" t="s">
        <v>162</v>
      </c>
      <c r="G103" s="188" t="s">
        <v>130</v>
      </c>
      <c r="H103" s="189">
        <v>482.6</v>
      </c>
      <c r="I103" s="190"/>
      <c r="J103" s="191">
        <f>ROUND(I103*H103,2)</f>
        <v>0</v>
      </c>
      <c r="K103" s="187" t="s">
        <v>21</v>
      </c>
      <c r="L103" s="57"/>
      <c r="M103" s="192" t="s">
        <v>21</v>
      </c>
      <c r="N103" s="193" t="s">
        <v>41</v>
      </c>
      <c r="O103" s="38"/>
      <c r="P103" s="194">
        <f>O103*H103</f>
        <v>0</v>
      </c>
      <c r="Q103" s="194">
        <v>0</v>
      </c>
      <c r="R103" s="194">
        <f>Q103*H103</f>
        <v>0</v>
      </c>
      <c r="S103" s="194">
        <v>0</v>
      </c>
      <c r="T103" s="195">
        <f>S103*H103</f>
        <v>0</v>
      </c>
      <c r="AR103" s="20" t="s">
        <v>125</v>
      </c>
      <c r="AT103" s="20" t="s">
        <v>121</v>
      </c>
      <c r="AU103" s="20" t="s">
        <v>79</v>
      </c>
      <c r="AY103" s="20" t="s">
        <v>118</v>
      </c>
      <c r="BE103" s="196">
        <f>IF(N103="základní",J103,0)</f>
        <v>0</v>
      </c>
      <c r="BF103" s="196">
        <f>IF(N103="snížená",J103,0)</f>
        <v>0</v>
      </c>
      <c r="BG103" s="196">
        <f>IF(N103="zákl. přenesená",J103,0)</f>
        <v>0</v>
      </c>
      <c r="BH103" s="196">
        <f>IF(N103="sníž. přenesená",J103,0)</f>
        <v>0</v>
      </c>
      <c r="BI103" s="196">
        <f>IF(N103="nulová",J103,0)</f>
        <v>0</v>
      </c>
      <c r="BJ103" s="20" t="s">
        <v>77</v>
      </c>
      <c r="BK103" s="196">
        <f>ROUND(I103*H103,2)</f>
        <v>0</v>
      </c>
      <c r="BL103" s="20" t="s">
        <v>125</v>
      </c>
      <c r="BM103" s="20" t="s">
        <v>163</v>
      </c>
    </row>
    <row r="104" spans="2:65" s="1" customFormat="1" ht="27">
      <c r="B104" s="37"/>
      <c r="C104" s="59"/>
      <c r="D104" s="197" t="s">
        <v>126</v>
      </c>
      <c r="E104" s="59"/>
      <c r="F104" s="198" t="s">
        <v>164</v>
      </c>
      <c r="G104" s="59"/>
      <c r="H104" s="59"/>
      <c r="I104" s="155"/>
      <c r="J104" s="59"/>
      <c r="K104" s="59"/>
      <c r="L104" s="57"/>
      <c r="M104" s="199"/>
      <c r="N104" s="38"/>
      <c r="O104" s="38"/>
      <c r="P104" s="38"/>
      <c r="Q104" s="38"/>
      <c r="R104" s="38"/>
      <c r="S104" s="38"/>
      <c r="T104" s="74"/>
      <c r="AT104" s="20" t="s">
        <v>126</v>
      </c>
      <c r="AU104" s="20" t="s">
        <v>79</v>
      </c>
    </row>
    <row r="105" spans="2:65" s="1" customFormat="1" ht="22.5" customHeight="1">
      <c r="B105" s="37"/>
      <c r="C105" s="185" t="s">
        <v>165</v>
      </c>
      <c r="D105" s="185" t="s">
        <v>121</v>
      </c>
      <c r="E105" s="186" t="s">
        <v>166</v>
      </c>
      <c r="F105" s="187" t="s">
        <v>167</v>
      </c>
      <c r="G105" s="188" t="s">
        <v>130</v>
      </c>
      <c r="H105" s="189">
        <v>96.52</v>
      </c>
      <c r="I105" s="190"/>
      <c r="J105" s="191">
        <f>ROUND(I105*H105,2)</f>
        <v>0</v>
      </c>
      <c r="K105" s="187" t="s">
        <v>21</v>
      </c>
      <c r="L105" s="57"/>
      <c r="M105" s="192" t="s">
        <v>21</v>
      </c>
      <c r="N105" s="193" t="s">
        <v>41</v>
      </c>
      <c r="O105" s="38"/>
      <c r="P105" s="194">
        <f>O105*H105</f>
        <v>0</v>
      </c>
      <c r="Q105" s="194">
        <v>0</v>
      </c>
      <c r="R105" s="194">
        <f>Q105*H105</f>
        <v>0</v>
      </c>
      <c r="S105" s="194">
        <v>0</v>
      </c>
      <c r="T105" s="195">
        <f>S105*H105</f>
        <v>0</v>
      </c>
      <c r="AR105" s="20" t="s">
        <v>125</v>
      </c>
      <c r="AT105" s="20" t="s">
        <v>121</v>
      </c>
      <c r="AU105" s="20" t="s">
        <v>79</v>
      </c>
      <c r="AY105" s="20" t="s">
        <v>118</v>
      </c>
      <c r="BE105" s="196">
        <f>IF(N105="základní",J105,0)</f>
        <v>0</v>
      </c>
      <c r="BF105" s="196">
        <f>IF(N105="snížená",J105,0)</f>
        <v>0</v>
      </c>
      <c r="BG105" s="196">
        <f>IF(N105="zákl. přenesená",J105,0)</f>
        <v>0</v>
      </c>
      <c r="BH105" s="196">
        <f>IF(N105="sníž. přenesená",J105,0)</f>
        <v>0</v>
      </c>
      <c r="BI105" s="196">
        <f>IF(N105="nulová",J105,0)</f>
        <v>0</v>
      </c>
      <c r="BJ105" s="20" t="s">
        <v>77</v>
      </c>
      <c r="BK105" s="196">
        <f>ROUND(I105*H105,2)</f>
        <v>0</v>
      </c>
      <c r="BL105" s="20" t="s">
        <v>125</v>
      </c>
      <c r="BM105" s="20" t="s">
        <v>168</v>
      </c>
    </row>
    <row r="106" spans="2:65" s="1" customFormat="1" ht="27">
      <c r="B106" s="37"/>
      <c r="C106" s="59"/>
      <c r="D106" s="197" t="s">
        <v>126</v>
      </c>
      <c r="E106" s="59"/>
      <c r="F106" s="198" t="s">
        <v>169</v>
      </c>
      <c r="G106" s="59"/>
      <c r="H106" s="59"/>
      <c r="I106" s="155"/>
      <c r="J106" s="59"/>
      <c r="K106" s="59"/>
      <c r="L106" s="57"/>
      <c r="M106" s="199"/>
      <c r="N106" s="38"/>
      <c r="O106" s="38"/>
      <c r="P106" s="38"/>
      <c r="Q106" s="38"/>
      <c r="R106" s="38"/>
      <c r="S106" s="38"/>
      <c r="T106" s="74"/>
      <c r="AT106" s="20" t="s">
        <v>126</v>
      </c>
      <c r="AU106" s="20" t="s">
        <v>79</v>
      </c>
    </row>
    <row r="107" spans="2:65" s="1" customFormat="1" ht="22.5" customHeight="1">
      <c r="B107" s="37"/>
      <c r="C107" s="185" t="s">
        <v>147</v>
      </c>
      <c r="D107" s="185" t="s">
        <v>121</v>
      </c>
      <c r="E107" s="186" t="s">
        <v>170</v>
      </c>
      <c r="F107" s="187" t="s">
        <v>171</v>
      </c>
      <c r="G107" s="188" t="s">
        <v>130</v>
      </c>
      <c r="H107" s="189">
        <v>15</v>
      </c>
      <c r="I107" s="190"/>
      <c r="J107" s="191">
        <f>ROUND(I107*H107,2)</f>
        <v>0</v>
      </c>
      <c r="K107" s="187" t="s">
        <v>21</v>
      </c>
      <c r="L107" s="57"/>
      <c r="M107" s="192" t="s">
        <v>21</v>
      </c>
      <c r="N107" s="193" t="s">
        <v>41</v>
      </c>
      <c r="O107" s="38"/>
      <c r="P107" s="194">
        <f>O107*H107</f>
        <v>0</v>
      </c>
      <c r="Q107" s="194">
        <v>0</v>
      </c>
      <c r="R107" s="194">
        <f>Q107*H107</f>
        <v>0</v>
      </c>
      <c r="S107" s="194">
        <v>0</v>
      </c>
      <c r="T107" s="195">
        <f>S107*H107</f>
        <v>0</v>
      </c>
      <c r="AR107" s="20" t="s">
        <v>125</v>
      </c>
      <c r="AT107" s="20" t="s">
        <v>121</v>
      </c>
      <c r="AU107" s="20" t="s">
        <v>79</v>
      </c>
      <c r="AY107" s="20" t="s">
        <v>118</v>
      </c>
      <c r="BE107" s="196">
        <f>IF(N107="základní",J107,0)</f>
        <v>0</v>
      </c>
      <c r="BF107" s="196">
        <f>IF(N107="snížená",J107,0)</f>
        <v>0</v>
      </c>
      <c r="BG107" s="196">
        <f>IF(N107="zákl. přenesená",J107,0)</f>
        <v>0</v>
      </c>
      <c r="BH107" s="196">
        <f>IF(N107="sníž. přenesená",J107,0)</f>
        <v>0</v>
      </c>
      <c r="BI107" s="196">
        <f>IF(N107="nulová",J107,0)</f>
        <v>0</v>
      </c>
      <c r="BJ107" s="20" t="s">
        <v>77</v>
      </c>
      <c r="BK107" s="196">
        <f>ROUND(I107*H107,2)</f>
        <v>0</v>
      </c>
      <c r="BL107" s="20" t="s">
        <v>125</v>
      </c>
      <c r="BM107" s="20" t="s">
        <v>172</v>
      </c>
    </row>
    <row r="108" spans="2:65" s="1" customFormat="1" ht="27">
      <c r="B108" s="37"/>
      <c r="C108" s="59"/>
      <c r="D108" s="197" t="s">
        <v>126</v>
      </c>
      <c r="E108" s="59"/>
      <c r="F108" s="198" t="s">
        <v>173</v>
      </c>
      <c r="G108" s="59"/>
      <c r="H108" s="59"/>
      <c r="I108" s="155"/>
      <c r="J108" s="59"/>
      <c r="K108" s="59"/>
      <c r="L108" s="57"/>
      <c r="M108" s="199"/>
      <c r="N108" s="38"/>
      <c r="O108" s="38"/>
      <c r="P108" s="38"/>
      <c r="Q108" s="38"/>
      <c r="R108" s="38"/>
      <c r="S108" s="38"/>
      <c r="T108" s="74"/>
      <c r="AT108" s="20" t="s">
        <v>126</v>
      </c>
      <c r="AU108" s="20" t="s">
        <v>79</v>
      </c>
    </row>
    <row r="109" spans="2:65" s="1" customFormat="1" ht="22.5" customHeight="1">
      <c r="B109" s="37"/>
      <c r="C109" s="185" t="s">
        <v>174</v>
      </c>
      <c r="D109" s="185" t="s">
        <v>121</v>
      </c>
      <c r="E109" s="186" t="s">
        <v>175</v>
      </c>
      <c r="F109" s="187" t="s">
        <v>176</v>
      </c>
      <c r="G109" s="188" t="s">
        <v>130</v>
      </c>
      <c r="H109" s="189">
        <v>94</v>
      </c>
      <c r="I109" s="190"/>
      <c r="J109" s="191">
        <f>ROUND(I109*H109,2)</f>
        <v>0</v>
      </c>
      <c r="K109" s="187" t="s">
        <v>21</v>
      </c>
      <c r="L109" s="57"/>
      <c r="M109" s="192" t="s">
        <v>21</v>
      </c>
      <c r="N109" s="193" t="s">
        <v>41</v>
      </c>
      <c r="O109" s="38"/>
      <c r="P109" s="194">
        <f>O109*H109</f>
        <v>0</v>
      </c>
      <c r="Q109" s="194">
        <v>0</v>
      </c>
      <c r="R109" s="194">
        <f>Q109*H109</f>
        <v>0</v>
      </c>
      <c r="S109" s="194">
        <v>0</v>
      </c>
      <c r="T109" s="195">
        <f>S109*H109</f>
        <v>0</v>
      </c>
      <c r="AR109" s="20" t="s">
        <v>125</v>
      </c>
      <c r="AT109" s="20" t="s">
        <v>121</v>
      </c>
      <c r="AU109" s="20" t="s">
        <v>79</v>
      </c>
      <c r="AY109" s="20" t="s">
        <v>118</v>
      </c>
      <c r="BE109" s="196">
        <f>IF(N109="základní",J109,0)</f>
        <v>0</v>
      </c>
      <c r="BF109" s="196">
        <f>IF(N109="snížená",J109,0)</f>
        <v>0</v>
      </c>
      <c r="BG109" s="196">
        <f>IF(N109="zákl. přenesená",J109,0)</f>
        <v>0</v>
      </c>
      <c r="BH109" s="196">
        <f>IF(N109="sníž. přenesená",J109,0)</f>
        <v>0</v>
      </c>
      <c r="BI109" s="196">
        <f>IF(N109="nulová",J109,0)</f>
        <v>0</v>
      </c>
      <c r="BJ109" s="20" t="s">
        <v>77</v>
      </c>
      <c r="BK109" s="196">
        <f>ROUND(I109*H109,2)</f>
        <v>0</v>
      </c>
      <c r="BL109" s="20" t="s">
        <v>125</v>
      </c>
      <c r="BM109" s="20" t="s">
        <v>177</v>
      </c>
    </row>
    <row r="110" spans="2:65" s="1" customFormat="1" ht="22.5" customHeight="1">
      <c r="B110" s="37"/>
      <c r="C110" s="185" t="s">
        <v>151</v>
      </c>
      <c r="D110" s="185" t="s">
        <v>121</v>
      </c>
      <c r="E110" s="186" t="s">
        <v>178</v>
      </c>
      <c r="F110" s="187" t="s">
        <v>179</v>
      </c>
      <c r="G110" s="188" t="s">
        <v>180</v>
      </c>
      <c r="H110" s="189">
        <v>150.4</v>
      </c>
      <c r="I110" s="190"/>
      <c r="J110" s="191">
        <f>ROUND(I110*H110,2)</f>
        <v>0</v>
      </c>
      <c r="K110" s="187" t="s">
        <v>21</v>
      </c>
      <c r="L110" s="57"/>
      <c r="M110" s="192" t="s">
        <v>21</v>
      </c>
      <c r="N110" s="193" t="s">
        <v>41</v>
      </c>
      <c r="O110" s="38"/>
      <c r="P110" s="194">
        <f>O110*H110</f>
        <v>0</v>
      </c>
      <c r="Q110" s="194">
        <v>0</v>
      </c>
      <c r="R110" s="194">
        <f>Q110*H110</f>
        <v>0</v>
      </c>
      <c r="S110" s="194">
        <v>0</v>
      </c>
      <c r="T110" s="195">
        <f>S110*H110</f>
        <v>0</v>
      </c>
      <c r="AR110" s="20" t="s">
        <v>125</v>
      </c>
      <c r="AT110" s="20" t="s">
        <v>121</v>
      </c>
      <c r="AU110" s="20" t="s">
        <v>79</v>
      </c>
      <c r="AY110" s="20" t="s">
        <v>118</v>
      </c>
      <c r="BE110" s="196">
        <f>IF(N110="základní",J110,0)</f>
        <v>0</v>
      </c>
      <c r="BF110" s="196">
        <f>IF(N110="snížená",J110,0)</f>
        <v>0</v>
      </c>
      <c r="BG110" s="196">
        <f>IF(N110="zákl. přenesená",J110,0)</f>
        <v>0</v>
      </c>
      <c r="BH110" s="196">
        <f>IF(N110="sníž. přenesená",J110,0)</f>
        <v>0</v>
      </c>
      <c r="BI110" s="196">
        <f>IF(N110="nulová",J110,0)</f>
        <v>0</v>
      </c>
      <c r="BJ110" s="20" t="s">
        <v>77</v>
      </c>
      <c r="BK110" s="196">
        <f>ROUND(I110*H110,2)</f>
        <v>0</v>
      </c>
      <c r="BL110" s="20" t="s">
        <v>125</v>
      </c>
      <c r="BM110" s="20" t="s">
        <v>181</v>
      </c>
    </row>
    <row r="111" spans="2:65" s="1" customFormat="1" ht="27">
      <c r="B111" s="37"/>
      <c r="C111" s="59"/>
      <c r="D111" s="197" t="s">
        <v>126</v>
      </c>
      <c r="E111" s="59"/>
      <c r="F111" s="198" t="s">
        <v>182</v>
      </c>
      <c r="G111" s="59"/>
      <c r="H111" s="59"/>
      <c r="I111" s="155"/>
      <c r="J111" s="59"/>
      <c r="K111" s="59"/>
      <c r="L111" s="57"/>
      <c r="M111" s="199"/>
      <c r="N111" s="38"/>
      <c r="O111" s="38"/>
      <c r="P111" s="38"/>
      <c r="Q111" s="38"/>
      <c r="R111" s="38"/>
      <c r="S111" s="38"/>
      <c r="T111" s="74"/>
      <c r="AT111" s="20" t="s">
        <v>126</v>
      </c>
      <c r="AU111" s="20" t="s">
        <v>79</v>
      </c>
    </row>
    <row r="112" spans="2:65" s="1" customFormat="1" ht="22.5" customHeight="1">
      <c r="B112" s="37"/>
      <c r="C112" s="185" t="s">
        <v>10</v>
      </c>
      <c r="D112" s="185" t="s">
        <v>121</v>
      </c>
      <c r="E112" s="186" t="s">
        <v>183</v>
      </c>
      <c r="F112" s="187" t="s">
        <v>184</v>
      </c>
      <c r="G112" s="188" t="s">
        <v>130</v>
      </c>
      <c r="H112" s="189">
        <v>140</v>
      </c>
      <c r="I112" s="190"/>
      <c r="J112" s="191">
        <f>ROUND(I112*H112,2)</f>
        <v>0</v>
      </c>
      <c r="K112" s="187" t="s">
        <v>21</v>
      </c>
      <c r="L112" s="57"/>
      <c r="M112" s="192" t="s">
        <v>21</v>
      </c>
      <c r="N112" s="193" t="s">
        <v>41</v>
      </c>
      <c r="O112" s="38"/>
      <c r="P112" s="194">
        <f>O112*H112</f>
        <v>0</v>
      </c>
      <c r="Q112" s="194">
        <v>0</v>
      </c>
      <c r="R112" s="194">
        <f>Q112*H112</f>
        <v>0</v>
      </c>
      <c r="S112" s="194">
        <v>0</v>
      </c>
      <c r="T112" s="195">
        <f>S112*H112</f>
        <v>0</v>
      </c>
      <c r="AR112" s="20" t="s">
        <v>125</v>
      </c>
      <c r="AT112" s="20" t="s">
        <v>121</v>
      </c>
      <c r="AU112" s="20" t="s">
        <v>79</v>
      </c>
      <c r="AY112" s="20" t="s">
        <v>118</v>
      </c>
      <c r="BE112" s="196">
        <f>IF(N112="základní",J112,0)</f>
        <v>0</v>
      </c>
      <c r="BF112" s="196">
        <f>IF(N112="snížená",J112,0)</f>
        <v>0</v>
      </c>
      <c r="BG112" s="196">
        <f>IF(N112="zákl. přenesená",J112,0)</f>
        <v>0</v>
      </c>
      <c r="BH112" s="196">
        <f>IF(N112="sníž. přenesená",J112,0)</f>
        <v>0</v>
      </c>
      <c r="BI112" s="196">
        <f>IF(N112="nulová",J112,0)</f>
        <v>0</v>
      </c>
      <c r="BJ112" s="20" t="s">
        <v>77</v>
      </c>
      <c r="BK112" s="196">
        <f>ROUND(I112*H112,2)</f>
        <v>0</v>
      </c>
      <c r="BL112" s="20" t="s">
        <v>125</v>
      </c>
      <c r="BM112" s="20" t="s">
        <v>185</v>
      </c>
    </row>
    <row r="113" spans="2:65" s="1" customFormat="1" ht="27">
      <c r="B113" s="37"/>
      <c r="C113" s="59"/>
      <c r="D113" s="197" t="s">
        <v>126</v>
      </c>
      <c r="E113" s="59"/>
      <c r="F113" s="198" t="s">
        <v>186</v>
      </c>
      <c r="G113" s="59"/>
      <c r="H113" s="59"/>
      <c r="I113" s="155"/>
      <c r="J113" s="59"/>
      <c r="K113" s="59"/>
      <c r="L113" s="57"/>
      <c r="M113" s="199"/>
      <c r="N113" s="38"/>
      <c r="O113" s="38"/>
      <c r="P113" s="38"/>
      <c r="Q113" s="38"/>
      <c r="R113" s="38"/>
      <c r="S113" s="38"/>
      <c r="T113" s="74"/>
      <c r="AT113" s="20" t="s">
        <v>126</v>
      </c>
      <c r="AU113" s="20" t="s">
        <v>79</v>
      </c>
    </row>
    <row r="114" spans="2:65" s="1" customFormat="1" ht="22.5" customHeight="1">
      <c r="B114" s="37"/>
      <c r="C114" s="185" t="s">
        <v>155</v>
      </c>
      <c r="D114" s="185" t="s">
        <v>121</v>
      </c>
      <c r="E114" s="186" t="s">
        <v>187</v>
      </c>
      <c r="F114" s="187" t="s">
        <v>188</v>
      </c>
      <c r="G114" s="188" t="s">
        <v>189</v>
      </c>
      <c r="H114" s="189">
        <v>130</v>
      </c>
      <c r="I114" s="190"/>
      <c r="J114" s="191">
        <f>ROUND(I114*H114,2)</f>
        <v>0</v>
      </c>
      <c r="K114" s="187" t="s">
        <v>21</v>
      </c>
      <c r="L114" s="57"/>
      <c r="M114" s="192" t="s">
        <v>21</v>
      </c>
      <c r="N114" s="193" t="s">
        <v>41</v>
      </c>
      <c r="O114" s="38"/>
      <c r="P114" s="194">
        <f>O114*H114</f>
        <v>0</v>
      </c>
      <c r="Q114" s="194">
        <v>0</v>
      </c>
      <c r="R114" s="194">
        <f>Q114*H114</f>
        <v>0</v>
      </c>
      <c r="S114" s="194">
        <v>0</v>
      </c>
      <c r="T114" s="195">
        <f>S114*H114</f>
        <v>0</v>
      </c>
      <c r="AR114" s="20" t="s">
        <v>125</v>
      </c>
      <c r="AT114" s="20" t="s">
        <v>121</v>
      </c>
      <c r="AU114" s="20" t="s">
        <v>79</v>
      </c>
      <c r="AY114" s="20" t="s">
        <v>118</v>
      </c>
      <c r="BE114" s="196">
        <f>IF(N114="základní",J114,0)</f>
        <v>0</v>
      </c>
      <c r="BF114" s="196">
        <f>IF(N114="snížená",J114,0)</f>
        <v>0</v>
      </c>
      <c r="BG114" s="196">
        <f>IF(N114="zákl. přenesená",J114,0)</f>
        <v>0</v>
      </c>
      <c r="BH114" s="196">
        <f>IF(N114="sníž. přenesená",J114,0)</f>
        <v>0</v>
      </c>
      <c r="BI114" s="196">
        <f>IF(N114="nulová",J114,0)</f>
        <v>0</v>
      </c>
      <c r="BJ114" s="20" t="s">
        <v>77</v>
      </c>
      <c r="BK114" s="196">
        <f>ROUND(I114*H114,2)</f>
        <v>0</v>
      </c>
      <c r="BL114" s="20" t="s">
        <v>125</v>
      </c>
      <c r="BM114" s="20" t="s">
        <v>190</v>
      </c>
    </row>
    <row r="115" spans="2:65" s="1" customFormat="1" ht="22.5" customHeight="1">
      <c r="B115" s="37"/>
      <c r="C115" s="185" t="s">
        <v>191</v>
      </c>
      <c r="D115" s="185" t="s">
        <v>121</v>
      </c>
      <c r="E115" s="186" t="s">
        <v>192</v>
      </c>
      <c r="F115" s="187" t="s">
        <v>193</v>
      </c>
      <c r="G115" s="188" t="s">
        <v>189</v>
      </c>
      <c r="H115" s="189">
        <v>200</v>
      </c>
      <c r="I115" s="190"/>
      <c r="J115" s="191">
        <f>ROUND(I115*H115,2)</f>
        <v>0</v>
      </c>
      <c r="K115" s="187" t="s">
        <v>21</v>
      </c>
      <c r="L115" s="57"/>
      <c r="M115" s="192" t="s">
        <v>21</v>
      </c>
      <c r="N115" s="193" t="s">
        <v>41</v>
      </c>
      <c r="O115" s="38"/>
      <c r="P115" s="194">
        <f>O115*H115</f>
        <v>0</v>
      </c>
      <c r="Q115" s="194">
        <v>0</v>
      </c>
      <c r="R115" s="194">
        <f>Q115*H115</f>
        <v>0</v>
      </c>
      <c r="S115" s="194">
        <v>0</v>
      </c>
      <c r="T115" s="195">
        <f>S115*H115</f>
        <v>0</v>
      </c>
      <c r="AR115" s="20" t="s">
        <v>125</v>
      </c>
      <c r="AT115" s="20" t="s">
        <v>121</v>
      </c>
      <c r="AU115" s="20" t="s">
        <v>79</v>
      </c>
      <c r="AY115" s="20" t="s">
        <v>118</v>
      </c>
      <c r="BE115" s="196">
        <f>IF(N115="základní",J115,0)</f>
        <v>0</v>
      </c>
      <c r="BF115" s="196">
        <f>IF(N115="snížená",J115,0)</f>
        <v>0</v>
      </c>
      <c r="BG115" s="196">
        <f>IF(N115="zákl. přenesená",J115,0)</f>
        <v>0</v>
      </c>
      <c r="BH115" s="196">
        <f>IF(N115="sníž. přenesená",J115,0)</f>
        <v>0</v>
      </c>
      <c r="BI115" s="196">
        <f>IF(N115="nulová",J115,0)</f>
        <v>0</v>
      </c>
      <c r="BJ115" s="20" t="s">
        <v>77</v>
      </c>
      <c r="BK115" s="196">
        <f>ROUND(I115*H115,2)</f>
        <v>0</v>
      </c>
      <c r="BL115" s="20" t="s">
        <v>125</v>
      </c>
      <c r="BM115" s="20" t="s">
        <v>194</v>
      </c>
    </row>
    <row r="116" spans="2:65" s="1" customFormat="1" ht="22.5" customHeight="1">
      <c r="B116" s="37"/>
      <c r="C116" s="185" t="s">
        <v>160</v>
      </c>
      <c r="D116" s="185" t="s">
        <v>121</v>
      </c>
      <c r="E116" s="186" t="s">
        <v>195</v>
      </c>
      <c r="F116" s="187" t="s">
        <v>196</v>
      </c>
      <c r="G116" s="188" t="s">
        <v>189</v>
      </c>
      <c r="H116" s="189">
        <v>130</v>
      </c>
      <c r="I116" s="190"/>
      <c r="J116" s="191">
        <f>ROUND(I116*H116,2)</f>
        <v>0</v>
      </c>
      <c r="K116" s="187" t="s">
        <v>21</v>
      </c>
      <c r="L116" s="57"/>
      <c r="M116" s="192" t="s">
        <v>21</v>
      </c>
      <c r="N116" s="193" t="s">
        <v>41</v>
      </c>
      <c r="O116" s="38"/>
      <c r="P116" s="194">
        <f>O116*H116</f>
        <v>0</v>
      </c>
      <c r="Q116" s="194">
        <v>0</v>
      </c>
      <c r="R116" s="194">
        <f>Q116*H116</f>
        <v>0</v>
      </c>
      <c r="S116" s="194">
        <v>0</v>
      </c>
      <c r="T116" s="195">
        <f>S116*H116</f>
        <v>0</v>
      </c>
      <c r="AR116" s="20" t="s">
        <v>125</v>
      </c>
      <c r="AT116" s="20" t="s">
        <v>121</v>
      </c>
      <c r="AU116" s="20" t="s">
        <v>79</v>
      </c>
      <c r="AY116" s="20" t="s">
        <v>118</v>
      </c>
      <c r="BE116" s="196">
        <f>IF(N116="základní",J116,0)</f>
        <v>0</v>
      </c>
      <c r="BF116" s="196">
        <f>IF(N116="snížená",J116,0)</f>
        <v>0</v>
      </c>
      <c r="BG116" s="196">
        <f>IF(N116="zákl. přenesená",J116,0)</f>
        <v>0</v>
      </c>
      <c r="BH116" s="196">
        <f>IF(N116="sníž. přenesená",J116,0)</f>
        <v>0</v>
      </c>
      <c r="BI116" s="196">
        <f>IF(N116="nulová",J116,0)</f>
        <v>0</v>
      </c>
      <c r="BJ116" s="20" t="s">
        <v>77</v>
      </c>
      <c r="BK116" s="196">
        <f>ROUND(I116*H116,2)</f>
        <v>0</v>
      </c>
      <c r="BL116" s="20" t="s">
        <v>125</v>
      </c>
      <c r="BM116" s="20" t="s">
        <v>197</v>
      </c>
    </row>
    <row r="117" spans="2:65" s="1" customFormat="1" ht="22.5" customHeight="1">
      <c r="B117" s="37"/>
      <c r="C117" s="185" t="s">
        <v>198</v>
      </c>
      <c r="D117" s="185" t="s">
        <v>121</v>
      </c>
      <c r="E117" s="186" t="s">
        <v>199</v>
      </c>
      <c r="F117" s="187" t="s">
        <v>200</v>
      </c>
      <c r="G117" s="188" t="s">
        <v>180</v>
      </c>
      <c r="H117" s="189">
        <v>14.4</v>
      </c>
      <c r="I117" s="190"/>
      <c r="J117" s="191">
        <f>ROUND(I117*H117,2)</f>
        <v>0</v>
      </c>
      <c r="K117" s="187" t="s">
        <v>21</v>
      </c>
      <c r="L117" s="57"/>
      <c r="M117" s="192" t="s">
        <v>21</v>
      </c>
      <c r="N117" s="193" t="s">
        <v>41</v>
      </c>
      <c r="O117" s="38"/>
      <c r="P117" s="194">
        <f>O117*H117</f>
        <v>0</v>
      </c>
      <c r="Q117" s="194">
        <v>14.4</v>
      </c>
      <c r="R117" s="194">
        <f>Q117*H117</f>
        <v>207.36</v>
      </c>
      <c r="S117" s="194">
        <v>0</v>
      </c>
      <c r="T117" s="195">
        <f>S117*H117</f>
        <v>0</v>
      </c>
      <c r="AR117" s="20" t="s">
        <v>125</v>
      </c>
      <c r="AT117" s="20" t="s">
        <v>121</v>
      </c>
      <c r="AU117" s="20" t="s">
        <v>79</v>
      </c>
      <c r="AY117" s="20" t="s">
        <v>118</v>
      </c>
      <c r="BE117" s="196">
        <f>IF(N117="základní",J117,0)</f>
        <v>0</v>
      </c>
      <c r="BF117" s="196">
        <f>IF(N117="snížená",J117,0)</f>
        <v>0</v>
      </c>
      <c r="BG117" s="196">
        <f>IF(N117="zákl. přenesená",J117,0)</f>
        <v>0</v>
      </c>
      <c r="BH117" s="196">
        <f>IF(N117="sníž. přenesená",J117,0)</f>
        <v>0</v>
      </c>
      <c r="BI117" s="196">
        <f>IF(N117="nulová",J117,0)</f>
        <v>0</v>
      </c>
      <c r="BJ117" s="20" t="s">
        <v>77</v>
      </c>
      <c r="BK117" s="196">
        <f>ROUND(I117*H117,2)</f>
        <v>0</v>
      </c>
      <c r="BL117" s="20" t="s">
        <v>125</v>
      </c>
      <c r="BM117" s="20" t="s">
        <v>201</v>
      </c>
    </row>
    <row r="118" spans="2:65" s="1" customFormat="1" ht="27">
      <c r="B118" s="37"/>
      <c r="C118" s="59"/>
      <c r="D118" s="200" t="s">
        <v>126</v>
      </c>
      <c r="E118" s="59"/>
      <c r="F118" s="201" t="s">
        <v>202</v>
      </c>
      <c r="G118" s="59"/>
      <c r="H118" s="59"/>
      <c r="I118" s="155"/>
      <c r="J118" s="59"/>
      <c r="K118" s="59"/>
      <c r="L118" s="57"/>
      <c r="M118" s="199"/>
      <c r="N118" s="38"/>
      <c r="O118" s="38"/>
      <c r="P118" s="38"/>
      <c r="Q118" s="38"/>
      <c r="R118" s="38"/>
      <c r="S118" s="38"/>
      <c r="T118" s="74"/>
      <c r="AT118" s="20" t="s">
        <v>126</v>
      </c>
      <c r="AU118" s="20" t="s">
        <v>79</v>
      </c>
    </row>
    <row r="119" spans="2:65" s="10" customFormat="1" ht="29.85" customHeight="1">
      <c r="B119" s="168"/>
      <c r="C119" s="169"/>
      <c r="D119" s="182" t="s">
        <v>69</v>
      </c>
      <c r="E119" s="183" t="s">
        <v>203</v>
      </c>
      <c r="F119" s="183" t="s">
        <v>204</v>
      </c>
      <c r="G119" s="169"/>
      <c r="H119" s="169"/>
      <c r="I119" s="172"/>
      <c r="J119" s="184">
        <f>BK119</f>
        <v>0</v>
      </c>
      <c r="K119" s="169"/>
      <c r="L119" s="174"/>
      <c r="M119" s="175"/>
      <c r="N119" s="176"/>
      <c r="O119" s="176"/>
      <c r="P119" s="177">
        <f>SUM(P120:P128)</f>
        <v>0</v>
      </c>
      <c r="Q119" s="176"/>
      <c r="R119" s="177">
        <f>SUM(R120:R128)</f>
        <v>438.94983299999996</v>
      </c>
      <c r="S119" s="176"/>
      <c r="T119" s="178">
        <f>SUM(T120:T128)</f>
        <v>0</v>
      </c>
      <c r="AR119" s="179" t="s">
        <v>77</v>
      </c>
      <c r="AT119" s="180" t="s">
        <v>69</v>
      </c>
      <c r="AU119" s="180" t="s">
        <v>77</v>
      </c>
      <c r="AY119" s="179" t="s">
        <v>118</v>
      </c>
      <c r="BK119" s="181">
        <f>SUM(BK120:BK128)</f>
        <v>0</v>
      </c>
    </row>
    <row r="120" spans="2:65" s="1" customFormat="1" ht="31.5" customHeight="1">
      <c r="B120" s="37"/>
      <c r="C120" s="185" t="s">
        <v>163</v>
      </c>
      <c r="D120" s="185" t="s">
        <v>121</v>
      </c>
      <c r="E120" s="186" t="s">
        <v>205</v>
      </c>
      <c r="F120" s="187" t="s">
        <v>206</v>
      </c>
      <c r="G120" s="188" t="s">
        <v>130</v>
      </c>
      <c r="H120" s="189">
        <v>3</v>
      </c>
      <c r="I120" s="190"/>
      <c r="J120" s="191">
        <f>ROUND(I120*H120,2)</f>
        <v>0</v>
      </c>
      <c r="K120" s="187" t="s">
        <v>21</v>
      </c>
      <c r="L120" s="57"/>
      <c r="M120" s="192" t="s">
        <v>21</v>
      </c>
      <c r="N120" s="193" t="s">
        <v>41</v>
      </c>
      <c r="O120" s="38"/>
      <c r="P120" s="194">
        <f>O120*H120</f>
        <v>0</v>
      </c>
      <c r="Q120" s="194">
        <v>4.8899999999999997</v>
      </c>
      <c r="R120" s="194">
        <f>Q120*H120</f>
        <v>14.669999999999998</v>
      </c>
      <c r="S120" s="194">
        <v>0</v>
      </c>
      <c r="T120" s="195">
        <f>S120*H120</f>
        <v>0</v>
      </c>
      <c r="AR120" s="20" t="s">
        <v>125</v>
      </c>
      <c r="AT120" s="20" t="s">
        <v>121</v>
      </c>
      <c r="AU120" s="20" t="s">
        <v>79</v>
      </c>
      <c r="AY120" s="20" t="s">
        <v>118</v>
      </c>
      <c r="BE120" s="196">
        <f>IF(N120="základní",J120,0)</f>
        <v>0</v>
      </c>
      <c r="BF120" s="196">
        <f>IF(N120="snížená",J120,0)</f>
        <v>0</v>
      </c>
      <c r="BG120" s="196">
        <f>IF(N120="zákl. přenesená",J120,0)</f>
        <v>0</v>
      </c>
      <c r="BH120" s="196">
        <f>IF(N120="sníž. přenesená",J120,0)</f>
        <v>0</v>
      </c>
      <c r="BI120" s="196">
        <f>IF(N120="nulová",J120,0)</f>
        <v>0</v>
      </c>
      <c r="BJ120" s="20" t="s">
        <v>77</v>
      </c>
      <c r="BK120" s="196">
        <f>ROUND(I120*H120,2)</f>
        <v>0</v>
      </c>
      <c r="BL120" s="20" t="s">
        <v>125</v>
      </c>
      <c r="BM120" s="20" t="s">
        <v>207</v>
      </c>
    </row>
    <row r="121" spans="2:65" s="1" customFormat="1" ht="27">
      <c r="B121" s="37"/>
      <c r="C121" s="59"/>
      <c r="D121" s="197" t="s">
        <v>126</v>
      </c>
      <c r="E121" s="59"/>
      <c r="F121" s="198" t="s">
        <v>208</v>
      </c>
      <c r="G121" s="59"/>
      <c r="H121" s="59"/>
      <c r="I121" s="155"/>
      <c r="J121" s="59"/>
      <c r="K121" s="59"/>
      <c r="L121" s="57"/>
      <c r="M121" s="199"/>
      <c r="N121" s="38"/>
      <c r="O121" s="38"/>
      <c r="P121" s="38"/>
      <c r="Q121" s="38"/>
      <c r="R121" s="38"/>
      <c r="S121" s="38"/>
      <c r="T121" s="74"/>
      <c r="AT121" s="20" t="s">
        <v>126</v>
      </c>
      <c r="AU121" s="20" t="s">
        <v>79</v>
      </c>
    </row>
    <row r="122" spans="2:65" s="1" customFormat="1" ht="22.5" customHeight="1">
      <c r="B122" s="37"/>
      <c r="C122" s="185" t="s">
        <v>9</v>
      </c>
      <c r="D122" s="185" t="s">
        <v>121</v>
      </c>
      <c r="E122" s="186" t="s">
        <v>209</v>
      </c>
      <c r="F122" s="187" t="s">
        <v>210</v>
      </c>
      <c r="G122" s="188" t="s">
        <v>189</v>
      </c>
      <c r="H122" s="189">
        <v>6</v>
      </c>
      <c r="I122" s="190"/>
      <c r="J122" s="191">
        <f>ROUND(I122*H122,2)</f>
        <v>0</v>
      </c>
      <c r="K122" s="187" t="s">
        <v>21</v>
      </c>
      <c r="L122" s="57"/>
      <c r="M122" s="192" t="s">
        <v>21</v>
      </c>
      <c r="N122" s="193" t="s">
        <v>41</v>
      </c>
      <c r="O122" s="38"/>
      <c r="P122" s="194">
        <f>O122*H122</f>
        <v>0</v>
      </c>
      <c r="Q122" s="194">
        <v>1.0200000000000001E-3</v>
      </c>
      <c r="R122" s="194">
        <f>Q122*H122</f>
        <v>6.1200000000000004E-3</v>
      </c>
      <c r="S122" s="194">
        <v>0</v>
      </c>
      <c r="T122" s="195">
        <f>S122*H122</f>
        <v>0</v>
      </c>
      <c r="AR122" s="20" t="s">
        <v>125</v>
      </c>
      <c r="AT122" s="20" t="s">
        <v>121</v>
      </c>
      <c r="AU122" s="20" t="s">
        <v>79</v>
      </c>
      <c r="AY122" s="20" t="s">
        <v>118</v>
      </c>
      <c r="BE122" s="196">
        <f>IF(N122="základní",J122,0)</f>
        <v>0</v>
      </c>
      <c r="BF122" s="196">
        <f>IF(N122="snížená",J122,0)</f>
        <v>0</v>
      </c>
      <c r="BG122" s="196">
        <f>IF(N122="zákl. přenesená",J122,0)</f>
        <v>0</v>
      </c>
      <c r="BH122" s="196">
        <f>IF(N122="sníž. přenesená",J122,0)</f>
        <v>0</v>
      </c>
      <c r="BI122" s="196">
        <f>IF(N122="nulová",J122,0)</f>
        <v>0</v>
      </c>
      <c r="BJ122" s="20" t="s">
        <v>77</v>
      </c>
      <c r="BK122" s="196">
        <f>ROUND(I122*H122,2)</f>
        <v>0</v>
      </c>
      <c r="BL122" s="20" t="s">
        <v>125</v>
      </c>
      <c r="BM122" s="20" t="s">
        <v>211</v>
      </c>
    </row>
    <row r="123" spans="2:65" s="1" customFormat="1" ht="27">
      <c r="B123" s="37"/>
      <c r="C123" s="59"/>
      <c r="D123" s="197" t="s">
        <v>126</v>
      </c>
      <c r="E123" s="59"/>
      <c r="F123" s="198" t="s">
        <v>212</v>
      </c>
      <c r="G123" s="59"/>
      <c r="H123" s="59"/>
      <c r="I123" s="155"/>
      <c r="J123" s="59"/>
      <c r="K123" s="59"/>
      <c r="L123" s="57"/>
      <c r="M123" s="199"/>
      <c r="N123" s="38"/>
      <c r="O123" s="38"/>
      <c r="P123" s="38"/>
      <c r="Q123" s="38"/>
      <c r="R123" s="38"/>
      <c r="S123" s="38"/>
      <c r="T123" s="74"/>
      <c r="AT123" s="20" t="s">
        <v>126</v>
      </c>
      <c r="AU123" s="20" t="s">
        <v>79</v>
      </c>
    </row>
    <row r="124" spans="2:65" s="1" customFormat="1" ht="22.5" customHeight="1">
      <c r="B124" s="37"/>
      <c r="C124" s="185" t="s">
        <v>168</v>
      </c>
      <c r="D124" s="185" t="s">
        <v>121</v>
      </c>
      <c r="E124" s="186" t="s">
        <v>213</v>
      </c>
      <c r="F124" s="187" t="s">
        <v>214</v>
      </c>
      <c r="G124" s="188" t="s">
        <v>215</v>
      </c>
      <c r="H124" s="189">
        <v>42</v>
      </c>
      <c r="I124" s="190"/>
      <c r="J124" s="191">
        <f>ROUND(I124*H124,2)</f>
        <v>0</v>
      </c>
      <c r="K124" s="187" t="s">
        <v>21</v>
      </c>
      <c r="L124" s="57"/>
      <c r="M124" s="192" t="s">
        <v>21</v>
      </c>
      <c r="N124" s="193" t="s">
        <v>41</v>
      </c>
      <c r="O124" s="38"/>
      <c r="P124" s="194">
        <f>O124*H124</f>
        <v>0</v>
      </c>
      <c r="Q124" s="194">
        <v>9.5159400000000005</v>
      </c>
      <c r="R124" s="194">
        <f>Q124*H124</f>
        <v>399.66948000000002</v>
      </c>
      <c r="S124" s="194">
        <v>0</v>
      </c>
      <c r="T124" s="195">
        <f>S124*H124</f>
        <v>0</v>
      </c>
      <c r="AR124" s="20" t="s">
        <v>125</v>
      </c>
      <c r="AT124" s="20" t="s">
        <v>121</v>
      </c>
      <c r="AU124" s="20" t="s">
        <v>79</v>
      </c>
      <c r="AY124" s="20" t="s">
        <v>118</v>
      </c>
      <c r="BE124" s="196">
        <f>IF(N124="základní",J124,0)</f>
        <v>0</v>
      </c>
      <c r="BF124" s="196">
        <f>IF(N124="snížená",J124,0)</f>
        <v>0</v>
      </c>
      <c r="BG124" s="196">
        <f>IF(N124="zákl. přenesená",J124,0)</f>
        <v>0</v>
      </c>
      <c r="BH124" s="196">
        <f>IF(N124="sníž. přenesená",J124,0)</f>
        <v>0</v>
      </c>
      <c r="BI124" s="196">
        <f>IF(N124="nulová",J124,0)</f>
        <v>0</v>
      </c>
      <c r="BJ124" s="20" t="s">
        <v>77</v>
      </c>
      <c r="BK124" s="196">
        <f>ROUND(I124*H124,2)</f>
        <v>0</v>
      </c>
      <c r="BL124" s="20" t="s">
        <v>125</v>
      </c>
      <c r="BM124" s="20" t="s">
        <v>216</v>
      </c>
    </row>
    <row r="125" spans="2:65" s="1" customFormat="1" ht="27">
      <c r="B125" s="37"/>
      <c r="C125" s="59"/>
      <c r="D125" s="197" t="s">
        <v>126</v>
      </c>
      <c r="E125" s="59"/>
      <c r="F125" s="198" t="s">
        <v>217</v>
      </c>
      <c r="G125" s="59"/>
      <c r="H125" s="59"/>
      <c r="I125" s="155"/>
      <c r="J125" s="59"/>
      <c r="K125" s="59"/>
      <c r="L125" s="57"/>
      <c r="M125" s="199"/>
      <c r="N125" s="38"/>
      <c r="O125" s="38"/>
      <c r="P125" s="38"/>
      <c r="Q125" s="38"/>
      <c r="R125" s="38"/>
      <c r="S125" s="38"/>
      <c r="T125" s="74"/>
      <c r="AT125" s="20" t="s">
        <v>126</v>
      </c>
      <c r="AU125" s="20" t="s">
        <v>79</v>
      </c>
    </row>
    <row r="126" spans="2:65" s="1" customFormat="1" ht="22.5" customHeight="1">
      <c r="B126" s="37"/>
      <c r="C126" s="185" t="s">
        <v>218</v>
      </c>
      <c r="D126" s="185" t="s">
        <v>121</v>
      </c>
      <c r="E126" s="186" t="s">
        <v>219</v>
      </c>
      <c r="F126" s="187" t="s">
        <v>220</v>
      </c>
      <c r="G126" s="188" t="s">
        <v>130</v>
      </c>
      <c r="H126" s="189">
        <v>3.375</v>
      </c>
      <c r="I126" s="190"/>
      <c r="J126" s="191">
        <f>ROUND(I126*H126,2)</f>
        <v>0</v>
      </c>
      <c r="K126" s="187" t="s">
        <v>21</v>
      </c>
      <c r="L126" s="57"/>
      <c r="M126" s="192" t="s">
        <v>21</v>
      </c>
      <c r="N126" s="193" t="s">
        <v>41</v>
      </c>
      <c r="O126" s="38"/>
      <c r="P126" s="194">
        <f>O126*H126</f>
        <v>0</v>
      </c>
      <c r="Q126" s="194">
        <v>7.29</v>
      </c>
      <c r="R126" s="194">
        <f>Q126*H126</f>
        <v>24.603750000000002</v>
      </c>
      <c r="S126" s="194">
        <v>0</v>
      </c>
      <c r="T126" s="195">
        <f>S126*H126</f>
        <v>0</v>
      </c>
      <c r="AR126" s="20" t="s">
        <v>125</v>
      </c>
      <c r="AT126" s="20" t="s">
        <v>121</v>
      </c>
      <c r="AU126" s="20" t="s">
        <v>79</v>
      </c>
      <c r="AY126" s="20" t="s">
        <v>118</v>
      </c>
      <c r="BE126" s="196">
        <f>IF(N126="základní",J126,0)</f>
        <v>0</v>
      </c>
      <c r="BF126" s="196">
        <f>IF(N126="snížená",J126,0)</f>
        <v>0</v>
      </c>
      <c r="BG126" s="196">
        <f>IF(N126="zákl. přenesená",J126,0)</f>
        <v>0</v>
      </c>
      <c r="BH126" s="196">
        <f>IF(N126="sníž. přenesená",J126,0)</f>
        <v>0</v>
      </c>
      <c r="BI126" s="196">
        <f>IF(N126="nulová",J126,0)</f>
        <v>0</v>
      </c>
      <c r="BJ126" s="20" t="s">
        <v>77</v>
      </c>
      <c r="BK126" s="196">
        <f>ROUND(I126*H126,2)</f>
        <v>0</v>
      </c>
      <c r="BL126" s="20" t="s">
        <v>125</v>
      </c>
      <c r="BM126" s="20" t="s">
        <v>221</v>
      </c>
    </row>
    <row r="127" spans="2:65" s="1" customFormat="1" ht="27">
      <c r="B127" s="37"/>
      <c r="C127" s="59"/>
      <c r="D127" s="197" t="s">
        <v>126</v>
      </c>
      <c r="E127" s="59"/>
      <c r="F127" s="198" t="s">
        <v>222</v>
      </c>
      <c r="G127" s="59"/>
      <c r="H127" s="59"/>
      <c r="I127" s="155"/>
      <c r="J127" s="59"/>
      <c r="K127" s="59"/>
      <c r="L127" s="57"/>
      <c r="M127" s="199"/>
      <c r="N127" s="38"/>
      <c r="O127" s="38"/>
      <c r="P127" s="38"/>
      <c r="Q127" s="38"/>
      <c r="R127" s="38"/>
      <c r="S127" s="38"/>
      <c r="T127" s="74"/>
      <c r="AT127" s="20" t="s">
        <v>126</v>
      </c>
      <c r="AU127" s="20" t="s">
        <v>79</v>
      </c>
    </row>
    <row r="128" spans="2:65" s="1" customFormat="1" ht="22.5" customHeight="1">
      <c r="B128" s="37"/>
      <c r="C128" s="185" t="s">
        <v>172</v>
      </c>
      <c r="D128" s="185" t="s">
        <v>121</v>
      </c>
      <c r="E128" s="186" t="s">
        <v>223</v>
      </c>
      <c r="F128" s="187" t="s">
        <v>224</v>
      </c>
      <c r="G128" s="188" t="s">
        <v>189</v>
      </c>
      <c r="H128" s="189">
        <v>6.9</v>
      </c>
      <c r="I128" s="190"/>
      <c r="J128" s="191">
        <f>ROUND(I128*H128,2)</f>
        <v>0</v>
      </c>
      <c r="K128" s="187" t="s">
        <v>21</v>
      </c>
      <c r="L128" s="57"/>
      <c r="M128" s="192" t="s">
        <v>21</v>
      </c>
      <c r="N128" s="193" t="s">
        <v>41</v>
      </c>
      <c r="O128" s="38"/>
      <c r="P128" s="194">
        <f>O128*H128</f>
        <v>0</v>
      </c>
      <c r="Q128" s="194">
        <v>6.9999999999999994E-5</v>
      </c>
      <c r="R128" s="194">
        <f>Q128*H128</f>
        <v>4.8299999999999998E-4</v>
      </c>
      <c r="S128" s="194">
        <v>0</v>
      </c>
      <c r="T128" s="195">
        <f>S128*H128</f>
        <v>0</v>
      </c>
      <c r="AR128" s="20" t="s">
        <v>125</v>
      </c>
      <c r="AT128" s="20" t="s">
        <v>121</v>
      </c>
      <c r="AU128" s="20" t="s">
        <v>79</v>
      </c>
      <c r="AY128" s="20" t="s">
        <v>118</v>
      </c>
      <c r="BE128" s="196">
        <f>IF(N128="základní",J128,0)</f>
        <v>0</v>
      </c>
      <c r="BF128" s="196">
        <f>IF(N128="snížená",J128,0)</f>
        <v>0</v>
      </c>
      <c r="BG128" s="196">
        <f>IF(N128="zákl. přenesená",J128,0)</f>
        <v>0</v>
      </c>
      <c r="BH128" s="196">
        <f>IF(N128="sníž. přenesená",J128,0)</f>
        <v>0</v>
      </c>
      <c r="BI128" s="196">
        <f>IF(N128="nulová",J128,0)</f>
        <v>0</v>
      </c>
      <c r="BJ128" s="20" t="s">
        <v>77</v>
      </c>
      <c r="BK128" s="196">
        <f>ROUND(I128*H128,2)</f>
        <v>0</v>
      </c>
      <c r="BL128" s="20" t="s">
        <v>125</v>
      </c>
      <c r="BM128" s="20" t="s">
        <v>225</v>
      </c>
    </row>
    <row r="129" spans="2:65" s="10" customFormat="1" ht="29.85" customHeight="1">
      <c r="B129" s="168"/>
      <c r="C129" s="169"/>
      <c r="D129" s="182" t="s">
        <v>69</v>
      </c>
      <c r="E129" s="183" t="s">
        <v>226</v>
      </c>
      <c r="F129" s="183" t="s">
        <v>227</v>
      </c>
      <c r="G129" s="169"/>
      <c r="H129" s="169"/>
      <c r="I129" s="172"/>
      <c r="J129" s="184">
        <f>BK129</f>
        <v>0</v>
      </c>
      <c r="K129" s="169"/>
      <c r="L129" s="174"/>
      <c r="M129" s="175"/>
      <c r="N129" s="176"/>
      <c r="O129" s="176"/>
      <c r="P129" s="177">
        <f>SUM(P130:P138)</f>
        <v>0</v>
      </c>
      <c r="Q129" s="176"/>
      <c r="R129" s="177">
        <f>SUM(R130:R138)</f>
        <v>34030.812550000002</v>
      </c>
      <c r="S129" s="176"/>
      <c r="T129" s="178">
        <f>SUM(T130:T138)</f>
        <v>0</v>
      </c>
      <c r="AR129" s="179" t="s">
        <v>77</v>
      </c>
      <c r="AT129" s="180" t="s">
        <v>69</v>
      </c>
      <c r="AU129" s="180" t="s">
        <v>77</v>
      </c>
      <c r="AY129" s="179" t="s">
        <v>118</v>
      </c>
      <c r="BK129" s="181">
        <f>SUM(BK130:BK138)</f>
        <v>0</v>
      </c>
    </row>
    <row r="130" spans="2:65" s="1" customFormat="1" ht="22.5" customHeight="1">
      <c r="B130" s="37"/>
      <c r="C130" s="185" t="s">
        <v>228</v>
      </c>
      <c r="D130" s="185" t="s">
        <v>121</v>
      </c>
      <c r="E130" s="186" t="s">
        <v>229</v>
      </c>
      <c r="F130" s="187" t="s">
        <v>230</v>
      </c>
      <c r="G130" s="188" t="s">
        <v>189</v>
      </c>
      <c r="H130" s="189">
        <v>25</v>
      </c>
      <c r="I130" s="190"/>
      <c r="J130" s="191">
        <f>ROUND(I130*H130,2)</f>
        <v>0</v>
      </c>
      <c r="K130" s="187" t="s">
        <v>21</v>
      </c>
      <c r="L130" s="57"/>
      <c r="M130" s="192" t="s">
        <v>21</v>
      </c>
      <c r="N130" s="193" t="s">
        <v>41</v>
      </c>
      <c r="O130" s="38"/>
      <c r="P130" s="194">
        <f>O130*H130</f>
        <v>0</v>
      </c>
      <c r="Q130" s="194">
        <v>7.5902500000000002</v>
      </c>
      <c r="R130" s="194">
        <f>Q130*H130</f>
        <v>189.75624999999999</v>
      </c>
      <c r="S130" s="194">
        <v>0</v>
      </c>
      <c r="T130" s="195">
        <f>S130*H130</f>
        <v>0</v>
      </c>
      <c r="AR130" s="20" t="s">
        <v>125</v>
      </c>
      <c r="AT130" s="20" t="s">
        <v>121</v>
      </c>
      <c r="AU130" s="20" t="s">
        <v>79</v>
      </c>
      <c r="AY130" s="20" t="s">
        <v>118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20" t="s">
        <v>77</v>
      </c>
      <c r="BK130" s="196">
        <f>ROUND(I130*H130,2)</f>
        <v>0</v>
      </c>
      <c r="BL130" s="20" t="s">
        <v>125</v>
      </c>
      <c r="BM130" s="20" t="s">
        <v>231</v>
      </c>
    </row>
    <row r="131" spans="2:65" s="1" customFormat="1" ht="27">
      <c r="B131" s="37"/>
      <c r="C131" s="59"/>
      <c r="D131" s="197" t="s">
        <v>126</v>
      </c>
      <c r="E131" s="59"/>
      <c r="F131" s="198" t="s">
        <v>232</v>
      </c>
      <c r="G131" s="59"/>
      <c r="H131" s="59"/>
      <c r="I131" s="155"/>
      <c r="J131" s="59"/>
      <c r="K131" s="59"/>
      <c r="L131" s="57"/>
      <c r="M131" s="199"/>
      <c r="N131" s="38"/>
      <c r="O131" s="38"/>
      <c r="P131" s="38"/>
      <c r="Q131" s="38"/>
      <c r="R131" s="38"/>
      <c r="S131" s="38"/>
      <c r="T131" s="74"/>
      <c r="AT131" s="20" t="s">
        <v>126</v>
      </c>
      <c r="AU131" s="20" t="s">
        <v>79</v>
      </c>
    </row>
    <row r="132" spans="2:65" s="1" customFormat="1" ht="22.5" customHeight="1">
      <c r="B132" s="37"/>
      <c r="C132" s="185" t="s">
        <v>177</v>
      </c>
      <c r="D132" s="185" t="s">
        <v>121</v>
      </c>
      <c r="E132" s="186" t="s">
        <v>233</v>
      </c>
      <c r="F132" s="187" t="s">
        <v>234</v>
      </c>
      <c r="G132" s="188" t="s">
        <v>189</v>
      </c>
      <c r="H132" s="189">
        <v>318</v>
      </c>
      <c r="I132" s="190"/>
      <c r="J132" s="191">
        <f>ROUND(I132*H132,2)</f>
        <v>0</v>
      </c>
      <c r="K132" s="187" t="s">
        <v>21</v>
      </c>
      <c r="L132" s="57"/>
      <c r="M132" s="192" t="s">
        <v>21</v>
      </c>
      <c r="N132" s="193" t="s">
        <v>41</v>
      </c>
      <c r="O132" s="38"/>
      <c r="P132" s="194">
        <f>O132*H132</f>
        <v>0</v>
      </c>
      <c r="Q132" s="194">
        <v>89.020920000000004</v>
      </c>
      <c r="R132" s="194">
        <f>Q132*H132</f>
        <v>28308.652560000002</v>
      </c>
      <c r="S132" s="194">
        <v>0</v>
      </c>
      <c r="T132" s="195">
        <f>S132*H132</f>
        <v>0</v>
      </c>
      <c r="AR132" s="20" t="s">
        <v>125</v>
      </c>
      <c r="AT132" s="20" t="s">
        <v>121</v>
      </c>
      <c r="AU132" s="20" t="s">
        <v>79</v>
      </c>
      <c r="AY132" s="20" t="s">
        <v>118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20" t="s">
        <v>77</v>
      </c>
      <c r="BK132" s="196">
        <f>ROUND(I132*H132,2)</f>
        <v>0</v>
      </c>
      <c r="BL132" s="20" t="s">
        <v>125</v>
      </c>
      <c r="BM132" s="20" t="s">
        <v>235</v>
      </c>
    </row>
    <row r="133" spans="2:65" s="1" customFormat="1" ht="27">
      <c r="B133" s="37"/>
      <c r="C133" s="59"/>
      <c r="D133" s="197" t="s">
        <v>126</v>
      </c>
      <c r="E133" s="59"/>
      <c r="F133" s="198" t="s">
        <v>236</v>
      </c>
      <c r="G133" s="59"/>
      <c r="H133" s="59"/>
      <c r="I133" s="155"/>
      <c r="J133" s="59"/>
      <c r="K133" s="59"/>
      <c r="L133" s="57"/>
      <c r="M133" s="199"/>
      <c r="N133" s="38"/>
      <c r="O133" s="38"/>
      <c r="P133" s="38"/>
      <c r="Q133" s="38"/>
      <c r="R133" s="38"/>
      <c r="S133" s="38"/>
      <c r="T133" s="74"/>
      <c r="AT133" s="20" t="s">
        <v>126</v>
      </c>
      <c r="AU133" s="20" t="s">
        <v>79</v>
      </c>
    </row>
    <row r="134" spans="2:65" s="1" customFormat="1" ht="22.5" customHeight="1">
      <c r="B134" s="37"/>
      <c r="C134" s="185" t="s">
        <v>237</v>
      </c>
      <c r="D134" s="185" t="s">
        <v>121</v>
      </c>
      <c r="E134" s="186" t="s">
        <v>238</v>
      </c>
      <c r="F134" s="187" t="s">
        <v>239</v>
      </c>
      <c r="G134" s="188" t="s">
        <v>189</v>
      </c>
      <c r="H134" s="189">
        <v>151.5</v>
      </c>
      <c r="I134" s="190"/>
      <c r="J134" s="191">
        <f>ROUND(I134*H134,2)</f>
        <v>0</v>
      </c>
      <c r="K134" s="187" t="s">
        <v>21</v>
      </c>
      <c r="L134" s="57"/>
      <c r="M134" s="192" t="s">
        <v>21</v>
      </c>
      <c r="N134" s="193" t="s">
        <v>41</v>
      </c>
      <c r="O134" s="38"/>
      <c r="P134" s="194">
        <f>O134*H134</f>
        <v>0</v>
      </c>
      <c r="Q134" s="194">
        <v>19.97982</v>
      </c>
      <c r="R134" s="194">
        <f>Q134*H134</f>
        <v>3026.9427300000002</v>
      </c>
      <c r="S134" s="194">
        <v>0</v>
      </c>
      <c r="T134" s="195">
        <f>S134*H134</f>
        <v>0</v>
      </c>
      <c r="AR134" s="20" t="s">
        <v>125</v>
      </c>
      <c r="AT134" s="20" t="s">
        <v>121</v>
      </c>
      <c r="AU134" s="20" t="s">
        <v>79</v>
      </c>
      <c r="AY134" s="20" t="s">
        <v>118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20" t="s">
        <v>77</v>
      </c>
      <c r="BK134" s="196">
        <f>ROUND(I134*H134,2)</f>
        <v>0</v>
      </c>
      <c r="BL134" s="20" t="s">
        <v>125</v>
      </c>
      <c r="BM134" s="20" t="s">
        <v>240</v>
      </c>
    </row>
    <row r="135" spans="2:65" s="1" customFormat="1" ht="27">
      <c r="B135" s="37"/>
      <c r="C135" s="59"/>
      <c r="D135" s="197" t="s">
        <v>126</v>
      </c>
      <c r="E135" s="59"/>
      <c r="F135" s="198" t="s">
        <v>241</v>
      </c>
      <c r="G135" s="59"/>
      <c r="H135" s="59"/>
      <c r="I135" s="155"/>
      <c r="J135" s="59"/>
      <c r="K135" s="59"/>
      <c r="L135" s="57"/>
      <c r="M135" s="199"/>
      <c r="N135" s="38"/>
      <c r="O135" s="38"/>
      <c r="P135" s="38"/>
      <c r="Q135" s="38"/>
      <c r="R135" s="38"/>
      <c r="S135" s="38"/>
      <c r="T135" s="74"/>
      <c r="AT135" s="20" t="s">
        <v>126</v>
      </c>
      <c r="AU135" s="20" t="s">
        <v>79</v>
      </c>
    </row>
    <row r="136" spans="2:65" s="1" customFormat="1" ht="22.5" customHeight="1">
      <c r="B136" s="37"/>
      <c r="C136" s="185" t="s">
        <v>181</v>
      </c>
      <c r="D136" s="185" t="s">
        <v>121</v>
      </c>
      <c r="E136" s="186" t="s">
        <v>242</v>
      </c>
      <c r="F136" s="187" t="s">
        <v>243</v>
      </c>
      <c r="G136" s="188" t="s">
        <v>189</v>
      </c>
      <c r="H136" s="189">
        <v>144</v>
      </c>
      <c r="I136" s="190"/>
      <c r="J136" s="191">
        <f>ROUND(I136*H136,2)</f>
        <v>0</v>
      </c>
      <c r="K136" s="187" t="s">
        <v>21</v>
      </c>
      <c r="L136" s="57"/>
      <c r="M136" s="192" t="s">
        <v>21</v>
      </c>
      <c r="N136" s="193" t="s">
        <v>41</v>
      </c>
      <c r="O136" s="38"/>
      <c r="P136" s="194">
        <f>O136*H136</f>
        <v>0</v>
      </c>
      <c r="Q136" s="194">
        <v>0.86543999999999999</v>
      </c>
      <c r="R136" s="194">
        <f>Q136*H136</f>
        <v>124.62335999999999</v>
      </c>
      <c r="S136" s="194">
        <v>0</v>
      </c>
      <c r="T136" s="195">
        <f>S136*H136</f>
        <v>0</v>
      </c>
      <c r="AR136" s="20" t="s">
        <v>125</v>
      </c>
      <c r="AT136" s="20" t="s">
        <v>121</v>
      </c>
      <c r="AU136" s="20" t="s">
        <v>79</v>
      </c>
      <c r="AY136" s="20" t="s">
        <v>118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20" t="s">
        <v>77</v>
      </c>
      <c r="BK136" s="196">
        <f>ROUND(I136*H136,2)</f>
        <v>0</v>
      </c>
      <c r="BL136" s="20" t="s">
        <v>125</v>
      </c>
      <c r="BM136" s="20" t="s">
        <v>244</v>
      </c>
    </row>
    <row r="137" spans="2:65" s="1" customFormat="1" ht="31.5" customHeight="1">
      <c r="B137" s="37"/>
      <c r="C137" s="185" t="s">
        <v>245</v>
      </c>
      <c r="D137" s="185" t="s">
        <v>121</v>
      </c>
      <c r="E137" s="186" t="s">
        <v>246</v>
      </c>
      <c r="F137" s="187" t="s">
        <v>247</v>
      </c>
      <c r="G137" s="188" t="s">
        <v>189</v>
      </c>
      <c r="H137" s="189">
        <v>151.5</v>
      </c>
      <c r="I137" s="190"/>
      <c r="J137" s="191">
        <f>ROUND(I137*H137,2)</f>
        <v>0</v>
      </c>
      <c r="K137" s="187" t="s">
        <v>21</v>
      </c>
      <c r="L137" s="57"/>
      <c r="M137" s="192" t="s">
        <v>21</v>
      </c>
      <c r="N137" s="193" t="s">
        <v>41</v>
      </c>
      <c r="O137" s="38"/>
      <c r="P137" s="194">
        <f>O137*H137</f>
        <v>0</v>
      </c>
      <c r="Q137" s="194">
        <v>15.7151</v>
      </c>
      <c r="R137" s="194">
        <f>Q137*H137</f>
        <v>2380.8376499999999</v>
      </c>
      <c r="S137" s="194">
        <v>0</v>
      </c>
      <c r="T137" s="195">
        <f>S137*H137</f>
        <v>0</v>
      </c>
      <c r="AR137" s="20" t="s">
        <v>125</v>
      </c>
      <c r="AT137" s="20" t="s">
        <v>121</v>
      </c>
      <c r="AU137" s="20" t="s">
        <v>79</v>
      </c>
      <c r="AY137" s="20" t="s">
        <v>118</v>
      </c>
      <c r="BE137" s="196">
        <f>IF(N137="základní",J137,0)</f>
        <v>0</v>
      </c>
      <c r="BF137" s="196">
        <f>IF(N137="snížená",J137,0)</f>
        <v>0</v>
      </c>
      <c r="BG137" s="196">
        <f>IF(N137="zákl. přenesená",J137,0)</f>
        <v>0</v>
      </c>
      <c r="BH137" s="196">
        <f>IF(N137="sníž. přenesená",J137,0)</f>
        <v>0</v>
      </c>
      <c r="BI137" s="196">
        <f>IF(N137="nulová",J137,0)</f>
        <v>0</v>
      </c>
      <c r="BJ137" s="20" t="s">
        <v>77</v>
      </c>
      <c r="BK137" s="196">
        <f>ROUND(I137*H137,2)</f>
        <v>0</v>
      </c>
      <c r="BL137" s="20" t="s">
        <v>125</v>
      </c>
      <c r="BM137" s="20" t="s">
        <v>248</v>
      </c>
    </row>
    <row r="138" spans="2:65" s="1" customFormat="1" ht="27">
      <c r="B138" s="37"/>
      <c r="C138" s="59"/>
      <c r="D138" s="200" t="s">
        <v>126</v>
      </c>
      <c r="E138" s="59"/>
      <c r="F138" s="201" t="s">
        <v>241</v>
      </c>
      <c r="G138" s="59"/>
      <c r="H138" s="59"/>
      <c r="I138" s="155"/>
      <c r="J138" s="59"/>
      <c r="K138" s="59"/>
      <c r="L138" s="57"/>
      <c r="M138" s="199"/>
      <c r="N138" s="38"/>
      <c r="O138" s="38"/>
      <c r="P138" s="38"/>
      <c r="Q138" s="38"/>
      <c r="R138" s="38"/>
      <c r="S138" s="38"/>
      <c r="T138" s="74"/>
      <c r="AT138" s="20" t="s">
        <v>126</v>
      </c>
      <c r="AU138" s="20" t="s">
        <v>79</v>
      </c>
    </row>
    <row r="139" spans="2:65" s="10" customFormat="1" ht="29.85" customHeight="1">
      <c r="B139" s="168"/>
      <c r="C139" s="169"/>
      <c r="D139" s="182" t="s">
        <v>69</v>
      </c>
      <c r="E139" s="183" t="s">
        <v>249</v>
      </c>
      <c r="F139" s="183" t="s">
        <v>250</v>
      </c>
      <c r="G139" s="169"/>
      <c r="H139" s="169"/>
      <c r="I139" s="172"/>
      <c r="J139" s="184">
        <f>BK139</f>
        <v>0</v>
      </c>
      <c r="K139" s="169"/>
      <c r="L139" s="174"/>
      <c r="M139" s="175"/>
      <c r="N139" s="176"/>
      <c r="O139" s="176"/>
      <c r="P139" s="177">
        <f>SUM(P140:P150)</f>
        <v>0</v>
      </c>
      <c r="Q139" s="176"/>
      <c r="R139" s="177">
        <f>SUM(R140:R150)</f>
        <v>1083.0954400000001</v>
      </c>
      <c r="S139" s="176"/>
      <c r="T139" s="178">
        <f>SUM(T140:T150)</f>
        <v>0</v>
      </c>
      <c r="AR139" s="179" t="s">
        <v>77</v>
      </c>
      <c r="AT139" s="180" t="s">
        <v>69</v>
      </c>
      <c r="AU139" s="180" t="s">
        <v>77</v>
      </c>
      <c r="AY139" s="179" t="s">
        <v>118</v>
      </c>
      <c r="BK139" s="181">
        <f>SUM(BK140:BK150)</f>
        <v>0</v>
      </c>
    </row>
    <row r="140" spans="2:65" s="1" customFormat="1" ht="22.5" customHeight="1">
      <c r="B140" s="37"/>
      <c r="C140" s="185" t="s">
        <v>185</v>
      </c>
      <c r="D140" s="185" t="s">
        <v>121</v>
      </c>
      <c r="E140" s="186" t="s">
        <v>251</v>
      </c>
      <c r="F140" s="187" t="s">
        <v>252</v>
      </c>
      <c r="G140" s="188" t="s">
        <v>253</v>
      </c>
      <c r="H140" s="189">
        <v>2</v>
      </c>
      <c r="I140" s="190"/>
      <c r="J140" s="191">
        <f>ROUND(I140*H140,2)</f>
        <v>0</v>
      </c>
      <c r="K140" s="187" t="s">
        <v>21</v>
      </c>
      <c r="L140" s="57"/>
      <c r="M140" s="192" t="s">
        <v>21</v>
      </c>
      <c r="N140" s="193" t="s">
        <v>41</v>
      </c>
      <c r="O140" s="38"/>
      <c r="P140" s="194">
        <f>O140*H140</f>
        <v>0</v>
      </c>
      <c r="Q140" s="194">
        <v>1.2999999999999999E-2</v>
      </c>
      <c r="R140" s="194">
        <f>Q140*H140</f>
        <v>2.5999999999999999E-2</v>
      </c>
      <c r="S140" s="194">
        <v>0</v>
      </c>
      <c r="T140" s="195">
        <f>S140*H140</f>
        <v>0</v>
      </c>
      <c r="AR140" s="20" t="s">
        <v>125</v>
      </c>
      <c r="AT140" s="20" t="s">
        <v>121</v>
      </c>
      <c r="AU140" s="20" t="s">
        <v>79</v>
      </c>
      <c r="AY140" s="20" t="s">
        <v>118</v>
      </c>
      <c r="BE140" s="196">
        <f>IF(N140="základní",J140,0)</f>
        <v>0</v>
      </c>
      <c r="BF140" s="196">
        <f>IF(N140="snížená",J140,0)</f>
        <v>0</v>
      </c>
      <c r="BG140" s="196">
        <f>IF(N140="zákl. přenesená",J140,0)</f>
        <v>0</v>
      </c>
      <c r="BH140" s="196">
        <f>IF(N140="sníž. přenesená",J140,0)</f>
        <v>0</v>
      </c>
      <c r="BI140" s="196">
        <f>IF(N140="nulová",J140,0)</f>
        <v>0</v>
      </c>
      <c r="BJ140" s="20" t="s">
        <v>77</v>
      </c>
      <c r="BK140" s="196">
        <f>ROUND(I140*H140,2)</f>
        <v>0</v>
      </c>
      <c r="BL140" s="20" t="s">
        <v>125</v>
      </c>
      <c r="BM140" s="20" t="s">
        <v>254</v>
      </c>
    </row>
    <row r="141" spans="2:65" s="1" customFormat="1" ht="22.5" customHeight="1">
      <c r="B141" s="37"/>
      <c r="C141" s="185" t="s">
        <v>255</v>
      </c>
      <c r="D141" s="185" t="s">
        <v>121</v>
      </c>
      <c r="E141" s="186" t="s">
        <v>256</v>
      </c>
      <c r="F141" s="187" t="s">
        <v>257</v>
      </c>
      <c r="G141" s="188" t="s">
        <v>189</v>
      </c>
      <c r="H141" s="189">
        <v>22.5</v>
      </c>
      <c r="I141" s="190"/>
      <c r="J141" s="191">
        <f>ROUND(I141*H141,2)</f>
        <v>0</v>
      </c>
      <c r="K141" s="187" t="s">
        <v>21</v>
      </c>
      <c r="L141" s="57"/>
      <c r="M141" s="192" t="s">
        <v>21</v>
      </c>
      <c r="N141" s="193" t="s">
        <v>41</v>
      </c>
      <c r="O141" s="38"/>
      <c r="P141" s="194">
        <f>O141*H141</f>
        <v>0</v>
      </c>
      <c r="Q141" s="194">
        <v>12.105</v>
      </c>
      <c r="R141" s="194">
        <f>Q141*H141</f>
        <v>272.36250000000001</v>
      </c>
      <c r="S141" s="194">
        <v>0</v>
      </c>
      <c r="T141" s="195">
        <f>S141*H141</f>
        <v>0</v>
      </c>
      <c r="AR141" s="20" t="s">
        <v>125</v>
      </c>
      <c r="AT141" s="20" t="s">
        <v>121</v>
      </c>
      <c r="AU141" s="20" t="s">
        <v>79</v>
      </c>
      <c r="AY141" s="20" t="s">
        <v>118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20" t="s">
        <v>77</v>
      </c>
      <c r="BK141" s="196">
        <f>ROUND(I141*H141,2)</f>
        <v>0</v>
      </c>
      <c r="BL141" s="20" t="s">
        <v>125</v>
      </c>
      <c r="BM141" s="20" t="s">
        <v>258</v>
      </c>
    </row>
    <row r="142" spans="2:65" s="1" customFormat="1" ht="27">
      <c r="B142" s="37"/>
      <c r="C142" s="59"/>
      <c r="D142" s="197" t="s">
        <v>126</v>
      </c>
      <c r="E142" s="59"/>
      <c r="F142" s="198" t="s">
        <v>259</v>
      </c>
      <c r="G142" s="59"/>
      <c r="H142" s="59"/>
      <c r="I142" s="155"/>
      <c r="J142" s="59"/>
      <c r="K142" s="59"/>
      <c r="L142" s="57"/>
      <c r="M142" s="199"/>
      <c r="N142" s="38"/>
      <c r="O142" s="38"/>
      <c r="P142" s="38"/>
      <c r="Q142" s="38"/>
      <c r="R142" s="38"/>
      <c r="S142" s="38"/>
      <c r="T142" s="74"/>
      <c r="AT142" s="20" t="s">
        <v>126</v>
      </c>
      <c r="AU142" s="20" t="s">
        <v>79</v>
      </c>
    </row>
    <row r="143" spans="2:65" s="1" customFormat="1" ht="22.5" customHeight="1">
      <c r="B143" s="37"/>
      <c r="C143" s="185" t="s">
        <v>190</v>
      </c>
      <c r="D143" s="185" t="s">
        <v>121</v>
      </c>
      <c r="E143" s="186" t="s">
        <v>260</v>
      </c>
      <c r="F143" s="187" t="s">
        <v>261</v>
      </c>
      <c r="G143" s="188" t="s">
        <v>253</v>
      </c>
      <c r="H143" s="189">
        <v>57</v>
      </c>
      <c r="I143" s="190"/>
      <c r="J143" s="191">
        <f t="shared" ref="J143:J148" si="0">ROUND(I143*H143,2)</f>
        <v>0</v>
      </c>
      <c r="K143" s="187" t="s">
        <v>21</v>
      </c>
      <c r="L143" s="57"/>
      <c r="M143" s="192" t="s">
        <v>21</v>
      </c>
      <c r="N143" s="193" t="s">
        <v>41</v>
      </c>
      <c r="O143" s="38"/>
      <c r="P143" s="194">
        <f t="shared" ref="P143:P148" si="1">O143*H143</f>
        <v>0</v>
      </c>
      <c r="Q143" s="194">
        <v>3.306</v>
      </c>
      <c r="R143" s="194">
        <f t="shared" ref="R143:R148" si="2">Q143*H143</f>
        <v>188.44200000000001</v>
      </c>
      <c r="S143" s="194">
        <v>0</v>
      </c>
      <c r="T143" s="195">
        <f t="shared" ref="T143:T148" si="3">S143*H143</f>
        <v>0</v>
      </c>
      <c r="AR143" s="20" t="s">
        <v>125</v>
      </c>
      <c r="AT143" s="20" t="s">
        <v>121</v>
      </c>
      <c r="AU143" s="20" t="s">
        <v>79</v>
      </c>
      <c r="AY143" s="20" t="s">
        <v>118</v>
      </c>
      <c r="BE143" s="196">
        <f t="shared" ref="BE143:BE148" si="4">IF(N143="základní",J143,0)</f>
        <v>0</v>
      </c>
      <c r="BF143" s="196">
        <f t="shared" ref="BF143:BF148" si="5">IF(N143="snížená",J143,0)</f>
        <v>0</v>
      </c>
      <c r="BG143" s="196">
        <f t="shared" ref="BG143:BG148" si="6">IF(N143="zákl. přenesená",J143,0)</f>
        <v>0</v>
      </c>
      <c r="BH143" s="196">
        <f t="shared" ref="BH143:BH148" si="7">IF(N143="sníž. přenesená",J143,0)</f>
        <v>0</v>
      </c>
      <c r="BI143" s="196">
        <f t="shared" ref="BI143:BI148" si="8">IF(N143="nulová",J143,0)</f>
        <v>0</v>
      </c>
      <c r="BJ143" s="20" t="s">
        <v>77</v>
      </c>
      <c r="BK143" s="196">
        <f t="shared" ref="BK143:BK148" si="9">ROUND(I143*H143,2)</f>
        <v>0</v>
      </c>
      <c r="BL143" s="20" t="s">
        <v>125</v>
      </c>
      <c r="BM143" s="20" t="s">
        <v>262</v>
      </c>
    </row>
    <row r="144" spans="2:65" s="1" customFormat="1" ht="22.5" customHeight="1">
      <c r="B144" s="37"/>
      <c r="C144" s="185" t="s">
        <v>263</v>
      </c>
      <c r="D144" s="185" t="s">
        <v>121</v>
      </c>
      <c r="E144" s="186" t="s">
        <v>264</v>
      </c>
      <c r="F144" s="187" t="s">
        <v>265</v>
      </c>
      <c r="G144" s="188" t="s">
        <v>253</v>
      </c>
      <c r="H144" s="189">
        <v>15</v>
      </c>
      <c r="I144" s="190"/>
      <c r="J144" s="191">
        <f t="shared" si="0"/>
        <v>0</v>
      </c>
      <c r="K144" s="187" t="s">
        <v>21</v>
      </c>
      <c r="L144" s="57"/>
      <c r="M144" s="192" t="s">
        <v>21</v>
      </c>
      <c r="N144" s="193" t="s">
        <v>41</v>
      </c>
      <c r="O144" s="38"/>
      <c r="P144" s="194">
        <f t="shared" si="1"/>
        <v>0</v>
      </c>
      <c r="Q144" s="194">
        <v>0.94499999999999995</v>
      </c>
      <c r="R144" s="194">
        <f t="shared" si="2"/>
        <v>14.174999999999999</v>
      </c>
      <c r="S144" s="194">
        <v>0</v>
      </c>
      <c r="T144" s="195">
        <f t="shared" si="3"/>
        <v>0</v>
      </c>
      <c r="AR144" s="20" t="s">
        <v>125</v>
      </c>
      <c r="AT144" s="20" t="s">
        <v>121</v>
      </c>
      <c r="AU144" s="20" t="s">
        <v>79</v>
      </c>
      <c r="AY144" s="20" t="s">
        <v>118</v>
      </c>
      <c r="BE144" s="196">
        <f t="shared" si="4"/>
        <v>0</v>
      </c>
      <c r="BF144" s="196">
        <f t="shared" si="5"/>
        <v>0</v>
      </c>
      <c r="BG144" s="196">
        <f t="shared" si="6"/>
        <v>0</v>
      </c>
      <c r="BH144" s="196">
        <f t="shared" si="7"/>
        <v>0</v>
      </c>
      <c r="BI144" s="196">
        <f t="shared" si="8"/>
        <v>0</v>
      </c>
      <c r="BJ144" s="20" t="s">
        <v>77</v>
      </c>
      <c r="BK144" s="196">
        <f t="shared" si="9"/>
        <v>0</v>
      </c>
      <c r="BL144" s="20" t="s">
        <v>125</v>
      </c>
      <c r="BM144" s="20" t="s">
        <v>266</v>
      </c>
    </row>
    <row r="145" spans="2:65" s="1" customFormat="1" ht="22.5" customHeight="1">
      <c r="B145" s="37"/>
      <c r="C145" s="185" t="s">
        <v>194</v>
      </c>
      <c r="D145" s="185" t="s">
        <v>121</v>
      </c>
      <c r="E145" s="186" t="s">
        <v>267</v>
      </c>
      <c r="F145" s="187" t="s">
        <v>268</v>
      </c>
      <c r="G145" s="188" t="s">
        <v>253</v>
      </c>
      <c r="H145" s="189">
        <v>5</v>
      </c>
      <c r="I145" s="190"/>
      <c r="J145" s="191">
        <f t="shared" si="0"/>
        <v>0</v>
      </c>
      <c r="K145" s="187" t="s">
        <v>21</v>
      </c>
      <c r="L145" s="57"/>
      <c r="M145" s="192" t="s">
        <v>21</v>
      </c>
      <c r="N145" s="193" t="s">
        <v>41</v>
      </c>
      <c r="O145" s="38"/>
      <c r="P145" s="194">
        <f t="shared" si="1"/>
        <v>0</v>
      </c>
      <c r="Q145" s="194">
        <v>12.1</v>
      </c>
      <c r="R145" s="194">
        <f t="shared" si="2"/>
        <v>60.5</v>
      </c>
      <c r="S145" s="194">
        <v>0</v>
      </c>
      <c r="T145" s="195">
        <f t="shared" si="3"/>
        <v>0</v>
      </c>
      <c r="AR145" s="20" t="s">
        <v>125</v>
      </c>
      <c r="AT145" s="20" t="s">
        <v>121</v>
      </c>
      <c r="AU145" s="20" t="s">
        <v>79</v>
      </c>
      <c r="AY145" s="20" t="s">
        <v>118</v>
      </c>
      <c r="BE145" s="196">
        <f t="shared" si="4"/>
        <v>0</v>
      </c>
      <c r="BF145" s="196">
        <f t="shared" si="5"/>
        <v>0</v>
      </c>
      <c r="BG145" s="196">
        <f t="shared" si="6"/>
        <v>0</v>
      </c>
      <c r="BH145" s="196">
        <f t="shared" si="7"/>
        <v>0</v>
      </c>
      <c r="BI145" s="196">
        <f t="shared" si="8"/>
        <v>0</v>
      </c>
      <c r="BJ145" s="20" t="s">
        <v>77</v>
      </c>
      <c r="BK145" s="196">
        <f t="shared" si="9"/>
        <v>0</v>
      </c>
      <c r="BL145" s="20" t="s">
        <v>125</v>
      </c>
      <c r="BM145" s="20" t="s">
        <v>269</v>
      </c>
    </row>
    <row r="146" spans="2:65" s="1" customFormat="1" ht="22.5" customHeight="1">
      <c r="B146" s="37"/>
      <c r="C146" s="185" t="s">
        <v>270</v>
      </c>
      <c r="D146" s="185" t="s">
        <v>121</v>
      </c>
      <c r="E146" s="186" t="s">
        <v>271</v>
      </c>
      <c r="F146" s="187" t="s">
        <v>272</v>
      </c>
      <c r="G146" s="188" t="s">
        <v>253</v>
      </c>
      <c r="H146" s="189">
        <v>2</v>
      </c>
      <c r="I146" s="190"/>
      <c r="J146" s="191">
        <f t="shared" si="0"/>
        <v>0</v>
      </c>
      <c r="K146" s="187" t="s">
        <v>21</v>
      </c>
      <c r="L146" s="57"/>
      <c r="M146" s="192" t="s">
        <v>21</v>
      </c>
      <c r="N146" s="193" t="s">
        <v>41</v>
      </c>
      <c r="O146" s="38"/>
      <c r="P146" s="194">
        <f t="shared" si="1"/>
        <v>0</v>
      </c>
      <c r="Q146" s="194">
        <v>1.4E-3</v>
      </c>
      <c r="R146" s="194">
        <f t="shared" si="2"/>
        <v>2.8E-3</v>
      </c>
      <c r="S146" s="194">
        <v>0</v>
      </c>
      <c r="T146" s="195">
        <f t="shared" si="3"/>
        <v>0</v>
      </c>
      <c r="AR146" s="20" t="s">
        <v>125</v>
      </c>
      <c r="AT146" s="20" t="s">
        <v>121</v>
      </c>
      <c r="AU146" s="20" t="s">
        <v>79</v>
      </c>
      <c r="AY146" s="20" t="s">
        <v>118</v>
      </c>
      <c r="BE146" s="196">
        <f t="shared" si="4"/>
        <v>0</v>
      </c>
      <c r="BF146" s="196">
        <f t="shared" si="5"/>
        <v>0</v>
      </c>
      <c r="BG146" s="196">
        <f t="shared" si="6"/>
        <v>0</v>
      </c>
      <c r="BH146" s="196">
        <f t="shared" si="7"/>
        <v>0</v>
      </c>
      <c r="BI146" s="196">
        <f t="shared" si="8"/>
        <v>0</v>
      </c>
      <c r="BJ146" s="20" t="s">
        <v>77</v>
      </c>
      <c r="BK146" s="196">
        <f t="shared" si="9"/>
        <v>0</v>
      </c>
      <c r="BL146" s="20" t="s">
        <v>125</v>
      </c>
      <c r="BM146" s="20" t="s">
        <v>273</v>
      </c>
    </row>
    <row r="147" spans="2:65" s="1" customFormat="1" ht="22.5" customHeight="1">
      <c r="B147" s="37"/>
      <c r="C147" s="185" t="s">
        <v>197</v>
      </c>
      <c r="D147" s="185" t="s">
        <v>121</v>
      </c>
      <c r="E147" s="186" t="s">
        <v>274</v>
      </c>
      <c r="F147" s="187" t="s">
        <v>275</v>
      </c>
      <c r="G147" s="188" t="s">
        <v>253</v>
      </c>
      <c r="H147" s="189">
        <v>2</v>
      </c>
      <c r="I147" s="190"/>
      <c r="J147" s="191">
        <f t="shared" si="0"/>
        <v>0</v>
      </c>
      <c r="K147" s="187" t="s">
        <v>21</v>
      </c>
      <c r="L147" s="57"/>
      <c r="M147" s="192" t="s">
        <v>21</v>
      </c>
      <c r="N147" s="193" t="s">
        <v>41</v>
      </c>
      <c r="O147" s="38"/>
      <c r="P147" s="194">
        <f t="shared" si="1"/>
        <v>0</v>
      </c>
      <c r="Q147" s="194">
        <v>0.22481999999999999</v>
      </c>
      <c r="R147" s="194">
        <f t="shared" si="2"/>
        <v>0.44963999999999998</v>
      </c>
      <c r="S147" s="194">
        <v>0</v>
      </c>
      <c r="T147" s="195">
        <f t="shared" si="3"/>
        <v>0</v>
      </c>
      <c r="AR147" s="20" t="s">
        <v>125</v>
      </c>
      <c r="AT147" s="20" t="s">
        <v>121</v>
      </c>
      <c r="AU147" s="20" t="s">
        <v>79</v>
      </c>
      <c r="AY147" s="20" t="s">
        <v>118</v>
      </c>
      <c r="BE147" s="196">
        <f t="shared" si="4"/>
        <v>0</v>
      </c>
      <c r="BF147" s="196">
        <f t="shared" si="5"/>
        <v>0</v>
      </c>
      <c r="BG147" s="196">
        <f t="shared" si="6"/>
        <v>0</v>
      </c>
      <c r="BH147" s="196">
        <f t="shared" si="7"/>
        <v>0</v>
      </c>
      <c r="BI147" s="196">
        <f t="shared" si="8"/>
        <v>0</v>
      </c>
      <c r="BJ147" s="20" t="s">
        <v>77</v>
      </c>
      <c r="BK147" s="196">
        <f t="shared" si="9"/>
        <v>0</v>
      </c>
      <c r="BL147" s="20" t="s">
        <v>125</v>
      </c>
      <c r="BM147" s="20" t="s">
        <v>276</v>
      </c>
    </row>
    <row r="148" spans="2:65" s="1" customFormat="1" ht="31.5" customHeight="1">
      <c r="B148" s="37"/>
      <c r="C148" s="185" t="s">
        <v>277</v>
      </c>
      <c r="D148" s="185" t="s">
        <v>121</v>
      </c>
      <c r="E148" s="186" t="s">
        <v>278</v>
      </c>
      <c r="F148" s="187" t="s">
        <v>279</v>
      </c>
      <c r="G148" s="188" t="s">
        <v>215</v>
      </c>
      <c r="H148" s="189">
        <v>65</v>
      </c>
      <c r="I148" s="190"/>
      <c r="J148" s="191">
        <f t="shared" si="0"/>
        <v>0</v>
      </c>
      <c r="K148" s="187" t="s">
        <v>21</v>
      </c>
      <c r="L148" s="57"/>
      <c r="M148" s="192" t="s">
        <v>21</v>
      </c>
      <c r="N148" s="193" t="s">
        <v>41</v>
      </c>
      <c r="O148" s="38"/>
      <c r="P148" s="194">
        <f t="shared" si="1"/>
        <v>0</v>
      </c>
      <c r="Q148" s="194">
        <v>8.4175000000000004</v>
      </c>
      <c r="R148" s="194">
        <f t="shared" si="2"/>
        <v>547.13750000000005</v>
      </c>
      <c r="S148" s="194">
        <v>0</v>
      </c>
      <c r="T148" s="195">
        <f t="shared" si="3"/>
        <v>0</v>
      </c>
      <c r="AR148" s="20" t="s">
        <v>125</v>
      </c>
      <c r="AT148" s="20" t="s">
        <v>121</v>
      </c>
      <c r="AU148" s="20" t="s">
        <v>79</v>
      </c>
      <c r="AY148" s="20" t="s">
        <v>118</v>
      </c>
      <c r="BE148" s="196">
        <f t="shared" si="4"/>
        <v>0</v>
      </c>
      <c r="BF148" s="196">
        <f t="shared" si="5"/>
        <v>0</v>
      </c>
      <c r="BG148" s="196">
        <f t="shared" si="6"/>
        <v>0</v>
      </c>
      <c r="BH148" s="196">
        <f t="shared" si="7"/>
        <v>0</v>
      </c>
      <c r="BI148" s="196">
        <f t="shared" si="8"/>
        <v>0</v>
      </c>
      <c r="BJ148" s="20" t="s">
        <v>77</v>
      </c>
      <c r="BK148" s="196">
        <f t="shared" si="9"/>
        <v>0</v>
      </c>
      <c r="BL148" s="20" t="s">
        <v>125</v>
      </c>
      <c r="BM148" s="20" t="s">
        <v>280</v>
      </c>
    </row>
    <row r="149" spans="2:65" s="1" customFormat="1" ht="27">
      <c r="B149" s="37"/>
      <c r="C149" s="59"/>
      <c r="D149" s="197" t="s">
        <v>126</v>
      </c>
      <c r="E149" s="59"/>
      <c r="F149" s="198" t="s">
        <v>281</v>
      </c>
      <c r="G149" s="59"/>
      <c r="H149" s="59"/>
      <c r="I149" s="155"/>
      <c r="J149" s="59"/>
      <c r="K149" s="59"/>
      <c r="L149" s="57"/>
      <c r="M149" s="199"/>
      <c r="N149" s="38"/>
      <c r="O149" s="38"/>
      <c r="P149" s="38"/>
      <c r="Q149" s="38"/>
      <c r="R149" s="38"/>
      <c r="S149" s="38"/>
      <c r="T149" s="74"/>
      <c r="AT149" s="20" t="s">
        <v>126</v>
      </c>
      <c r="AU149" s="20" t="s">
        <v>79</v>
      </c>
    </row>
    <row r="150" spans="2:65" s="1" customFormat="1" ht="22.5" customHeight="1">
      <c r="B150" s="37"/>
      <c r="C150" s="185" t="s">
        <v>201</v>
      </c>
      <c r="D150" s="185" t="s">
        <v>121</v>
      </c>
      <c r="E150" s="186" t="s">
        <v>282</v>
      </c>
      <c r="F150" s="187" t="s">
        <v>283</v>
      </c>
      <c r="G150" s="188" t="s">
        <v>253</v>
      </c>
      <c r="H150" s="189">
        <v>2</v>
      </c>
      <c r="I150" s="190"/>
      <c r="J150" s="191">
        <f>ROUND(I150*H150,2)</f>
        <v>0</v>
      </c>
      <c r="K150" s="187" t="s">
        <v>21</v>
      </c>
      <c r="L150" s="57"/>
      <c r="M150" s="192" t="s">
        <v>21</v>
      </c>
      <c r="N150" s="193" t="s">
        <v>41</v>
      </c>
      <c r="O150" s="38"/>
      <c r="P150" s="194">
        <f>O150*H150</f>
        <v>0</v>
      </c>
      <c r="Q150" s="194">
        <v>0</v>
      </c>
      <c r="R150" s="194">
        <f>Q150*H150</f>
        <v>0</v>
      </c>
      <c r="S150" s="194">
        <v>0</v>
      </c>
      <c r="T150" s="195">
        <f>S150*H150</f>
        <v>0</v>
      </c>
      <c r="AR150" s="20" t="s">
        <v>125</v>
      </c>
      <c r="AT150" s="20" t="s">
        <v>121</v>
      </c>
      <c r="AU150" s="20" t="s">
        <v>79</v>
      </c>
      <c r="AY150" s="20" t="s">
        <v>118</v>
      </c>
      <c r="BE150" s="196">
        <f>IF(N150="základní",J150,0)</f>
        <v>0</v>
      </c>
      <c r="BF150" s="196">
        <f>IF(N150="snížená",J150,0)</f>
        <v>0</v>
      </c>
      <c r="BG150" s="196">
        <f>IF(N150="zákl. přenesená",J150,0)</f>
        <v>0</v>
      </c>
      <c r="BH150" s="196">
        <f>IF(N150="sníž. přenesená",J150,0)</f>
        <v>0</v>
      </c>
      <c r="BI150" s="196">
        <f>IF(N150="nulová",J150,0)</f>
        <v>0</v>
      </c>
      <c r="BJ150" s="20" t="s">
        <v>77</v>
      </c>
      <c r="BK150" s="196">
        <f>ROUND(I150*H150,2)</f>
        <v>0</v>
      </c>
      <c r="BL150" s="20" t="s">
        <v>125</v>
      </c>
      <c r="BM150" s="20" t="s">
        <v>284</v>
      </c>
    </row>
    <row r="151" spans="2:65" s="10" customFormat="1" ht="29.85" customHeight="1">
      <c r="B151" s="168"/>
      <c r="C151" s="169"/>
      <c r="D151" s="182" t="s">
        <v>69</v>
      </c>
      <c r="E151" s="183" t="s">
        <v>285</v>
      </c>
      <c r="F151" s="183" t="s">
        <v>286</v>
      </c>
      <c r="G151" s="169"/>
      <c r="H151" s="169"/>
      <c r="I151" s="172"/>
      <c r="J151" s="184">
        <f>BK151</f>
        <v>0</v>
      </c>
      <c r="K151" s="169"/>
      <c r="L151" s="174"/>
      <c r="M151" s="175"/>
      <c r="N151" s="176"/>
      <c r="O151" s="176"/>
      <c r="P151" s="177">
        <f>SUM(P152:P165)</f>
        <v>0</v>
      </c>
      <c r="Q151" s="176"/>
      <c r="R151" s="177">
        <f>SUM(R152:R165)</f>
        <v>0</v>
      </c>
      <c r="S151" s="176"/>
      <c r="T151" s="178">
        <f>SUM(T152:T165)</f>
        <v>0</v>
      </c>
      <c r="AR151" s="179" t="s">
        <v>77</v>
      </c>
      <c r="AT151" s="180" t="s">
        <v>69</v>
      </c>
      <c r="AU151" s="180" t="s">
        <v>77</v>
      </c>
      <c r="AY151" s="179" t="s">
        <v>118</v>
      </c>
      <c r="BK151" s="181">
        <f>SUM(BK152:BK165)</f>
        <v>0</v>
      </c>
    </row>
    <row r="152" spans="2:65" s="1" customFormat="1" ht="22.5" customHeight="1">
      <c r="B152" s="37"/>
      <c r="C152" s="185" t="s">
        <v>287</v>
      </c>
      <c r="D152" s="185" t="s">
        <v>121</v>
      </c>
      <c r="E152" s="186" t="s">
        <v>288</v>
      </c>
      <c r="F152" s="187" t="s">
        <v>289</v>
      </c>
      <c r="G152" s="188" t="s">
        <v>189</v>
      </c>
      <c r="H152" s="189">
        <v>7.5</v>
      </c>
      <c r="I152" s="190"/>
      <c r="J152" s="191">
        <f>ROUND(I152*H152,2)</f>
        <v>0</v>
      </c>
      <c r="K152" s="187" t="s">
        <v>21</v>
      </c>
      <c r="L152" s="57"/>
      <c r="M152" s="192" t="s">
        <v>21</v>
      </c>
      <c r="N152" s="193" t="s">
        <v>41</v>
      </c>
      <c r="O152" s="38"/>
      <c r="P152" s="194">
        <f>O152*H152</f>
        <v>0</v>
      </c>
      <c r="Q152" s="194">
        <v>0</v>
      </c>
      <c r="R152" s="194">
        <f>Q152*H152</f>
        <v>0</v>
      </c>
      <c r="S152" s="194">
        <v>0</v>
      </c>
      <c r="T152" s="195">
        <f>S152*H152</f>
        <v>0</v>
      </c>
      <c r="AR152" s="20" t="s">
        <v>125</v>
      </c>
      <c r="AT152" s="20" t="s">
        <v>121</v>
      </c>
      <c r="AU152" s="20" t="s">
        <v>79</v>
      </c>
      <c r="AY152" s="20" t="s">
        <v>118</v>
      </c>
      <c r="BE152" s="196">
        <f>IF(N152="základní",J152,0)</f>
        <v>0</v>
      </c>
      <c r="BF152" s="196">
        <f>IF(N152="snížená",J152,0)</f>
        <v>0</v>
      </c>
      <c r="BG152" s="196">
        <f>IF(N152="zákl. přenesená",J152,0)</f>
        <v>0</v>
      </c>
      <c r="BH152" s="196">
        <f>IF(N152="sníž. přenesená",J152,0)</f>
        <v>0</v>
      </c>
      <c r="BI152" s="196">
        <f>IF(N152="nulová",J152,0)</f>
        <v>0</v>
      </c>
      <c r="BJ152" s="20" t="s">
        <v>77</v>
      </c>
      <c r="BK152" s="196">
        <f>ROUND(I152*H152,2)</f>
        <v>0</v>
      </c>
      <c r="BL152" s="20" t="s">
        <v>125</v>
      </c>
      <c r="BM152" s="20" t="s">
        <v>290</v>
      </c>
    </row>
    <row r="153" spans="2:65" s="1" customFormat="1" ht="27">
      <c r="B153" s="37"/>
      <c r="C153" s="59"/>
      <c r="D153" s="197" t="s">
        <v>126</v>
      </c>
      <c r="E153" s="59"/>
      <c r="F153" s="198" t="s">
        <v>291</v>
      </c>
      <c r="G153" s="59"/>
      <c r="H153" s="59"/>
      <c r="I153" s="155"/>
      <c r="J153" s="59"/>
      <c r="K153" s="59"/>
      <c r="L153" s="57"/>
      <c r="M153" s="199"/>
      <c r="N153" s="38"/>
      <c r="O153" s="38"/>
      <c r="P153" s="38"/>
      <c r="Q153" s="38"/>
      <c r="R153" s="38"/>
      <c r="S153" s="38"/>
      <c r="T153" s="74"/>
      <c r="AT153" s="20" t="s">
        <v>126</v>
      </c>
      <c r="AU153" s="20" t="s">
        <v>79</v>
      </c>
    </row>
    <row r="154" spans="2:65" s="1" customFormat="1" ht="22.5" customHeight="1">
      <c r="B154" s="37"/>
      <c r="C154" s="185" t="s">
        <v>207</v>
      </c>
      <c r="D154" s="185" t="s">
        <v>121</v>
      </c>
      <c r="E154" s="186" t="s">
        <v>292</v>
      </c>
      <c r="F154" s="187" t="s">
        <v>293</v>
      </c>
      <c r="G154" s="188" t="s">
        <v>189</v>
      </c>
      <c r="H154" s="189">
        <v>7.5</v>
      </c>
      <c r="I154" s="190"/>
      <c r="J154" s="191">
        <f>ROUND(I154*H154,2)</f>
        <v>0</v>
      </c>
      <c r="K154" s="187" t="s">
        <v>21</v>
      </c>
      <c r="L154" s="57"/>
      <c r="M154" s="192" t="s">
        <v>21</v>
      </c>
      <c r="N154" s="193" t="s">
        <v>41</v>
      </c>
      <c r="O154" s="38"/>
      <c r="P154" s="194">
        <f>O154*H154</f>
        <v>0</v>
      </c>
      <c r="Q154" s="194">
        <v>0</v>
      </c>
      <c r="R154" s="194">
        <f>Q154*H154</f>
        <v>0</v>
      </c>
      <c r="S154" s="194">
        <v>0</v>
      </c>
      <c r="T154" s="195">
        <f>S154*H154</f>
        <v>0</v>
      </c>
      <c r="AR154" s="20" t="s">
        <v>125</v>
      </c>
      <c r="AT154" s="20" t="s">
        <v>121</v>
      </c>
      <c r="AU154" s="20" t="s">
        <v>79</v>
      </c>
      <c r="AY154" s="20" t="s">
        <v>118</v>
      </c>
      <c r="BE154" s="196">
        <f>IF(N154="základní",J154,0)</f>
        <v>0</v>
      </c>
      <c r="BF154" s="196">
        <f>IF(N154="snížená",J154,0)</f>
        <v>0</v>
      </c>
      <c r="BG154" s="196">
        <f>IF(N154="zákl. přenesená",J154,0)</f>
        <v>0</v>
      </c>
      <c r="BH154" s="196">
        <f>IF(N154="sníž. přenesená",J154,0)</f>
        <v>0</v>
      </c>
      <c r="BI154" s="196">
        <f>IF(N154="nulová",J154,0)</f>
        <v>0</v>
      </c>
      <c r="BJ154" s="20" t="s">
        <v>77</v>
      </c>
      <c r="BK154" s="196">
        <f>ROUND(I154*H154,2)</f>
        <v>0</v>
      </c>
      <c r="BL154" s="20" t="s">
        <v>125</v>
      </c>
      <c r="BM154" s="20" t="s">
        <v>294</v>
      </c>
    </row>
    <row r="155" spans="2:65" s="1" customFormat="1" ht="22.5" customHeight="1">
      <c r="B155" s="37"/>
      <c r="C155" s="185" t="s">
        <v>295</v>
      </c>
      <c r="D155" s="185" t="s">
        <v>121</v>
      </c>
      <c r="E155" s="186" t="s">
        <v>296</v>
      </c>
      <c r="F155" s="187" t="s">
        <v>297</v>
      </c>
      <c r="G155" s="188" t="s">
        <v>215</v>
      </c>
      <c r="H155" s="189">
        <v>7</v>
      </c>
      <c r="I155" s="190"/>
      <c r="J155" s="191">
        <f>ROUND(I155*H155,2)</f>
        <v>0</v>
      </c>
      <c r="K155" s="187" t="s">
        <v>21</v>
      </c>
      <c r="L155" s="57"/>
      <c r="M155" s="192" t="s">
        <v>21</v>
      </c>
      <c r="N155" s="193" t="s">
        <v>41</v>
      </c>
      <c r="O155" s="38"/>
      <c r="P155" s="194">
        <f>O155*H155</f>
        <v>0</v>
      </c>
      <c r="Q155" s="194">
        <v>0</v>
      </c>
      <c r="R155" s="194">
        <f>Q155*H155</f>
        <v>0</v>
      </c>
      <c r="S155" s="194">
        <v>0</v>
      </c>
      <c r="T155" s="195">
        <f>S155*H155</f>
        <v>0</v>
      </c>
      <c r="AR155" s="20" t="s">
        <v>125</v>
      </c>
      <c r="AT155" s="20" t="s">
        <v>121</v>
      </c>
      <c r="AU155" s="20" t="s">
        <v>79</v>
      </c>
      <c r="AY155" s="20" t="s">
        <v>118</v>
      </c>
      <c r="BE155" s="196">
        <f>IF(N155="základní",J155,0)</f>
        <v>0</v>
      </c>
      <c r="BF155" s="196">
        <f>IF(N155="snížená",J155,0)</f>
        <v>0</v>
      </c>
      <c r="BG155" s="196">
        <f>IF(N155="zákl. přenesená",J155,0)</f>
        <v>0</v>
      </c>
      <c r="BH155" s="196">
        <f>IF(N155="sníž. přenesená",J155,0)</f>
        <v>0</v>
      </c>
      <c r="BI155" s="196">
        <f>IF(N155="nulová",J155,0)</f>
        <v>0</v>
      </c>
      <c r="BJ155" s="20" t="s">
        <v>77</v>
      </c>
      <c r="BK155" s="196">
        <f>ROUND(I155*H155,2)</f>
        <v>0</v>
      </c>
      <c r="BL155" s="20" t="s">
        <v>125</v>
      </c>
      <c r="BM155" s="20" t="s">
        <v>298</v>
      </c>
    </row>
    <row r="156" spans="2:65" s="1" customFormat="1" ht="27">
      <c r="B156" s="37"/>
      <c r="C156" s="59"/>
      <c r="D156" s="197" t="s">
        <v>126</v>
      </c>
      <c r="E156" s="59"/>
      <c r="F156" s="198" t="s">
        <v>299</v>
      </c>
      <c r="G156" s="59"/>
      <c r="H156" s="59"/>
      <c r="I156" s="155"/>
      <c r="J156" s="59"/>
      <c r="K156" s="59"/>
      <c r="L156" s="57"/>
      <c r="M156" s="199"/>
      <c r="N156" s="38"/>
      <c r="O156" s="38"/>
      <c r="P156" s="38"/>
      <c r="Q156" s="38"/>
      <c r="R156" s="38"/>
      <c r="S156" s="38"/>
      <c r="T156" s="74"/>
      <c r="AT156" s="20" t="s">
        <v>126</v>
      </c>
      <c r="AU156" s="20" t="s">
        <v>79</v>
      </c>
    </row>
    <row r="157" spans="2:65" s="1" customFormat="1" ht="22.5" customHeight="1">
      <c r="B157" s="37"/>
      <c r="C157" s="185" t="s">
        <v>211</v>
      </c>
      <c r="D157" s="185" t="s">
        <v>121</v>
      </c>
      <c r="E157" s="186" t="s">
        <v>300</v>
      </c>
      <c r="F157" s="187" t="s">
        <v>301</v>
      </c>
      <c r="G157" s="188" t="s">
        <v>215</v>
      </c>
      <c r="H157" s="189">
        <v>16</v>
      </c>
      <c r="I157" s="190"/>
      <c r="J157" s="191">
        <f>ROUND(I157*H157,2)</f>
        <v>0</v>
      </c>
      <c r="K157" s="187" t="s">
        <v>21</v>
      </c>
      <c r="L157" s="57"/>
      <c r="M157" s="192" t="s">
        <v>21</v>
      </c>
      <c r="N157" s="193" t="s">
        <v>41</v>
      </c>
      <c r="O157" s="38"/>
      <c r="P157" s="194">
        <f>O157*H157</f>
        <v>0</v>
      </c>
      <c r="Q157" s="194">
        <v>0</v>
      </c>
      <c r="R157" s="194">
        <f>Q157*H157</f>
        <v>0</v>
      </c>
      <c r="S157" s="194">
        <v>0</v>
      </c>
      <c r="T157" s="195">
        <f>S157*H157</f>
        <v>0</v>
      </c>
      <c r="AR157" s="20" t="s">
        <v>125</v>
      </c>
      <c r="AT157" s="20" t="s">
        <v>121</v>
      </c>
      <c r="AU157" s="20" t="s">
        <v>79</v>
      </c>
      <c r="AY157" s="20" t="s">
        <v>118</v>
      </c>
      <c r="BE157" s="196">
        <f>IF(N157="základní",J157,0)</f>
        <v>0</v>
      </c>
      <c r="BF157" s="196">
        <f>IF(N157="snížená",J157,0)</f>
        <v>0</v>
      </c>
      <c r="BG157" s="196">
        <f>IF(N157="zákl. přenesená",J157,0)</f>
        <v>0</v>
      </c>
      <c r="BH157" s="196">
        <f>IF(N157="sníž. přenesená",J157,0)</f>
        <v>0</v>
      </c>
      <c r="BI157" s="196">
        <f>IF(N157="nulová",J157,0)</f>
        <v>0</v>
      </c>
      <c r="BJ157" s="20" t="s">
        <v>77</v>
      </c>
      <c r="BK157" s="196">
        <f>ROUND(I157*H157,2)</f>
        <v>0</v>
      </c>
      <c r="BL157" s="20" t="s">
        <v>125</v>
      </c>
      <c r="BM157" s="20" t="s">
        <v>302</v>
      </c>
    </row>
    <row r="158" spans="2:65" s="1" customFormat="1" ht="27">
      <c r="B158" s="37"/>
      <c r="C158" s="59"/>
      <c r="D158" s="197" t="s">
        <v>126</v>
      </c>
      <c r="E158" s="59"/>
      <c r="F158" s="198" t="s">
        <v>303</v>
      </c>
      <c r="G158" s="59"/>
      <c r="H158" s="59"/>
      <c r="I158" s="155"/>
      <c r="J158" s="59"/>
      <c r="K158" s="59"/>
      <c r="L158" s="57"/>
      <c r="M158" s="199"/>
      <c r="N158" s="38"/>
      <c r="O158" s="38"/>
      <c r="P158" s="38"/>
      <c r="Q158" s="38"/>
      <c r="R158" s="38"/>
      <c r="S158" s="38"/>
      <c r="T158" s="74"/>
      <c r="AT158" s="20" t="s">
        <v>126</v>
      </c>
      <c r="AU158" s="20" t="s">
        <v>79</v>
      </c>
    </row>
    <row r="159" spans="2:65" s="1" customFormat="1" ht="22.5" customHeight="1">
      <c r="B159" s="37"/>
      <c r="C159" s="185" t="s">
        <v>304</v>
      </c>
      <c r="D159" s="185" t="s">
        <v>121</v>
      </c>
      <c r="E159" s="186" t="s">
        <v>305</v>
      </c>
      <c r="F159" s="187" t="s">
        <v>306</v>
      </c>
      <c r="G159" s="188" t="s">
        <v>180</v>
      </c>
      <c r="H159" s="189">
        <v>8.5500000000000007</v>
      </c>
      <c r="I159" s="190"/>
      <c r="J159" s="191">
        <f>ROUND(I159*H159,2)</f>
        <v>0</v>
      </c>
      <c r="K159" s="187" t="s">
        <v>21</v>
      </c>
      <c r="L159" s="57"/>
      <c r="M159" s="192" t="s">
        <v>21</v>
      </c>
      <c r="N159" s="193" t="s">
        <v>41</v>
      </c>
      <c r="O159" s="38"/>
      <c r="P159" s="194">
        <f>O159*H159</f>
        <v>0</v>
      </c>
      <c r="Q159" s="194">
        <v>0</v>
      </c>
      <c r="R159" s="194">
        <f>Q159*H159</f>
        <v>0</v>
      </c>
      <c r="S159" s="194">
        <v>0</v>
      </c>
      <c r="T159" s="195">
        <f>S159*H159</f>
        <v>0</v>
      </c>
      <c r="AR159" s="20" t="s">
        <v>125</v>
      </c>
      <c r="AT159" s="20" t="s">
        <v>121</v>
      </c>
      <c r="AU159" s="20" t="s">
        <v>79</v>
      </c>
      <c r="AY159" s="20" t="s">
        <v>118</v>
      </c>
      <c r="BE159" s="196">
        <f>IF(N159="základní",J159,0)</f>
        <v>0</v>
      </c>
      <c r="BF159" s="196">
        <f>IF(N159="snížená",J159,0)</f>
        <v>0</v>
      </c>
      <c r="BG159" s="196">
        <f>IF(N159="zákl. přenesená",J159,0)</f>
        <v>0</v>
      </c>
      <c r="BH159" s="196">
        <f>IF(N159="sníž. přenesená",J159,0)</f>
        <v>0</v>
      </c>
      <c r="BI159" s="196">
        <f>IF(N159="nulová",J159,0)</f>
        <v>0</v>
      </c>
      <c r="BJ159" s="20" t="s">
        <v>77</v>
      </c>
      <c r="BK159" s="196">
        <f>ROUND(I159*H159,2)</f>
        <v>0</v>
      </c>
      <c r="BL159" s="20" t="s">
        <v>125</v>
      </c>
      <c r="BM159" s="20" t="s">
        <v>307</v>
      </c>
    </row>
    <row r="160" spans="2:65" s="1" customFormat="1" ht="22.5" customHeight="1">
      <c r="B160" s="37"/>
      <c r="C160" s="185" t="s">
        <v>216</v>
      </c>
      <c r="D160" s="185" t="s">
        <v>121</v>
      </c>
      <c r="E160" s="186" t="s">
        <v>308</v>
      </c>
      <c r="F160" s="187" t="s">
        <v>309</v>
      </c>
      <c r="G160" s="188" t="s">
        <v>180</v>
      </c>
      <c r="H160" s="189">
        <v>205.2</v>
      </c>
      <c r="I160" s="190"/>
      <c r="J160" s="191">
        <f>ROUND(I160*H160,2)</f>
        <v>0</v>
      </c>
      <c r="K160" s="187" t="s">
        <v>21</v>
      </c>
      <c r="L160" s="57"/>
      <c r="M160" s="192" t="s">
        <v>21</v>
      </c>
      <c r="N160" s="193" t="s">
        <v>41</v>
      </c>
      <c r="O160" s="38"/>
      <c r="P160" s="194">
        <f>O160*H160</f>
        <v>0</v>
      </c>
      <c r="Q160" s="194">
        <v>0</v>
      </c>
      <c r="R160" s="194">
        <f>Q160*H160</f>
        <v>0</v>
      </c>
      <c r="S160" s="194">
        <v>0</v>
      </c>
      <c r="T160" s="195">
        <f>S160*H160</f>
        <v>0</v>
      </c>
      <c r="AR160" s="20" t="s">
        <v>125</v>
      </c>
      <c r="AT160" s="20" t="s">
        <v>121</v>
      </c>
      <c r="AU160" s="20" t="s">
        <v>79</v>
      </c>
      <c r="AY160" s="20" t="s">
        <v>118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20" t="s">
        <v>77</v>
      </c>
      <c r="BK160" s="196">
        <f>ROUND(I160*H160,2)</f>
        <v>0</v>
      </c>
      <c r="BL160" s="20" t="s">
        <v>125</v>
      </c>
      <c r="BM160" s="20" t="s">
        <v>310</v>
      </c>
    </row>
    <row r="161" spans="2:65" s="1" customFormat="1" ht="27">
      <c r="B161" s="37"/>
      <c r="C161" s="59"/>
      <c r="D161" s="197" t="s">
        <v>126</v>
      </c>
      <c r="E161" s="59"/>
      <c r="F161" s="198" t="s">
        <v>311</v>
      </c>
      <c r="G161" s="59"/>
      <c r="H161" s="59"/>
      <c r="I161" s="155"/>
      <c r="J161" s="59"/>
      <c r="K161" s="59"/>
      <c r="L161" s="57"/>
      <c r="M161" s="199"/>
      <c r="N161" s="38"/>
      <c r="O161" s="38"/>
      <c r="P161" s="38"/>
      <c r="Q161" s="38"/>
      <c r="R161" s="38"/>
      <c r="S161" s="38"/>
      <c r="T161" s="74"/>
      <c r="AT161" s="20" t="s">
        <v>126</v>
      </c>
      <c r="AU161" s="20" t="s">
        <v>79</v>
      </c>
    </row>
    <row r="162" spans="2:65" s="1" customFormat="1" ht="22.5" customHeight="1">
      <c r="B162" s="37"/>
      <c r="C162" s="185" t="s">
        <v>312</v>
      </c>
      <c r="D162" s="185" t="s">
        <v>121</v>
      </c>
      <c r="E162" s="186" t="s">
        <v>313</v>
      </c>
      <c r="F162" s="187" t="s">
        <v>314</v>
      </c>
      <c r="G162" s="188" t="s">
        <v>180</v>
      </c>
      <c r="H162" s="189">
        <v>8.5500000000000007</v>
      </c>
      <c r="I162" s="190"/>
      <c r="J162" s="191">
        <f>ROUND(I162*H162,2)</f>
        <v>0</v>
      </c>
      <c r="K162" s="187" t="s">
        <v>21</v>
      </c>
      <c r="L162" s="57"/>
      <c r="M162" s="192" t="s">
        <v>21</v>
      </c>
      <c r="N162" s="193" t="s">
        <v>41</v>
      </c>
      <c r="O162" s="38"/>
      <c r="P162" s="194">
        <f>O162*H162</f>
        <v>0</v>
      </c>
      <c r="Q162" s="194">
        <v>0</v>
      </c>
      <c r="R162" s="194">
        <f>Q162*H162</f>
        <v>0</v>
      </c>
      <c r="S162" s="194">
        <v>0</v>
      </c>
      <c r="T162" s="195">
        <f>S162*H162</f>
        <v>0</v>
      </c>
      <c r="AR162" s="20" t="s">
        <v>125</v>
      </c>
      <c r="AT162" s="20" t="s">
        <v>121</v>
      </c>
      <c r="AU162" s="20" t="s">
        <v>79</v>
      </c>
      <c r="AY162" s="20" t="s">
        <v>118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20" t="s">
        <v>77</v>
      </c>
      <c r="BK162" s="196">
        <f>ROUND(I162*H162,2)</f>
        <v>0</v>
      </c>
      <c r="BL162" s="20" t="s">
        <v>125</v>
      </c>
      <c r="BM162" s="20" t="s">
        <v>315</v>
      </c>
    </row>
    <row r="163" spans="2:65" s="1" customFormat="1" ht="22.5" customHeight="1">
      <c r="B163" s="37"/>
      <c r="C163" s="185" t="s">
        <v>221</v>
      </c>
      <c r="D163" s="185" t="s">
        <v>121</v>
      </c>
      <c r="E163" s="186" t="s">
        <v>316</v>
      </c>
      <c r="F163" s="187" t="s">
        <v>317</v>
      </c>
      <c r="G163" s="188" t="s">
        <v>180</v>
      </c>
      <c r="H163" s="189">
        <v>2.4</v>
      </c>
      <c r="I163" s="190"/>
      <c r="J163" s="191">
        <f>ROUND(I163*H163,2)</f>
        <v>0</v>
      </c>
      <c r="K163" s="187" t="s">
        <v>21</v>
      </c>
      <c r="L163" s="57"/>
      <c r="M163" s="192" t="s">
        <v>21</v>
      </c>
      <c r="N163" s="193" t="s">
        <v>41</v>
      </c>
      <c r="O163" s="38"/>
      <c r="P163" s="194">
        <f>O163*H163</f>
        <v>0</v>
      </c>
      <c r="Q163" s="194">
        <v>0</v>
      </c>
      <c r="R163" s="194">
        <f>Q163*H163</f>
        <v>0</v>
      </c>
      <c r="S163" s="194">
        <v>0</v>
      </c>
      <c r="T163" s="195">
        <f>S163*H163</f>
        <v>0</v>
      </c>
      <c r="AR163" s="20" t="s">
        <v>125</v>
      </c>
      <c r="AT163" s="20" t="s">
        <v>121</v>
      </c>
      <c r="AU163" s="20" t="s">
        <v>79</v>
      </c>
      <c r="AY163" s="20" t="s">
        <v>118</v>
      </c>
      <c r="BE163" s="196">
        <f>IF(N163="základní",J163,0)</f>
        <v>0</v>
      </c>
      <c r="BF163" s="196">
        <f>IF(N163="snížená",J163,0)</f>
        <v>0</v>
      </c>
      <c r="BG163" s="196">
        <f>IF(N163="zákl. přenesená",J163,0)</f>
        <v>0</v>
      </c>
      <c r="BH163" s="196">
        <f>IF(N163="sníž. přenesená",J163,0)</f>
        <v>0</v>
      </c>
      <c r="BI163" s="196">
        <f>IF(N163="nulová",J163,0)</f>
        <v>0</v>
      </c>
      <c r="BJ163" s="20" t="s">
        <v>77</v>
      </c>
      <c r="BK163" s="196">
        <f>ROUND(I163*H163,2)</f>
        <v>0</v>
      </c>
      <c r="BL163" s="20" t="s">
        <v>125</v>
      </c>
      <c r="BM163" s="20" t="s">
        <v>318</v>
      </c>
    </row>
    <row r="164" spans="2:65" s="1" customFormat="1" ht="22.5" customHeight="1">
      <c r="B164" s="37"/>
      <c r="C164" s="185" t="s">
        <v>319</v>
      </c>
      <c r="D164" s="185" t="s">
        <v>121</v>
      </c>
      <c r="E164" s="186" t="s">
        <v>320</v>
      </c>
      <c r="F164" s="187" t="s">
        <v>321</v>
      </c>
      <c r="G164" s="188" t="s">
        <v>180</v>
      </c>
      <c r="H164" s="189">
        <v>1.65</v>
      </c>
      <c r="I164" s="190"/>
      <c r="J164" s="191">
        <f>ROUND(I164*H164,2)</f>
        <v>0</v>
      </c>
      <c r="K164" s="187" t="s">
        <v>21</v>
      </c>
      <c r="L164" s="57"/>
      <c r="M164" s="192" t="s">
        <v>21</v>
      </c>
      <c r="N164" s="193" t="s">
        <v>41</v>
      </c>
      <c r="O164" s="38"/>
      <c r="P164" s="194">
        <f>O164*H164</f>
        <v>0</v>
      </c>
      <c r="Q164" s="194">
        <v>0</v>
      </c>
      <c r="R164" s="194">
        <f>Q164*H164</f>
        <v>0</v>
      </c>
      <c r="S164" s="194">
        <v>0</v>
      </c>
      <c r="T164" s="195">
        <f>S164*H164</f>
        <v>0</v>
      </c>
      <c r="AR164" s="20" t="s">
        <v>125</v>
      </c>
      <c r="AT164" s="20" t="s">
        <v>121</v>
      </c>
      <c r="AU164" s="20" t="s">
        <v>79</v>
      </c>
      <c r="AY164" s="20" t="s">
        <v>118</v>
      </c>
      <c r="BE164" s="196">
        <f>IF(N164="základní",J164,0)</f>
        <v>0</v>
      </c>
      <c r="BF164" s="196">
        <f>IF(N164="snížená",J164,0)</f>
        <v>0</v>
      </c>
      <c r="BG164" s="196">
        <f>IF(N164="zákl. přenesená",J164,0)</f>
        <v>0</v>
      </c>
      <c r="BH164" s="196">
        <f>IF(N164="sníž. přenesená",J164,0)</f>
        <v>0</v>
      </c>
      <c r="BI164" s="196">
        <f>IF(N164="nulová",J164,0)</f>
        <v>0</v>
      </c>
      <c r="BJ164" s="20" t="s">
        <v>77</v>
      </c>
      <c r="BK164" s="196">
        <f>ROUND(I164*H164,2)</f>
        <v>0</v>
      </c>
      <c r="BL164" s="20" t="s">
        <v>125</v>
      </c>
      <c r="BM164" s="20" t="s">
        <v>322</v>
      </c>
    </row>
    <row r="165" spans="2:65" s="1" customFormat="1" ht="22.5" customHeight="1">
      <c r="B165" s="37"/>
      <c r="C165" s="185" t="s">
        <v>225</v>
      </c>
      <c r="D165" s="185" t="s">
        <v>121</v>
      </c>
      <c r="E165" s="186" t="s">
        <v>323</v>
      </c>
      <c r="F165" s="187" t="s">
        <v>324</v>
      </c>
      <c r="G165" s="188" t="s">
        <v>180</v>
      </c>
      <c r="H165" s="189">
        <v>4.5</v>
      </c>
      <c r="I165" s="190"/>
      <c r="J165" s="191">
        <f>ROUND(I165*H165,2)</f>
        <v>0</v>
      </c>
      <c r="K165" s="187" t="s">
        <v>21</v>
      </c>
      <c r="L165" s="57"/>
      <c r="M165" s="192" t="s">
        <v>21</v>
      </c>
      <c r="N165" s="193" t="s">
        <v>41</v>
      </c>
      <c r="O165" s="38"/>
      <c r="P165" s="194">
        <f>O165*H165</f>
        <v>0</v>
      </c>
      <c r="Q165" s="194">
        <v>0</v>
      </c>
      <c r="R165" s="194">
        <f>Q165*H165</f>
        <v>0</v>
      </c>
      <c r="S165" s="194">
        <v>0</v>
      </c>
      <c r="T165" s="195">
        <f>S165*H165</f>
        <v>0</v>
      </c>
      <c r="AR165" s="20" t="s">
        <v>125</v>
      </c>
      <c r="AT165" s="20" t="s">
        <v>121</v>
      </c>
      <c r="AU165" s="20" t="s">
        <v>79</v>
      </c>
      <c r="AY165" s="20" t="s">
        <v>118</v>
      </c>
      <c r="BE165" s="196">
        <f>IF(N165="základní",J165,0)</f>
        <v>0</v>
      </c>
      <c r="BF165" s="196">
        <f>IF(N165="snížená",J165,0)</f>
        <v>0</v>
      </c>
      <c r="BG165" s="196">
        <f>IF(N165="zákl. přenesená",J165,0)</f>
        <v>0</v>
      </c>
      <c r="BH165" s="196">
        <f>IF(N165="sníž. přenesená",J165,0)</f>
        <v>0</v>
      </c>
      <c r="BI165" s="196">
        <f>IF(N165="nulová",J165,0)</f>
        <v>0</v>
      </c>
      <c r="BJ165" s="20" t="s">
        <v>77</v>
      </c>
      <c r="BK165" s="196">
        <f>ROUND(I165*H165,2)</f>
        <v>0</v>
      </c>
      <c r="BL165" s="20" t="s">
        <v>125</v>
      </c>
      <c r="BM165" s="20" t="s">
        <v>325</v>
      </c>
    </row>
    <row r="166" spans="2:65" s="10" customFormat="1" ht="29.85" customHeight="1">
      <c r="B166" s="168"/>
      <c r="C166" s="169"/>
      <c r="D166" s="182" t="s">
        <v>69</v>
      </c>
      <c r="E166" s="183" t="s">
        <v>326</v>
      </c>
      <c r="F166" s="183" t="s">
        <v>327</v>
      </c>
      <c r="G166" s="169"/>
      <c r="H166" s="169"/>
      <c r="I166" s="172"/>
      <c r="J166" s="184">
        <f>BK166</f>
        <v>0</v>
      </c>
      <c r="K166" s="169"/>
      <c r="L166" s="174"/>
      <c r="M166" s="175"/>
      <c r="N166" s="176"/>
      <c r="O166" s="176"/>
      <c r="P166" s="177">
        <f>P167</f>
        <v>0</v>
      </c>
      <c r="Q166" s="176"/>
      <c r="R166" s="177">
        <f>R167</f>
        <v>0</v>
      </c>
      <c r="S166" s="176"/>
      <c r="T166" s="178">
        <f>T167</f>
        <v>0</v>
      </c>
      <c r="AR166" s="179" t="s">
        <v>77</v>
      </c>
      <c r="AT166" s="180" t="s">
        <v>69</v>
      </c>
      <c r="AU166" s="180" t="s">
        <v>77</v>
      </c>
      <c r="AY166" s="179" t="s">
        <v>118</v>
      </c>
      <c r="BK166" s="181">
        <f>BK167</f>
        <v>0</v>
      </c>
    </row>
    <row r="167" spans="2:65" s="1" customFormat="1" ht="31.5" customHeight="1">
      <c r="B167" s="37"/>
      <c r="C167" s="185" t="s">
        <v>328</v>
      </c>
      <c r="D167" s="185" t="s">
        <v>121</v>
      </c>
      <c r="E167" s="186" t="s">
        <v>329</v>
      </c>
      <c r="F167" s="187" t="s">
        <v>330</v>
      </c>
      <c r="G167" s="188" t="s">
        <v>180</v>
      </c>
      <c r="H167" s="189">
        <v>214.1</v>
      </c>
      <c r="I167" s="190"/>
      <c r="J167" s="191">
        <f>ROUND(I167*H167,2)</f>
        <v>0</v>
      </c>
      <c r="K167" s="187" t="s">
        <v>21</v>
      </c>
      <c r="L167" s="57"/>
      <c r="M167" s="192" t="s">
        <v>21</v>
      </c>
      <c r="N167" s="193" t="s">
        <v>41</v>
      </c>
      <c r="O167" s="38"/>
      <c r="P167" s="194">
        <f>O167*H167</f>
        <v>0</v>
      </c>
      <c r="Q167" s="194">
        <v>0</v>
      </c>
      <c r="R167" s="194">
        <f>Q167*H167</f>
        <v>0</v>
      </c>
      <c r="S167" s="194">
        <v>0</v>
      </c>
      <c r="T167" s="195">
        <f>S167*H167</f>
        <v>0</v>
      </c>
      <c r="AR167" s="20" t="s">
        <v>125</v>
      </c>
      <c r="AT167" s="20" t="s">
        <v>121</v>
      </c>
      <c r="AU167" s="20" t="s">
        <v>79</v>
      </c>
      <c r="AY167" s="20" t="s">
        <v>118</v>
      </c>
      <c r="BE167" s="196">
        <f>IF(N167="základní",J167,0)</f>
        <v>0</v>
      </c>
      <c r="BF167" s="196">
        <f>IF(N167="snížená",J167,0)</f>
        <v>0</v>
      </c>
      <c r="BG167" s="196">
        <f>IF(N167="zákl. přenesená",J167,0)</f>
        <v>0</v>
      </c>
      <c r="BH167" s="196">
        <f>IF(N167="sníž. přenesená",J167,0)</f>
        <v>0</v>
      </c>
      <c r="BI167" s="196">
        <f>IF(N167="nulová",J167,0)</f>
        <v>0</v>
      </c>
      <c r="BJ167" s="20" t="s">
        <v>77</v>
      </c>
      <c r="BK167" s="196">
        <f>ROUND(I167*H167,2)</f>
        <v>0</v>
      </c>
      <c r="BL167" s="20" t="s">
        <v>125</v>
      </c>
      <c r="BM167" s="20" t="s">
        <v>331</v>
      </c>
    </row>
    <row r="168" spans="2:65" s="10" customFormat="1" ht="37.35" customHeight="1">
      <c r="B168" s="168"/>
      <c r="C168" s="169"/>
      <c r="D168" s="170" t="s">
        <v>69</v>
      </c>
      <c r="E168" s="171" t="s">
        <v>332</v>
      </c>
      <c r="F168" s="171" t="s">
        <v>333</v>
      </c>
      <c r="G168" s="169"/>
      <c r="H168" s="169"/>
      <c r="I168" s="172"/>
      <c r="J168" s="173">
        <f>BK168</f>
        <v>0</v>
      </c>
      <c r="K168" s="169"/>
      <c r="L168" s="174"/>
      <c r="M168" s="175"/>
      <c r="N168" s="176"/>
      <c r="O168" s="176"/>
      <c r="P168" s="177">
        <f>P169</f>
        <v>0</v>
      </c>
      <c r="Q168" s="176"/>
      <c r="R168" s="177">
        <f>R169</f>
        <v>0</v>
      </c>
      <c r="S168" s="176"/>
      <c r="T168" s="178">
        <f>T169</f>
        <v>0</v>
      </c>
      <c r="AR168" s="179" t="s">
        <v>77</v>
      </c>
      <c r="AT168" s="180" t="s">
        <v>69</v>
      </c>
      <c r="AU168" s="180" t="s">
        <v>70</v>
      </c>
      <c r="AY168" s="179" t="s">
        <v>118</v>
      </c>
      <c r="BK168" s="181">
        <f>BK169</f>
        <v>0</v>
      </c>
    </row>
    <row r="169" spans="2:65" s="10" customFormat="1" ht="19.899999999999999" customHeight="1">
      <c r="B169" s="168"/>
      <c r="C169" s="169"/>
      <c r="D169" s="182" t="s">
        <v>69</v>
      </c>
      <c r="E169" s="183" t="s">
        <v>332</v>
      </c>
      <c r="F169" s="183" t="s">
        <v>333</v>
      </c>
      <c r="G169" s="169"/>
      <c r="H169" s="169"/>
      <c r="I169" s="172"/>
      <c r="J169" s="184">
        <f>BK169</f>
        <v>0</v>
      </c>
      <c r="K169" s="169"/>
      <c r="L169" s="174"/>
      <c r="M169" s="175"/>
      <c r="N169" s="176"/>
      <c r="O169" s="176"/>
      <c r="P169" s="177">
        <f>SUM(P170:P174)</f>
        <v>0</v>
      </c>
      <c r="Q169" s="176"/>
      <c r="R169" s="177">
        <f>SUM(R170:R174)</f>
        <v>0</v>
      </c>
      <c r="S169" s="176"/>
      <c r="T169" s="178">
        <f>SUM(T170:T174)</f>
        <v>0</v>
      </c>
      <c r="AR169" s="179" t="s">
        <v>77</v>
      </c>
      <c r="AT169" s="180" t="s">
        <v>69</v>
      </c>
      <c r="AU169" s="180" t="s">
        <v>77</v>
      </c>
      <c r="AY169" s="179" t="s">
        <v>118</v>
      </c>
      <c r="BK169" s="181">
        <f>SUM(BK170:BK174)</f>
        <v>0</v>
      </c>
    </row>
    <row r="170" spans="2:65" s="1" customFormat="1" ht="22.5" customHeight="1">
      <c r="B170" s="37"/>
      <c r="C170" s="185" t="s">
        <v>231</v>
      </c>
      <c r="D170" s="185" t="s">
        <v>121</v>
      </c>
      <c r="E170" s="186" t="s">
        <v>334</v>
      </c>
      <c r="F170" s="187" t="s">
        <v>335</v>
      </c>
      <c r="G170" s="188" t="s">
        <v>336</v>
      </c>
      <c r="H170" s="189">
        <v>1</v>
      </c>
      <c r="I170" s="190"/>
      <c r="J170" s="191">
        <f>ROUND(I170*H170,2)</f>
        <v>0</v>
      </c>
      <c r="K170" s="187" t="s">
        <v>21</v>
      </c>
      <c r="L170" s="57"/>
      <c r="M170" s="192" t="s">
        <v>21</v>
      </c>
      <c r="N170" s="193" t="s">
        <v>41</v>
      </c>
      <c r="O170" s="38"/>
      <c r="P170" s="194">
        <f>O170*H170</f>
        <v>0</v>
      </c>
      <c r="Q170" s="194">
        <v>0</v>
      </c>
      <c r="R170" s="194">
        <f>Q170*H170</f>
        <v>0</v>
      </c>
      <c r="S170" s="194">
        <v>0</v>
      </c>
      <c r="T170" s="195">
        <f>S170*H170</f>
        <v>0</v>
      </c>
      <c r="AR170" s="20" t="s">
        <v>125</v>
      </c>
      <c r="AT170" s="20" t="s">
        <v>121</v>
      </c>
      <c r="AU170" s="20" t="s">
        <v>79</v>
      </c>
      <c r="AY170" s="20" t="s">
        <v>118</v>
      </c>
      <c r="BE170" s="196">
        <f>IF(N170="základní",J170,0)</f>
        <v>0</v>
      </c>
      <c r="BF170" s="196">
        <f>IF(N170="snížená",J170,0)</f>
        <v>0</v>
      </c>
      <c r="BG170" s="196">
        <f>IF(N170="zákl. přenesená",J170,0)</f>
        <v>0</v>
      </c>
      <c r="BH170" s="196">
        <f>IF(N170="sníž. přenesená",J170,0)</f>
        <v>0</v>
      </c>
      <c r="BI170" s="196">
        <f>IF(N170="nulová",J170,0)</f>
        <v>0</v>
      </c>
      <c r="BJ170" s="20" t="s">
        <v>77</v>
      </c>
      <c r="BK170" s="196">
        <f>ROUND(I170*H170,2)</f>
        <v>0</v>
      </c>
      <c r="BL170" s="20" t="s">
        <v>125</v>
      </c>
      <c r="BM170" s="20" t="s">
        <v>337</v>
      </c>
    </row>
    <row r="171" spans="2:65" s="1" customFormat="1" ht="22.5" customHeight="1">
      <c r="B171" s="37"/>
      <c r="C171" s="185" t="s">
        <v>338</v>
      </c>
      <c r="D171" s="185" t="s">
        <v>121</v>
      </c>
      <c r="E171" s="186" t="s">
        <v>339</v>
      </c>
      <c r="F171" s="187" t="s">
        <v>340</v>
      </c>
      <c r="G171" s="188" t="s">
        <v>336</v>
      </c>
      <c r="H171" s="189">
        <v>1</v>
      </c>
      <c r="I171" s="190"/>
      <c r="J171" s="191">
        <f>ROUND(I171*H171,2)</f>
        <v>0</v>
      </c>
      <c r="K171" s="187" t="s">
        <v>21</v>
      </c>
      <c r="L171" s="57"/>
      <c r="M171" s="192" t="s">
        <v>21</v>
      </c>
      <c r="N171" s="193" t="s">
        <v>41</v>
      </c>
      <c r="O171" s="38"/>
      <c r="P171" s="194">
        <f>O171*H171</f>
        <v>0</v>
      </c>
      <c r="Q171" s="194">
        <v>0</v>
      </c>
      <c r="R171" s="194">
        <f>Q171*H171</f>
        <v>0</v>
      </c>
      <c r="S171" s="194">
        <v>0</v>
      </c>
      <c r="T171" s="195">
        <f>S171*H171</f>
        <v>0</v>
      </c>
      <c r="AR171" s="20" t="s">
        <v>125</v>
      </c>
      <c r="AT171" s="20" t="s">
        <v>121</v>
      </c>
      <c r="AU171" s="20" t="s">
        <v>79</v>
      </c>
      <c r="AY171" s="20" t="s">
        <v>118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20" t="s">
        <v>77</v>
      </c>
      <c r="BK171" s="196">
        <f>ROUND(I171*H171,2)</f>
        <v>0</v>
      </c>
      <c r="BL171" s="20" t="s">
        <v>125</v>
      </c>
      <c r="BM171" s="20" t="s">
        <v>341</v>
      </c>
    </row>
    <row r="172" spans="2:65" s="1" customFormat="1" ht="22.5" customHeight="1">
      <c r="B172" s="37"/>
      <c r="C172" s="185" t="s">
        <v>235</v>
      </c>
      <c r="D172" s="185" t="s">
        <v>121</v>
      </c>
      <c r="E172" s="186" t="s">
        <v>342</v>
      </c>
      <c r="F172" s="187" t="s">
        <v>343</v>
      </c>
      <c r="G172" s="188" t="s">
        <v>336</v>
      </c>
      <c r="H172" s="189">
        <v>1</v>
      </c>
      <c r="I172" s="190"/>
      <c r="J172" s="191">
        <f>ROUND(I172*H172,2)</f>
        <v>0</v>
      </c>
      <c r="K172" s="187" t="s">
        <v>21</v>
      </c>
      <c r="L172" s="57"/>
      <c r="M172" s="192" t="s">
        <v>21</v>
      </c>
      <c r="N172" s="193" t="s">
        <v>41</v>
      </c>
      <c r="O172" s="38"/>
      <c r="P172" s="194">
        <f>O172*H172</f>
        <v>0</v>
      </c>
      <c r="Q172" s="194">
        <v>0</v>
      </c>
      <c r="R172" s="194">
        <f>Q172*H172</f>
        <v>0</v>
      </c>
      <c r="S172" s="194">
        <v>0</v>
      </c>
      <c r="T172" s="195">
        <f>S172*H172</f>
        <v>0</v>
      </c>
      <c r="AR172" s="20" t="s">
        <v>125</v>
      </c>
      <c r="AT172" s="20" t="s">
        <v>121</v>
      </c>
      <c r="AU172" s="20" t="s">
        <v>79</v>
      </c>
      <c r="AY172" s="20" t="s">
        <v>118</v>
      </c>
      <c r="BE172" s="196">
        <f>IF(N172="základní",J172,0)</f>
        <v>0</v>
      </c>
      <c r="BF172" s="196">
        <f>IF(N172="snížená",J172,0)</f>
        <v>0</v>
      </c>
      <c r="BG172" s="196">
        <f>IF(N172="zákl. přenesená",J172,0)</f>
        <v>0</v>
      </c>
      <c r="BH172" s="196">
        <f>IF(N172="sníž. přenesená",J172,0)</f>
        <v>0</v>
      </c>
      <c r="BI172" s="196">
        <f>IF(N172="nulová",J172,0)</f>
        <v>0</v>
      </c>
      <c r="BJ172" s="20" t="s">
        <v>77</v>
      </c>
      <c r="BK172" s="196">
        <f>ROUND(I172*H172,2)</f>
        <v>0</v>
      </c>
      <c r="BL172" s="20" t="s">
        <v>125</v>
      </c>
      <c r="BM172" s="20" t="s">
        <v>344</v>
      </c>
    </row>
    <row r="173" spans="2:65" s="1" customFormat="1" ht="22.5" customHeight="1">
      <c r="B173" s="37"/>
      <c r="C173" s="185" t="s">
        <v>345</v>
      </c>
      <c r="D173" s="185" t="s">
        <v>121</v>
      </c>
      <c r="E173" s="186" t="s">
        <v>346</v>
      </c>
      <c r="F173" s="187" t="s">
        <v>347</v>
      </c>
      <c r="G173" s="188" t="s">
        <v>336</v>
      </c>
      <c r="H173" s="189">
        <v>1</v>
      </c>
      <c r="I173" s="190"/>
      <c r="J173" s="191">
        <f>ROUND(I173*H173,2)</f>
        <v>0</v>
      </c>
      <c r="K173" s="187" t="s">
        <v>21</v>
      </c>
      <c r="L173" s="57"/>
      <c r="M173" s="192" t="s">
        <v>21</v>
      </c>
      <c r="N173" s="193" t="s">
        <v>41</v>
      </c>
      <c r="O173" s="38"/>
      <c r="P173" s="194">
        <f>O173*H173</f>
        <v>0</v>
      </c>
      <c r="Q173" s="194">
        <v>0</v>
      </c>
      <c r="R173" s="194">
        <f>Q173*H173</f>
        <v>0</v>
      </c>
      <c r="S173" s="194">
        <v>0</v>
      </c>
      <c r="T173" s="195">
        <f>S173*H173</f>
        <v>0</v>
      </c>
      <c r="AR173" s="20" t="s">
        <v>125</v>
      </c>
      <c r="AT173" s="20" t="s">
        <v>121</v>
      </c>
      <c r="AU173" s="20" t="s">
        <v>79</v>
      </c>
      <c r="AY173" s="20" t="s">
        <v>118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20" t="s">
        <v>77</v>
      </c>
      <c r="BK173" s="196">
        <f>ROUND(I173*H173,2)</f>
        <v>0</v>
      </c>
      <c r="BL173" s="20" t="s">
        <v>125</v>
      </c>
      <c r="BM173" s="20" t="s">
        <v>348</v>
      </c>
    </row>
    <row r="174" spans="2:65" s="1" customFormat="1" ht="22.5" customHeight="1">
      <c r="B174" s="37"/>
      <c r="C174" s="185" t="s">
        <v>240</v>
      </c>
      <c r="D174" s="185" t="s">
        <v>121</v>
      </c>
      <c r="E174" s="186" t="s">
        <v>349</v>
      </c>
      <c r="F174" s="187" t="s">
        <v>350</v>
      </c>
      <c r="G174" s="188" t="s">
        <v>336</v>
      </c>
      <c r="H174" s="189">
        <v>1</v>
      </c>
      <c r="I174" s="190"/>
      <c r="J174" s="191">
        <f>ROUND(I174*H174,2)</f>
        <v>0</v>
      </c>
      <c r="K174" s="187" t="s">
        <v>21</v>
      </c>
      <c r="L174" s="57"/>
      <c r="M174" s="192" t="s">
        <v>21</v>
      </c>
      <c r="N174" s="202" t="s">
        <v>41</v>
      </c>
      <c r="O174" s="203"/>
      <c r="P174" s="204">
        <f>O174*H174</f>
        <v>0</v>
      </c>
      <c r="Q174" s="204">
        <v>0</v>
      </c>
      <c r="R174" s="204">
        <f>Q174*H174</f>
        <v>0</v>
      </c>
      <c r="S174" s="204">
        <v>0</v>
      </c>
      <c r="T174" s="205">
        <f>S174*H174</f>
        <v>0</v>
      </c>
      <c r="AR174" s="20" t="s">
        <v>125</v>
      </c>
      <c r="AT174" s="20" t="s">
        <v>121</v>
      </c>
      <c r="AU174" s="20" t="s">
        <v>79</v>
      </c>
      <c r="AY174" s="20" t="s">
        <v>118</v>
      </c>
      <c r="BE174" s="196">
        <f>IF(N174="základní",J174,0)</f>
        <v>0</v>
      </c>
      <c r="BF174" s="196">
        <f>IF(N174="snížená",J174,0)</f>
        <v>0</v>
      </c>
      <c r="BG174" s="196">
        <f>IF(N174="zákl. přenesená",J174,0)</f>
        <v>0</v>
      </c>
      <c r="BH174" s="196">
        <f>IF(N174="sníž. přenesená",J174,0)</f>
        <v>0</v>
      </c>
      <c r="BI174" s="196">
        <f>IF(N174="nulová",J174,0)</f>
        <v>0</v>
      </c>
      <c r="BJ174" s="20" t="s">
        <v>77</v>
      </c>
      <c r="BK174" s="196">
        <f>ROUND(I174*H174,2)</f>
        <v>0</v>
      </c>
      <c r="BL174" s="20" t="s">
        <v>125</v>
      </c>
      <c r="BM174" s="20" t="s">
        <v>351</v>
      </c>
    </row>
    <row r="175" spans="2:65" s="1" customFormat="1" ht="6.95" customHeight="1">
      <c r="B175" s="52"/>
      <c r="C175" s="53"/>
      <c r="D175" s="53"/>
      <c r="E175" s="53"/>
      <c r="F175" s="53"/>
      <c r="G175" s="53"/>
      <c r="H175" s="53"/>
      <c r="I175" s="131"/>
      <c r="J175" s="53"/>
      <c r="K175" s="53"/>
      <c r="L175" s="57"/>
    </row>
  </sheetData>
  <sheetProtection password="CC35" sheet="1" objects="1" scenarios="1" formatCells="0" formatColumns="0" formatRows="0" sort="0" autoFilter="0"/>
  <autoFilter ref="C84:K17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06" customWidth="1"/>
    <col min="2" max="2" width="1.6640625" style="206" customWidth="1"/>
    <col min="3" max="4" width="5" style="206" customWidth="1"/>
    <col min="5" max="5" width="11.6640625" style="206" customWidth="1"/>
    <col min="6" max="6" width="9.1640625" style="206" customWidth="1"/>
    <col min="7" max="7" width="5" style="206" customWidth="1"/>
    <col min="8" max="8" width="77.83203125" style="206" customWidth="1"/>
    <col min="9" max="10" width="20" style="206" customWidth="1"/>
    <col min="11" max="11" width="1.6640625" style="206" customWidth="1"/>
  </cols>
  <sheetData>
    <row r="1" spans="2:11" ht="37.5" customHeight="1"/>
    <row r="2" spans="2:11" ht="7.5" customHeight="1">
      <c r="B2" s="207"/>
      <c r="C2" s="208"/>
      <c r="D2" s="208"/>
      <c r="E2" s="208"/>
      <c r="F2" s="208"/>
      <c r="G2" s="208"/>
      <c r="H2" s="208"/>
      <c r="I2" s="208"/>
      <c r="J2" s="208"/>
      <c r="K2" s="209"/>
    </row>
    <row r="3" spans="2:11" s="11" customFormat="1" ht="45" customHeight="1">
      <c r="B3" s="210"/>
      <c r="C3" s="331" t="s">
        <v>352</v>
      </c>
      <c r="D3" s="331"/>
      <c r="E3" s="331"/>
      <c r="F3" s="331"/>
      <c r="G3" s="331"/>
      <c r="H3" s="331"/>
      <c r="I3" s="331"/>
      <c r="J3" s="331"/>
      <c r="K3" s="211"/>
    </row>
    <row r="4" spans="2:11" ht="25.5" customHeight="1">
      <c r="B4" s="212"/>
      <c r="C4" s="332" t="s">
        <v>353</v>
      </c>
      <c r="D4" s="332"/>
      <c r="E4" s="332"/>
      <c r="F4" s="332"/>
      <c r="G4" s="332"/>
      <c r="H4" s="332"/>
      <c r="I4" s="332"/>
      <c r="J4" s="332"/>
      <c r="K4" s="213"/>
    </row>
    <row r="5" spans="2:11" ht="5.25" customHeight="1">
      <c r="B5" s="212"/>
      <c r="C5" s="214"/>
      <c r="D5" s="214"/>
      <c r="E5" s="214"/>
      <c r="F5" s="214"/>
      <c r="G5" s="214"/>
      <c r="H5" s="214"/>
      <c r="I5" s="214"/>
      <c r="J5" s="214"/>
      <c r="K5" s="213"/>
    </row>
    <row r="6" spans="2:11" ht="15" customHeight="1">
      <c r="B6" s="212"/>
      <c r="C6" s="330" t="s">
        <v>354</v>
      </c>
      <c r="D6" s="330"/>
      <c r="E6" s="330"/>
      <c r="F6" s="330"/>
      <c r="G6" s="330"/>
      <c r="H6" s="330"/>
      <c r="I6" s="330"/>
      <c r="J6" s="330"/>
      <c r="K6" s="213"/>
    </row>
    <row r="7" spans="2:11" ht="15" customHeight="1">
      <c r="B7" s="216"/>
      <c r="C7" s="330" t="s">
        <v>355</v>
      </c>
      <c r="D7" s="330"/>
      <c r="E7" s="330"/>
      <c r="F7" s="330"/>
      <c r="G7" s="330"/>
      <c r="H7" s="330"/>
      <c r="I7" s="330"/>
      <c r="J7" s="330"/>
      <c r="K7" s="213"/>
    </row>
    <row r="8" spans="2:11" ht="12.75" customHeight="1">
      <c r="B8" s="216"/>
      <c r="C8" s="215"/>
      <c r="D8" s="215"/>
      <c r="E8" s="215"/>
      <c r="F8" s="215"/>
      <c r="G8" s="215"/>
      <c r="H8" s="215"/>
      <c r="I8" s="215"/>
      <c r="J8" s="215"/>
      <c r="K8" s="213"/>
    </row>
    <row r="9" spans="2:11" ht="15" customHeight="1">
      <c r="B9" s="216"/>
      <c r="C9" s="330" t="s">
        <v>356</v>
      </c>
      <c r="D9" s="330"/>
      <c r="E9" s="330"/>
      <c r="F9" s="330"/>
      <c r="G9" s="330"/>
      <c r="H9" s="330"/>
      <c r="I9" s="330"/>
      <c r="J9" s="330"/>
      <c r="K9" s="213"/>
    </row>
    <row r="10" spans="2:11" ht="15" customHeight="1">
      <c r="B10" s="216"/>
      <c r="C10" s="215"/>
      <c r="D10" s="330" t="s">
        <v>357</v>
      </c>
      <c r="E10" s="330"/>
      <c r="F10" s="330"/>
      <c r="G10" s="330"/>
      <c r="H10" s="330"/>
      <c r="I10" s="330"/>
      <c r="J10" s="330"/>
      <c r="K10" s="213"/>
    </row>
    <row r="11" spans="2:11" ht="15" customHeight="1">
      <c r="B11" s="216"/>
      <c r="C11" s="217"/>
      <c r="D11" s="330" t="s">
        <v>358</v>
      </c>
      <c r="E11" s="330"/>
      <c r="F11" s="330"/>
      <c r="G11" s="330"/>
      <c r="H11" s="330"/>
      <c r="I11" s="330"/>
      <c r="J11" s="330"/>
      <c r="K11" s="213"/>
    </row>
    <row r="12" spans="2:11" ht="12.75" customHeight="1">
      <c r="B12" s="216"/>
      <c r="C12" s="217"/>
      <c r="D12" s="217"/>
      <c r="E12" s="217"/>
      <c r="F12" s="217"/>
      <c r="G12" s="217"/>
      <c r="H12" s="217"/>
      <c r="I12" s="217"/>
      <c r="J12" s="217"/>
      <c r="K12" s="213"/>
    </row>
    <row r="13" spans="2:11" ht="15" customHeight="1">
      <c r="B13" s="216"/>
      <c r="C13" s="217"/>
      <c r="D13" s="330" t="s">
        <v>359</v>
      </c>
      <c r="E13" s="330"/>
      <c r="F13" s="330"/>
      <c r="G13" s="330"/>
      <c r="H13" s="330"/>
      <c r="I13" s="330"/>
      <c r="J13" s="330"/>
      <c r="K13" s="213"/>
    </row>
    <row r="14" spans="2:11" ht="15" customHeight="1">
      <c r="B14" s="216"/>
      <c r="C14" s="217"/>
      <c r="D14" s="330" t="s">
        <v>360</v>
      </c>
      <c r="E14" s="330"/>
      <c r="F14" s="330"/>
      <c r="G14" s="330"/>
      <c r="H14" s="330"/>
      <c r="I14" s="330"/>
      <c r="J14" s="330"/>
      <c r="K14" s="213"/>
    </row>
    <row r="15" spans="2:11" ht="15" customHeight="1">
      <c r="B15" s="216"/>
      <c r="C15" s="217"/>
      <c r="D15" s="330" t="s">
        <v>361</v>
      </c>
      <c r="E15" s="330"/>
      <c r="F15" s="330"/>
      <c r="G15" s="330"/>
      <c r="H15" s="330"/>
      <c r="I15" s="330"/>
      <c r="J15" s="330"/>
      <c r="K15" s="213"/>
    </row>
    <row r="16" spans="2:11" ht="15" customHeight="1">
      <c r="B16" s="216"/>
      <c r="C16" s="217"/>
      <c r="D16" s="217"/>
      <c r="E16" s="218" t="s">
        <v>76</v>
      </c>
      <c r="F16" s="330" t="s">
        <v>362</v>
      </c>
      <c r="G16" s="330"/>
      <c r="H16" s="330"/>
      <c r="I16" s="330"/>
      <c r="J16" s="330"/>
      <c r="K16" s="213"/>
    </row>
    <row r="17" spans="2:11" ht="15" customHeight="1">
      <c r="B17" s="216"/>
      <c r="C17" s="217"/>
      <c r="D17" s="217"/>
      <c r="E17" s="218" t="s">
        <v>363</v>
      </c>
      <c r="F17" s="330" t="s">
        <v>364</v>
      </c>
      <c r="G17" s="330"/>
      <c r="H17" s="330"/>
      <c r="I17" s="330"/>
      <c r="J17" s="330"/>
      <c r="K17" s="213"/>
    </row>
    <row r="18" spans="2:11" ht="15" customHeight="1">
      <c r="B18" s="216"/>
      <c r="C18" s="217"/>
      <c r="D18" s="217"/>
      <c r="E18" s="218" t="s">
        <v>365</v>
      </c>
      <c r="F18" s="330" t="s">
        <v>366</v>
      </c>
      <c r="G18" s="330"/>
      <c r="H18" s="330"/>
      <c r="I18" s="330"/>
      <c r="J18" s="330"/>
      <c r="K18" s="213"/>
    </row>
    <row r="19" spans="2:11" ht="15" customHeight="1">
      <c r="B19" s="216"/>
      <c r="C19" s="217"/>
      <c r="D19" s="217"/>
      <c r="E19" s="218" t="s">
        <v>367</v>
      </c>
      <c r="F19" s="330" t="s">
        <v>368</v>
      </c>
      <c r="G19" s="330"/>
      <c r="H19" s="330"/>
      <c r="I19" s="330"/>
      <c r="J19" s="330"/>
      <c r="K19" s="213"/>
    </row>
    <row r="20" spans="2:11" ht="15" customHeight="1">
      <c r="B20" s="216"/>
      <c r="C20" s="217"/>
      <c r="D20" s="217"/>
      <c r="E20" s="218" t="s">
        <v>369</v>
      </c>
      <c r="F20" s="330" t="s">
        <v>370</v>
      </c>
      <c r="G20" s="330"/>
      <c r="H20" s="330"/>
      <c r="I20" s="330"/>
      <c r="J20" s="330"/>
      <c r="K20" s="213"/>
    </row>
    <row r="21" spans="2:11" ht="15" customHeight="1">
      <c r="B21" s="216"/>
      <c r="C21" s="217"/>
      <c r="D21" s="217"/>
      <c r="E21" s="218" t="s">
        <v>371</v>
      </c>
      <c r="F21" s="330" t="s">
        <v>372</v>
      </c>
      <c r="G21" s="330"/>
      <c r="H21" s="330"/>
      <c r="I21" s="330"/>
      <c r="J21" s="330"/>
      <c r="K21" s="213"/>
    </row>
    <row r="22" spans="2:11" ht="12.75" customHeight="1">
      <c r="B22" s="216"/>
      <c r="C22" s="217"/>
      <c r="D22" s="217"/>
      <c r="E22" s="217"/>
      <c r="F22" s="217"/>
      <c r="G22" s="217"/>
      <c r="H22" s="217"/>
      <c r="I22" s="217"/>
      <c r="J22" s="217"/>
      <c r="K22" s="213"/>
    </row>
    <row r="23" spans="2:11" ht="15" customHeight="1">
      <c r="B23" s="216"/>
      <c r="C23" s="330" t="s">
        <v>373</v>
      </c>
      <c r="D23" s="330"/>
      <c r="E23" s="330"/>
      <c r="F23" s="330"/>
      <c r="G23" s="330"/>
      <c r="H23" s="330"/>
      <c r="I23" s="330"/>
      <c r="J23" s="330"/>
      <c r="K23" s="213"/>
    </row>
    <row r="24" spans="2:11" ht="15" customHeight="1">
      <c r="B24" s="216"/>
      <c r="C24" s="330" t="s">
        <v>374</v>
      </c>
      <c r="D24" s="330"/>
      <c r="E24" s="330"/>
      <c r="F24" s="330"/>
      <c r="G24" s="330"/>
      <c r="H24" s="330"/>
      <c r="I24" s="330"/>
      <c r="J24" s="330"/>
      <c r="K24" s="213"/>
    </row>
    <row r="25" spans="2:11" ht="15" customHeight="1">
      <c r="B25" s="216"/>
      <c r="C25" s="215"/>
      <c r="D25" s="330" t="s">
        <v>375</v>
      </c>
      <c r="E25" s="330"/>
      <c r="F25" s="330"/>
      <c r="G25" s="330"/>
      <c r="H25" s="330"/>
      <c r="I25" s="330"/>
      <c r="J25" s="330"/>
      <c r="K25" s="213"/>
    </row>
    <row r="26" spans="2:11" ht="15" customHeight="1">
      <c r="B26" s="216"/>
      <c r="C26" s="217"/>
      <c r="D26" s="330" t="s">
        <v>376</v>
      </c>
      <c r="E26" s="330"/>
      <c r="F26" s="330"/>
      <c r="G26" s="330"/>
      <c r="H26" s="330"/>
      <c r="I26" s="330"/>
      <c r="J26" s="330"/>
      <c r="K26" s="213"/>
    </row>
    <row r="27" spans="2:11" ht="12.75" customHeight="1">
      <c r="B27" s="216"/>
      <c r="C27" s="217"/>
      <c r="D27" s="217"/>
      <c r="E27" s="217"/>
      <c r="F27" s="217"/>
      <c r="G27" s="217"/>
      <c r="H27" s="217"/>
      <c r="I27" s="217"/>
      <c r="J27" s="217"/>
      <c r="K27" s="213"/>
    </row>
    <row r="28" spans="2:11" ht="15" customHeight="1">
      <c r="B28" s="216"/>
      <c r="C28" s="217"/>
      <c r="D28" s="330" t="s">
        <v>377</v>
      </c>
      <c r="E28" s="330"/>
      <c r="F28" s="330"/>
      <c r="G28" s="330"/>
      <c r="H28" s="330"/>
      <c r="I28" s="330"/>
      <c r="J28" s="330"/>
      <c r="K28" s="213"/>
    </row>
    <row r="29" spans="2:11" ht="15" customHeight="1">
      <c r="B29" s="216"/>
      <c r="C29" s="217"/>
      <c r="D29" s="330" t="s">
        <v>378</v>
      </c>
      <c r="E29" s="330"/>
      <c r="F29" s="330"/>
      <c r="G29" s="330"/>
      <c r="H29" s="330"/>
      <c r="I29" s="330"/>
      <c r="J29" s="330"/>
      <c r="K29" s="213"/>
    </row>
    <row r="30" spans="2:11" ht="12.75" customHeight="1">
      <c r="B30" s="216"/>
      <c r="C30" s="217"/>
      <c r="D30" s="217"/>
      <c r="E30" s="217"/>
      <c r="F30" s="217"/>
      <c r="G30" s="217"/>
      <c r="H30" s="217"/>
      <c r="I30" s="217"/>
      <c r="J30" s="217"/>
      <c r="K30" s="213"/>
    </row>
    <row r="31" spans="2:11" ht="15" customHeight="1">
      <c r="B31" s="216"/>
      <c r="C31" s="217"/>
      <c r="D31" s="330" t="s">
        <v>379</v>
      </c>
      <c r="E31" s="330"/>
      <c r="F31" s="330"/>
      <c r="G31" s="330"/>
      <c r="H31" s="330"/>
      <c r="I31" s="330"/>
      <c r="J31" s="330"/>
      <c r="K31" s="213"/>
    </row>
    <row r="32" spans="2:11" ht="15" customHeight="1">
      <c r="B32" s="216"/>
      <c r="C32" s="217"/>
      <c r="D32" s="330" t="s">
        <v>380</v>
      </c>
      <c r="E32" s="330"/>
      <c r="F32" s="330"/>
      <c r="G32" s="330"/>
      <c r="H32" s="330"/>
      <c r="I32" s="330"/>
      <c r="J32" s="330"/>
      <c r="K32" s="213"/>
    </row>
    <row r="33" spans="2:11" ht="15" customHeight="1">
      <c r="B33" s="216"/>
      <c r="C33" s="217"/>
      <c r="D33" s="330" t="s">
        <v>381</v>
      </c>
      <c r="E33" s="330"/>
      <c r="F33" s="330"/>
      <c r="G33" s="330"/>
      <c r="H33" s="330"/>
      <c r="I33" s="330"/>
      <c r="J33" s="330"/>
      <c r="K33" s="213"/>
    </row>
    <row r="34" spans="2:11" ht="15" customHeight="1">
      <c r="B34" s="216"/>
      <c r="C34" s="217"/>
      <c r="D34" s="215"/>
      <c r="E34" s="219" t="s">
        <v>103</v>
      </c>
      <c r="F34" s="215"/>
      <c r="G34" s="330" t="s">
        <v>382</v>
      </c>
      <c r="H34" s="330"/>
      <c r="I34" s="330"/>
      <c r="J34" s="330"/>
      <c r="K34" s="213"/>
    </row>
    <row r="35" spans="2:11" ht="30.75" customHeight="1">
      <c r="B35" s="216"/>
      <c r="C35" s="217"/>
      <c r="D35" s="215"/>
      <c r="E35" s="219" t="s">
        <v>383</v>
      </c>
      <c r="F35" s="215"/>
      <c r="G35" s="330" t="s">
        <v>384</v>
      </c>
      <c r="H35" s="330"/>
      <c r="I35" s="330"/>
      <c r="J35" s="330"/>
      <c r="K35" s="213"/>
    </row>
    <row r="36" spans="2:11" ht="15" customHeight="1">
      <c r="B36" s="216"/>
      <c r="C36" s="217"/>
      <c r="D36" s="215"/>
      <c r="E36" s="219" t="s">
        <v>51</v>
      </c>
      <c r="F36" s="215"/>
      <c r="G36" s="330" t="s">
        <v>385</v>
      </c>
      <c r="H36" s="330"/>
      <c r="I36" s="330"/>
      <c r="J36" s="330"/>
      <c r="K36" s="213"/>
    </row>
    <row r="37" spans="2:11" ht="15" customHeight="1">
      <c r="B37" s="216"/>
      <c r="C37" s="217"/>
      <c r="D37" s="215"/>
      <c r="E37" s="219" t="s">
        <v>104</v>
      </c>
      <c r="F37" s="215"/>
      <c r="G37" s="330" t="s">
        <v>386</v>
      </c>
      <c r="H37" s="330"/>
      <c r="I37" s="330"/>
      <c r="J37" s="330"/>
      <c r="K37" s="213"/>
    </row>
    <row r="38" spans="2:11" ht="15" customHeight="1">
      <c r="B38" s="216"/>
      <c r="C38" s="217"/>
      <c r="D38" s="215"/>
      <c r="E38" s="219" t="s">
        <v>105</v>
      </c>
      <c r="F38" s="215"/>
      <c r="G38" s="330" t="s">
        <v>387</v>
      </c>
      <c r="H38" s="330"/>
      <c r="I38" s="330"/>
      <c r="J38" s="330"/>
      <c r="K38" s="213"/>
    </row>
    <row r="39" spans="2:11" ht="15" customHeight="1">
      <c r="B39" s="216"/>
      <c r="C39" s="217"/>
      <c r="D39" s="215"/>
      <c r="E39" s="219" t="s">
        <v>106</v>
      </c>
      <c r="F39" s="215"/>
      <c r="G39" s="330" t="s">
        <v>388</v>
      </c>
      <c r="H39" s="330"/>
      <c r="I39" s="330"/>
      <c r="J39" s="330"/>
      <c r="K39" s="213"/>
    </row>
    <row r="40" spans="2:11" ht="15" customHeight="1">
      <c r="B40" s="216"/>
      <c r="C40" s="217"/>
      <c r="D40" s="215"/>
      <c r="E40" s="219" t="s">
        <v>389</v>
      </c>
      <c r="F40" s="215"/>
      <c r="G40" s="330" t="s">
        <v>390</v>
      </c>
      <c r="H40" s="330"/>
      <c r="I40" s="330"/>
      <c r="J40" s="330"/>
      <c r="K40" s="213"/>
    </row>
    <row r="41" spans="2:11" ht="15" customHeight="1">
      <c r="B41" s="216"/>
      <c r="C41" s="217"/>
      <c r="D41" s="215"/>
      <c r="E41" s="219"/>
      <c r="F41" s="215"/>
      <c r="G41" s="330" t="s">
        <v>391</v>
      </c>
      <c r="H41" s="330"/>
      <c r="I41" s="330"/>
      <c r="J41" s="330"/>
      <c r="K41" s="213"/>
    </row>
    <row r="42" spans="2:11" ht="15" customHeight="1">
      <c r="B42" s="216"/>
      <c r="C42" s="217"/>
      <c r="D42" s="215"/>
      <c r="E42" s="219" t="s">
        <v>392</v>
      </c>
      <c r="F42" s="215"/>
      <c r="G42" s="330" t="s">
        <v>393</v>
      </c>
      <c r="H42" s="330"/>
      <c r="I42" s="330"/>
      <c r="J42" s="330"/>
      <c r="K42" s="213"/>
    </row>
    <row r="43" spans="2:11" ht="15" customHeight="1">
      <c r="B43" s="216"/>
      <c r="C43" s="217"/>
      <c r="D43" s="215"/>
      <c r="E43" s="219" t="s">
        <v>108</v>
      </c>
      <c r="F43" s="215"/>
      <c r="G43" s="330" t="s">
        <v>394</v>
      </c>
      <c r="H43" s="330"/>
      <c r="I43" s="330"/>
      <c r="J43" s="330"/>
      <c r="K43" s="213"/>
    </row>
    <row r="44" spans="2:11" ht="12.75" customHeight="1">
      <c r="B44" s="216"/>
      <c r="C44" s="217"/>
      <c r="D44" s="215"/>
      <c r="E44" s="215"/>
      <c r="F44" s="215"/>
      <c r="G44" s="215"/>
      <c r="H44" s="215"/>
      <c r="I44" s="215"/>
      <c r="J44" s="215"/>
      <c r="K44" s="213"/>
    </row>
    <row r="45" spans="2:11" ht="15" customHeight="1">
      <c r="B45" s="216"/>
      <c r="C45" s="217"/>
      <c r="D45" s="330" t="s">
        <v>395</v>
      </c>
      <c r="E45" s="330"/>
      <c r="F45" s="330"/>
      <c r="G45" s="330"/>
      <c r="H45" s="330"/>
      <c r="I45" s="330"/>
      <c r="J45" s="330"/>
      <c r="K45" s="213"/>
    </row>
    <row r="46" spans="2:11" ht="15" customHeight="1">
      <c r="B46" s="216"/>
      <c r="C46" s="217"/>
      <c r="D46" s="217"/>
      <c r="E46" s="330" t="s">
        <v>396</v>
      </c>
      <c r="F46" s="330"/>
      <c r="G46" s="330"/>
      <c r="H46" s="330"/>
      <c r="I46" s="330"/>
      <c r="J46" s="330"/>
      <c r="K46" s="213"/>
    </row>
    <row r="47" spans="2:11" ht="15" customHeight="1">
      <c r="B47" s="216"/>
      <c r="C47" s="217"/>
      <c r="D47" s="217"/>
      <c r="E47" s="330" t="s">
        <v>397</v>
      </c>
      <c r="F47" s="330"/>
      <c r="G47" s="330"/>
      <c r="H47" s="330"/>
      <c r="I47" s="330"/>
      <c r="J47" s="330"/>
      <c r="K47" s="213"/>
    </row>
    <row r="48" spans="2:11" ht="15" customHeight="1">
      <c r="B48" s="216"/>
      <c r="C48" s="217"/>
      <c r="D48" s="217"/>
      <c r="E48" s="330" t="s">
        <v>398</v>
      </c>
      <c r="F48" s="330"/>
      <c r="G48" s="330"/>
      <c r="H48" s="330"/>
      <c r="I48" s="330"/>
      <c r="J48" s="330"/>
      <c r="K48" s="213"/>
    </row>
    <row r="49" spans="2:11" ht="15" customHeight="1">
      <c r="B49" s="216"/>
      <c r="C49" s="217"/>
      <c r="D49" s="330" t="s">
        <v>399</v>
      </c>
      <c r="E49" s="330"/>
      <c r="F49" s="330"/>
      <c r="G49" s="330"/>
      <c r="H49" s="330"/>
      <c r="I49" s="330"/>
      <c r="J49" s="330"/>
      <c r="K49" s="213"/>
    </row>
    <row r="50" spans="2:11" ht="25.5" customHeight="1">
      <c r="B50" s="212"/>
      <c r="C50" s="332" t="s">
        <v>400</v>
      </c>
      <c r="D50" s="332"/>
      <c r="E50" s="332"/>
      <c r="F50" s="332"/>
      <c r="G50" s="332"/>
      <c r="H50" s="332"/>
      <c r="I50" s="332"/>
      <c r="J50" s="332"/>
      <c r="K50" s="213"/>
    </row>
    <row r="51" spans="2:11" ht="5.25" customHeight="1">
      <c r="B51" s="212"/>
      <c r="C51" s="214"/>
      <c r="D51" s="214"/>
      <c r="E51" s="214"/>
      <c r="F51" s="214"/>
      <c r="G51" s="214"/>
      <c r="H51" s="214"/>
      <c r="I51" s="214"/>
      <c r="J51" s="214"/>
      <c r="K51" s="213"/>
    </row>
    <row r="52" spans="2:11" ht="15" customHeight="1">
      <c r="B52" s="212"/>
      <c r="C52" s="330" t="s">
        <v>401</v>
      </c>
      <c r="D52" s="330"/>
      <c r="E52" s="330"/>
      <c r="F52" s="330"/>
      <c r="G52" s="330"/>
      <c r="H52" s="330"/>
      <c r="I52" s="330"/>
      <c r="J52" s="330"/>
      <c r="K52" s="213"/>
    </row>
    <row r="53" spans="2:11" ht="15" customHeight="1">
      <c r="B53" s="212"/>
      <c r="C53" s="330" t="s">
        <v>402</v>
      </c>
      <c r="D53" s="330"/>
      <c r="E53" s="330"/>
      <c r="F53" s="330"/>
      <c r="G53" s="330"/>
      <c r="H53" s="330"/>
      <c r="I53" s="330"/>
      <c r="J53" s="330"/>
      <c r="K53" s="213"/>
    </row>
    <row r="54" spans="2:11" ht="12.75" customHeight="1">
      <c r="B54" s="212"/>
      <c r="C54" s="215"/>
      <c r="D54" s="215"/>
      <c r="E54" s="215"/>
      <c r="F54" s="215"/>
      <c r="G54" s="215"/>
      <c r="H54" s="215"/>
      <c r="I54" s="215"/>
      <c r="J54" s="215"/>
      <c r="K54" s="213"/>
    </row>
    <row r="55" spans="2:11" ht="15" customHeight="1">
      <c r="B55" s="212"/>
      <c r="C55" s="330" t="s">
        <v>403</v>
      </c>
      <c r="D55" s="330"/>
      <c r="E55" s="330"/>
      <c r="F55" s="330"/>
      <c r="G55" s="330"/>
      <c r="H55" s="330"/>
      <c r="I55" s="330"/>
      <c r="J55" s="330"/>
      <c r="K55" s="213"/>
    </row>
    <row r="56" spans="2:11" ht="15" customHeight="1">
      <c r="B56" s="212"/>
      <c r="C56" s="217"/>
      <c r="D56" s="330" t="s">
        <v>404</v>
      </c>
      <c r="E56" s="330"/>
      <c r="F56" s="330"/>
      <c r="G56" s="330"/>
      <c r="H56" s="330"/>
      <c r="I56" s="330"/>
      <c r="J56" s="330"/>
      <c r="K56" s="213"/>
    </row>
    <row r="57" spans="2:11" ht="15" customHeight="1">
      <c r="B57" s="212"/>
      <c r="C57" s="217"/>
      <c r="D57" s="330" t="s">
        <v>405</v>
      </c>
      <c r="E57" s="330"/>
      <c r="F57" s="330"/>
      <c r="G57" s="330"/>
      <c r="H57" s="330"/>
      <c r="I57" s="330"/>
      <c r="J57" s="330"/>
      <c r="K57" s="213"/>
    </row>
    <row r="58" spans="2:11" ht="15" customHeight="1">
      <c r="B58" s="212"/>
      <c r="C58" s="217"/>
      <c r="D58" s="330" t="s">
        <v>406</v>
      </c>
      <c r="E58" s="330"/>
      <c r="F58" s="330"/>
      <c r="G58" s="330"/>
      <c r="H58" s="330"/>
      <c r="I58" s="330"/>
      <c r="J58" s="330"/>
      <c r="K58" s="213"/>
    </row>
    <row r="59" spans="2:11" ht="15" customHeight="1">
      <c r="B59" s="212"/>
      <c r="C59" s="217"/>
      <c r="D59" s="330" t="s">
        <v>407</v>
      </c>
      <c r="E59" s="330"/>
      <c r="F59" s="330"/>
      <c r="G59" s="330"/>
      <c r="H59" s="330"/>
      <c r="I59" s="330"/>
      <c r="J59" s="330"/>
      <c r="K59" s="213"/>
    </row>
    <row r="60" spans="2:11" ht="15" customHeight="1">
      <c r="B60" s="212"/>
      <c r="C60" s="217"/>
      <c r="D60" s="334" t="s">
        <v>408</v>
      </c>
      <c r="E60" s="334"/>
      <c r="F60" s="334"/>
      <c r="G60" s="334"/>
      <c r="H60" s="334"/>
      <c r="I60" s="334"/>
      <c r="J60" s="334"/>
      <c r="K60" s="213"/>
    </row>
    <row r="61" spans="2:11" ht="15" customHeight="1">
      <c r="B61" s="212"/>
      <c r="C61" s="217"/>
      <c r="D61" s="330" t="s">
        <v>409</v>
      </c>
      <c r="E61" s="330"/>
      <c r="F61" s="330"/>
      <c r="G61" s="330"/>
      <c r="H61" s="330"/>
      <c r="I61" s="330"/>
      <c r="J61" s="330"/>
      <c r="K61" s="213"/>
    </row>
    <row r="62" spans="2:11" ht="12.75" customHeight="1">
      <c r="B62" s="212"/>
      <c r="C62" s="217"/>
      <c r="D62" s="217"/>
      <c r="E62" s="220"/>
      <c r="F62" s="217"/>
      <c r="G62" s="217"/>
      <c r="H62" s="217"/>
      <c r="I62" s="217"/>
      <c r="J62" s="217"/>
      <c r="K62" s="213"/>
    </row>
    <row r="63" spans="2:11" ht="15" customHeight="1">
      <c r="B63" s="212"/>
      <c r="C63" s="217"/>
      <c r="D63" s="330" t="s">
        <v>410</v>
      </c>
      <c r="E63" s="330"/>
      <c r="F63" s="330"/>
      <c r="G63" s="330"/>
      <c r="H63" s="330"/>
      <c r="I63" s="330"/>
      <c r="J63" s="330"/>
      <c r="K63" s="213"/>
    </row>
    <row r="64" spans="2:11" ht="15" customHeight="1">
      <c r="B64" s="212"/>
      <c r="C64" s="217"/>
      <c r="D64" s="334" t="s">
        <v>411</v>
      </c>
      <c r="E64" s="334"/>
      <c r="F64" s="334"/>
      <c r="G64" s="334"/>
      <c r="H64" s="334"/>
      <c r="I64" s="334"/>
      <c r="J64" s="334"/>
      <c r="K64" s="213"/>
    </row>
    <row r="65" spans="2:11" ht="15" customHeight="1">
      <c r="B65" s="212"/>
      <c r="C65" s="217"/>
      <c r="D65" s="330" t="s">
        <v>412</v>
      </c>
      <c r="E65" s="330"/>
      <c r="F65" s="330"/>
      <c r="G65" s="330"/>
      <c r="H65" s="330"/>
      <c r="I65" s="330"/>
      <c r="J65" s="330"/>
      <c r="K65" s="213"/>
    </row>
    <row r="66" spans="2:11" ht="15" customHeight="1">
      <c r="B66" s="212"/>
      <c r="C66" s="217"/>
      <c r="D66" s="330" t="s">
        <v>413</v>
      </c>
      <c r="E66" s="330"/>
      <c r="F66" s="330"/>
      <c r="G66" s="330"/>
      <c r="H66" s="330"/>
      <c r="I66" s="330"/>
      <c r="J66" s="330"/>
      <c r="K66" s="213"/>
    </row>
    <row r="67" spans="2:11" ht="15" customHeight="1">
      <c r="B67" s="212"/>
      <c r="C67" s="217"/>
      <c r="D67" s="330" t="s">
        <v>414</v>
      </c>
      <c r="E67" s="330"/>
      <c r="F67" s="330"/>
      <c r="G67" s="330"/>
      <c r="H67" s="330"/>
      <c r="I67" s="330"/>
      <c r="J67" s="330"/>
      <c r="K67" s="213"/>
    </row>
    <row r="68" spans="2:11" ht="15" customHeight="1">
      <c r="B68" s="212"/>
      <c r="C68" s="217"/>
      <c r="D68" s="330" t="s">
        <v>415</v>
      </c>
      <c r="E68" s="330"/>
      <c r="F68" s="330"/>
      <c r="G68" s="330"/>
      <c r="H68" s="330"/>
      <c r="I68" s="330"/>
      <c r="J68" s="330"/>
      <c r="K68" s="213"/>
    </row>
    <row r="69" spans="2:11" ht="12.75" customHeight="1">
      <c r="B69" s="221"/>
      <c r="C69" s="222"/>
      <c r="D69" s="222"/>
      <c r="E69" s="222"/>
      <c r="F69" s="222"/>
      <c r="G69" s="222"/>
      <c r="H69" s="222"/>
      <c r="I69" s="222"/>
      <c r="J69" s="222"/>
      <c r="K69" s="223"/>
    </row>
    <row r="70" spans="2:11" ht="18.75" customHeight="1">
      <c r="B70" s="224"/>
      <c r="C70" s="224"/>
      <c r="D70" s="224"/>
      <c r="E70" s="224"/>
      <c r="F70" s="224"/>
      <c r="G70" s="224"/>
      <c r="H70" s="224"/>
      <c r="I70" s="224"/>
      <c r="J70" s="224"/>
      <c r="K70" s="225"/>
    </row>
    <row r="71" spans="2:11" ht="18.75" customHeight="1">
      <c r="B71" s="225"/>
      <c r="C71" s="225"/>
      <c r="D71" s="225"/>
      <c r="E71" s="225"/>
      <c r="F71" s="225"/>
      <c r="G71" s="225"/>
      <c r="H71" s="225"/>
      <c r="I71" s="225"/>
      <c r="J71" s="225"/>
      <c r="K71" s="225"/>
    </row>
    <row r="72" spans="2:11" ht="7.5" customHeight="1">
      <c r="B72" s="226"/>
      <c r="C72" s="227"/>
      <c r="D72" s="227"/>
      <c r="E72" s="227"/>
      <c r="F72" s="227"/>
      <c r="G72" s="227"/>
      <c r="H72" s="227"/>
      <c r="I72" s="227"/>
      <c r="J72" s="227"/>
      <c r="K72" s="228"/>
    </row>
    <row r="73" spans="2:11" ht="45" customHeight="1">
      <c r="B73" s="229"/>
      <c r="C73" s="335" t="s">
        <v>84</v>
      </c>
      <c r="D73" s="335"/>
      <c r="E73" s="335"/>
      <c r="F73" s="335"/>
      <c r="G73" s="335"/>
      <c r="H73" s="335"/>
      <c r="I73" s="335"/>
      <c r="J73" s="335"/>
      <c r="K73" s="230"/>
    </row>
    <row r="74" spans="2:11" ht="17.25" customHeight="1">
      <c r="B74" s="229"/>
      <c r="C74" s="231" t="s">
        <v>416</v>
      </c>
      <c r="D74" s="231"/>
      <c r="E74" s="231"/>
      <c r="F74" s="231" t="s">
        <v>417</v>
      </c>
      <c r="G74" s="232"/>
      <c r="H74" s="231" t="s">
        <v>104</v>
      </c>
      <c r="I74" s="231" t="s">
        <v>55</v>
      </c>
      <c r="J74" s="231" t="s">
        <v>418</v>
      </c>
      <c r="K74" s="230"/>
    </row>
    <row r="75" spans="2:11" ht="17.25" customHeight="1">
      <c r="B75" s="229"/>
      <c r="C75" s="233" t="s">
        <v>419</v>
      </c>
      <c r="D75" s="233"/>
      <c r="E75" s="233"/>
      <c r="F75" s="234" t="s">
        <v>420</v>
      </c>
      <c r="G75" s="235"/>
      <c r="H75" s="233"/>
      <c r="I75" s="233"/>
      <c r="J75" s="233" t="s">
        <v>421</v>
      </c>
      <c r="K75" s="230"/>
    </row>
    <row r="76" spans="2:11" ht="5.25" customHeight="1">
      <c r="B76" s="229"/>
      <c r="C76" s="236"/>
      <c r="D76" s="236"/>
      <c r="E76" s="236"/>
      <c r="F76" s="236"/>
      <c r="G76" s="237"/>
      <c r="H76" s="236"/>
      <c r="I76" s="236"/>
      <c r="J76" s="236"/>
      <c r="K76" s="230"/>
    </row>
    <row r="77" spans="2:11" ht="15" customHeight="1">
      <c r="B77" s="229"/>
      <c r="C77" s="219" t="s">
        <v>51</v>
      </c>
      <c r="D77" s="236"/>
      <c r="E77" s="236"/>
      <c r="F77" s="238" t="s">
        <v>422</v>
      </c>
      <c r="G77" s="237"/>
      <c r="H77" s="219" t="s">
        <v>423</v>
      </c>
      <c r="I77" s="219" t="s">
        <v>424</v>
      </c>
      <c r="J77" s="219">
        <v>20</v>
      </c>
      <c r="K77" s="230"/>
    </row>
    <row r="78" spans="2:11" ht="15" customHeight="1">
      <c r="B78" s="229"/>
      <c r="C78" s="219" t="s">
        <v>425</v>
      </c>
      <c r="D78" s="219"/>
      <c r="E78" s="219"/>
      <c r="F78" s="238" t="s">
        <v>422</v>
      </c>
      <c r="G78" s="237"/>
      <c r="H78" s="219" t="s">
        <v>426</v>
      </c>
      <c r="I78" s="219" t="s">
        <v>424</v>
      </c>
      <c r="J78" s="219">
        <v>120</v>
      </c>
      <c r="K78" s="230"/>
    </row>
    <row r="79" spans="2:11" ht="15" customHeight="1">
      <c r="B79" s="239"/>
      <c r="C79" s="219" t="s">
        <v>427</v>
      </c>
      <c r="D79" s="219"/>
      <c r="E79" s="219"/>
      <c r="F79" s="238" t="s">
        <v>428</v>
      </c>
      <c r="G79" s="237"/>
      <c r="H79" s="219" t="s">
        <v>429</v>
      </c>
      <c r="I79" s="219" t="s">
        <v>424</v>
      </c>
      <c r="J79" s="219">
        <v>50</v>
      </c>
      <c r="K79" s="230"/>
    </row>
    <row r="80" spans="2:11" ht="15" customHeight="1">
      <c r="B80" s="239"/>
      <c r="C80" s="219" t="s">
        <v>430</v>
      </c>
      <c r="D80" s="219"/>
      <c r="E80" s="219"/>
      <c r="F80" s="238" t="s">
        <v>422</v>
      </c>
      <c r="G80" s="237"/>
      <c r="H80" s="219" t="s">
        <v>431</v>
      </c>
      <c r="I80" s="219" t="s">
        <v>432</v>
      </c>
      <c r="J80" s="219"/>
      <c r="K80" s="230"/>
    </row>
    <row r="81" spans="2:11" ht="15" customHeight="1">
      <c r="B81" s="239"/>
      <c r="C81" s="240" t="s">
        <v>433</v>
      </c>
      <c r="D81" s="240"/>
      <c r="E81" s="240"/>
      <c r="F81" s="241" t="s">
        <v>428</v>
      </c>
      <c r="G81" s="240"/>
      <c r="H81" s="240" t="s">
        <v>434</v>
      </c>
      <c r="I81" s="240" t="s">
        <v>424</v>
      </c>
      <c r="J81" s="240">
        <v>15</v>
      </c>
      <c r="K81" s="230"/>
    </row>
    <row r="82" spans="2:11" ht="15" customHeight="1">
      <c r="B82" s="239"/>
      <c r="C82" s="240" t="s">
        <v>435</v>
      </c>
      <c r="D82" s="240"/>
      <c r="E82" s="240"/>
      <c r="F82" s="241" t="s">
        <v>428</v>
      </c>
      <c r="G82" s="240"/>
      <c r="H82" s="240" t="s">
        <v>436</v>
      </c>
      <c r="I82" s="240" t="s">
        <v>424</v>
      </c>
      <c r="J82" s="240">
        <v>15</v>
      </c>
      <c r="K82" s="230"/>
    </row>
    <row r="83" spans="2:11" ht="15" customHeight="1">
      <c r="B83" s="239"/>
      <c r="C83" s="240" t="s">
        <v>437</v>
      </c>
      <c r="D83" s="240"/>
      <c r="E83" s="240"/>
      <c r="F83" s="241" t="s">
        <v>428</v>
      </c>
      <c r="G83" s="240"/>
      <c r="H83" s="240" t="s">
        <v>438</v>
      </c>
      <c r="I83" s="240" t="s">
        <v>424</v>
      </c>
      <c r="J83" s="240">
        <v>20</v>
      </c>
      <c r="K83" s="230"/>
    </row>
    <row r="84" spans="2:11" ht="15" customHeight="1">
      <c r="B84" s="239"/>
      <c r="C84" s="240" t="s">
        <v>439</v>
      </c>
      <c r="D84" s="240"/>
      <c r="E84" s="240"/>
      <c r="F84" s="241" t="s">
        <v>428</v>
      </c>
      <c r="G84" s="240"/>
      <c r="H84" s="240" t="s">
        <v>440</v>
      </c>
      <c r="I84" s="240" t="s">
        <v>424</v>
      </c>
      <c r="J84" s="240">
        <v>20</v>
      </c>
      <c r="K84" s="230"/>
    </row>
    <row r="85" spans="2:11" ht="15" customHeight="1">
      <c r="B85" s="239"/>
      <c r="C85" s="219" t="s">
        <v>441</v>
      </c>
      <c r="D85" s="219"/>
      <c r="E85" s="219"/>
      <c r="F85" s="238" t="s">
        <v>428</v>
      </c>
      <c r="G85" s="237"/>
      <c r="H85" s="219" t="s">
        <v>442</v>
      </c>
      <c r="I85" s="219" t="s">
        <v>424</v>
      </c>
      <c r="J85" s="219">
        <v>50</v>
      </c>
      <c r="K85" s="230"/>
    </row>
    <row r="86" spans="2:11" ht="15" customHeight="1">
      <c r="B86" s="239"/>
      <c r="C86" s="219" t="s">
        <v>443</v>
      </c>
      <c r="D86" s="219"/>
      <c r="E86" s="219"/>
      <c r="F86" s="238" t="s">
        <v>428</v>
      </c>
      <c r="G86" s="237"/>
      <c r="H86" s="219" t="s">
        <v>444</v>
      </c>
      <c r="I86" s="219" t="s">
        <v>424</v>
      </c>
      <c r="J86" s="219">
        <v>20</v>
      </c>
      <c r="K86" s="230"/>
    </row>
    <row r="87" spans="2:11" ht="15" customHeight="1">
      <c r="B87" s="239"/>
      <c r="C87" s="219" t="s">
        <v>445</v>
      </c>
      <c r="D87" s="219"/>
      <c r="E87" s="219"/>
      <c r="F87" s="238" t="s">
        <v>428</v>
      </c>
      <c r="G87" s="237"/>
      <c r="H87" s="219" t="s">
        <v>446</v>
      </c>
      <c r="I87" s="219" t="s">
        <v>424</v>
      </c>
      <c r="J87" s="219">
        <v>20</v>
      </c>
      <c r="K87" s="230"/>
    </row>
    <row r="88" spans="2:11" ht="15" customHeight="1">
      <c r="B88" s="239"/>
      <c r="C88" s="219" t="s">
        <v>447</v>
      </c>
      <c r="D88" s="219"/>
      <c r="E88" s="219"/>
      <c r="F88" s="238" t="s">
        <v>428</v>
      </c>
      <c r="G88" s="237"/>
      <c r="H88" s="219" t="s">
        <v>448</v>
      </c>
      <c r="I88" s="219" t="s">
        <v>424</v>
      </c>
      <c r="J88" s="219">
        <v>50</v>
      </c>
      <c r="K88" s="230"/>
    </row>
    <row r="89" spans="2:11" ht="15" customHeight="1">
      <c r="B89" s="239"/>
      <c r="C89" s="219" t="s">
        <v>449</v>
      </c>
      <c r="D89" s="219"/>
      <c r="E89" s="219"/>
      <c r="F89" s="238" t="s">
        <v>428</v>
      </c>
      <c r="G89" s="237"/>
      <c r="H89" s="219" t="s">
        <v>449</v>
      </c>
      <c r="I89" s="219" t="s">
        <v>424</v>
      </c>
      <c r="J89" s="219">
        <v>50</v>
      </c>
      <c r="K89" s="230"/>
    </row>
    <row r="90" spans="2:11" ht="15" customHeight="1">
      <c r="B90" s="239"/>
      <c r="C90" s="219" t="s">
        <v>109</v>
      </c>
      <c r="D90" s="219"/>
      <c r="E90" s="219"/>
      <c r="F90" s="238" t="s">
        <v>428</v>
      </c>
      <c r="G90" s="237"/>
      <c r="H90" s="219" t="s">
        <v>450</v>
      </c>
      <c r="I90" s="219" t="s">
        <v>424</v>
      </c>
      <c r="J90" s="219">
        <v>255</v>
      </c>
      <c r="K90" s="230"/>
    </row>
    <row r="91" spans="2:11" ht="15" customHeight="1">
      <c r="B91" s="239"/>
      <c r="C91" s="219" t="s">
        <v>451</v>
      </c>
      <c r="D91" s="219"/>
      <c r="E91" s="219"/>
      <c r="F91" s="238" t="s">
        <v>422</v>
      </c>
      <c r="G91" s="237"/>
      <c r="H91" s="219" t="s">
        <v>452</v>
      </c>
      <c r="I91" s="219" t="s">
        <v>453</v>
      </c>
      <c r="J91" s="219"/>
      <c r="K91" s="230"/>
    </row>
    <row r="92" spans="2:11" ht="15" customHeight="1">
      <c r="B92" s="239"/>
      <c r="C92" s="219" t="s">
        <v>454</v>
      </c>
      <c r="D92" s="219"/>
      <c r="E92" s="219"/>
      <c r="F92" s="238" t="s">
        <v>422</v>
      </c>
      <c r="G92" s="237"/>
      <c r="H92" s="219" t="s">
        <v>455</v>
      </c>
      <c r="I92" s="219" t="s">
        <v>456</v>
      </c>
      <c r="J92" s="219"/>
      <c r="K92" s="230"/>
    </row>
    <row r="93" spans="2:11" ht="15" customHeight="1">
      <c r="B93" s="239"/>
      <c r="C93" s="219" t="s">
        <v>457</v>
      </c>
      <c r="D93" s="219"/>
      <c r="E93" s="219"/>
      <c r="F93" s="238" t="s">
        <v>422</v>
      </c>
      <c r="G93" s="237"/>
      <c r="H93" s="219" t="s">
        <v>457</v>
      </c>
      <c r="I93" s="219" t="s">
        <v>456</v>
      </c>
      <c r="J93" s="219"/>
      <c r="K93" s="230"/>
    </row>
    <row r="94" spans="2:11" ht="15" customHeight="1">
      <c r="B94" s="239"/>
      <c r="C94" s="219" t="s">
        <v>36</v>
      </c>
      <c r="D94" s="219"/>
      <c r="E94" s="219"/>
      <c r="F94" s="238" t="s">
        <v>422</v>
      </c>
      <c r="G94" s="237"/>
      <c r="H94" s="219" t="s">
        <v>458</v>
      </c>
      <c r="I94" s="219" t="s">
        <v>456</v>
      </c>
      <c r="J94" s="219"/>
      <c r="K94" s="230"/>
    </row>
    <row r="95" spans="2:11" ht="15" customHeight="1">
      <c r="B95" s="239"/>
      <c r="C95" s="219" t="s">
        <v>46</v>
      </c>
      <c r="D95" s="219"/>
      <c r="E95" s="219"/>
      <c r="F95" s="238" t="s">
        <v>422</v>
      </c>
      <c r="G95" s="237"/>
      <c r="H95" s="219" t="s">
        <v>459</v>
      </c>
      <c r="I95" s="219" t="s">
        <v>456</v>
      </c>
      <c r="J95" s="219"/>
      <c r="K95" s="230"/>
    </row>
    <row r="96" spans="2:11" ht="15" customHeight="1">
      <c r="B96" s="242"/>
      <c r="C96" s="243"/>
      <c r="D96" s="243"/>
      <c r="E96" s="243"/>
      <c r="F96" s="243"/>
      <c r="G96" s="243"/>
      <c r="H96" s="243"/>
      <c r="I96" s="243"/>
      <c r="J96" s="243"/>
      <c r="K96" s="244"/>
    </row>
    <row r="97" spans="2:11" ht="18.75" customHeight="1">
      <c r="B97" s="245"/>
      <c r="C97" s="246"/>
      <c r="D97" s="246"/>
      <c r="E97" s="246"/>
      <c r="F97" s="246"/>
      <c r="G97" s="246"/>
      <c r="H97" s="246"/>
      <c r="I97" s="246"/>
      <c r="J97" s="246"/>
      <c r="K97" s="245"/>
    </row>
    <row r="98" spans="2:11" ht="18.75" customHeight="1">
      <c r="B98" s="225"/>
      <c r="C98" s="225"/>
      <c r="D98" s="225"/>
      <c r="E98" s="225"/>
      <c r="F98" s="225"/>
      <c r="G98" s="225"/>
      <c r="H98" s="225"/>
      <c r="I98" s="225"/>
      <c r="J98" s="225"/>
      <c r="K98" s="225"/>
    </row>
    <row r="99" spans="2:11" ht="7.5" customHeight="1">
      <c r="B99" s="226"/>
      <c r="C99" s="227"/>
      <c r="D99" s="227"/>
      <c r="E99" s="227"/>
      <c r="F99" s="227"/>
      <c r="G99" s="227"/>
      <c r="H99" s="227"/>
      <c r="I99" s="227"/>
      <c r="J99" s="227"/>
      <c r="K99" s="228"/>
    </row>
    <row r="100" spans="2:11" ht="45" customHeight="1">
      <c r="B100" s="229"/>
      <c r="C100" s="335" t="s">
        <v>460</v>
      </c>
      <c r="D100" s="335"/>
      <c r="E100" s="335"/>
      <c r="F100" s="335"/>
      <c r="G100" s="335"/>
      <c r="H100" s="335"/>
      <c r="I100" s="335"/>
      <c r="J100" s="335"/>
      <c r="K100" s="230"/>
    </row>
    <row r="101" spans="2:11" ht="17.25" customHeight="1">
      <c r="B101" s="229"/>
      <c r="C101" s="231" t="s">
        <v>416</v>
      </c>
      <c r="D101" s="231"/>
      <c r="E101" s="231"/>
      <c r="F101" s="231" t="s">
        <v>417</v>
      </c>
      <c r="G101" s="232"/>
      <c r="H101" s="231" t="s">
        <v>104</v>
      </c>
      <c r="I101" s="231" t="s">
        <v>55</v>
      </c>
      <c r="J101" s="231" t="s">
        <v>418</v>
      </c>
      <c r="K101" s="230"/>
    </row>
    <row r="102" spans="2:11" ht="17.25" customHeight="1">
      <c r="B102" s="229"/>
      <c r="C102" s="233" t="s">
        <v>419</v>
      </c>
      <c r="D102" s="233"/>
      <c r="E102" s="233"/>
      <c r="F102" s="234" t="s">
        <v>420</v>
      </c>
      <c r="G102" s="235"/>
      <c r="H102" s="233"/>
      <c r="I102" s="233"/>
      <c r="J102" s="233" t="s">
        <v>421</v>
      </c>
      <c r="K102" s="230"/>
    </row>
    <row r="103" spans="2:11" ht="5.25" customHeight="1">
      <c r="B103" s="229"/>
      <c r="C103" s="231"/>
      <c r="D103" s="231"/>
      <c r="E103" s="231"/>
      <c r="F103" s="231"/>
      <c r="G103" s="247"/>
      <c r="H103" s="231"/>
      <c r="I103" s="231"/>
      <c r="J103" s="231"/>
      <c r="K103" s="230"/>
    </row>
    <row r="104" spans="2:11" ht="15" customHeight="1">
      <c r="B104" s="229"/>
      <c r="C104" s="219" t="s">
        <v>51</v>
      </c>
      <c r="D104" s="236"/>
      <c r="E104" s="236"/>
      <c r="F104" s="238" t="s">
        <v>422</v>
      </c>
      <c r="G104" s="247"/>
      <c r="H104" s="219" t="s">
        <v>461</v>
      </c>
      <c r="I104" s="219" t="s">
        <v>424</v>
      </c>
      <c r="J104" s="219">
        <v>20</v>
      </c>
      <c r="K104" s="230"/>
    </row>
    <row r="105" spans="2:11" ht="15" customHeight="1">
      <c r="B105" s="229"/>
      <c r="C105" s="219" t="s">
        <v>425</v>
      </c>
      <c r="D105" s="219"/>
      <c r="E105" s="219"/>
      <c r="F105" s="238" t="s">
        <v>422</v>
      </c>
      <c r="G105" s="219"/>
      <c r="H105" s="219" t="s">
        <v>461</v>
      </c>
      <c r="I105" s="219" t="s">
        <v>424</v>
      </c>
      <c r="J105" s="219">
        <v>120</v>
      </c>
      <c r="K105" s="230"/>
    </row>
    <row r="106" spans="2:11" ht="15" customHeight="1">
      <c r="B106" s="239"/>
      <c r="C106" s="219" t="s">
        <v>427</v>
      </c>
      <c r="D106" s="219"/>
      <c r="E106" s="219"/>
      <c r="F106" s="238" t="s">
        <v>428</v>
      </c>
      <c r="G106" s="219"/>
      <c r="H106" s="219" t="s">
        <v>461</v>
      </c>
      <c r="I106" s="219" t="s">
        <v>424</v>
      </c>
      <c r="J106" s="219">
        <v>50</v>
      </c>
      <c r="K106" s="230"/>
    </row>
    <row r="107" spans="2:11" ht="15" customHeight="1">
      <c r="B107" s="239"/>
      <c r="C107" s="219" t="s">
        <v>430</v>
      </c>
      <c r="D107" s="219"/>
      <c r="E107" s="219"/>
      <c r="F107" s="238" t="s">
        <v>422</v>
      </c>
      <c r="G107" s="219"/>
      <c r="H107" s="219" t="s">
        <v>461</v>
      </c>
      <c r="I107" s="219" t="s">
        <v>432</v>
      </c>
      <c r="J107" s="219"/>
      <c r="K107" s="230"/>
    </row>
    <row r="108" spans="2:11" ht="15" customHeight="1">
      <c r="B108" s="239"/>
      <c r="C108" s="219" t="s">
        <v>441</v>
      </c>
      <c r="D108" s="219"/>
      <c r="E108" s="219"/>
      <c r="F108" s="238" t="s">
        <v>428</v>
      </c>
      <c r="G108" s="219"/>
      <c r="H108" s="219" t="s">
        <v>461</v>
      </c>
      <c r="I108" s="219" t="s">
        <v>424</v>
      </c>
      <c r="J108" s="219">
        <v>50</v>
      </c>
      <c r="K108" s="230"/>
    </row>
    <row r="109" spans="2:11" ht="15" customHeight="1">
      <c r="B109" s="239"/>
      <c r="C109" s="219" t="s">
        <v>449</v>
      </c>
      <c r="D109" s="219"/>
      <c r="E109" s="219"/>
      <c r="F109" s="238" t="s">
        <v>428</v>
      </c>
      <c r="G109" s="219"/>
      <c r="H109" s="219" t="s">
        <v>461</v>
      </c>
      <c r="I109" s="219" t="s">
        <v>424</v>
      </c>
      <c r="J109" s="219">
        <v>50</v>
      </c>
      <c r="K109" s="230"/>
    </row>
    <row r="110" spans="2:11" ht="15" customHeight="1">
      <c r="B110" s="239"/>
      <c r="C110" s="219" t="s">
        <v>447</v>
      </c>
      <c r="D110" s="219"/>
      <c r="E110" s="219"/>
      <c r="F110" s="238" t="s">
        <v>428</v>
      </c>
      <c r="G110" s="219"/>
      <c r="H110" s="219" t="s">
        <v>461</v>
      </c>
      <c r="I110" s="219" t="s">
        <v>424</v>
      </c>
      <c r="J110" s="219">
        <v>50</v>
      </c>
      <c r="K110" s="230"/>
    </row>
    <row r="111" spans="2:11" ht="15" customHeight="1">
      <c r="B111" s="239"/>
      <c r="C111" s="219" t="s">
        <v>51</v>
      </c>
      <c r="D111" s="219"/>
      <c r="E111" s="219"/>
      <c r="F111" s="238" t="s">
        <v>422</v>
      </c>
      <c r="G111" s="219"/>
      <c r="H111" s="219" t="s">
        <v>462</v>
      </c>
      <c r="I111" s="219" t="s">
        <v>424</v>
      </c>
      <c r="J111" s="219">
        <v>20</v>
      </c>
      <c r="K111" s="230"/>
    </row>
    <row r="112" spans="2:11" ht="15" customHeight="1">
      <c r="B112" s="239"/>
      <c r="C112" s="219" t="s">
        <v>463</v>
      </c>
      <c r="D112" s="219"/>
      <c r="E112" s="219"/>
      <c r="F112" s="238" t="s">
        <v>422</v>
      </c>
      <c r="G112" s="219"/>
      <c r="H112" s="219" t="s">
        <v>464</v>
      </c>
      <c r="I112" s="219" t="s">
        <v>424</v>
      </c>
      <c r="J112" s="219">
        <v>120</v>
      </c>
      <c r="K112" s="230"/>
    </row>
    <row r="113" spans="2:11" ht="15" customHeight="1">
      <c r="B113" s="239"/>
      <c r="C113" s="219" t="s">
        <v>36</v>
      </c>
      <c r="D113" s="219"/>
      <c r="E113" s="219"/>
      <c r="F113" s="238" t="s">
        <v>422</v>
      </c>
      <c r="G113" s="219"/>
      <c r="H113" s="219" t="s">
        <v>465</v>
      </c>
      <c r="I113" s="219" t="s">
        <v>456</v>
      </c>
      <c r="J113" s="219"/>
      <c r="K113" s="230"/>
    </row>
    <row r="114" spans="2:11" ht="15" customHeight="1">
      <c r="B114" s="239"/>
      <c r="C114" s="219" t="s">
        <v>46</v>
      </c>
      <c r="D114" s="219"/>
      <c r="E114" s="219"/>
      <c r="F114" s="238" t="s">
        <v>422</v>
      </c>
      <c r="G114" s="219"/>
      <c r="H114" s="219" t="s">
        <v>466</v>
      </c>
      <c r="I114" s="219" t="s">
        <v>456</v>
      </c>
      <c r="J114" s="219"/>
      <c r="K114" s="230"/>
    </row>
    <row r="115" spans="2:11" ht="15" customHeight="1">
      <c r="B115" s="239"/>
      <c r="C115" s="219" t="s">
        <v>55</v>
      </c>
      <c r="D115" s="219"/>
      <c r="E115" s="219"/>
      <c r="F115" s="238" t="s">
        <v>422</v>
      </c>
      <c r="G115" s="219"/>
      <c r="H115" s="219" t="s">
        <v>467</v>
      </c>
      <c r="I115" s="219" t="s">
        <v>468</v>
      </c>
      <c r="J115" s="219"/>
      <c r="K115" s="230"/>
    </row>
    <row r="116" spans="2:11" ht="15" customHeight="1">
      <c r="B116" s="242"/>
      <c r="C116" s="248"/>
      <c r="D116" s="248"/>
      <c r="E116" s="248"/>
      <c r="F116" s="248"/>
      <c r="G116" s="248"/>
      <c r="H116" s="248"/>
      <c r="I116" s="248"/>
      <c r="J116" s="248"/>
      <c r="K116" s="244"/>
    </row>
    <row r="117" spans="2:11" ht="18.75" customHeight="1">
      <c r="B117" s="249"/>
      <c r="C117" s="215"/>
      <c r="D117" s="215"/>
      <c r="E117" s="215"/>
      <c r="F117" s="250"/>
      <c r="G117" s="215"/>
      <c r="H117" s="215"/>
      <c r="I117" s="215"/>
      <c r="J117" s="215"/>
      <c r="K117" s="249"/>
    </row>
    <row r="118" spans="2:11" ht="18.75" customHeight="1"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</row>
    <row r="119" spans="2:11" ht="7.5" customHeight="1">
      <c r="B119" s="251"/>
      <c r="C119" s="252"/>
      <c r="D119" s="252"/>
      <c r="E119" s="252"/>
      <c r="F119" s="252"/>
      <c r="G119" s="252"/>
      <c r="H119" s="252"/>
      <c r="I119" s="252"/>
      <c r="J119" s="252"/>
      <c r="K119" s="253"/>
    </row>
    <row r="120" spans="2:11" ht="45" customHeight="1">
      <c r="B120" s="254"/>
      <c r="C120" s="331" t="s">
        <v>469</v>
      </c>
      <c r="D120" s="331"/>
      <c r="E120" s="331"/>
      <c r="F120" s="331"/>
      <c r="G120" s="331"/>
      <c r="H120" s="331"/>
      <c r="I120" s="331"/>
      <c r="J120" s="331"/>
      <c r="K120" s="255"/>
    </row>
    <row r="121" spans="2:11" ht="17.25" customHeight="1">
      <c r="B121" s="256"/>
      <c r="C121" s="231" t="s">
        <v>416</v>
      </c>
      <c r="D121" s="231"/>
      <c r="E121" s="231"/>
      <c r="F121" s="231" t="s">
        <v>417</v>
      </c>
      <c r="G121" s="232"/>
      <c r="H121" s="231" t="s">
        <v>104</v>
      </c>
      <c r="I121" s="231" t="s">
        <v>55</v>
      </c>
      <c r="J121" s="231" t="s">
        <v>418</v>
      </c>
      <c r="K121" s="257"/>
    </row>
    <row r="122" spans="2:11" ht="17.25" customHeight="1">
      <c r="B122" s="256"/>
      <c r="C122" s="233" t="s">
        <v>419</v>
      </c>
      <c r="D122" s="233"/>
      <c r="E122" s="233"/>
      <c r="F122" s="234" t="s">
        <v>420</v>
      </c>
      <c r="G122" s="235"/>
      <c r="H122" s="233"/>
      <c r="I122" s="233"/>
      <c r="J122" s="233" t="s">
        <v>421</v>
      </c>
      <c r="K122" s="257"/>
    </row>
    <row r="123" spans="2:11" ht="5.25" customHeight="1">
      <c r="B123" s="258"/>
      <c r="C123" s="236"/>
      <c r="D123" s="236"/>
      <c r="E123" s="236"/>
      <c r="F123" s="236"/>
      <c r="G123" s="219"/>
      <c r="H123" s="236"/>
      <c r="I123" s="236"/>
      <c r="J123" s="236"/>
      <c r="K123" s="259"/>
    </row>
    <row r="124" spans="2:11" ht="15" customHeight="1">
      <c r="B124" s="258"/>
      <c r="C124" s="219" t="s">
        <v>425</v>
      </c>
      <c r="D124" s="236"/>
      <c r="E124" s="236"/>
      <c r="F124" s="238" t="s">
        <v>422</v>
      </c>
      <c r="G124" s="219"/>
      <c r="H124" s="219" t="s">
        <v>461</v>
      </c>
      <c r="I124" s="219" t="s">
        <v>424</v>
      </c>
      <c r="J124" s="219">
        <v>120</v>
      </c>
      <c r="K124" s="260"/>
    </row>
    <row r="125" spans="2:11" ht="15" customHeight="1">
      <c r="B125" s="258"/>
      <c r="C125" s="219" t="s">
        <v>470</v>
      </c>
      <c r="D125" s="219"/>
      <c r="E125" s="219"/>
      <c r="F125" s="238" t="s">
        <v>422</v>
      </c>
      <c r="G125" s="219"/>
      <c r="H125" s="219" t="s">
        <v>471</v>
      </c>
      <c r="I125" s="219" t="s">
        <v>424</v>
      </c>
      <c r="J125" s="219" t="s">
        <v>472</v>
      </c>
      <c r="K125" s="260"/>
    </row>
    <row r="126" spans="2:11" ht="15" customHeight="1">
      <c r="B126" s="258"/>
      <c r="C126" s="219" t="s">
        <v>371</v>
      </c>
      <c r="D126" s="219"/>
      <c r="E126" s="219"/>
      <c r="F126" s="238" t="s">
        <v>422</v>
      </c>
      <c r="G126" s="219"/>
      <c r="H126" s="219" t="s">
        <v>473</v>
      </c>
      <c r="I126" s="219" t="s">
        <v>424</v>
      </c>
      <c r="J126" s="219" t="s">
        <v>472</v>
      </c>
      <c r="K126" s="260"/>
    </row>
    <row r="127" spans="2:11" ht="15" customHeight="1">
      <c r="B127" s="258"/>
      <c r="C127" s="219" t="s">
        <v>433</v>
      </c>
      <c r="D127" s="219"/>
      <c r="E127" s="219"/>
      <c r="F127" s="238" t="s">
        <v>428</v>
      </c>
      <c r="G127" s="219"/>
      <c r="H127" s="219" t="s">
        <v>434</v>
      </c>
      <c r="I127" s="219" t="s">
        <v>424</v>
      </c>
      <c r="J127" s="219">
        <v>15</v>
      </c>
      <c r="K127" s="260"/>
    </row>
    <row r="128" spans="2:11" ht="15" customHeight="1">
      <c r="B128" s="258"/>
      <c r="C128" s="240" t="s">
        <v>435</v>
      </c>
      <c r="D128" s="240"/>
      <c r="E128" s="240"/>
      <c r="F128" s="241" t="s">
        <v>428</v>
      </c>
      <c r="G128" s="240"/>
      <c r="H128" s="240" t="s">
        <v>436</v>
      </c>
      <c r="I128" s="240" t="s">
        <v>424</v>
      </c>
      <c r="J128" s="240">
        <v>15</v>
      </c>
      <c r="K128" s="260"/>
    </row>
    <row r="129" spans="2:11" ht="15" customHeight="1">
      <c r="B129" s="258"/>
      <c r="C129" s="240" t="s">
        <v>437</v>
      </c>
      <c r="D129" s="240"/>
      <c r="E129" s="240"/>
      <c r="F129" s="241" t="s">
        <v>428</v>
      </c>
      <c r="G129" s="240"/>
      <c r="H129" s="240" t="s">
        <v>438</v>
      </c>
      <c r="I129" s="240" t="s">
        <v>424</v>
      </c>
      <c r="J129" s="240">
        <v>20</v>
      </c>
      <c r="K129" s="260"/>
    </row>
    <row r="130" spans="2:11" ht="15" customHeight="1">
      <c r="B130" s="258"/>
      <c r="C130" s="240" t="s">
        <v>439</v>
      </c>
      <c r="D130" s="240"/>
      <c r="E130" s="240"/>
      <c r="F130" s="241" t="s">
        <v>428</v>
      </c>
      <c r="G130" s="240"/>
      <c r="H130" s="240" t="s">
        <v>440</v>
      </c>
      <c r="I130" s="240" t="s">
        <v>424</v>
      </c>
      <c r="J130" s="240">
        <v>20</v>
      </c>
      <c r="K130" s="260"/>
    </row>
    <row r="131" spans="2:11" ht="15" customHeight="1">
      <c r="B131" s="258"/>
      <c r="C131" s="219" t="s">
        <v>427</v>
      </c>
      <c r="D131" s="219"/>
      <c r="E131" s="219"/>
      <c r="F131" s="238" t="s">
        <v>428</v>
      </c>
      <c r="G131" s="219"/>
      <c r="H131" s="219" t="s">
        <v>461</v>
      </c>
      <c r="I131" s="219" t="s">
        <v>424</v>
      </c>
      <c r="J131" s="219">
        <v>50</v>
      </c>
      <c r="K131" s="260"/>
    </row>
    <row r="132" spans="2:11" ht="15" customHeight="1">
      <c r="B132" s="258"/>
      <c r="C132" s="219" t="s">
        <v>441</v>
      </c>
      <c r="D132" s="219"/>
      <c r="E132" s="219"/>
      <c r="F132" s="238" t="s">
        <v>428</v>
      </c>
      <c r="G132" s="219"/>
      <c r="H132" s="219" t="s">
        <v>461</v>
      </c>
      <c r="I132" s="219" t="s">
        <v>424</v>
      </c>
      <c r="J132" s="219">
        <v>50</v>
      </c>
      <c r="K132" s="260"/>
    </row>
    <row r="133" spans="2:11" ht="15" customHeight="1">
      <c r="B133" s="258"/>
      <c r="C133" s="219" t="s">
        <v>447</v>
      </c>
      <c r="D133" s="219"/>
      <c r="E133" s="219"/>
      <c r="F133" s="238" t="s">
        <v>428</v>
      </c>
      <c r="G133" s="219"/>
      <c r="H133" s="219" t="s">
        <v>461</v>
      </c>
      <c r="I133" s="219" t="s">
        <v>424</v>
      </c>
      <c r="J133" s="219">
        <v>50</v>
      </c>
      <c r="K133" s="260"/>
    </row>
    <row r="134" spans="2:11" ht="15" customHeight="1">
      <c r="B134" s="258"/>
      <c r="C134" s="219" t="s">
        <v>449</v>
      </c>
      <c r="D134" s="219"/>
      <c r="E134" s="219"/>
      <c r="F134" s="238" t="s">
        <v>428</v>
      </c>
      <c r="G134" s="219"/>
      <c r="H134" s="219" t="s">
        <v>461</v>
      </c>
      <c r="I134" s="219" t="s">
        <v>424</v>
      </c>
      <c r="J134" s="219">
        <v>50</v>
      </c>
      <c r="K134" s="260"/>
    </row>
    <row r="135" spans="2:11" ht="15" customHeight="1">
      <c r="B135" s="258"/>
      <c r="C135" s="219" t="s">
        <v>109</v>
      </c>
      <c r="D135" s="219"/>
      <c r="E135" s="219"/>
      <c r="F135" s="238" t="s">
        <v>428</v>
      </c>
      <c r="G135" s="219"/>
      <c r="H135" s="219" t="s">
        <v>474</v>
      </c>
      <c r="I135" s="219" t="s">
        <v>424</v>
      </c>
      <c r="J135" s="219">
        <v>255</v>
      </c>
      <c r="K135" s="260"/>
    </row>
    <row r="136" spans="2:11" ht="15" customHeight="1">
      <c r="B136" s="258"/>
      <c r="C136" s="219" t="s">
        <v>451</v>
      </c>
      <c r="D136" s="219"/>
      <c r="E136" s="219"/>
      <c r="F136" s="238" t="s">
        <v>422</v>
      </c>
      <c r="G136" s="219"/>
      <c r="H136" s="219" t="s">
        <v>475</v>
      </c>
      <c r="I136" s="219" t="s">
        <v>453</v>
      </c>
      <c r="J136" s="219"/>
      <c r="K136" s="260"/>
    </row>
    <row r="137" spans="2:11" ht="15" customHeight="1">
      <c r="B137" s="258"/>
      <c r="C137" s="219" t="s">
        <v>454</v>
      </c>
      <c r="D137" s="219"/>
      <c r="E137" s="219"/>
      <c r="F137" s="238" t="s">
        <v>422</v>
      </c>
      <c r="G137" s="219"/>
      <c r="H137" s="219" t="s">
        <v>476</v>
      </c>
      <c r="I137" s="219" t="s">
        <v>456</v>
      </c>
      <c r="J137" s="219"/>
      <c r="K137" s="260"/>
    </row>
    <row r="138" spans="2:11" ht="15" customHeight="1">
      <c r="B138" s="258"/>
      <c r="C138" s="219" t="s">
        <v>457</v>
      </c>
      <c r="D138" s="219"/>
      <c r="E138" s="219"/>
      <c r="F138" s="238" t="s">
        <v>422</v>
      </c>
      <c r="G138" s="219"/>
      <c r="H138" s="219" t="s">
        <v>457</v>
      </c>
      <c r="I138" s="219" t="s">
        <v>456</v>
      </c>
      <c r="J138" s="219"/>
      <c r="K138" s="260"/>
    </row>
    <row r="139" spans="2:11" ht="15" customHeight="1">
      <c r="B139" s="258"/>
      <c r="C139" s="219" t="s">
        <v>36</v>
      </c>
      <c r="D139" s="219"/>
      <c r="E139" s="219"/>
      <c r="F139" s="238" t="s">
        <v>422</v>
      </c>
      <c r="G139" s="219"/>
      <c r="H139" s="219" t="s">
        <v>477</v>
      </c>
      <c r="I139" s="219" t="s">
        <v>456</v>
      </c>
      <c r="J139" s="219"/>
      <c r="K139" s="260"/>
    </row>
    <row r="140" spans="2:11" ht="15" customHeight="1">
      <c r="B140" s="258"/>
      <c r="C140" s="219" t="s">
        <v>478</v>
      </c>
      <c r="D140" s="219"/>
      <c r="E140" s="219"/>
      <c r="F140" s="238" t="s">
        <v>422</v>
      </c>
      <c r="G140" s="219"/>
      <c r="H140" s="219" t="s">
        <v>479</v>
      </c>
      <c r="I140" s="219" t="s">
        <v>456</v>
      </c>
      <c r="J140" s="219"/>
      <c r="K140" s="260"/>
    </row>
    <row r="141" spans="2:11" ht="15" customHeight="1">
      <c r="B141" s="261"/>
      <c r="C141" s="262"/>
      <c r="D141" s="262"/>
      <c r="E141" s="262"/>
      <c r="F141" s="262"/>
      <c r="G141" s="262"/>
      <c r="H141" s="262"/>
      <c r="I141" s="262"/>
      <c r="J141" s="262"/>
      <c r="K141" s="263"/>
    </row>
    <row r="142" spans="2:11" ht="18.75" customHeight="1">
      <c r="B142" s="215"/>
      <c r="C142" s="215"/>
      <c r="D142" s="215"/>
      <c r="E142" s="215"/>
      <c r="F142" s="250"/>
      <c r="G142" s="215"/>
      <c r="H142" s="215"/>
      <c r="I142" s="215"/>
      <c r="J142" s="215"/>
      <c r="K142" s="215"/>
    </row>
    <row r="143" spans="2:11" ht="18.75" customHeight="1">
      <c r="B143" s="225"/>
      <c r="C143" s="225"/>
      <c r="D143" s="225"/>
      <c r="E143" s="225"/>
      <c r="F143" s="225"/>
      <c r="G143" s="225"/>
      <c r="H143" s="225"/>
      <c r="I143" s="225"/>
      <c r="J143" s="225"/>
      <c r="K143" s="225"/>
    </row>
    <row r="144" spans="2:11" ht="7.5" customHeight="1">
      <c r="B144" s="226"/>
      <c r="C144" s="227"/>
      <c r="D144" s="227"/>
      <c r="E144" s="227"/>
      <c r="F144" s="227"/>
      <c r="G144" s="227"/>
      <c r="H144" s="227"/>
      <c r="I144" s="227"/>
      <c r="J144" s="227"/>
      <c r="K144" s="228"/>
    </row>
    <row r="145" spans="2:11" ht="45" customHeight="1">
      <c r="B145" s="229"/>
      <c r="C145" s="335" t="s">
        <v>480</v>
      </c>
      <c r="D145" s="335"/>
      <c r="E145" s="335"/>
      <c r="F145" s="335"/>
      <c r="G145" s="335"/>
      <c r="H145" s="335"/>
      <c r="I145" s="335"/>
      <c r="J145" s="335"/>
      <c r="K145" s="230"/>
    </row>
    <row r="146" spans="2:11" ht="17.25" customHeight="1">
      <c r="B146" s="229"/>
      <c r="C146" s="231" t="s">
        <v>416</v>
      </c>
      <c r="D146" s="231"/>
      <c r="E146" s="231"/>
      <c r="F146" s="231" t="s">
        <v>417</v>
      </c>
      <c r="G146" s="232"/>
      <c r="H146" s="231" t="s">
        <v>104</v>
      </c>
      <c r="I146" s="231" t="s">
        <v>55</v>
      </c>
      <c r="J146" s="231" t="s">
        <v>418</v>
      </c>
      <c r="K146" s="230"/>
    </row>
    <row r="147" spans="2:11" ht="17.25" customHeight="1">
      <c r="B147" s="229"/>
      <c r="C147" s="233" t="s">
        <v>419</v>
      </c>
      <c r="D147" s="233"/>
      <c r="E147" s="233"/>
      <c r="F147" s="234" t="s">
        <v>420</v>
      </c>
      <c r="G147" s="235"/>
      <c r="H147" s="233"/>
      <c r="I147" s="233"/>
      <c r="J147" s="233" t="s">
        <v>421</v>
      </c>
      <c r="K147" s="230"/>
    </row>
    <row r="148" spans="2:11" ht="5.25" customHeight="1">
      <c r="B148" s="239"/>
      <c r="C148" s="236"/>
      <c r="D148" s="236"/>
      <c r="E148" s="236"/>
      <c r="F148" s="236"/>
      <c r="G148" s="237"/>
      <c r="H148" s="236"/>
      <c r="I148" s="236"/>
      <c r="J148" s="236"/>
      <c r="K148" s="260"/>
    </row>
    <row r="149" spans="2:11" ht="15" customHeight="1">
      <c r="B149" s="239"/>
      <c r="C149" s="264" t="s">
        <v>425</v>
      </c>
      <c r="D149" s="219"/>
      <c r="E149" s="219"/>
      <c r="F149" s="265" t="s">
        <v>422</v>
      </c>
      <c r="G149" s="219"/>
      <c r="H149" s="264" t="s">
        <v>461</v>
      </c>
      <c r="I149" s="264" t="s">
        <v>424</v>
      </c>
      <c r="J149" s="264">
        <v>120</v>
      </c>
      <c r="K149" s="260"/>
    </row>
    <row r="150" spans="2:11" ht="15" customHeight="1">
      <c r="B150" s="239"/>
      <c r="C150" s="264" t="s">
        <v>470</v>
      </c>
      <c r="D150" s="219"/>
      <c r="E150" s="219"/>
      <c r="F150" s="265" t="s">
        <v>422</v>
      </c>
      <c r="G150" s="219"/>
      <c r="H150" s="264" t="s">
        <v>481</v>
      </c>
      <c r="I150" s="264" t="s">
        <v>424</v>
      </c>
      <c r="J150" s="264" t="s">
        <v>472</v>
      </c>
      <c r="K150" s="260"/>
    </row>
    <row r="151" spans="2:11" ht="15" customHeight="1">
      <c r="B151" s="239"/>
      <c r="C151" s="264" t="s">
        <v>371</v>
      </c>
      <c r="D151" s="219"/>
      <c r="E151" s="219"/>
      <c r="F151" s="265" t="s">
        <v>422</v>
      </c>
      <c r="G151" s="219"/>
      <c r="H151" s="264" t="s">
        <v>482</v>
      </c>
      <c r="I151" s="264" t="s">
        <v>424</v>
      </c>
      <c r="J151" s="264" t="s">
        <v>472</v>
      </c>
      <c r="K151" s="260"/>
    </row>
    <row r="152" spans="2:11" ht="15" customHeight="1">
      <c r="B152" s="239"/>
      <c r="C152" s="264" t="s">
        <v>427</v>
      </c>
      <c r="D152" s="219"/>
      <c r="E152" s="219"/>
      <c r="F152" s="265" t="s">
        <v>428</v>
      </c>
      <c r="G152" s="219"/>
      <c r="H152" s="264" t="s">
        <v>461</v>
      </c>
      <c r="I152" s="264" t="s">
        <v>424</v>
      </c>
      <c r="J152" s="264">
        <v>50</v>
      </c>
      <c r="K152" s="260"/>
    </row>
    <row r="153" spans="2:11" ht="15" customHeight="1">
      <c r="B153" s="239"/>
      <c r="C153" s="264" t="s">
        <v>430</v>
      </c>
      <c r="D153" s="219"/>
      <c r="E153" s="219"/>
      <c r="F153" s="265" t="s">
        <v>422</v>
      </c>
      <c r="G153" s="219"/>
      <c r="H153" s="264" t="s">
        <v>461</v>
      </c>
      <c r="I153" s="264" t="s">
        <v>432</v>
      </c>
      <c r="J153" s="264"/>
      <c r="K153" s="260"/>
    </row>
    <row r="154" spans="2:11" ht="15" customHeight="1">
      <c r="B154" s="239"/>
      <c r="C154" s="264" t="s">
        <v>441</v>
      </c>
      <c r="D154" s="219"/>
      <c r="E154" s="219"/>
      <c r="F154" s="265" t="s">
        <v>428</v>
      </c>
      <c r="G154" s="219"/>
      <c r="H154" s="264" t="s">
        <v>461</v>
      </c>
      <c r="I154" s="264" t="s">
        <v>424</v>
      </c>
      <c r="J154" s="264">
        <v>50</v>
      </c>
      <c r="K154" s="260"/>
    </row>
    <row r="155" spans="2:11" ht="15" customHeight="1">
      <c r="B155" s="239"/>
      <c r="C155" s="264" t="s">
        <v>449</v>
      </c>
      <c r="D155" s="219"/>
      <c r="E155" s="219"/>
      <c r="F155" s="265" t="s">
        <v>428</v>
      </c>
      <c r="G155" s="219"/>
      <c r="H155" s="264" t="s">
        <v>461</v>
      </c>
      <c r="I155" s="264" t="s">
        <v>424</v>
      </c>
      <c r="J155" s="264">
        <v>50</v>
      </c>
      <c r="K155" s="260"/>
    </row>
    <row r="156" spans="2:11" ht="15" customHeight="1">
      <c r="B156" s="239"/>
      <c r="C156" s="264" t="s">
        <v>447</v>
      </c>
      <c r="D156" s="219"/>
      <c r="E156" s="219"/>
      <c r="F156" s="265" t="s">
        <v>428</v>
      </c>
      <c r="G156" s="219"/>
      <c r="H156" s="264" t="s">
        <v>461</v>
      </c>
      <c r="I156" s="264" t="s">
        <v>424</v>
      </c>
      <c r="J156" s="264">
        <v>50</v>
      </c>
      <c r="K156" s="260"/>
    </row>
    <row r="157" spans="2:11" ht="15" customHeight="1">
      <c r="B157" s="239"/>
      <c r="C157" s="264" t="s">
        <v>89</v>
      </c>
      <c r="D157" s="219"/>
      <c r="E157" s="219"/>
      <c r="F157" s="265" t="s">
        <v>422</v>
      </c>
      <c r="G157" s="219"/>
      <c r="H157" s="264" t="s">
        <v>483</v>
      </c>
      <c r="I157" s="264" t="s">
        <v>424</v>
      </c>
      <c r="J157" s="264" t="s">
        <v>484</v>
      </c>
      <c r="K157" s="260"/>
    </row>
    <row r="158" spans="2:11" ht="15" customHeight="1">
      <c r="B158" s="239"/>
      <c r="C158" s="264" t="s">
        <v>485</v>
      </c>
      <c r="D158" s="219"/>
      <c r="E158" s="219"/>
      <c r="F158" s="265" t="s">
        <v>422</v>
      </c>
      <c r="G158" s="219"/>
      <c r="H158" s="264" t="s">
        <v>486</v>
      </c>
      <c r="I158" s="264" t="s">
        <v>456</v>
      </c>
      <c r="J158" s="264"/>
      <c r="K158" s="260"/>
    </row>
    <row r="159" spans="2:11" ht="15" customHeight="1">
      <c r="B159" s="266"/>
      <c r="C159" s="248"/>
      <c r="D159" s="248"/>
      <c r="E159" s="248"/>
      <c r="F159" s="248"/>
      <c r="G159" s="248"/>
      <c r="H159" s="248"/>
      <c r="I159" s="248"/>
      <c r="J159" s="248"/>
      <c r="K159" s="267"/>
    </row>
    <row r="160" spans="2:11" ht="18.75" customHeight="1">
      <c r="B160" s="215"/>
      <c r="C160" s="219"/>
      <c r="D160" s="219"/>
      <c r="E160" s="219"/>
      <c r="F160" s="238"/>
      <c r="G160" s="219"/>
      <c r="H160" s="219"/>
      <c r="I160" s="219"/>
      <c r="J160" s="219"/>
      <c r="K160" s="215"/>
    </row>
    <row r="161" spans="2:11" ht="18.75" customHeight="1">
      <c r="B161" s="225"/>
      <c r="C161" s="225"/>
      <c r="D161" s="225"/>
      <c r="E161" s="225"/>
      <c r="F161" s="225"/>
      <c r="G161" s="225"/>
      <c r="H161" s="225"/>
      <c r="I161" s="225"/>
      <c r="J161" s="225"/>
      <c r="K161" s="225"/>
    </row>
    <row r="162" spans="2:11" ht="7.5" customHeight="1">
      <c r="B162" s="207"/>
      <c r="C162" s="208"/>
      <c r="D162" s="208"/>
      <c r="E162" s="208"/>
      <c r="F162" s="208"/>
      <c r="G162" s="208"/>
      <c r="H162" s="208"/>
      <c r="I162" s="208"/>
      <c r="J162" s="208"/>
      <c r="K162" s="209"/>
    </row>
    <row r="163" spans="2:11" ht="45" customHeight="1">
      <c r="B163" s="210"/>
      <c r="C163" s="331" t="s">
        <v>487</v>
      </c>
      <c r="D163" s="331"/>
      <c r="E163" s="331"/>
      <c r="F163" s="331"/>
      <c r="G163" s="331"/>
      <c r="H163" s="331"/>
      <c r="I163" s="331"/>
      <c r="J163" s="331"/>
      <c r="K163" s="211"/>
    </row>
    <row r="164" spans="2:11" ht="17.25" customHeight="1">
      <c r="B164" s="210"/>
      <c r="C164" s="231" t="s">
        <v>416</v>
      </c>
      <c r="D164" s="231"/>
      <c r="E164" s="231"/>
      <c r="F164" s="231" t="s">
        <v>417</v>
      </c>
      <c r="G164" s="268"/>
      <c r="H164" s="269" t="s">
        <v>104</v>
      </c>
      <c r="I164" s="269" t="s">
        <v>55</v>
      </c>
      <c r="J164" s="231" t="s">
        <v>418</v>
      </c>
      <c r="K164" s="211"/>
    </row>
    <row r="165" spans="2:11" ht="17.25" customHeight="1">
      <c r="B165" s="212"/>
      <c r="C165" s="233" t="s">
        <v>419</v>
      </c>
      <c r="D165" s="233"/>
      <c r="E165" s="233"/>
      <c r="F165" s="234" t="s">
        <v>420</v>
      </c>
      <c r="G165" s="270"/>
      <c r="H165" s="271"/>
      <c r="I165" s="271"/>
      <c r="J165" s="233" t="s">
        <v>421</v>
      </c>
      <c r="K165" s="213"/>
    </row>
    <row r="166" spans="2:11" ht="5.25" customHeight="1">
      <c r="B166" s="239"/>
      <c r="C166" s="236"/>
      <c r="D166" s="236"/>
      <c r="E166" s="236"/>
      <c r="F166" s="236"/>
      <c r="G166" s="237"/>
      <c r="H166" s="236"/>
      <c r="I166" s="236"/>
      <c r="J166" s="236"/>
      <c r="K166" s="260"/>
    </row>
    <row r="167" spans="2:11" ht="15" customHeight="1">
      <c r="B167" s="239"/>
      <c r="C167" s="219" t="s">
        <v>425</v>
      </c>
      <c r="D167" s="219"/>
      <c r="E167" s="219"/>
      <c r="F167" s="238" t="s">
        <v>422</v>
      </c>
      <c r="G167" s="219"/>
      <c r="H167" s="219" t="s">
        <v>461</v>
      </c>
      <c r="I167" s="219" t="s">
        <v>424</v>
      </c>
      <c r="J167" s="219">
        <v>120</v>
      </c>
      <c r="K167" s="260"/>
    </row>
    <row r="168" spans="2:11" ht="15" customHeight="1">
      <c r="B168" s="239"/>
      <c r="C168" s="219" t="s">
        <v>470</v>
      </c>
      <c r="D168" s="219"/>
      <c r="E168" s="219"/>
      <c r="F168" s="238" t="s">
        <v>422</v>
      </c>
      <c r="G168" s="219"/>
      <c r="H168" s="219" t="s">
        <v>471</v>
      </c>
      <c r="I168" s="219" t="s">
        <v>424</v>
      </c>
      <c r="J168" s="219" t="s">
        <v>472</v>
      </c>
      <c r="K168" s="260"/>
    </row>
    <row r="169" spans="2:11" ht="15" customHeight="1">
      <c r="B169" s="239"/>
      <c r="C169" s="219" t="s">
        <v>371</v>
      </c>
      <c r="D169" s="219"/>
      <c r="E169" s="219"/>
      <c r="F169" s="238" t="s">
        <v>422</v>
      </c>
      <c r="G169" s="219"/>
      <c r="H169" s="219" t="s">
        <v>488</v>
      </c>
      <c r="I169" s="219" t="s">
        <v>424</v>
      </c>
      <c r="J169" s="219" t="s">
        <v>472</v>
      </c>
      <c r="K169" s="260"/>
    </row>
    <row r="170" spans="2:11" ht="15" customHeight="1">
      <c r="B170" s="239"/>
      <c r="C170" s="219" t="s">
        <v>427</v>
      </c>
      <c r="D170" s="219"/>
      <c r="E170" s="219"/>
      <c r="F170" s="238" t="s">
        <v>428</v>
      </c>
      <c r="G170" s="219"/>
      <c r="H170" s="219" t="s">
        <v>488</v>
      </c>
      <c r="I170" s="219" t="s">
        <v>424</v>
      </c>
      <c r="J170" s="219">
        <v>50</v>
      </c>
      <c r="K170" s="260"/>
    </row>
    <row r="171" spans="2:11" ht="15" customHeight="1">
      <c r="B171" s="239"/>
      <c r="C171" s="219" t="s">
        <v>430</v>
      </c>
      <c r="D171" s="219"/>
      <c r="E171" s="219"/>
      <c r="F171" s="238" t="s">
        <v>422</v>
      </c>
      <c r="G171" s="219"/>
      <c r="H171" s="219" t="s">
        <v>488</v>
      </c>
      <c r="I171" s="219" t="s">
        <v>432</v>
      </c>
      <c r="J171" s="219"/>
      <c r="K171" s="260"/>
    </row>
    <row r="172" spans="2:11" ht="15" customHeight="1">
      <c r="B172" s="239"/>
      <c r="C172" s="219" t="s">
        <v>441</v>
      </c>
      <c r="D172" s="219"/>
      <c r="E172" s="219"/>
      <c r="F172" s="238" t="s">
        <v>428</v>
      </c>
      <c r="G172" s="219"/>
      <c r="H172" s="219" t="s">
        <v>488</v>
      </c>
      <c r="I172" s="219" t="s">
        <v>424</v>
      </c>
      <c r="J172" s="219">
        <v>50</v>
      </c>
      <c r="K172" s="260"/>
    </row>
    <row r="173" spans="2:11" ht="15" customHeight="1">
      <c r="B173" s="239"/>
      <c r="C173" s="219" t="s">
        <v>449</v>
      </c>
      <c r="D173" s="219"/>
      <c r="E173" s="219"/>
      <c r="F173" s="238" t="s">
        <v>428</v>
      </c>
      <c r="G173" s="219"/>
      <c r="H173" s="219" t="s">
        <v>488</v>
      </c>
      <c r="I173" s="219" t="s">
        <v>424</v>
      </c>
      <c r="J173" s="219">
        <v>50</v>
      </c>
      <c r="K173" s="260"/>
    </row>
    <row r="174" spans="2:11" ht="15" customHeight="1">
      <c r="B174" s="239"/>
      <c r="C174" s="219" t="s">
        <v>447</v>
      </c>
      <c r="D174" s="219"/>
      <c r="E174" s="219"/>
      <c r="F174" s="238" t="s">
        <v>428</v>
      </c>
      <c r="G174" s="219"/>
      <c r="H174" s="219" t="s">
        <v>488</v>
      </c>
      <c r="I174" s="219" t="s">
        <v>424</v>
      </c>
      <c r="J174" s="219">
        <v>50</v>
      </c>
      <c r="K174" s="260"/>
    </row>
    <row r="175" spans="2:11" ht="15" customHeight="1">
      <c r="B175" s="239"/>
      <c r="C175" s="219" t="s">
        <v>103</v>
      </c>
      <c r="D175" s="219"/>
      <c r="E175" s="219"/>
      <c r="F175" s="238" t="s">
        <v>422</v>
      </c>
      <c r="G175" s="219"/>
      <c r="H175" s="219" t="s">
        <v>489</v>
      </c>
      <c r="I175" s="219" t="s">
        <v>490</v>
      </c>
      <c r="J175" s="219"/>
      <c r="K175" s="260"/>
    </row>
    <row r="176" spans="2:11" ht="15" customHeight="1">
      <c r="B176" s="239"/>
      <c r="C176" s="219" t="s">
        <v>55</v>
      </c>
      <c r="D176" s="219"/>
      <c r="E176" s="219"/>
      <c r="F176" s="238" t="s">
        <v>422</v>
      </c>
      <c r="G176" s="219"/>
      <c r="H176" s="219" t="s">
        <v>491</v>
      </c>
      <c r="I176" s="219" t="s">
        <v>492</v>
      </c>
      <c r="J176" s="219">
        <v>1</v>
      </c>
      <c r="K176" s="260"/>
    </row>
    <row r="177" spans="2:11" ht="15" customHeight="1">
      <c r="B177" s="239"/>
      <c r="C177" s="219" t="s">
        <v>51</v>
      </c>
      <c r="D177" s="219"/>
      <c r="E177" s="219"/>
      <c r="F177" s="238" t="s">
        <v>422</v>
      </c>
      <c r="G177" s="219"/>
      <c r="H177" s="219" t="s">
        <v>493</v>
      </c>
      <c r="I177" s="219" t="s">
        <v>424</v>
      </c>
      <c r="J177" s="219">
        <v>20</v>
      </c>
      <c r="K177" s="260"/>
    </row>
    <row r="178" spans="2:11" ht="15" customHeight="1">
      <c r="B178" s="239"/>
      <c r="C178" s="219" t="s">
        <v>104</v>
      </c>
      <c r="D178" s="219"/>
      <c r="E178" s="219"/>
      <c r="F178" s="238" t="s">
        <v>422</v>
      </c>
      <c r="G178" s="219"/>
      <c r="H178" s="219" t="s">
        <v>494</v>
      </c>
      <c r="I178" s="219" t="s">
        <v>424</v>
      </c>
      <c r="J178" s="219">
        <v>255</v>
      </c>
      <c r="K178" s="260"/>
    </row>
    <row r="179" spans="2:11" ht="15" customHeight="1">
      <c r="B179" s="239"/>
      <c r="C179" s="219" t="s">
        <v>105</v>
      </c>
      <c r="D179" s="219"/>
      <c r="E179" s="219"/>
      <c r="F179" s="238" t="s">
        <v>422</v>
      </c>
      <c r="G179" s="219"/>
      <c r="H179" s="219" t="s">
        <v>387</v>
      </c>
      <c r="I179" s="219" t="s">
        <v>424</v>
      </c>
      <c r="J179" s="219">
        <v>10</v>
      </c>
      <c r="K179" s="260"/>
    </row>
    <row r="180" spans="2:11" ht="15" customHeight="1">
      <c r="B180" s="239"/>
      <c r="C180" s="219" t="s">
        <v>106</v>
      </c>
      <c r="D180" s="219"/>
      <c r="E180" s="219"/>
      <c r="F180" s="238" t="s">
        <v>422</v>
      </c>
      <c r="G180" s="219"/>
      <c r="H180" s="219" t="s">
        <v>495</v>
      </c>
      <c r="I180" s="219" t="s">
        <v>456</v>
      </c>
      <c r="J180" s="219"/>
      <c r="K180" s="260"/>
    </row>
    <row r="181" spans="2:11" ht="15" customHeight="1">
      <c r="B181" s="239"/>
      <c r="C181" s="219" t="s">
        <v>496</v>
      </c>
      <c r="D181" s="219"/>
      <c r="E181" s="219"/>
      <c r="F181" s="238" t="s">
        <v>422</v>
      </c>
      <c r="G181" s="219"/>
      <c r="H181" s="219" t="s">
        <v>497</v>
      </c>
      <c r="I181" s="219" t="s">
        <v>456</v>
      </c>
      <c r="J181" s="219"/>
      <c r="K181" s="260"/>
    </row>
    <row r="182" spans="2:11" ht="15" customHeight="1">
      <c r="B182" s="239"/>
      <c r="C182" s="219" t="s">
        <v>485</v>
      </c>
      <c r="D182" s="219"/>
      <c r="E182" s="219"/>
      <c r="F182" s="238" t="s">
        <v>422</v>
      </c>
      <c r="G182" s="219"/>
      <c r="H182" s="219" t="s">
        <v>498</v>
      </c>
      <c r="I182" s="219" t="s">
        <v>456</v>
      </c>
      <c r="J182" s="219"/>
      <c r="K182" s="260"/>
    </row>
    <row r="183" spans="2:11" ht="15" customHeight="1">
      <c r="B183" s="239"/>
      <c r="C183" s="219" t="s">
        <v>108</v>
      </c>
      <c r="D183" s="219"/>
      <c r="E183" s="219"/>
      <c r="F183" s="238" t="s">
        <v>428</v>
      </c>
      <c r="G183" s="219"/>
      <c r="H183" s="219" t="s">
        <v>499</v>
      </c>
      <c r="I183" s="219" t="s">
        <v>424</v>
      </c>
      <c r="J183" s="219">
        <v>50</v>
      </c>
      <c r="K183" s="260"/>
    </row>
    <row r="184" spans="2:11" ht="15" customHeight="1">
      <c r="B184" s="239"/>
      <c r="C184" s="219" t="s">
        <v>500</v>
      </c>
      <c r="D184" s="219"/>
      <c r="E184" s="219"/>
      <c r="F184" s="238" t="s">
        <v>428</v>
      </c>
      <c r="G184" s="219"/>
      <c r="H184" s="219" t="s">
        <v>501</v>
      </c>
      <c r="I184" s="219" t="s">
        <v>502</v>
      </c>
      <c r="J184" s="219"/>
      <c r="K184" s="260"/>
    </row>
    <row r="185" spans="2:11" ht="15" customHeight="1">
      <c r="B185" s="239"/>
      <c r="C185" s="219" t="s">
        <v>503</v>
      </c>
      <c r="D185" s="219"/>
      <c r="E185" s="219"/>
      <c r="F185" s="238" t="s">
        <v>428</v>
      </c>
      <c r="G185" s="219"/>
      <c r="H185" s="219" t="s">
        <v>504</v>
      </c>
      <c r="I185" s="219" t="s">
        <v>502</v>
      </c>
      <c r="J185" s="219"/>
      <c r="K185" s="260"/>
    </row>
    <row r="186" spans="2:11" ht="15" customHeight="1">
      <c r="B186" s="239"/>
      <c r="C186" s="219" t="s">
        <v>505</v>
      </c>
      <c r="D186" s="219"/>
      <c r="E186" s="219"/>
      <c r="F186" s="238" t="s">
        <v>428</v>
      </c>
      <c r="G186" s="219"/>
      <c r="H186" s="219" t="s">
        <v>506</v>
      </c>
      <c r="I186" s="219" t="s">
        <v>502</v>
      </c>
      <c r="J186" s="219"/>
      <c r="K186" s="260"/>
    </row>
    <row r="187" spans="2:11" ht="15" customHeight="1">
      <c r="B187" s="239"/>
      <c r="C187" s="272" t="s">
        <v>507</v>
      </c>
      <c r="D187" s="219"/>
      <c r="E187" s="219"/>
      <c r="F187" s="238" t="s">
        <v>428</v>
      </c>
      <c r="G187" s="219"/>
      <c r="H187" s="219" t="s">
        <v>508</v>
      </c>
      <c r="I187" s="219" t="s">
        <v>509</v>
      </c>
      <c r="J187" s="273" t="s">
        <v>510</v>
      </c>
      <c r="K187" s="260"/>
    </row>
    <row r="188" spans="2:11" ht="15" customHeight="1">
      <c r="B188" s="239"/>
      <c r="C188" s="224" t="s">
        <v>40</v>
      </c>
      <c r="D188" s="219"/>
      <c r="E188" s="219"/>
      <c r="F188" s="238" t="s">
        <v>422</v>
      </c>
      <c r="G188" s="219"/>
      <c r="H188" s="215" t="s">
        <v>511</v>
      </c>
      <c r="I188" s="219" t="s">
        <v>512</v>
      </c>
      <c r="J188" s="219"/>
      <c r="K188" s="260"/>
    </row>
    <row r="189" spans="2:11" ht="15" customHeight="1">
      <c r="B189" s="239"/>
      <c r="C189" s="224" t="s">
        <v>513</v>
      </c>
      <c r="D189" s="219"/>
      <c r="E189" s="219"/>
      <c r="F189" s="238" t="s">
        <v>422</v>
      </c>
      <c r="G189" s="219"/>
      <c r="H189" s="219" t="s">
        <v>514</v>
      </c>
      <c r="I189" s="219" t="s">
        <v>456</v>
      </c>
      <c r="J189" s="219"/>
      <c r="K189" s="260"/>
    </row>
    <row r="190" spans="2:11" ht="15" customHeight="1">
      <c r="B190" s="239"/>
      <c r="C190" s="224" t="s">
        <v>515</v>
      </c>
      <c r="D190" s="219"/>
      <c r="E190" s="219"/>
      <c r="F190" s="238" t="s">
        <v>422</v>
      </c>
      <c r="G190" s="219"/>
      <c r="H190" s="219" t="s">
        <v>516</v>
      </c>
      <c r="I190" s="219" t="s">
        <v>456</v>
      </c>
      <c r="J190" s="219"/>
      <c r="K190" s="260"/>
    </row>
    <row r="191" spans="2:11" ht="15" customHeight="1">
      <c r="B191" s="239"/>
      <c r="C191" s="224" t="s">
        <v>517</v>
      </c>
      <c r="D191" s="219"/>
      <c r="E191" s="219"/>
      <c r="F191" s="238" t="s">
        <v>428</v>
      </c>
      <c r="G191" s="219"/>
      <c r="H191" s="219" t="s">
        <v>518</v>
      </c>
      <c r="I191" s="219" t="s">
        <v>456</v>
      </c>
      <c r="J191" s="219"/>
      <c r="K191" s="260"/>
    </row>
    <row r="192" spans="2:11" ht="15" customHeight="1">
      <c r="B192" s="266"/>
      <c r="C192" s="274"/>
      <c r="D192" s="248"/>
      <c r="E192" s="248"/>
      <c r="F192" s="248"/>
      <c r="G192" s="248"/>
      <c r="H192" s="248"/>
      <c r="I192" s="248"/>
      <c r="J192" s="248"/>
      <c r="K192" s="267"/>
    </row>
    <row r="193" spans="2:11" ht="18.75" customHeight="1">
      <c r="B193" s="215"/>
      <c r="C193" s="219"/>
      <c r="D193" s="219"/>
      <c r="E193" s="219"/>
      <c r="F193" s="238"/>
      <c r="G193" s="219"/>
      <c r="H193" s="219"/>
      <c r="I193" s="219"/>
      <c r="J193" s="219"/>
      <c r="K193" s="215"/>
    </row>
    <row r="194" spans="2:11" ht="18.75" customHeight="1">
      <c r="B194" s="215"/>
      <c r="C194" s="219"/>
      <c r="D194" s="219"/>
      <c r="E194" s="219"/>
      <c r="F194" s="238"/>
      <c r="G194" s="219"/>
      <c r="H194" s="219"/>
      <c r="I194" s="219"/>
      <c r="J194" s="219"/>
      <c r="K194" s="215"/>
    </row>
    <row r="195" spans="2:11" ht="18.75" customHeight="1">
      <c r="B195" s="225"/>
      <c r="C195" s="225"/>
      <c r="D195" s="225"/>
      <c r="E195" s="225"/>
      <c r="F195" s="225"/>
      <c r="G195" s="225"/>
      <c r="H195" s="225"/>
      <c r="I195" s="225"/>
      <c r="J195" s="225"/>
      <c r="K195" s="225"/>
    </row>
    <row r="196" spans="2:11">
      <c r="B196" s="207"/>
      <c r="C196" s="208"/>
      <c r="D196" s="208"/>
      <c r="E196" s="208"/>
      <c r="F196" s="208"/>
      <c r="G196" s="208"/>
      <c r="H196" s="208"/>
      <c r="I196" s="208"/>
      <c r="J196" s="208"/>
      <c r="K196" s="209"/>
    </row>
    <row r="197" spans="2:11" ht="21">
      <c r="B197" s="210"/>
      <c r="C197" s="331" t="s">
        <v>519</v>
      </c>
      <c r="D197" s="331"/>
      <c r="E197" s="331"/>
      <c r="F197" s="331"/>
      <c r="G197" s="331"/>
      <c r="H197" s="331"/>
      <c r="I197" s="331"/>
      <c r="J197" s="331"/>
      <c r="K197" s="211"/>
    </row>
    <row r="198" spans="2:11" ht="25.5" customHeight="1">
      <c r="B198" s="210"/>
      <c r="C198" s="275" t="s">
        <v>520</v>
      </c>
      <c r="D198" s="275"/>
      <c r="E198" s="275"/>
      <c r="F198" s="275" t="s">
        <v>521</v>
      </c>
      <c r="G198" s="276"/>
      <c r="H198" s="336" t="s">
        <v>522</v>
      </c>
      <c r="I198" s="336"/>
      <c r="J198" s="336"/>
      <c r="K198" s="211"/>
    </row>
    <row r="199" spans="2:11" ht="5.25" customHeight="1">
      <c r="B199" s="239"/>
      <c r="C199" s="236"/>
      <c r="D199" s="236"/>
      <c r="E199" s="236"/>
      <c r="F199" s="236"/>
      <c r="G199" s="219"/>
      <c r="H199" s="236"/>
      <c r="I199" s="236"/>
      <c r="J199" s="236"/>
      <c r="K199" s="260"/>
    </row>
    <row r="200" spans="2:11" ht="15" customHeight="1">
      <c r="B200" s="239"/>
      <c r="C200" s="219" t="s">
        <v>512</v>
      </c>
      <c r="D200" s="219"/>
      <c r="E200" s="219"/>
      <c r="F200" s="238" t="s">
        <v>41</v>
      </c>
      <c r="G200" s="219"/>
      <c r="H200" s="333" t="s">
        <v>523</v>
      </c>
      <c r="I200" s="333"/>
      <c r="J200" s="333"/>
      <c r="K200" s="260"/>
    </row>
    <row r="201" spans="2:11" ht="15" customHeight="1">
      <c r="B201" s="239"/>
      <c r="C201" s="245"/>
      <c r="D201" s="219"/>
      <c r="E201" s="219"/>
      <c r="F201" s="238" t="s">
        <v>42</v>
      </c>
      <c r="G201" s="219"/>
      <c r="H201" s="333" t="s">
        <v>524</v>
      </c>
      <c r="I201" s="333"/>
      <c r="J201" s="333"/>
      <c r="K201" s="260"/>
    </row>
    <row r="202" spans="2:11" ht="15" customHeight="1">
      <c r="B202" s="239"/>
      <c r="C202" s="245"/>
      <c r="D202" s="219"/>
      <c r="E202" s="219"/>
      <c r="F202" s="238" t="s">
        <v>45</v>
      </c>
      <c r="G202" s="219"/>
      <c r="H202" s="333" t="s">
        <v>525</v>
      </c>
      <c r="I202" s="333"/>
      <c r="J202" s="333"/>
      <c r="K202" s="260"/>
    </row>
    <row r="203" spans="2:11" ht="15" customHeight="1">
      <c r="B203" s="239"/>
      <c r="C203" s="219"/>
      <c r="D203" s="219"/>
      <c r="E203" s="219"/>
      <c r="F203" s="238" t="s">
        <v>43</v>
      </c>
      <c r="G203" s="219"/>
      <c r="H203" s="333" t="s">
        <v>526</v>
      </c>
      <c r="I203" s="333"/>
      <c r="J203" s="333"/>
      <c r="K203" s="260"/>
    </row>
    <row r="204" spans="2:11" ht="15" customHeight="1">
      <c r="B204" s="239"/>
      <c r="C204" s="219"/>
      <c r="D204" s="219"/>
      <c r="E204" s="219"/>
      <c r="F204" s="238" t="s">
        <v>44</v>
      </c>
      <c r="G204" s="219"/>
      <c r="H204" s="333" t="s">
        <v>527</v>
      </c>
      <c r="I204" s="333"/>
      <c r="J204" s="333"/>
      <c r="K204" s="260"/>
    </row>
    <row r="205" spans="2:11" ht="15" customHeight="1">
      <c r="B205" s="239"/>
      <c r="C205" s="219"/>
      <c r="D205" s="219"/>
      <c r="E205" s="219"/>
      <c r="F205" s="238"/>
      <c r="G205" s="219"/>
      <c r="H205" s="219"/>
      <c r="I205" s="219"/>
      <c r="J205" s="219"/>
      <c r="K205" s="260"/>
    </row>
    <row r="206" spans="2:11" ht="15" customHeight="1">
      <c r="B206" s="239"/>
      <c r="C206" s="219" t="s">
        <v>468</v>
      </c>
      <c r="D206" s="219"/>
      <c r="E206" s="219"/>
      <c r="F206" s="238" t="s">
        <v>76</v>
      </c>
      <c r="G206" s="219"/>
      <c r="H206" s="333" t="s">
        <v>528</v>
      </c>
      <c r="I206" s="333"/>
      <c r="J206" s="333"/>
      <c r="K206" s="260"/>
    </row>
    <row r="207" spans="2:11" ht="15" customHeight="1">
      <c r="B207" s="239"/>
      <c r="C207" s="245"/>
      <c r="D207" s="219"/>
      <c r="E207" s="219"/>
      <c r="F207" s="238" t="s">
        <v>365</v>
      </c>
      <c r="G207" s="219"/>
      <c r="H207" s="333" t="s">
        <v>366</v>
      </c>
      <c r="I207" s="333"/>
      <c r="J207" s="333"/>
      <c r="K207" s="260"/>
    </row>
    <row r="208" spans="2:11" ht="15" customHeight="1">
      <c r="B208" s="239"/>
      <c r="C208" s="219"/>
      <c r="D208" s="219"/>
      <c r="E208" s="219"/>
      <c r="F208" s="238" t="s">
        <v>363</v>
      </c>
      <c r="G208" s="219"/>
      <c r="H208" s="333" t="s">
        <v>529</v>
      </c>
      <c r="I208" s="333"/>
      <c r="J208" s="333"/>
      <c r="K208" s="260"/>
    </row>
    <row r="209" spans="2:11" ht="15" customHeight="1">
      <c r="B209" s="277"/>
      <c r="C209" s="245"/>
      <c r="D209" s="245"/>
      <c r="E209" s="245"/>
      <c r="F209" s="238" t="s">
        <v>367</v>
      </c>
      <c r="G209" s="224"/>
      <c r="H209" s="337" t="s">
        <v>368</v>
      </c>
      <c r="I209" s="337"/>
      <c r="J209" s="337"/>
      <c r="K209" s="278"/>
    </row>
    <row r="210" spans="2:11" ht="15" customHeight="1">
      <c r="B210" s="277"/>
      <c r="C210" s="245"/>
      <c r="D210" s="245"/>
      <c r="E210" s="245"/>
      <c r="F210" s="238" t="s">
        <v>369</v>
      </c>
      <c r="G210" s="224"/>
      <c r="H210" s="337" t="s">
        <v>530</v>
      </c>
      <c r="I210" s="337"/>
      <c r="J210" s="337"/>
      <c r="K210" s="278"/>
    </row>
    <row r="211" spans="2:11" ht="15" customHeight="1">
      <c r="B211" s="277"/>
      <c r="C211" s="245"/>
      <c r="D211" s="245"/>
      <c r="E211" s="245"/>
      <c r="F211" s="279"/>
      <c r="G211" s="224"/>
      <c r="H211" s="280"/>
      <c r="I211" s="280"/>
      <c r="J211" s="280"/>
      <c r="K211" s="278"/>
    </row>
    <row r="212" spans="2:11" ht="15" customHeight="1">
      <c r="B212" s="277"/>
      <c r="C212" s="219" t="s">
        <v>492</v>
      </c>
      <c r="D212" s="245"/>
      <c r="E212" s="245"/>
      <c r="F212" s="238">
        <v>1</v>
      </c>
      <c r="G212" s="224"/>
      <c r="H212" s="337" t="s">
        <v>531</v>
      </c>
      <c r="I212" s="337"/>
      <c r="J212" s="337"/>
      <c r="K212" s="278"/>
    </row>
    <row r="213" spans="2:11" ht="15" customHeight="1">
      <c r="B213" s="277"/>
      <c r="C213" s="245"/>
      <c r="D213" s="245"/>
      <c r="E213" s="245"/>
      <c r="F213" s="238">
        <v>2</v>
      </c>
      <c r="G213" s="224"/>
      <c r="H213" s="337" t="s">
        <v>532</v>
      </c>
      <c r="I213" s="337"/>
      <c r="J213" s="337"/>
      <c r="K213" s="278"/>
    </row>
    <row r="214" spans="2:11" ht="15" customHeight="1">
      <c r="B214" s="277"/>
      <c r="C214" s="245"/>
      <c r="D214" s="245"/>
      <c r="E214" s="245"/>
      <c r="F214" s="238">
        <v>3</v>
      </c>
      <c r="G214" s="224"/>
      <c r="H214" s="337" t="s">
        <v>533</v>
      </c>
      <c r="I214" s="337"/>
      <c r="J214" s="337"/>
      <c r="K214" s="278"/>
    </row>
    <row r="215" spans="2:11" ht="15" customHeight="1">
      <c r="B215" s="277"/>
      <c r="C215" s="245"/>
      <c r="D215" s="245"/>
      <c r="E215" s="245"/>
      <c r="F215" s="238">
        <v>4</v>
      </c>
      <c r="G215" s="224"/>
      <c r="H215" s="337" t="s">
        <v>534</v>
      </c>
      <c r="I215" s="337"/>
      <c r="J215" s="337"/>
      <c r="K215" s="278"/>
    </row>
    <row r="216" spans="2:11" ht="12.75" customHeight="1">
      <c r="B216" s="281"/>
      <c r="C216" s="282"/>
      <c r="D216" s="282"/>
      <c r="E216" s="282"/>
      <c r="F216" s="282"/>
      <c r="G216" s="282"/>
      <c r="H216" s="282"/>
      <c r="I216" s="282"/>
      <c r="J216" s="282"/>
      <c r="K216" s="283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Zakazka - Zakazka</vt:lpstr>
      <vt:lpstr>Pokyny pro vyplnění</vt:lpstr>
      <vt:lpstr>'Rekapitulace stavby'!Názvy_tisku</vt:lpstr>
      <vt:lpstr>'Zakazka - Zakazka'!Názvy_tisku</vt:lpstr>
      <vt:lpstr>'Pokyny pro vyplnění'!Oblast_tisku</vt:lpstr>
      <vt:lpstr>'Rekapitulace stavby'!Oblast_tisku</vt:lpstr>
      <vt:lpstr>'Zakazka - Zakazka'!Oblast_tisku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Sakařová Jitka</dc:creator>
  <cp:lastModifiedBy>sakařová</cp:lastModifiedBy>
  <dcterms:created xsi:type="dcterms:W3CDTF">2017-05-19T07:49:57Z</dcterms:created>
  <dcterms:modified xsi:type="dcterms:W3CDTF">2017-05-19T07:52:55Z</dcterms:modified>
</cp:coreProperties>
</file>