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ryci list" sheetId="1" r:id="rId1"/>
    <sheet name="Rekapitulace" sheetId="2" r:id="rId2"/>
    <sheet name="Zakazka" sheetId="3" r:id="rId3"/>
    <sheet name="Figury" sheetId="4" r:id="rId4"/>
  </sheets>
  <definedNames>
    <definedName name="_xlnm.Print_Area" localSheetId="0">'Kryci list'!$B$1:$E$31</definedName>
    <definedName name="_xlnm.Print_Area" localSheetId="1">'Rekapitulace'!$A$1:$F$23</definedName>
    <definedName name="_xlnm.Print_Area" localSheetId="2">'Zakazka'!$F$1:$X$269</definedName>
    <definedName name="_xlnm.Print_Titles" localSheetId="2">'Zakazka'!$3:$4</definedName>
    <definedName name="__CENA__">'Zakazka'!$O$6:$O$269</definedName>
    <definedName name="__MAIN__">'Zakazka'!$F$1:$CX$268</definedName>
    <definedName name="__MAIN2__">#REF!</definedName>
    <definedName name="__MAIN3__">'Kryci list'!$A$3:$F$19</definedName>
    <definedName name="__SAZBA__">'Zakazka'!$T$6:$T$269</definedName>
    <definedName name="__T0__">'Zakazka'!$F$5:$W$268</definedName>
    <definedName name="__T1__">'Zakazka'!$F$6:$W$46</definedName>
    <definedName name="__T2__">'Zakazka'!$F$7:$CX$10</definedName>
    <definedName name="__T3__">'Zakazka'!$I$10:$L$10</definedName>
    <definedName name="__TE0__">'Kryci list'!$A$4:$C$8</definedName>
    <definedName name="__TE1__">'Kryci list'!#REF!</definedName>
    <definedName name="__TE2__">'Kryci list'!#REF!</definedName>
    <definedName name="__TE3__">'Kryci list'!$A$15:$E$15</definedName>
    <definedName name="__TE4__">'Figury'!#REF!</definedName>
    <definedName name="__TR0__">#REF!</definedName>
    <definedName name="__TR1__">#REF!</definedName>
    <definedName name="__MAIN2___2">'Rekapitulace'!$B$1:$H$24</definedName>
    <definedName name="__TR0___2">'Rekapitulace'!$B$5:$F$6</definedName>
    <definedName name="__TR1___2">'Rekapitulace'!$B$6:$F$6</definedName>
  </definedNames>
  <calcPr fullCalcOnLoad="1"/>
</workbook>
</file>

<file path=xl/sharedStrings.xml><?xml version="1.0" encoding="utf-8"?>
<sst xmlns="http://schemas.openxmlformats.org/spreadsheetml/2006/main" count="566" uniqueCount="308">
  <si>
    <t>Krycí list rozpočtu</t>
  </si>
  <si>
    <t>Číslo zakázky</t>
  </si>
  <si>
    <t>Zakázka</t>
  </si>
  <si>
    <t>Porticus s.r.o.</t>
  </si>
  <si>
    <t>2.MŠ K.Vary O.P., Sedlec 5 -Zřízení venkovních sprch-úpravy stáv.brouzdaliště</t>
  </si>
  <si>
    <t>Komentář</t>
  </si>
  <si>
    <t>Popis verze</t>
  </si>
  <si>
    <t>Výchozí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</si>
  <si>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</si>
  <si>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</si>
  <si>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</si>
  <si>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</si>
  <si>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</si>
  <si>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</si>
  <si>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</si>
  <si>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</si>
  <si>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</si>
  <si>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</si>
  <si>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</si>
  <si>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</si>
  <si>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</si>
  <si>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</si>
  <si>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</si>
  <si>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</si>
  <si>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SO_01</t>
  </si>
  <si>
    <t>Stavební objekt 01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</si>
  <si>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</si>
  <si>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</si>
  <si>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</si>
  <si>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</si>
  <si>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</si>
  <si>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</si>
  <si>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</si>
  <si>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</si>
  <si>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</si>
  <si>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</si>
  <si>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</si>
  <si>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</si>
  <si>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</si>
  <si>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</si>
  <si>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</si>
  <si>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</si>
  <si>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</si>
  <si>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</si>
  <si>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</si>
  <si>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</si>
  <si>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</si>
  <si>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</si>
  <si>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</si>
  <si>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Jedn.cena</t>
  </si>
  <si>
    <t>Jedn. hmotn.</t>
  </si>
  <si>
    <t>Jedn. suť</t>
  </si>
  <si>
    <t>Suť</t>
  </si>
  <si>
    <t>Sazba DPH</t>
  </si>
  <si>
    <t>Cen. soustava</t>
  </si>
  <si>
    <t>Počet</t>
  </si>
  <si>
    <t>SO_01: Stavební objekt 01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</si>
  <si>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</si>
  <si>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</si>
  <si>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</si>
  <si>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</si>
  <si>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</si>
  <si>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</si>
  <si>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H</t>
  </si>
  <si>
    <t>00572410</t>
  </si>
  <si>
    <t>Osivo směs travní parková</t>
  </si>
  <si>
    <t>kg</t>
  </si>
  <si>
    <t>Plný popis:</t>
  </si>
  <si>
    <t>50*0,03</t>
  </si>
  <si>
    <t>_</t>
  </si>
  <si>
    <t>10311100</t>
  </si>
  <si>
    <t>Dodávka ornice</t>
  </si>
  <si>
    <t>m3</t>
  </si>
  <si>
    <t>2,86</t>
  </si>
  <si>
    <t>50*0,1</t>
  </si>
  <si>
    <t>SP</t>
  </si>
  <si>
    <t>131201101</t>
  </si>
  <si>
    <t>Hloubení jam nezapažených v hornině tř. 3 objemu do 100 m3</t>
  </si>
  <si>
    <t>Hloubení nezapažených jam a zářezů kromě zářezů se šikmými stěnami pro podzemní vedení 
  s urovnáním dna do předepsaného profilu a spádu
  v hornině tř. 3
    do 100 m3</t>
  </si>
  <si>
    <t>šachta ; 1,8*1,5*0,95</t>
  </si>
  <si>
    <t>132201101</t>
  </si>
  <si>
    <t>Hloubení rýh š do 600 mm v hornině tř. 3 objemu do 100 m3</t>
  </si>
  <si>
    <t>Hloubení zapažených i nezapažených rýh šířky do 600 mm 
  s urovnáním dna do předepsaného profilu a spádu
  v hornině tř. 3
    do 100 m3</t>
  </si>
  <si>
    <t>23,86*0,6*0,4</t>
  </si>
  <si>
    <t>139711101</t>
  </si>
  <si>
    <t>Vykopávky v uzavřených prostorách v hornině tř. 1 až 4</t>
  </si>
  <si>
    <t>Vykopávka v uzavřených prostorách 
  s naložením výkopku na dopravní prostředek
    v hornině tř. 1 až 4</t>
  </si>
  <si>
    <t>WC ; 0,6*0,6*1</t>
  </si>
  <si>
    <t>171101103</t>
  </si>
  <si>
    <t>Uložení sypaniny z hornin soudržných do násypů zhutněných do 100 % PS</t>
  </si>
  <si>
    <t>Uložení sypaniny do násypů 
  s rozprostřením sypaniny ve vrstvách a s hrubým urovnáním
  zhutněných s uzavřením povrchu násypu
  z hornin soudržných s předepsanou mírou zhutnění v procentech výsledků zkoušek Proctor-Standard
  (dále jen PS)
    přes 96 do 100 % PS</t>
  </si>
  <si>
    <t>zemina ze šachty ; 0,9</t>
  </si>
  <si>
    <t>terénní úpravy ; 2,86</t>
  </si>
  <si>
    <t>174101101</t>
  </si>
  <si>
    <t>Zásyp jam, šachet rýh nebo kolem objektů sypaninou se zhutněním</t>
  </si>
  <si>
    <t>Zásyp sypaninou z jakékoliv horniny 
  s uložením výkopku ve vrstvách
  se zhutněním
    jam, šachet, rýh nebo kolem objektů v těchto vykopávkách</t>
  </si>
  <si>
    <t>5,726+1,665</t>
  </si>
  <si>
    <t>174101102</t>
  </si>
  <si>
    <t>Zásyp v uzavřených prostorech sypaninou se zhutněním</t>
  </si>
  <si>
    <t>Zásyp sypaninou z jakékoliv horniny 
  s uložením výkopku ve vrstvách
  se zhutněním
    v uzavřených prostorách s urovnáním povrchu zásypu</t>
  </si>
  <si>
    <t>180402111</t>
  </si>
  <si>
    <t>Založení parkového trávníku výsevem v rovině a ve svahu do 1:5</t>
  </si>
  <si>
    <t>m2</t>
  </si>
  <si>
    <t>Založení trávníku 
  výsevem
  parkového
    v rovině nebo na svahu do 1:5</t>
  </si>
  <si>
    <t>181301101</t>
  </si>
  <si>
    <t>Rozprostření ornice tl vrstvy do 100 mm pl do 500 m2 v rovině nebo ve svahu do 1:5</t>
  </si>
  <si>
    <t>Rozprostření a urovnání ornice v rovině nebo ve svahu sklonu do 1 : 5 
  při souvislé ploše
  do 500 m2, tl. vrstvy
    do 100 mm</t>
  </si>
  <si>
    <t>002: Základy</t>
  </si>
  <si>
    <t>271532213</t>
  </si>
  <si>
    <t>Násyp pod základové konstrukce se zhutněním z hrubého kameniva frakce 8 až 16 mm</t>
  </si>
  <si>
    <t>Násyp pod základové konstrukce 
  se zhutněním a urovnáním povrchu
  z kameniva hrubého, frakce
    8 - 16 mm</t>
  </si>
  <si>
    <t>S1 ; 37,37*0,12</t>
  </si>
  <si>
    <t>273321611</t>
  </si>
  <si>
    <t>Základové desky ze ŽB tř. C 30/37 XA2</t>
  </si>
  <si>
    <t>Základy z betonu železového (bez výztuže)
  desky
  z betonu bez zvláštních nároků na vliv prostředí (X0, XC)
    tř. C 30/37</t>
  </si>
  <si>
    <t>45,34*0,22</t>
  </si>
  <si>
    <t>273351215</t>
  </si>
  <si>
    <t>Zřízení bednění stěn základových desek</t>
  </si>
  <si>
    <t>Bednění základových stěn
  desek
  svislé nebo šikmé (odkloněné), půdorysně přímé nebo zalomené
  ve volných nebo zapažených jámách, rýhách, šachtách, včetně případných vzpěr
    zřízení</t>
  </si>
  <si>
    <t>23,86*0,4</t>
  </si>
  <si>
    <t>273351216</t>
  </si>
  <si>
    <t>Odstranění bednění stěn základových desek</t>
  </si>
  <si>
    <t>Bednění základových stěn
  desek
  svislé nebo šikmé (odkloněné), půdorysně přímé nebo zalomené
  ve volných nebo zapažených jámách, rýhách, šachtách, včetně případných vzpěr
    odstranění</t>
  </si>
  <si>
    <t>273361821</t>
  </si>
  <si>
    <t>Výztuž základových desek betonářskou ocelí 10 505 (R)</t>
  </si>
  <si>
    <t>t</t>
  </si>
  <si>
    <t>Výztuž základů
  desek
  z betonářské oceli
    10 505 (R) nebo BSt 500</t>
  </si>
  <si>
    <t>273362021</t>
  </si>
  <si>
    <t>Výztuž základových desek svařovanými sítěmi Kari</t>
  </si>
  <si>
    <t>Výztuž základů
  desek
  ze svařovaných sítí
    z drátů typu KARI</t>
  </si>
  <si>
    <t>003: Svislé konstrukce</t>
  </si>
  <si>
    <t>380321662</t>
  </si>
  <si>
    <t>Kompletní konstrukce ČOV, nádrží, vodojemů, žlabů nebo kanálů ze ŽB tř. C 30/37 XA2 tl 300 mm</t>
  </si>
  <si>
    <t>Kompletní konstrukce čistíren odpadních vod, nádrží, vodojemů, kanálů z betonu železového 
  bez výztuže a bednění
  obyčejného
  tř. C 30/37, tl.
    přes 150 do 300 mm</t>
  </si>
  <si>
    <t>šachta ; 1,05*0,9*0,15</t>
  </si>
  <si>
    <t>0,9*0,3*0,75</t>
  </si>
  <si>
    <t>(0,6+0,6+0,9)*0,15*0,75</t>
  </si>
  <si>
    <t>380356231</t>
  </si>
  <si>
    <t>Bednění kompletních konstrukcí ČOV, nádrží nebo vodojemů neomítaných ploch rovinných zřízení</t>
  </si>
  <si>
    <t>Bednění kompletních konstrukcí čistíren odpadních vod, nádrží, vodojemů, kanálů 
  konstrukcí neomítaných z betonu prostého nebo železového
  ploch rovinných
    zřízení</t>
  </si>
  <si>
    <t>(1,05+0,9)*2*0,9</t>
  </si>
  <si>
    <t>0,6*4*0,75</t>
  </si>
  <si>
    <t>380356232</t>
  </si>
  <si>
    <t>Bednění kompletních konstrukcí ČOV, nádrží nebo vodojemů neomítaných ploch rovinných odstranění</t>
  </si>
  <si>
    <t>Bednění kompletních konstrukcí čistíren odpadních vod, nádrží, vodojemů, kanálů 
  konstrukcí neomítaných z betonu prostého nebo železového
  ploch rovinných
    odstranění</t>
  </si>
  <si>
    <t>380361006</t>
  </si>
  <si>
    <t>Výztuž kompletních konstrukcí ČOV, nádrží nebo vodojemů z betonářské oceli 10 505</t>
  </si>
  <si>
    <t>Výztuž kompletních konstrukcí čistíren odpadních vod, nádrží, vodojemů, kanálů 
  z oceli
    10 505 (R) nebo BSt 500</t>
  </si>
  <si>
    <t>380361011</t>
  </si>
  <si>
    <t>Výztuž kompletních konstrukcí ČOV, nádrží nebo vodojemů ze svařovaných sítí KARI</t>
  </si>
  <si>
    <t>Výztuž kompletních konstrukcí čistíren odpadních vod, nádrží, vodojemů, kanálů 
  ze svařovaných sítí
    z drátů typu KARI</t>
  </si>
  <si>
    <t>006: Úpravy povrchu</t>
  </si>
  <si>
    <t>631311114</t>
  </si>
  <si>
    <t>Mazanina tl do 80 mm z betonu prostého tř. C 16/20</t>
  </si>
  <si>
    <t>Mazanina z betonu 
  prostého
  tl. přes 50 do 80 mm
    tř. C 16/20</t>
  </si>
  <si>
    <t>pod šachtu ; 1,15*1*0,05</t>
  </si>
  <si>
    <t>S1 ; 37,37*0,05+7,97*0,13</t>
  </si>
  <si>
    <t>631311121</t>
  </si>
  <si>
    <t>Doplnění dosavadních mazanin betonem prostým pl do 1 m2 tl do 80 mm</t>
  </si>
  <si>
    <t>Doplnění dosavadních mazanin prostým betonem 
  s dodáním hmot, bez potěru, plochy jednotlivě
  do 1 m2 a tl.
    do 80 mm</t>
  </si>
  <si>
    <t>WC ; 0,036</t>
  </si>
  <si>
    <t>631311131</t>
  </si>
  <si>
    <t>Doplnění dosavadních mazanin betonem prostým pl do 1 m2 tl přes 80 mm</t>
  </si>
  <si>
    <t>Doplnění dosavadních mazanin prostým betonem 
  s dodáním hmot, bez potěru, plochy jednotlivě
  do 1 m2 a tl.
    přes 80 mm</t>
  </si>
  <si>
    <t>WC ; 0,072</t>
  </si>
  <si>
    <t>vpusť ; 0,043</t>
  </si>
  <si>
    <t>631311135</t>
  </si>
  <si>
    <t>Mazanina tl do 240 mm z betonu prostého tř. C 20/25 XC1 vč.dilatací</t>
  </si>
  <si>
    <t>Mazanina z betonu 
  prostého
  tl. přes 120 do 240 mm
    tř. C 20/25</t>
  </si>
  <si>
    <t>S3 ; 6,4*0,12</t>
  </si>
  <si>
    <t>631319173</t>
  </si>
  <si>
    <t>Příplatek k mazanině tl do 120 mm za stržení povrchu spodní vrstvy před vložením výztuže</t>
  </si>
  <si>
    <t>Příplatek k cenám mazanin 
  za stržení povrchu
  spodní vrstvy mazaniny latí před vložením výztuže nebo pletiva
  pro tl. obou vrstev mazaniny
    přes 80 do 120 mm</t>
  </si>
  <si>
    <t>631362021</t>
  </si>
  <si>
    <t>Výztuž mazanin svařovanými sítěmi Kari</t>
  </si>
  <si>
    <t>Výztuž mazanin 
  ze svařovaných sítí z drátů
    typu KARI</t>
  </si>
  <si>
    <t>S3 ; 6,4*0,005*1,08</t>
  </si>
  <si>
    <t>008: Trubní vedení</t>
  </si>
  <si>
    <t>SO 05.1</t>
  </si>
  <si>
    <t>Vodovodní přípojka -přenos</t>
  </si>
  <si>
    <t>soubor</t>
  </si>
  <si>
    <t>009: Ostatní konstrukce a práce</t>
  </si>
  <si>
    <t>952901111</t>
  </si>
  <si>
    <t>Vyčištění budov bytové a občanské výstavby při výšce podlaží do 4 m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</si>
  <si>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</si>
  <si>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WC ; 0,9*1,75</t>
  </si>
  <si>
    <t>091: Bourání konstrukcí - demolice</t>
  </si>
  <si>
    <t>721210814</t>
  </si>
  <si>
    <t>Demontáž vpustí podlahových</t>
  </si>
  <si>
    <t>kus</t>
  </si>
  <si>
    <t>Demontáž kanalizačního příslušenství 
  vpustí podlahových z kyselinovzdorné kameniny
    DN 125</t>
  </si>
  <si>
    <t>961055111</t>
  </si>
  <si>
    <t>Bourání základů ze ŽB</t>
  </si>
  <si>
    <t>Bourání základů z betonu 
    železového</t>
  </si>
  <si>
    <t>pro vpusť ; 0,196*0,22</t>
  </si>
  <si>
    <t>962052211</t>
  </si>
  <si>
    <t>Bourání zdiva nadzákladového ze ŽB (část z CPP)</t>
  </si>
  <si>
    <t>Bourání zdiva železobetonového 
    nadzákladového</t>
  </si>
  <si>
    <t>prstenec ; 23,86*0,35*0,4</t>
  </si>
  <si>
    <t>965042121</t>
  </si>
  <si>
    <t>Bourání podkladů pod dlažby nebo mazanin betonových nebo z litého asfaltu tl do 100 mm pl do 1 m2</t>
  </si>
  <si>
    <t>Bourání podkladů pod dlažby nebo litých celistvých podlah a mazanin 
  betonových nebo z litého asfaltu
  tl. do 100 mm, plochy
    do 1 m2</t>
  </si>
  <si>
    <t>WC ; 0,6*0,6*0,1</t>
  </si>
  <si>
    <t>965042221</t>
  </si>
  <si>
    <t>Bourání podkladů pod dlažby nebo mazanin betonových nebo z litého asfaltu tl přes 100 mm pl do 1 m2</t>
  </si>
  <si>
    <t>Bourání podkladů pod dlažby nebo litých celistvých podlah a mazanin 
  betonových nebo z litého asfaltu
  tl. přes 100 mm, plochy
    do 1 m2</t>
  </si>
  <si>
    <t>WC ; 0,6*0,6*0,2</t>
  </si>
  <si>
    <t>965042241</t>
  </si>
  <si>
    <t>Bourání podkladů pod dlažby nebo mazanin betonových nebo z litého asfaltu tl přes 100 mm pl pře 4 m2</t>
  </si>
  <si>
    <t>Bourání podkladů pod dlažby nebo litých celistvých podlah a mazanin 
  betonových nebo z litého asfaltu
  tl. přes 100 mm, plochy
    přes 4 m2</t>
  </si>
  <si>
    <t>vnější dlažba ; 6,4*0,12</t>
  </si>
  <si>
    <t>965081223</t>
  </si>
  <si>
    <t>Bourání podlah z dlaždic keramických nebo xylolitových tl přes 10 mm plochy přes 1 m2</t>
  </si>
  <si>
    <t>Bourání podlah ostatních 
  bez podkladního lože nebo mazaniny
  z dlaždic s jakoukoliv výplní spár
  keramických nebo xylolitových
  tl. přes 10 mm plochy
    přes 1 m2</t>
  </si>
  <si>
    <t>vněj.dlažba ; 6,4</t>
  </si>
  <si>
    <t>971042361</t>
  </si>
  <si>
    <t>Vybourání otvorů v betonových příčkách a zdech pl do 0,09 m2 tl do 600 mm</t>
  </si>
  <si>
    <t>Vybourání otvorů v betonových příčkách a zdech základových nebo nadzákladových 
  plochy do 0,09 m2, tl.
    do 600 mm</t>
  </si>
  <si>
    <t>ZT3 ; 1</t>
  </si>
  <si>
    <t>971052331</t>
  </si>
  <si>
    <t>Vybourání nebo prorážení otvorů v ŽB příčkách a zdech pl do 0,09 m2 tl do 150 mm</t>
  </si>
  <si>
    <t>Vybourání a prorážení otvorů v železobetonových příčkách a zdech 
  základových nebo nadzákladových, plochy
  do 0,09 m2, tl.
    do 150 mm</t>
  </si>
  <si>
    <t>ZT1,2 ; 2</t>
  </si>
  <si>
    <t>979081111</t>
  </si>
  <si>
    <t>Odvoz suti a vybouraných hmot na skládku do 1 km</t>
  </si>
  <si>
    <t>Odvoz suti a vybouraných hmot na skládku
    do 1 km</t>
  </si>
  <si>
    <t>979081121</t>
  </si>
  <si>
    <t>Odvoz suti a vybouraných hmot na skládku ZKD 1 km přes 1 km</t>
  </si>
  <si>
    <t>Odvoz suti a vybouraných hmot na skládku
    za každý další 1 km</t>
  </si>
  <si>
    <t>10,656*24</t>
  </si>
  <si>
    <t>979082111</t>
  </si>
  <si>
    <t>Vnitrostaveništní vodorovná doprava suti a vybouraných hmot do 10 m</t>
  </si>
  <si>
    <t>Vnitrostaveništní vodorovná doprava suti a vybouraných hmot
    do 10 m</t>
  </si>
  <si>
    <t>979082121</t>
  </si>
  <si>
    <t>Vnitrostaveništní vodorovná doprava suti a vybouraných hmot ZKD 5 m přes 10 m</t>
  </si>
  <si>
    <t>Vnitrostaveništní vodorovná doprava suti a vybouraných hmot
    za každých dalších 5 m</t>
  </si>
  <si>
    <t>10,656*2</t>
  </si>
  <si>
    <t>979098231</t>
  </si>
  <si>
    <t>Poplatek za uložení stavebního směsného odpadu na skládce (skládkovné)</t>
  </si>
  <si>
    <t>Poplatek za uložení stavebního odpadu na skládce (skládkovné)
    směsného</t>
  </si>
  <si>
    <t>099: Přesun hmot HSV</t>
  </si>
  <si>
    <t>998012021</t>
  </si>
  <si>
    <t>Přesun hmot pro budovy monolitické v do 6 m</t>
  </si>
  <si>
    <t>Přesun hmot pro budovy občanské výstavby, bydlení, výrobu a služby 
  s nosnou svislou konstrukcí monolitickou betonovou
  tyčovou nebo plošnou s jakýkoliv obvodovým pláštěm kromě vyzdívaného
  vodorovná dopravní vzdálenost do 100 m
  pro budovy výšky
    do 6 m</t>
  </si>
  <si>
    <t>711: Izolace proti vodě</t>
  </si>
  <si>
    <t>67352067</t>
  </si>
  <si>
    <t>Geotextilie 300 g/m2</t>
  </si>
  <si>
    <t>711 00-0001</t>
  </si>
  <si>
    <t>Doplnění izolace proti vodě a tepelné izolace podlahy na WC (600x600mm)</t>
  </si>
  <si>
    <t>711 00-0002</t>
  </si>
  <si>
    <t>Plastický, hydraulicky tuhnoucí těsnící systém -2složková flexibilní hydroizolace (např.Aquafin-2K)</t>
  </si>
  <si>
    <t>S3 ; 6,4</t>
  </si>
  <si>
    <t>711 00-0003</t>
  </si>
  <si>
    <t>2xuzavírací izol.nátěr -2složková epoxidová pryskyřice (např.Indufloor IB 1010)</t>
  </si>
  <si>
    <t>dno+stěny ; 0,6*0,6</t>
  </si>
  <si>
    <t>711 00-0004</t>
  </si>
  <si>
    <t>Bitumenový hydroizolační nátěr (např.Combiflex DS)</t>
  </si>
  <si>
    <t>S1 ; 45,34</t>
  </si>
  <si>
    <t>711 00-0005</t>
  </si>
  <si>
    <t>Probarvená minerální hydroizolační stěrka  (např.Aquafin 2K/M) vč.vyztuž.pásků a manžety pro vpust</t>
  </si>
  <si>
    <t>S1 ; 45,34+23,86*0,4</t>
  </si>
  <si>
    <t>711491171</t>
  </si>
  <si>
    <t>Provedení izolace proti tlakové vodě vodorovné z textilií vrstva podkladní</t>
  </si>
  <si>
    <t>Provedení izolace proti povrchové a podpovrchové tlakové vodě ostatní 
  na ploše vodorovné V
  z textilií, vrstvy
    podkladní</t>
  </si>
  <si>
    <t>998711201</t>
  </si>
  <si>
    <t>Přesun hmot procentní pro izolace proti vodě, vlhkosti a plynům v objektech v do 6 m</t>
  </si>
  <si>
    <t>%</t>
  </si>
  <si>
    <t>Přesun hmot pro izolace proti vodě, vlhkosti a plynům 
  stanovený procentní sazbou z ceny
  vodorovná dopravní vzdálenost do 50 m
  v objektech výšky
    do 6 m</t>
  </si>
  <si>
    <t>767: Konstrukce zámečnické</t>
  </si>
  <si>
    <t>767 00-0001</t>
  </si>
  <si>
    <t>Dod+mtz ocel.kce sprchy -žárově pozinkováno</t>
  </si>
  <si>
    <t>35,28+22,54+5,56+0,22</t>
  </si>
  <si>
    <t>767 00-0002</t>
  </si>
  <si>
    <t>Dod+mtz ocel.kce sprchy -nerez</t>
  </si>
  <si>
    <t>7,99+11,31</t>
  </si>
  <si>
    <t>767-Z/1</t>
  </si>
  <si>
    <t>Dod+mtz poklop na AŠ 600x600mm otevírací s kontrol.dvířky -žárově pozinkováno</t>
  </si>
  <si>
    <t>998767201</t>
  </si>
  <si>
    <t>Přesun hmot procentní pro zámečnické konstrukce v objektech v do 6 m</t>
  </si>
  <si>
    <t>Přesun hmot pro zámečnické konstrukce 
  stanovený procentní sazbou z ceny
  vodorovná dopravní vzdálenost do 50 m
  v objektech výšky
    do 6 m</t>
  </si>
  <si>
    <t>771: Podlahy z dlaždic a obklady</t>
  </si>
  <si>
    <t>771413112</t>
  </si>
  <si>
    <t>Montáž soklíků pórovinových lepených rovných v do 90 mm</t>
  </si>
  <si>
    <t>m</t>
  </si>
  <si>
    <t>Montáž soklíků pórovinových 
  lepených
  standardním lepidlem
  rovných výšky
    přes 65 do 90 mm</t>
  </si>
  <si>
    <t>WC ; (0,9+1,75)*2-0,6</t>
  </si>
  <si>
    <t>771573121</t>
  </si>
  <si>
    <t>Montáž podlah keramických režných hladkých lepených vč.spárování</t>
  </si>
  <si>
    <t>Montáž podlah z dlaždic keramických 
  lepených
  standardním lepidlem
  režných nebo glazovaných
  hladkých
    přes 85 do 100 ks/ m2</t>
  </si>
  <si>
    <t>771574133</t>
  </si>
  <si>
    <t>Montáž podlah keramických režných protiskluzných lepených flexibilním lepidlem vč.spárování</t>
  </si>
  <si>
    <t>Montáž podlah z dlaždic keramických 
  lepených
  flexibilním lepidlem
  režných nebo glazovaných
  protiskluzných nebo reliefovaných
    přes 85 do 100 ks/ m2</t>
  </si>
  <si>
    <t>998771201</t>
  </si>
  <si>
    <t>Přesun hmot procentní pro podlahy z dlaždic v objektech v do 6 m</t>
  </si>
  <si>
    <t>Přesun hmot pro podlahy z dlaždic 
  stanovený procentní sazbou z ceny
  vodorovná dopravní vzdálenost do 50 m
  v objektech výšky
    do 6 m</t>
  </si>
  <si>
    <t>spcm771</t>
  </si>
  <si>
    <t>Dodávka keram.dlažby</t>
  </si>
  <si>
    <t>1,575</t>
  </si>
  <si>
    <t>4,7*0,1</t>
  </si>
  <si>
    <t>spcm771-1</t>
  </si>
  <si>
    <t>Dodávka keram.dlažby protiskluzné, mrazuvzdorné</t>
  </si>
  <si>
    <t>VRN: Vedlejší rozpočtové náklady</t>
  </si>
  <si>
    <t>ON</t>
  </si>
  <si>
    <t>07</t>
  </si>
  <si>
    <t>Sdružená sazba VRN</t>
  </si>
  <si>
    <t>Figura</t>
  </si>
  <si>
    <t>Výraz</t>
  </si>
  <si>
    <t>Hodnota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</si>
</sst>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YY"/>
    <numFmt numFmtId="166" formatCode="#,##0"/>
    <numFmt numFmtId="167" formatCode="_(#,##0_);[RED]&quot;- &quot;#,##0_);\–??;_(@_)"/>
    <numFmt numFmtId="168" formatCode="_(#,##0\._);;;_(@_)"/>
    <numFmt numFmtId="169" formatCode="@"/>
    <numFmt numFmtId="170" formatCode="_(#,##0.00_);[RED]&quot;- &quot;#,##0.00_);\–??;_(@_)"/>
    <numFmt numFmtId="171" formatCode="_(#,##0.0_);[RED]&quot;- &quot;#,##0.0_);\–??;_(@_)"/>
    <numFmt numFmtId="172" formatCode="_(#,##0.0??;&quot;- &quot;#,##0.0??;\–???;_(@_)"/>
    <numFmt numFmtId="173" formatCode="_(#,##0.00000_);[RED]&quot;- &quot;#,##0.00000_);\–??;_(@_)"/>
    <numFmt numFmtId="174" formatCode="#"/>
  </numFmts>
  <fonts count="38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b/>
      <sz val="10"/>
      <color indexed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 applyNumberFormat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22" applyNumberFormat="1" applyFont="1" applyFill="1" applyBorder="1" applyAlignment="1" applyProtection="1">
      <alignment/>
      <protection/>
    </xf>
    <xf numFmtId="164" fontId="4" fillId="0" borderId="1" xfId="22" applyNumberFormat="1" applyFont="1" applyFill="1" applyBorder="1" applyAlignment="1" applyProtection="1">
      <alignment horizontal="center"/>
      <protection/>
    </xf>
    <xf numFmtId="164" fontId="5" fillId="0" borderId="0" xfId="22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2" xfId="0" applyNumberFormat="1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left" vertical="top"/>
    </xf>
    <xf numFmtId="164" fontId="0" fillId="0" borderId="0" xfId="0" applyFont="1" applyBorder="1" applyAlignment="1">
      <alignment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/>
    </xf>
    <xf numFmtId="164" fontId="6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12" xfId="0" applyFont="1" applyBorder="1" applyAlignment="1">
      <alignment/>
    </xf>
    <xf numFmtId="165" fontId="6" fillId="0" borderId="8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left" vertical="top"/>
    </xf>
    <xf numFmtId="164" fontId="9" fillId="0" borderId="17" xfId="0" applyNumberFormat="1" applyFont="1" applyBorder="1" applyAlignment="1">
      <alignment horizontal="left" vertical="top" wrapText="1"/>
    </xf>
    <xf numFmtId="164" fontId="9" fillId="0" borderId="18" xfId="0" applyFont="1" applyBorder="1" applyAlignment="1">
      <alignment/>
    </xf>
    <xf numFmtId="164" fontId="9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left" wrapText="1"/>
    </xf>
    <xf numFmtId="164" fontId="6" fillId="0" borderId="22" xfId="0" applyFont="1" applyBorder="1" applyAlignment="1">
      <alignment/>
    </xf>
    <xf numFmtId="164" fontId="6" fillId="0" borderId="23" xfId="0" applyFont="1" applyBorder="1" applyAlignment="1">
      <alignment/>
    </xf>
    <xf numFmtId="164" fontId="9" fillId="0" borderId="5" xfId="0" applyFont="1" applyBorder="1" applyAlignment="1">
      <alignment/>
    </xf>
    <xf numFmtId="164" fontId="9" fillId="0" borderId="24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25" xfId="0" applyFont="1" applyBorder="1" applyAlignment="1">
      <alignment/>
    </xf>
    <xf numFmtId="164" fontId="6" fillId="0" borderId="26" xfId="0" applyFont="1" applyBorder="1" applyAlignment="1">
      <alignment/>
    </xf>
    <xf numFmtId="164" fontId="6" fillId="0" borderId="27" xfId="0" applyFont="1" applyBorder="1" applyAlignment="1">
      <alignment/>
    </xf>
    <xf numFmtId="164" fontId="6" fillId="0" borderId="28" xfId="0" applyFont="1" applyBorder="1" applyAlignment="1">
      <alignment/>
    </xf>
    <xf numFmtId="164" fontId="11" fillId="0" borderId="1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left" vertical="top"/>
    </xf>
    <xf numFmtId="164" fontId="6" fillId="0" borderId="13" xfId="0" applyNumberFormat="1" applyFont="1" applyBorder="1" applyAlignment="1">
      <alignment horizontal="left" vertical="top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30" xfId="0" applyNumberFormat="1" applyFont="1" applyBorder="1" applyAlignment="1">
      <alignment horizontal="left" vertical="top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31" xfId="0" applyFont="1" applyBorder="1" applyAlignment="1">
      <alignment/>
    </xf>
    <xf numFmtId="164" fontId="6" fillId="0" borderId="21" xfId="0" applyFont="1" applyBorder="1" applyAlignment="1">
      <alignment/>
    </xf>
    <xf numFmtId="164" fontId="6" fillId="0" borderId="32" xfId="0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12" fillId="0" borderId="33" xfId="0" applyFont="1" applyBorder="1" applyAlignment="1">
      <alignment horizontal="left"/>
    </xf>
    <xf numFmtId="167" fontId="12" fillId="0" borderId="6" xfId="0" applyNumberFormat="1" applyFont="1" applyBorder="1" applyAlignment="1">
      <alignment/>
    </xf>
    <xf numFmtId="164" fontId="12" fillId="0" borderId="34" xfId="0" applyFont="1" applyBorder="1" applyAlignment="1">
      <alignment horizontal="left"/>
    </xf>
    <xf numFmtId="167" fontId="12" fillId="0" borderId="35" xfId="0" applyNumberFormat="1" applyFont="1" applyBorder="1" applyAlignment="1">
      <alignment/>
    </xf>
    <xf numFmtId="164" fontId="13" fillId="0" borderId="0" xfId="0" applyFont="1" applyAlignment="1">
      <alignment/>
    </xf>
    <xf numFmtId="164" fontId="6" fillId="0" borderId="34" xfId="0" applyFont="1" applyBorder="1" applyAlignment="1">
      <alignment horizontal="left"/>
    </xf>
    <xf numFmtId="167" fontId="6" fillId="0" borderId="35" xfId="0" applyNumberFormat="1" applyFont="1" applyBorder="1" applyAlignment="1">
      <alignment/>
    </xf>
    <xf numFmtId="164" fontId="14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33" xfId="0" applyFont="1" applyBorder="1" applyAlignment="1">
      <alignment horizontal="left"/>
    </xf>
    <xf numFmtId="167" fontId="6" fillId="0" borderId="6" xfId="0" applyNumberFormat="1" applyFont="1" applyBorder="1" applyAlignment="1">
      <alignment/>
    </xf>
    <xf numFmtId="164" fontId="15" fillId="0" borderId="0" xfId="0" applyFont="1" applyAlignment="1">
      <alignment/>
    </xf>
    <xf numFmtId="164" fontId="15" fillId="0" borderId="20" xfId="0" applyFont="1" applyBorder="1" applyAlignment="1">
      <alignment/>
    </xf>
    <xf numFmtId="164" fontId="15" fillId="0" borderId="22" xfId="0" applyFont="1" applyBorder="1" applyAlignment="1">
      <alignment/>
    </xf>
    <xf numFmtId="164" fontId="8" fillId="0" borderId="27" xfId="0" applyFont="1" applyBorder="1" applyAlignment="1">
      <alignment horizontal="left"/>
    </xf>
    <xf numFmtId="167" fontId="8" fillId="0" borderId="28" xfId="0" applyNumberFormat="1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6" fillId="0" borderId="26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34" xfId="20" applyFont="1" applyBorder="1">
      <alignment/>
      <protection/>
    </xf>
    <xf numFmtId="164" fontId="6" fillId="0" borderId="35" xfId="21" applyFont="1" applyBorder="1">
      <alignment/>
      <protection/>
    </xf>
    <xf numFmtId="164" fontId="6" fillId="0" borderId="0" xfId="0" applyFont="1" applyBorder="1" applyAlignment="1">
      <alignment vertical="center"/>
    </xf>
    <xf numFmtId="164" fontId="6" fillId="0" borderId="5" xfId="20" applyFont="1" applyBorder="1">
      <alignment/>
      <protection/>
    </xf>
    <xf numFmtId="164" fontId="6" fillId="0" borderId="26" xfId="20" applyFont="1" applyBorder="1" applyAlignment="1">
      <alignment/>
      <protection/>
    </xf>
    <xf numFmtId="164" fontId="6" fillId="0" borderId="36" xfId="20" applyFont="1" applyBorder="1">
      <alignment/>
      <protection/>
    </xf>
    <xf numFmtId="164" fontId="6" fillId="0" borderId="37" xfId="21" applyFont="1" applyBorder="1">
      <alignment/>
      <protection/>
    </xf>
    <xf numFmtId="164" fontId="6" fillId="0" borderId="26" xfId="20" applyFont="1" applyBorder="1" applyAlignment="1">
      <alignment horizontal="left" vertical="top"/>
      <protection/>
    </xf>
    <xf numFmtId="164" fontId="6" fillId="0" borderId="0" xfId="20" applyFont="1" applyBorder="1" applyAlignment="1">
      <alignment horizontal="left" vertical="top"/>
      <protection/>
    </xf>
    <xf numFmtId="164" fontId="6" fillId="0" borderId="35" xfId="20" applyFont="1" applyBorder="1" applyAlignment="1">
      <alignment horizontal="left" vertical="top"/>
      <protection/>
    </xf>
    <xf numFmtId="164" fontId="6" fillId="0" borderId="20" xfId="20" applyFont="1" applyBorder="1" applyAlignment="1">
      <alignment horizontal="left" vertical="top"/>
      <protection/>
    </xf>
    <xf numFmtId="164" fontId="6" fillId="0" borderId="22" xfId="20" applyFont="1" applyBorder="1" applyAlignment="1">
      <alignment horizontal="left" vertical="top"/>
      <protection/>
    </xf>
    <xf numFmtId="164" fontId="6" fillId="0" borderId="28" xfId="20" applyFont="1" applyBorder="1" applyAlignment="1">
      <alignment horizontal="left" vertical="top"/>
      <protection/>
    </xf>
    <xf numFmtId="168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8" fontId="19" fillId="0" borderId="0" xfId="0" applyNumberFormat="1" applyFont="1" applyAlignment="1">
      <alignment horizontal="left" indent="3"/>
    </xf>
    <xf numFmtId="164" fontId="20" fillId="0" borderId="0" xfId="0" applyFont="1" applyAlignment="1">
      <alignment/>
    </xf>
    <xf numFmtId="169" fontId="21" fillId="0" borderId="22" xfId="0" applyNumberFormat="1" applyFont="1" applyBorder="1" applyAlignment="1">
      <alignment horizontal="center"/>
    </xf>
    <xf numFmtId="169" fontId="21" fillId="0" borderId="0" xfId="0" applyNumberFormat="1" applyFont="1" applyBorder="1" applyAlignment="1">
      <alignment horizontal="left"/>
    </xf>
    <xf numFmtId="169" fontId="21" fillId="0" borderId="0" xfId="0" applyNumberFormat="1" applyFont="1" applyBorder="1" applyAlignment="1">
      <alignment horizontal="right"/>
    </xf>
    <xf numFmtId="164" fontId="22" fillId="0" borderId="0" xfId="0" applyFont="1" applyAlignment="1">
      <alignment/>
    </xf>
    <xf numFmtId="169" fontId="23" fillId="0" borderId="0" xfId="0" applyNumberFormat="1" applyFont="1" applyAlignment="1">
      <alignment horizontal="left" indent="1"/>
    </xf>
    <xf numFmtId="167" fontId="23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64" fontId="24" fillId="0" borderId="0" xfId="0" applyFont="1" applyAlignment="1">
      <alignment/>
    </xf>
    <xf numFmtId="169" fontId="25" fillId="0" borderId="0" xfId="0" applyNumberFormat="1" applyFont="1" applyAlignment="1">
      <alignment horizontal="left" indent="2"/>
    </xf>
    <xf numFmtId="167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/>
    </xf>
    <xf numFmtId="164" fontId="28" fillId="0" borderId="3" xfId="0" applyFont="1" applyBorder="1" applyAlignment="1">
      <alignment horizontal="left"/>
    </xf>
    <xf numFmtId="167" fontId="28" fillId="0" borderId="3" xfId="0" applyNumberFormat="1" applyFont="1" applyBorder="1" applyAlignment="1">
      <alignment/>
    </xf>
    <xf numFmtId="167" fontId="27" fillId="0" borderId="3" xfId="0" applyNumberFormat="1" applyFont="1" applyBorder="1" applyAlignment="1">
      <alignment/>
    </xf>
    <xf numFmtId="164" fontId="27" fillId="0" borderId="3" xfId="0" applyFont="1" applyBorder="1" applyAlignment="1">
      <alignment/>
    </xf>
    <xf numFmtId="164" fontId="28" fillId="0" borderId="0" xfId="0" applyFont="1" applyAlignment="1">
      <alignment horizontal="left"/>
    </xf>
    <xf numFmtId="167" fontId="28" fillId="0" borderId="0" xfId="0" applyNumberFormat="1" applyFont="1" applyAlignment="1">
      <alignment/>
    </xf>
    <xf numFmtId="164" fontId="29" fillId="0" borderId="0" xfId="0" applyFont="1" applyAlignment="1">
      <alignment horizontal="left" indent="1"/>
    </xf>
    <xf numFmtId="167" fontId="29" fillId="0" borderId="0" xfId="0" applyNumberFormat="1" applyFont="1" applyAlignment="1">
      <alignment/>
    </xf>
    <xf numFmtId="168" fontId="30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center" vertical="top"/>
    </xf>
    <xf numFmtId="169" fontId="30" fillId="0" borderId="0" xfId="0" applyNumberFormat="1" applyFont="1" applyAlignment="1">
      <alignment horizontal="left" vertical="top"/>
    </xf>
    <xf numFmtId="169" fontId="30" fillId="0" borderId="0" xfId="0" applyNumberFormat="1" applyFont="1" applyAlignment="1">
      <alignment horizontal="left" vertical="top" wrapText="1"/>
    </xf>
    <xf numFmtId="172" fontId="30" fillId="0" borderId="0" xfId="0" applyNumberFormat="1" applyFont="1" applyFill="1" applyBorder="1" applyAlignment="1">
      <alignment horizontal="right" vertical="top"/>
    </xf>
    <xf numFmtId="170" fontId="30" fillId="0" borderId="0" xfId="0" applyNumberFormat="1" applyFont="1" applyAlignment="1">
      <alignment horizontal="right" vertical="top"/>
    </xf>
    <xf numFmtId="167" fontId="30" fillId="0" borderId="0" xfId="0" applyNumberFormat="1" applyFont="1" applyAlignment="1">
      <alignment horizontal="right" vertical="top"/>
    </xf>
    <xf numFmtId="173" fontId="30" fillId="0" borderId="0" xfId="0" applyNumberFormat="1" applyFont="1" applyAlignment="1">
      <alignment horizontal="right" vertical="top"/>
    </xf>
    <xf numFmtId="172" fontId="18" fillId="0" borderId="0" xfId="0" applyNumberFormat="1" applyFont="1" applyFill="1" applyBorder="1" applyAlignment="1">
      <alignment/>
    </xf>
    <xf numFmtId="173" fontId="18" fillId="0" borderId="0" xfId="0" applyNumberFormat="1" applyFont="1" applyAlignment="1">
      <alignment/>
    </xf>
    <xf numFmtId="164" fontId="21" fillId="0" borderId="22" xfId="0" applyNumberFormat="1" applyFont="1" applyBorder="1" applyAlignment="1">
      <alignment horizontal="center"/>
    </xf>
    <xf numFmtId="169" fontId="21" fillId="0" borderId="0" xfId="0" applyNumberFormat="1" applyFont="1" applyAlignment="1">
      <alignment horizontal="right"/>
    </xf>
    <xf numFmtId="169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164" fontId="23" fillId="0" borderId="0" xfId="0" applyFont="1" applyAlignment="1">
      <alignment/>
    </xf>
    <xf numFmtId="168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 horizontal="center"/>
      <protection/>
    </xf>
    <xf numFmtId="164" fontId="23" fillId="0" borderId="0" xfId="0" applyNumberFormat="1" applyFont="1" applyAlignment="1" applyProtection="1">
      <alignment horizontal="left"/>
      <protection/>
    </xf>
    <xf numFmtId="172" fontId="23" fillId="0" borderId="0" xfId="0" applyNumberFormat="1" applyFont="1" applyFill="1" applyBorder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73" fontId="23" fillId="0" borderId="0" xfId="0" applyNumberFormat="1" applyFont="1" applyAlignment="1" applyProtection="1">
      <alignment/>
      <protection/>
    </xf>
    <xf numFmtId="174" fontId="23" fillId="0" borderId="0" xfId="0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164" fontId="25" fillId="0" borderId="0" xfId="0" applyFont="1" applyAlignment="1">
      <alignment/>
    </xf>
    <xf numFmtId="168" fontId="25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 horizontal="center"/>
      <protection/>
    </xf>
    <xf numFmtId="164" fontId="25" fillId="0" borderId="0" xfId="0" applyNumberFormat="1" applyFont="1" applyAlignment="1" applyProtection="1">
      <alignment horizontal="left"/>
      <protection/>
    </xf>
    <xf numFmtId="172" fontId="25" fillId="0" borderId="0" xfId="0" applyNumberFormat="1" applyFont="1" applyFill="1" applyBorder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173" fontId="25" fillId="0" borderId="0" xfId="0" applyNumberFormat="1" applyFont="1" applyAlignment="1" applyProtection="1">
      <alignment/>
      <protection/>
    </xf>
    <xf numFmtId="174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/>
    </xf>
    <xf numFmtId="164" fontId="17" fillId="2" borderId="0" xfId="0" applyFont="1" applyFill="1" applyAlignment="1">
      <alignment/>
    </xf>
    <xf numFmtId="168" fontId="31" fillId="2" borderId="38" xfId="0" applyNumberFormat="1" applyFont="1" applyFill="1" applyBorder="1" applyAlignment="1" applyProtection="1">
      <alignment horizontal="right" vertical="top"/>
      <protection/>
    </xf>
    <xf numFmtId="169" fontId="31" fillId="2" borderId="38" xfId="0" applyNumberFormat="1" applyFont="1" applyFill="1" applyBorder="1" applyAlignment="1" applyProtection="1">
      <alignment horizontal="center" vertical="top"/>
      <protection/>
    </xf>
    <xf numFmtId="169" fontId="31" fillId="2" borderId="38" xfId="0" applyNumberFormat="1" applyFont="1" applyFill="1" applyBorder="1" applyAlignment="1" applyProtection="1">
      <alignment horizontal="left" vertical="top"/>
      <protection/>
    </xf>
    <xf numFmtId="164" fontId="31" fillId="2" borderId="38" xfId="0" applyNumberFormat="1" applyFont="1" applyFill="1" applyBorder="1" applyAlignment="1" applyProtection="1">
      <alignment horizontal="left" vertical="top" wrapText="1"/>
      <protection/>
    </xf>
    <xf numFmtId="172" fontId="31" fillId="2" borderId="38" xfId="0" applyNumberFormat="1" applyFont="1" applyFill="1" applyBorder="1" applyAlignment="1" applyProtection="1">
      <alignment horizontal="right" vertical="top"/>
      <protection/>
    </xf>
    <xf numFmtId="170" fontId="31" fillId="2" borderId="38" xfId="0" applyNumberFormat="1" applyFont="1" applyFill="1" applyBorder="1" applyAlignment="1" applyProtection="1">
      <alignment horizontal="right" vertical="top"/>
      <protection/>
    </xf>
    <xf numFmtId="167" fontId="31" fillId="2" borderId="38" xfId="0" applyNumberFormat="1" applyFont="1" applyFill="1" applyBorder="1" applyAlignment="1" applyProtection="1">
      <alignment horizontal="right" vertical="top"/>
      <protection/>
    </xf>
    <xf numFmtId="164" fontId="17" fillId="0" borderId="0" xfId="0" applyFont="1" applyAlignment="1">
      <alignment/>
    </xf>
    <xf numFmtId="168" fontId="31" fillId="0" borderId="0" xfId="0" applyNumberFormat="1" applyFont="1" applyBorder="1" applyAlignment="1" applyProtection="1">
      <alignment horizontal="right" vertical="top"/>
      <protection/>
    </xf>
    <xf numFmtId="169" fontId="31" fillId="0" borderId="0" xfId="0" applyNumberFormat="1" applyFont="1" applyBorder="1" applyAlignment="1" applyProtection="1">
      <alignment horizontal="center" vertical="top"/>
      <protection/>
    </xf>
    <xf numFmtId="169" fontId="32" fillId="0" borderId="0" xfId="0" applyNumberFormat="1" applyFont="1" applyBorder="1" applyAlignment="1" applyProtection="1">
      <alignment horizontal="right" vertical="top"/>
      <protection/>
    </xf>
    <xf numFmtId="164" fontId="32" fillId="0" borderId="39" xfId="0" applyNumberFormat="1" applyFont="1" applyBorder="1" applyAlignment="1" applyProtection="1">
      <alignment horizontal="left" vertical="top"/>
      <protection/>
    </xf>
    <xf numFmtId="173" fontId="31" fillId="0" borderId="0" xfId="0" applyNumberFormat="1" applyFont="1" applyBorder="1" applyAlignment="1" applyProtection="1">
      <alignment horizontal="right" vertical="top"/>
      <protection/>
    </xf>
    <xf numFmtId="171" fontId="31" fillId="0" borderId="0" xfId="0" applyNumberFormat="1" applyFont="1" applyBorder="1" applyAlignment="1" applyProtection="1">
      <alignment horizontal="right" vertical="top"/>
      <protection/>
    </xf>
    <xf numFmtId="167" fontId="31" fillId="0" borderId="0" xfId="0" applyNumberFormat="1" applyFont="1" applyBorder="1" applyAlignment="1" applyProtection="1">
      <alignment horizontal="right" vertical="top"/>
      <protection/>
    </xf>
    <xf numFmtId="164" fontId="31" fillId="0" borderId="0" xfId="0" applyNumberFormat="1" applyFont="1" applyBorder="1" applyAlignment="1" applyProtection="1">
      <alignment horizontal="left" vertical="top" wrapText="1"/>
      <protection/>
    </xf>
    <xf numFmtId="169" fontId="31" fillId="0" borderId="0" xfId="0" applyNumberFormat="1" applyFont="1" applyBorder="1" applyAlignment="1" applyProtection="1">
      <alignment horizontal="left" vertical="top"/>
      <protection/>
    </xf>
    <xf numFmtId="164" fontId="32" fillId="0" borderId="0" xfId="0" applyNumberFormat="1" applyFont="1" applyBorder="1" applyAlignment="1" applyProtection="1">
      <alignment horizontal="left" vertical="top" wrapText="1"/>
      <protection/>
    </xf>
    <xf numFmtId="164" fontId="33" fillId="0" borderId="0" xfId="0" applyFont="1" applyAlignment="1">
      <alignment horizontal="left" vertical="top" wrapText="1"/>
    </xf>
    <xf numFmtId="168" fontId="33" fillId="0" borderId="0" xfId="0" applyNumberFormat="1" applyFont="1" applyAlignment="1" applyProtection="1">
      <alignment horizontal="left" vertical="top" wrapText="1"/>
      <protection/>
    </xf>
    <xf numFmtId="169" fontId="33" fillId="0" borderId="0" xfId="0" applyNumberFormat="1" applyFont="1" applyAlignment="1" applyProtection="1">
      <alignment horizontal="left" vertical="top" wrapText="1"/>
      <protection/>
    </xf>
    <xf numFmtId="164" fontId="34" fillId="0" borderId="0" xfId="0" applyNumberFormat="1" applyFont="1" applyAlignment="1" applyProtection="1">
      <alignment horizontal="right" vertical="top" wrapText="1"/>
      <protection/>
    </xf>
    <xf numFmtId="164" fontId="34" fillId="0" borderId="0" xfId="0" applyNumberFormat="1" applyFont="1" applyAlignment="1" applyProtection="1">
      <alignment horizontal="left" vertical="top" wrapText="1"/>
      <protection/>
    </xf>
    <xf numFmtId="169" fontId="34" fillId="0" borderId="0" xfId="0" applyNumberFormat="1" applyFont="1" applyAlignment="1" applyProtection="1">
      <alignment horizontal="left" vertical="top" wrapText="1"/>
      <protection/>
    </xf>
    <xf numFmtId="164" fontId="34" fillId="0" borderId="0" xfId="0" applyFont="1" applyAlignment="1">
      <alignment horizontal="left" vertical="top" wrapText="1"/>
    </xf>
    <xf numFmtId="170" fontId="34" fillId="0" borderId="0" xfId="0" applyNumberFormat="1" applyFont="1" applyAlignment="1" applyProtection="1">
      <alignment horizontal="left" vertical="top" wrapText="1"/>
      <protection/>
    </xf>
    <xf numFmtId="172" fontId="34" fillId="0" borderId="0" xfId="0" applyNumberFormat="1" applyFont="1" applyFill="1" applyBorder="1" applyAlignment="1" applyProtection="1">
      <alignment horizontal="right" vertical="top"/>
      <protection/>
    </xf>
    <xf numFmtId="170" fontId="33" fillId="0" borderId="0" xfId="0" applyNumberFormat="1" applyFont="1" applyAlignment="1" applyProtection="1">
      <alignment horizontal="left" vertical="top" wrapText="1"/>
      <protection/>
    </xf>
    <xf numFmtId="167" fontId="33" fillId="0" borderId="0" xfId="0" applyNumberFormat="1" applyFont="1" applyAlignment="1" applyProtection="1">
      <alignment horizontal="left" vertical="top" wrapText="1"/>
      <protection/>
    </xf>
    <xf numFmtId="173" fontId="33" fillId="0" borderId="0" xfId="0" applyNumberFormat="1" applyFont="1" applyAlignment="1" applyProtection="1">
      <alignment horizontal="left" vertical="top" wrapText="1"/>
      <protection/>
    </xf>
    <xf numFmtId="174" fontId="35" fillId="0" borderId="0" xfId="0" applyNumberFormat="1" applyFont="1" applyAlignment="1" applyProtection="1">
      <alignment horizontal="left" vertical="top" wrapText="1"/>
      <protection/>
    </xf>
    <xf numFmtId="164" fontId="33" fillId="0" borderId="0" xfId="0" applyNumberFormat="1" applyFont="1" applyAlignment="1" applyProtection="1">
      <alignment horizontal="left" vertical="top" wrapText="1"/>
      <protection/>
    </xf>
    <xf numFmtId="164" fontId="32" fillId="0" borderId="39" xfId="0" applyNumberFormat="1" applyFont="1" applyBorder="1" applyAlignment="1" applyProtection="1">
      <alignment horizontal="left" vertical="top" wrapText="1"/>
      <protection/>
    </xf>
    <xf numFmtId="164" fontId="36" fillId="0" borderId="0" xfId="0" applyFont="1" applyAlignment="1">
      <alignment horizontal="center" vertical="center"/>
    </xf>
    <xf numFmtId="168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 wrapText="1"/>
      <protection/>
    </xf>
    <xf numFmtId="172" fontId="36" fillId="0" borderId="0" xfId="0" applyNumberFormat="1" applyFont="1" applyFill="1" applyBorder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center" vertical="center"/>
      <protection/>
    </xf>
    <xf numFmtId="167" fontId="36" fillId="0" borderId="0" xfId="0" applyNumberFormat="1" applyFont="1" applyAlignment="1" applyProtection="1">
      <alignment horizontal="center" vertical="center"/>
      <protection/>
    </xf>
    <xf numFmtId="173" fontId="36" fillId="0" borderId="0" xfId="0" applyNumberFormat="1" applyFont="1" applyAlignment="1" applyProtection="1">
      <alignment horizontal="center" vertical="center"/>
      <protection/>
    </xf>
    <xf numFmtId="174" fontId="36" fillId="0" borderId="0" xfId="0" applyNumberFormat="1" applyFont="1" applyAlignment="1" applyProtection="1">
      <alignment horizontal="center" vertical="center"/>
      <protection/>
    </xf>
    <xf numFmtId="164" fontId="37" fillId="0" borderId="4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Excel_BuiltIn_Název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15" workbookViewId="0" topLeftCell="B1">
      <selection activeCell="B15" sqref="B15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4" customFormat="1" ht="21.75">
      <c r="A1" s="2"/>
      <c r="B1" s="3" t="s">
        <v>0</v>
      </c>
      <c r="C1" s="3"/>
      <c r="D1" s="3"/>
      <c r="E1" s="3"/>
    </row>
    <row r="2" spans="1:6" ht="12" customHeight="1">
      <c r="A2" s="5">
        <v>0</v>
      </c>
      <c r="B2" s="6" t="s">
        <v>1</v>
      </c>
      <c r="C2" s="7" t="s">
        <v>2</v>
      </c>
      <c r="D2" s="7"/>
      <c r="E2" s="8"/>
      <c r="F2" s="9"/>
    </row>
    <row r="3" spans="1:6" ht="37.5" customHeight="1">
      <c r="A3" s="5">
        <v>0</v>
      </c>
      <c r="B3" s="10" t="s">
        <v>3</v>
      </c>
      <c r="C3" s="11" t="s">
        <v>4</v>
      </c>
      <c r="D3" s="11"/>
      <c r="E3" s="11"/>
      <c r="F3" s="9"/>
    </row>
    <row r="4" spans="1:6" ht="24.75" customHeight="1">
      <c r="A4" s="5">
        <v>0</v>
      </c>
      <c r="B4" s="12" t="s">
        <v>5</v>
      </c>
      <c r="C4" s="13"/>
      <c r="D4" s="13"/>
      <c r="E4" s="13"/>
      <c r="F4" s="9"/>
    </row>
    <row r="5" spans="1:6" ht="13.5">
      <c r="A5" s="5"/>
      <c r="B5" s="12" t="s">
        <v>6</v>
      </c>
      <c r="C5" s="14" t="s">
        <v>7</v>
      </c>
      <c r="D5" s="15"/>
      <c r="E5" s="16"/>
      <c r="F5" s="9"/>
    </row>
    <row r="6" spans="1:6" ht="12">
      <c r="A6" s="5"/>
      <c r="B6" s="12" t="s">
        <v>8</v>
      </c>
      <c r="C6" s="14"/>
      <c r="D6" s="15"/>
      <c r="E6" s="16"/>
      <c r="F6" s="9"/>
    </row>
    <row r="7" spans="1:6" ht="12">
      <c r="A7" s="5"/>
      <c r="B7" s="12" t="s">
        <v>9</v>
      </c>
      <c r="C7" s="17"/>
      <c r="D7" s="18" t="s">
        <v>10</v>
      </c>
      <c r="E7" s="19">
        <v>41377</v>
      </c>
      <c r="F7" s="9"/>
    </row>
    <row r="8" spans="1:6" ht="12.75" customHeight="1">
      <c r="A8" s="5"/>
      <c r="B8" s="20" t="s">
        <v>11</v>
      </c>
      <c r="C8" s="21">
        <v>2013</v>
      </c>
      <c r="D8" s="22" t="s">
        <v>12</v>
      </c>
      <c r="E8" s="23"/>
      <c r="F8" s="9"/>
    </row>
    <row r="9" spans="1:6" ht="10.5" customHeight="1">
      <c r="A9" s="5"/>
      <c r="B9" s="24" t="s">
        <v>13</v>
      </c>
      <c r="C9" s="25" t="s">
        <v>14</v>
      </c>
      <c r="D9" s="26" t="s">
        <v>15</v>
      </c>
      <c r="E9" s="27" t="s">
        <v>16</v>
      </c>
      <c r="F9" s="9"/>
    </row>
    <row r="10" spans="1:6" ht="7.5" customHeight="1">
      <c r="A10" s="5"/>
      <c r="B10" s="28"/>
      <c r="C10" s="29"/>
      <c r="D10" s="30"/>
      <c r="E10" s="31"/>
      <c r="F10" s="9"/>
    </row>
    <row r="11" spans="1:6" ht="10.5" customHeight="1">
      <c r="A11" s="5"/>
      <c r="B11" s="32" t="s">
        <v>17</v>
      </c>
      <c r="C11" s="33" t="s">
        <v>18</v>
      </c>
      <c r="D11" s="34"/>
      <c r="E11" s="35"/>
      <c r="F11" s="9"/>
    </row>
    <row r="12" spans="1:6" ht="7.5" customHeight="1">
      <c r="A12" s="5"/>
      <c r="B12" s="36"/>
      <c r="C12" s="37"/>
      <c r="D12" s="30"/>
      <c r="E12" s="38"/>
      <c r="F12" s="9"/>
    </row>
    <row r="13" spans="1:6" ht="16.5">
      <c r="A13" s="5"/>
      <c r="B13" s="39" t="s">
        <v>19</v>
      </c>
      <c r="C13" s="39"/>
      <c r="D13" s="39"/>
      <c r="E13" s="39"/>
      <c r="F13" s="9"/>
    </row>
    <row r="14" spans="1:6" ht="12">
      <c r="A14" s="5"/>
      <c r="B14" s="40" t="s">
        <v>20</v>
      </c>
      <c r="C14" s="25" t="s">
        <v>21</v>
      </c>
      <c r="D14" s="26" t="s">
        <v>22</v>
      </c>
      <c r="E14" s="27" t="s">
        <v>23</v>
      </c>
      <c r="F14" s="9"/>
    </row>
    <row r="15" spans="1:6" ht="13.5">
      <c r="A15" s="5"/>
      <c r="B15" s="41" t="s">
        <v>24</v>
      </c>
      <c r="C15" s="42" t="s">
        <v>25</v>
      </c>
      <c r="D15" s="43"/>
      <c r="E15" s="44"/>
      <c r="F15" s="9"/>
    </row>
    <row r="16" spans="1:6" ht="6.75" customHeight="1">
      <c r="A16" s="5"/>
      <c r="B16" s="45"/>
      <c r="C16" s="46"/>
      <c r="D16" s="47"/>
      <c r="E16" s="31"/>
      <c r="F16" s="9"/>
    </row>
    <row r="17" spans="1:6" ht="13.5">
      <c r="A17" s="5"/>
      <c r="B17" s="36"/>
      <c r="C17" s="48"/>
      <c r="D17" s="49" t="s">
        <v>26</v>
      </c>
      <c r="E17" s="50">
        <f>SUBTOTAL(9,__CENA__)</f>
        <v>0</v>
      </c>
      <c r="F17" s="9"/>
    </row>
    <row r="18" spans="1:6" ht="13.5">
      <c r="A18" s="5"/>
      <c r="B18" s="36"/>
      <c r="C18" s="48"/>
      <c r="D18" s="51" t="s">
        <v>27</v>
      </c>
      <c r="E18" s="52">
        <f>SUBTOTAL(9,E19:E20)</f>
        <v>0</v>
      </c>
      <c r="F18" s="9"/>
    </row>
    <row r="19" spans="1:8" ht="13.5">
      <c r="A19" s="53">
        <f>IF(ISNUMBER(A3),SUMIF(__SAZBA__,A3,__CENA__),0)</f>
        <v>0</v>
      </c>
      <c r="B19" s="36"/>
      <c r="C19" s="48"/>
      <c r="D19" s="54">
        <f>IF(A19=0,"","DPH "&amp;A3&amp;" % ze základny: "&amp;TEXT(A19,"# ##0"))</f>
      </c>
      <c r="E19" s="55">
        <f>IF(A19=0,"",A19*A3/100)</f>
      </c>
      <c r="F19" s="9"/>
      <c r="H19" s="56"/>
    </row>
    <row r="20" spans="1:8" ht="13.5">
      <c r="A20" s="53">
        <f>IF(ISNUMBER(A4),SUMIF(__SAZBA__,A4,__CENA__),0)</f>
        <v>0</v>
      </c>
      <c r="B20" s="36"/>
      <c r="C20" s="57"/>
      <c r="D20" s="58">
        <f>IF(A20=0,"","DPH "&amp;A4&amp;" % ze základny: "&amp;TEXT(A20,"# ##0"))</f>
      </c>
      <c r="E20" s="59">
        <f>IF(A20=0,"",A20*A4/100)</f>
      </c>
      <c r="F20" s="9"/>
      <c r="H20" s="56"/>
    </row>
    <row r="21" spans="1:6" s="66" customFormat="1" ht="16.5">
      <c r="A21" s="60"/>
      <c r="B21" s="61"/>
      <c r="C21" s="62"/>
      <c r="D21" s="63" t="s">
        <v>28</v>
      </c>
      <c r="E21" s="64">
        <f>SUM(E17:E18)</f>
        <v>0</v>
      </c>
      <c r="F21" s="65"/>
    </row>
    <row r="22" spans="1:8" ht="13.5">
      <c r="A22" s="5"/>
      <c r="B22" s="67" t="s">
        <v>29</v>
      </c>
      <c r="C22" s="68"/>
      <c r="D22" s="69" t="s">
        <v>30</v>
      </c>
      <c r="E22" s="70"/>
      <c r="F22" s="9"/>
      <c r="H22" s="56"/>
    </row>
    <row r="23" spans="1:6" ht="12">
      <c r="A23" s="5"/>
      <c r="B23" s="67" t="s">
        <v>31</v>
      </c>
      <c r="C23" s="71">
        <f>IF(ISNA(VLOOKUP("Zhotovitel",B10:E10,3,FALSE)),"",VLOOKUP("Zhotovitel",B10:E10,3,FALSE))</f>
      </c>
      <c r="D23" s="69" t="s">
        <v>31</v>
      </c>
      <c r="E23" s="70">
        <f>IF(ISNA(VLOOKUP("Objednatel",B10:E10,3,FALSE)),"",VLOOKUP("Objednatel",B10:E10,3,FALSE))</f>
      </c>
      <c r="F23" s="9"/>
    </row>
    <row r="24" spans="1:6" ht="12">
      <c r="A24" s="5"/>
      <c r="B24" s="67" t="s">
        <v>32</v>
      </c>
      <c r="C24" s="68"/>
      <c r="D24" s="69" t="s">
        <v>32</v>
      </c>
      <c r="E24" s="70"/>
      <c r="F24" s="9"/>
    </row>
    <row r="25" spans="1:6" ht="12">
      <c r="A25" s="5"/>
      <c r="B25" s="67" t="s">
        <v>33</v>
      </c>
      <c r="C25" s="68"/>
      <c r="D25" s="69" t="s">
        <v>34</v>
      </c>
      <c r="E25" s="70"/>
      <c r="F25" s="9"/>
    </row>
    <row r="26" spans="1:6" ht="12">
      <c r="A26" s="5"/>
      <c r="B26" s="72"/>
      <c r="C26" s="68"/>
      <c r="D26" s="69"/>
      <c r="E26" s="70"/>
      <c r="F26" s="9"/>
    </row>
    <row r="27" spans="1:6" ht="12">
      <c r="A27" s="5"/>
      <c r="B27" s="73" t="s">
        <v>35</v>
      </c>
      <c r="C27" s="74"/>
      <c r="D27" s="74"/>
      <c r="E27" s="75"/>
      <c r="F27" s="9"/>
    </row>
    <row r="28" spans="1:6" ht="12">
      <c r="A28" s="5"/>
      <c r="B28" s="76"/>
      <c r="C28" s="77"/>
      <c r="D28" s="77"/>
      <c r="E28" s="78"/>
      <c r="F28" s="9"/>
    </row>
    <row r="29" spans="1:6" ht="12">
      <c r="A29" s="5"/>
      <c r="B29" s="76"/>
      <c r="C29" s="77"/>
      <c r="D29" s="77"/>
      <c r="E29" s="78"/>
      <c r="F29" s="9"/>
    </row>
    <row r="30" spans="1:6" ht="12">
      <c r="A30" s="5"/>
      <c r="B30" s="76"/>
      <c r="C30" s="77"/>
      <c r="D30" s="77"/>
      <c r="E30" s="78"/>
      <c r="F30" s="9"/>
    </row>
    <row r="31" spans="1:6" ht="12">
      <c r="A31" s="5"/>
      <c r="B31" s="79"/>
      <c r="C31" s="80"/>
      <c r="D31" s="80"/>
      <c r="E31" s="81"/>
      <c r="F31" s="9"/>
    </row>
  </sheetData>
  <sheetProtection selectLockedCells="1" selectUnlockedCells="1"/>
  <mergeCells count="4">
    <mergeCell ref="B1:E1"/>
    <mergeCell ref="C3:E3"/>
    <mergeCell ref="C4:E4"/>
    <mergeCell ref="B13:E1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 outlineLevelRow="1"/>
  <cols>
    <col min="1" max="1" width="0" style="5" hidden="1" customWidth="1"/>
    <col min="2" max="2" width="80.7109375" style="5" customWidth="1"/>
    <col min="3" max="3" width="15.7109375" style="5" customWidth="1"/>
    <col min="4" max="4" width="0" style="5" hidden="1" customWidth="1"/>
    <col min="5" max="6" width="15.7109375" style="5" customWidth="1"/>
    <col min="7" max="7" width="11.7109375" style="5" customWidth="1"/>
    <col min="8" max="16384" width="9.140625" style="5" customWidth="1"/>
  </cols>
  <sheetData>
    <row r="1" spans="1:6" ht="15.75" customHeight="1">
      <c r="A1" s="82"/>
      <c r="B1" s="5" t="s">
        <v>36</v>
      </c>
      <c r="C1" s="83"/>
      <c r="D1" s="84"/>
      <c r="E1" s="85"/>
      <c r="F1" s="83"/>
    </row>
    <row r="2" spans="1:7" ht="14.25" customHeight="1">
      <c r="A2" s="5">
        <v>0</v>
      </c>
      <c r="B2" s="86" t="str">
        <f>'Kryci list'!C3</f>
        <v>2.MŠ K.Vary O.P., Sedlec 5 -Zřízení venkovních sprch-úpravy stáv.brouzdaliště</v>
      </c>
      <c r="C2" s="83"/>
      <c r="D2" s="84"/>
      <c r="E2" s="85"/>
      <c r="F2" s="83"/>
      <c r="G2" s="86"/>
    </row>
    <row r="3" spans="1:7" s="87" customFormat="1" ht="12">
      <c r="A3" s="87">
        <v>0</v>
      </c>
      <c r="B3" s="88" t="s">
        <v>37</v>
      </c>
      <c r="C3" s="88" t="s">
        <v>38</v>
      </c>
      <c r="D3" s="88" t="s">
        <v>39</v>
      </c>
      <c r="E3" s="88" t="s">
        <v>27</v>
      </c>
      <c r="F3" s="88" t="s">
        <v>40</v>
      </c>
      <c r="G3" s="88" t="s">
        <v>41</v>
      </c>
    </row>
    <row r="4" spans="1:7" ht="12">
      <c r="A4" s="5">
        <v>0</v>
      </c>
      <c r="B4" s="89"/>
      <c r="C4" s="90"/>
      <c r="D4" s="90"/>
      <c r="E4" s="90"/>
      <c r="F4" s="90"/>
      <c r="G4" s="89"/>
    </row>
    <row r="5" spans="2:7" s="91" customFormat="1" ht="15.75" customHeight="1">
      <c r="B5" s="92" t="str">
        <f>IF(Zakazka!$I$5=0,"",Zakazka!$I$5)</f>
        <v>SO_01: Stavební objekt 01</v>
      </c>
      <c r="C5" s="93">
        <f>IF(Zakazka!$O$5=0,"",Zakazka!$O$5)</f>
      </c>
      <c r="D5" s="94">
        <f>IF(Zakazka!$Q$5=0,"",Zakazka!$Q$5)</f>
        <v>50.15706847999999</v>
      </c>
      <c r="E5" s="93">
        <f>IF(Zakazka!$U$5=0,"",Zakazka!$U$5)</f>
      </c>
      <c r="F5" s="93">
        <f>IF(Zakazka!$V$5=0,"",Zakazka!$V$5)</f>
      </c>
      <c r="G5" s="93">
        <f>IF(Zakazka!$Y$5=0,"",Zakazka!$Y$5)</f>
        <v>63</v>
      </c>
    </row>
    <row r="6" spans="2:7" s="95" customFormat="1" ht="15" customHeight="1" outlineLevel="1">
      <c r="B6" s="96" t="str">
        <f>IF(Zakazka!$I$6=0,"",Zakazka!$I$6)</f>
        <v>001: Zemní práce</v>
      </c>
      <c r="C6" s="97">
        <f>IF(Zakazka!$O$6=0,"",Zakazka!$O$6)</f>
      </c>
      <c r="D6" s="98">
        <f>IF(Zakazka!$Q$6=0,"",Zakazka!$Q$6)</f>
        <v>4.7175</v>
      </c>
      <c r="E6" s="97">
        <f>IF(Zakazka!$U$6=0,"",Zakazka!$U$6)</f>
      </c>
      <c r="F6" s="97">
        <f>IF(Zakazka!$V$6=0,"",Zakazka!$V$6)</f>
      </c>
      <c r="G6" s="97">
        <f>IF(Zakazka!$Y$6=0,"",Zakazka!$Y$6)</f>
        <v>10</v>
      </c>
    </row>
    <row r="7" spans="2:7" s="95" customFormat="1" ht="15" customHeight="1" outlineLevel="1">
      <c r="B7" s="96" t="str">
        <f>IF(Zakazka!$I$47=0,"",Zakazka!$I$47)</f>
        <v>002: Základy</v>
      </c>
      <c r="C7" s="97">
        <f>IF(Zakazka!$O$47=0,"",Zakazka!$O$47)</f>
      </c>
      <c r="D7" s="98">
        <f>IF(Zakazka!$Q$47=0,"",Zakazka!$Q$47)</f>
        <v>34.93359432</v>
      </c>
      <c r="E7" s="97">
        <f>IF(Zakazka!$U$47=0,"",Zakazka!$U$47)</f>
      </c>
      <c r="F7" s="97">
        <f>IF(Zakazka!$V$47=0,"",Zakazka!$V$47)</f>
      </c>
      <c r="G7" s="97">
        <f>IF(Zakazka!$Y$47=0,"",Zakazka!$Y$47)</f>
        <v>6</v>
      </c>
    </row>
    <row r="8" spans="2:7" s="95" customFormat="1" ht="15" customHeight="1" outlineLevel="1">
      <c r="B8" s="96" t="str">
        <f>IF(Zakazka!$I$70=0,"",Zakazka!$I$70)</f>
        <v>003: Svislé konstrukce</v>
      </c>
      <c r="C8" s="97">
        <f>IF(Zakazka!$O$70=0,"",Zakazka!$O$70)</f>
      </c>
      <c r="D8" s="98">
        <f>IF(Zakazka!$Q$70=0,"",Zakazka!$Q$70)</f>
        <v>1.5494265</v>
      </c>
      <c r="E8" s="97">
        <f>IF(Zakazka!$U$70=0,"",Zakazka!$U$70)</f>
      </c>
      <c r="F8" s="97">
        <f>IF(Zakazka!$V$70=0,"",Zakazka!$V$70)</f>
      </c>
      <c r="G8" s="97">
        <f>IF(Zakazka!$Y$70=0,"",Zakazka!$Y$70)</f>
        <v>5</v>
      </c>
    </row>
    <row r="9" spans="2:7" s="95" customFormat="1" ht="15" customHeight="1" outlineLevel="1">
      <c r="B9" s="96" t="str">
        <f>IF(Zakazka!$I$92=0,"",Zakazka!$I$92)</f>
        <v>006: Úpravy povrchu</v>
      </c>
      <c r="C9" s="97">
        <f>IF(Zakazka!$O$92=0,"",Zakazka!$O$92)</f>
      </c>
      <c r="D9" s="98">
        <f>IF(Zakazka!$Q$92=0,"",Zakazka!$Q$92)</f>
        <v>8.919343000000001</v>
      </c>
      <c r="E9" s="97">
        <f>IF(Zakazka!$U$92=0,"",Zakazka!$U$92)</f>
      </c>
      <c r="F9" s="97">
        <f>IF(Zakazka!$V$92=0,"",Zakazka!$V$92)</f>
      </c>
      <c r="G9" s="97">
        <f>IF(Zakazka!$Y$92=0,"",Zakazka!$Y$92)</f>
        <v>6</v>
      </c>
    </row>
    <row r="10" spans="2:7" s="95" customFormat="1" ht="15" customHeight="1" outlineLevel="1">
      <c r="B10" s="96" t="str">
        <f>IF(Zakazka!$I$119=0,"",Zakazka!$I$119)</f>
        <v>008: Trubní vedení</v>
      </c>
      <c r="C10" s="97">
        <f>IF(Zakazka!$O$119=0,"",Zakazka!$O$119)</f>
      </c>
      <c r="D10" s="98">
        <f>IF(Zakazka!$Q$119=0,"",Zakazka!$Q$119)</f>
      </c>
      <c r="E10" s="97">
        <f>IF(Zakazka!$U$119=0,"",Zakazka!$U$119)</f>
      </c>
      <c r="F10" s="97">
        <f>IF(Zakazka!$V$119=0,"",Zakazka!$V$119)</f>
      </c>
      <c r="G10" s="97">
        <f>IF(Zakazka!$Y$119=0,"",Zakazka!$Y$119)</f>
        <v>1</v>
      </c>
    </row>
    <row r="11" spans="2:7" s="95" customFormat="1" ht="15" customHeight="1" outlineLevel="1">
      <c r="B11" s="96" t="str">
        <f>IF(Zakazka!$I$124=0,"",Zakazka!$I$124)</f>
        <v>009: Ostatní konstrukce a práce</v>
      </c>
      <c r="C11" s="97">
        <f>IF(Zakazka!$O$124=0,"",Zakazka!$O$124)</f>
      </c>
      <c r="D11" s="98">
        <f>IF(Zakazka!$Q$124=0,"",Zakazka!$Q$124)</f>
        <v>6.3E-05</v>
      </c>
      <c r="E11" s="97">
        <f>IF(Zakazka!$U$124=0,"",Zakazka!$U$124)</f>
      </c>
      <c r="F11" s="97">
        <f>IF(Zakazka!$V$124=0,"",Zakazka!$V$124)</f>
      </c>
      <c r="G11" s="97">
        <f>IF(Zakazka!$Y$124=0,"",Zakazka!$Y$124)</f>
        <v>1</v>
      </c>
    </row>
    <row r="12" spans="2:7" s="95" customFormat="1" ht="15" customHeight="1" outlineLevel="1">
      <c r="B12" s="96" t="str">
        <f>IF(Zakazka!$I$130=0,"",Zakazka!$I$130)</f>
        <v>091: Bourání konstrukcí - demolice</v>
      </c>
      <c r="C12" s="97">
        <f>IF(Zakazka!$O$130=0,"",Zakazka!$O$130)</f>
      </c>
      <c r="D12" s="98">
        <f>IF(Zakazka!$Q$130=0,"",Zakazka!$Q$130)</f>
      </c>
      <c r="E12" s="97">
        <f>IF(Zakazka!$U$130=0,"",Zakazka!$U$130)</f>
      </c>
      <c r="F12" s="97">
        <f>IF(Zakazka!$V$130=0,"",Zakazka!$V$130)</f>
      </c>
      <c r="G12" s="97">
        <f>IF(Zakazka!$Y$130=0,"",Zakazka!$Y$130)</f>
        <v>14</v>
      </c>
    </row>
    <row r="13" spans="2:7" s="95" customFormat="1" ht="15" customHeight="1" outlineLevel="1">
      <c r="B13" s="96" t="str">
        <f>IF(Zakazka!$I$185=0,"",Zakazka!$I$185)</f>
        <v>099: Přesun hmot HSV</v>
      </c>
      <c r="C13" s="97">
        <f>IF(Zakazka!$O$185=0,"",Zakazka!$O$185)</f>
      </c>
      <c r="D13" s="98">
        <f>IF(Zakazka!$Q$185=0,"",Zakazka!$Q$185)</f>
      </c>
      <c r="E13" s="97">
        <f>IF(Zakazka!$U$185=0,"",Zakazka!$U$185)</f>
      </c>
      <c r="F13" s="97">
        <f>IF(Zakazka!$V$185=0,"",Zakazka!$V$185)</f>
      </c>
      <c r="G13" s="97">
        <f>IF(Zakazka!$Y$185=0,"",Zakazka!$Y$185)</f>
        <v>1</v>
      </c>
    </row>
    <row r="14" spans="2:7" s="95" customFormat="1" ht="15" customHeight="1" outlineLevel="1">
      <c r="B14" s="96" t="str">
        <f>IF(Zakazka!$I$190=0,"",Zakazka!$I$190)</f>
        <v>711: Izolace proti vodě</v>
      </c>
      <c r="C14" s="97">
        <f>IF(Zakazka!$O$190=0,"",Zakazka!$O$190)</f>
      </c>
      <c r="D14" s="98">
        <f>IF(Zakazka!$Q$190=0,"",Zakazka!$Q$190)</f>
        <v>0.0005214100000000001</v>
      </c>
      <c r="E14" s="97">
        <f>IF(Zakazka!$U$190=0,"",Zakazka!$U$190)</f>
      </c>
      <c r="F14" s="97">
        <f>IF(Zakazka!$V$190=0,"",Zakazka!$V$190)</f>
      </c>
      <c r="G14" s="97">
        <f>IF(Zakazka!$Y$190=0,"",Zakazka!$Y$190)</f>
        <v>8</v>
      </c>
    </row>
    <row r="15" spans="2:7" s="95" customFormat="1" ht="15" customHeight="1" outlineLevel="1">
      <c r="B15" s="96" t="str">
        <f>IF(Zakazka!$I$222=0,"",Zakazka!$I$222)</f>
        <v>767: Konstrukce zámečnické</v>
      </c>
      <c r="C15" s="97">
        <f>IF(Zakazka!$O$222=0,"",Zakazka!$O$222)</f>
      </c>
      <c r="D15" s="98">
        <f>IF(Zakazka!$Q$222=0,"",Zakazka!$Q$222)</f>
      </c>
      <c r="E15" s="97">
        <f>IF(Zakazka!$U$222=0,"",Zakazka!$U$222)</f>
      </c>
      <c r="F15" s="97">
        <f>IF(Zakazka!$V$222=0,"",Zakazka!$V$222)</f>
      </c>
      <c r="G15" s="97">
        <f>IF(Zakazka!$Y$222=0,"",Zakazka!$Y$222)</f>
        <v>4</v>
      </c>
    </row>
    <row r="16" spans="2:7" s="95" customFormat="1" ht="15" customHeight="1" outlineLevel="1">
      <c r="B16" s="96" t="str">
        <f>IF(Zakazka!$I$238=0,"",Zakazka!$I$238)</f>
        <v>771: Podlahy z dlaždic a obklady</v>
      </c>
      <c r="C16" s="97">
        <f>IF(Zakazka!$O$238=0,"",Zakazka!$O$238)</f>
      </c>
      <c r="D16" s="98">
        <f>IF(Zakazka!$Q$238=0,"",Zakazka!$Q$238)</f>
        <v>0.03662025</v>
      </c>
      <c r="E16" s="97">
        <f>IF(Zakazka!$U$238=0,"",Zakazka!$U$238)</f>
      </c>
      <c r="F16" s="97">
        <f>IF(Zakazka!$V$238=0,"",Zakazka!$V$238)</f>
      </c>
      <c r="G16" s="97">
        <f>IF(Zakazka!$Y$238=0,"",Zakazka!$Y$238)</f>
        <v>6</v>
      </c>
    </row>
    <row r="17" spans="2:7" s="95" customFormat="1" ht="15" customHeight="1" outlineLevel="1">
      <c r="B17" s="96" t="str">
        <f>IF(Zakazka!$I$263=0,"",Zakazka!$I$263)</f>
        <v>VRN: Vedlejší rozpočtové náklady</v>
      </c>
      <c r="C17" s="97">
        <f>IF(Zakazka!$O$263=0,"",Zakazka!$O$263)</f>
      </c>
      <c r="D17" s="98">
        <f>IF(Zakazka!$Q$263=0,"",Zakazka!$Q$263)</f>
      </c>
      <c r="E17" s="97">
        <f>IF(Zakazka!$U$263=0,"",Zakazka!$U$263)</f>
      </c>
      <c r="F17" s="97">
        <f>IF(Zakazka!$V$263=0,"",Zakazka!$V$263)</f>
      </c>
      <c r="G17" s="97">
        <f>IF(Zakazka!$Y$263=0,"",Zakazka!$Y$263)</f>
        <v>1</v>
      </c>
    </row>
    <row r="18" spans="2:7" ht="12" outlineLevel="1">
      <c r="B18" s="99"/>
      <c r="G18" s="99"/>
    </row>
    <row r="19" spans="1:7" s="100" customFormat="1" ht="13.5">
      <c r="A19" s="100">
        <f>SUM(A21:A22)</f>
        <v>0</v>
      </c>
      <c r="B19" s="101" t="s">
        <v>26</v>
      </c>
      <c r="C19" s="102">
        <f>SUBTOTAL(9,C5:C18)/2</f>
        <v>0</v>
      </c>
      <c r="D19" s="103"/>
      <c r="E19" s="104"/>
      <c r="F19" s="104"/>
      <c r="G19" s="101"/>
    </row>
    <row r="20" spans="2:7" s="100" customFormat="1" ht="13.5">
      <c r="B20" s="105" t="s">
        <v>27</v>
      </c>
      <c r="C20" s="106">
        <f>SUBTOTAL(9,C21:C22)</f>
        <v>0</v>
      </c>
      <c r="G20" s="105"/>
    </row>
    <row r="21" spans="1:7" s="53" customFormat="1" ht="12">
      <c r="A21" s="53">
        <f>IF(ISNUMBER(A3),SUMIF(__SAZBA__,A3,__CENA__),0)</f>
        <v>0</v>
      </c>
      <c r="B21" s="107">
        <f>IF(A21=0,"","DPH "&amp;A3&amp;" % ze základny: "&amp;TEXT(A21,"# ##0"))</f>
      </c>
      <c r="C21" s="108">
        <f>IF(A21=0,"",A21*A3/100)</f>
      </c>
      <c r="G21" s="107"/>
    </row>
    <row r="22" spans="1:7" s="53" customFormat="1" ht="12">
      <c r="A22" s="53">
        <f>IF(ISNUMBER(A4),SUMIF(__SAZBA__,A4,__CENA__),0)</f>
        <v>0</v>
      </c>
      <c r="B22" s="107">
        <f>IF(A22=0,"","DPH "&amp;A4&amp;" % ze základny: "&amp;TEXT(A22,"# ##0"))</f>
      </c>
      <c r="C22" s="108">
        <f>IF(A22=0,"",A22*A4/100)</f>
      </c>
      <c r="G22" s="107"/>
    </row>
    <row r="23" spans="2:7" s="100" customFormat="1" ht="13.5">
      <c r="B23" s="101" t="s">
        <v>28</v>
      </c>
      <c r="C23" s="102">
        <f>SUM(C19:C20)</f>
        <v>0</v>
      </c>
      <c r="D23" s="101"/>
      <c r="E23" s="104"/>
      <c r="F23" s="104"/>
      <c r="G23" s="101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9"/>
  <sheetViews>
    <sheetView zoomScale="115" zoomScaleNormal="115" zoomScaleSheetLayoutView="115" workbookViewId="0" topLeftCell="F1">
      <selection activeCell="N4" sqref="N4"/>
    </sheetView>
  </sheetViews>
  <sheetFormatPr defaultColWidth="9.140625" defaultRowHeight="12.75" outlineLevelRow="3"/>
  <cols>
    <col min="1" max="5" width="0" style="5" hidden="1" customWidth="1"/>
    <col min="6" max="6" width="5.421875" style="109" customWidth="1"/>
    <col min="7" max="7" width="4.28125" style="110" customWidth="1"/>
    <col min="8" max="8" width="14.28125" style="111" customWidth="1"/>
    <col min="9" max="9" width="72.57421875" style="112" customWidth="1"/>
    <col min="10" max="10" width="4.28125" style="110" customWidth="1"/>
    <col min="11" max="11" width="0" style="113" hidden="1" customWidth="1"/>
    <col min="12" max="12" width="0" style="114" hidden="1" customWidth="1"/>
    <col min="13" max="13" width="14.421875" style="113" customWidth="1"/>
    <col min="14" max="14" width="12.421875" style="114" customWidth="1"/>
    <col min="15" max="15" width="15.7109375" style="115" customWidth="1"/>
    <col min="16" max="16" width="0" style="116" hidden="1" customWidth="1"/>
    <col min="17" max="23" width="0" style="114" hidden="1" customWidth="1"/>
    <col min="24" max="24" width="11.8515625" style="5" customWidth="1"/>
    <col min="25" max="25" width="0" style="5" hidden="1" customWidth="1"/>
    <col min="26" max="16384" width="9.140625" style="5" customWidth="1"/>
  </cols>
  <sheetData>
    <row r="1" spans="6:23" ht="21" customHeight="1">
      <c r="F1" s="5" t="s">
        <v>36</v>
      </c>
      <c r="G1" s="83"/>
      <c r="H1" s="83"/>
      <c r="I1" s="83"/>
      <c r="J1" s="83"/>
      <c r="K1" s="117"/>
      <c r="L1" s="85"/>
      <c r="M1" s="117"/>
      <c r="N1" s="85"/>
      <c r="O1" s="84"/>
      <c r="P1" s="118"/>
      <c r="Q1" s="85"/>
      <c r="R1" s="85"/>
      <c r="S1" s="85"/>
      <c r="T1" s="85"/>
      <c r="U1" s="85"/>
      <c r="V1" s="85"/>
      <c r="W1" s="85"/>
    </row>
    <row r="2" spans="6:23" ht="21" customHeight="1">
      <c r="F2" s="86" t="str">
        <f>'Kryci list'!C3</f>
        <v>2.MŠ K.Vary O.P., Sedlec 5 -Zřízení venkovních sprch-úpravy stáv.brouzdaliště</v>
      </c>
      <c r="G2" s="83"/>
      <c r="H2" s="83"/>
      <c r="I2" s="83"/>
      <c r="J2" s="83"/>
      <c r="K2" s="117"/>
      <c r="L2" s="85"/>
      <c r="M2" s="117"/>
      <c r="N2" s="85"/>
      <c r="O2" s="84"/>
      <c r="P2" s="118"/>
      <c r="Q2" s="85"/>
      <c r="R2" s="85"/>
      <c r="S2" s="85"/>
      <c r="T2" s="85"/>
      <c r="U2" s="85"/>
      <c r="V2" s="85"/>
      <c r="W2" s="85"/>
    </row>
    <row r="3" spans="6:25" s="87" customFormat="1" ht="12">
      <c r="F3" s="88" t="s">
        <v>42</v>
      </c>
      <c r="G3" s="88" t="s">
        <v>43</v>
      </c>
      <c r="H3" s="88" t="s">
        <v>44</v>
      </c>
      <c r="I3" s="119" t="s">
        <v>37</v>
      </c>
      <c r="J3" s="88" t="s">
        <v>45</v>
      </c>
      <c r="K3" s="88" t="s">
        <v>46</v>
      </c>
      <c r="L3" s="88" t="s">
        <v>47</v>
      </c>
      <c r="M3" s="88" t="s">
        <v>48</v>
      </c>
      <c r="N3" s="88" t="s">
        <v>49</v>
      </c>
      <c r="O3" s="88" t="s">
        <v>38</v>
      </c>
      <c r="P3" s="88" t="s">
        <v>50</v>
      </c>
      <c r="Q3" s="88" t="s">
        <v>39</v>
      </c>
      <c r="R3" s="88" t="s">
        <v>51</v>
      </c>
      <c r="S3" s="88" t="s">
        <v>52</v>
      </c>
      <c r="T3" s="88" t="s">
        <v>53</v>
      </c>
      <c r="U3" s="88" t="s">
        <v>27</v>
      </c>
      <c r="V3" s="88" t="s">
        <v>40</v>
      </c>
      <c r="W3" s="88" t="s">
        <v>5</v>
      </c>
      <c r="X3" s="88" t="s">
        <v>54</v>
      </c>
      <c r="Y3" s="87" t="s">
        <v>55</v>
      </c>
    </row>
    <row r="4" spans="6:23" ht="11.25" customHeight="1">
      <c r="F4" s="120"/>
      <c r="G4" s="121"/>
      <c r="H4" s="122"/>
      <c r="I4" s="123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4"/>
    </row>
    <row r="5" spans="6:25" s="125" customFormat="1" ht="18.75" customHeight="1">
      <c r="F5" s="126"/>
      <c r="G5" s="127"/>
      <c r="H5" s="128"/>
      <c r="I5" s="128" t="s">
        <v>56</v>
      </c>
      <c r="J5" s="127"/>
      <c r="K5" s="129"/>
      <c r="L5" s="130"/>
      <c r="M5" s="129"/>
      <c r="N5" s="130"/>
      <c r="O5" s="131">
        <f>SUBTOTAL(9,O6:O268)</f>
        <v>0</v>
      </c>
      <c r="P5" s="132"/>
      <c r="Q5" s="131">
        <f>SUBTOTAL(9,Q6:Q268)</f>
        <v>50.15706847999999</v>
      </c>
      <c r="R5" s="130"/>
      <c r="S5" s="131">
        <f>SUBTOTAL(9,S6:S268)</f>
        <v>10.656398</v>
      </c>
      <c r="T5" s="133"/>
      <c r="U5" s="131">
        <f>SUBTOTAL(9,U6:U268)</f>
        <v>0</v>
      </c>
      <c r="V5" s="131">
        <f>SUBTOTAL(9,V6:V268)</f>
        <v>0</v>
      </c>
      <c r="W5" s="134"/>
      <c r="Y5" s="131">
        <f>SUBTOTAL(9,Y6:Y268)</f>
        <v>63</v>
      </c>
    </row>
    <row r="6" spans="6:25" s="135" customFormat="1" ht="16.5" customHeight="1" outlineLevel="1">
      <c r="F6" s="136"/>
      <c r="G6" s="137"/>
      <c r="H6" s="138"/>
      <c r="I6" s="138" t="s">
        <v>57</v>
      </c>
      <c r="J6" s="137"/>
      <c r="K6" s="139"/>
      <c r="L6" s="140"/>
      <c r="M6" s="139"/>
      <c r="N6" s="140"/>
      <c r="O6" s="141">
        <f>SUBTOTAL(9,O7:O46)</f>
        <v>0</v>
      </c>
      <c r="P6" s="142"/>
      <c r="Q6" s="141">
        <f>SUBTOTAL(9,Q7:Q46)</f>
        <v>4.7175</v>
      </c>
      <c r="R6" s="140"/>
      <c r="S6" s="141">
        <f>SUBTOTAL(9,S7:S46)</f>
        <v>0</v>
      </c>
      <c r="T6" s="143"/>
      <c r="U6" s="141">
        <f>SUBTOTAL(9,U7:U46)</f>
        <v>0</v>
      </c>
      <c r="V6" s="141">
        <f>SUBTOTAL(9,V7:V46)</f>
        <v>0</v>
      </c>
      <c r="W6" s="144"/>
      <c r="Y6" s="141">
        <f>SUBTOTAL(9,Y7:Y46)</f>
        <v>10</v>
      </c>
    </row>
    <row r="7" spans="1:25" s="153" customFormat="1" ht="12" outlineLevel="2">
      <c r="A7" s="145" t="s">
        <v>58</v>
      </c>
      <c r="B7" s="145" t="s">
        <v>59</v>
      </c>
      <c r="C7" s="145" t="s">
        <v>60</v>
      </c>
      <c r="D7" s="145" t="s">
        <v>61</v>
      </c>
      <c r="E7" s="145" t="s">
        <v>62</v>
      </c>
      <c r="F7" s="146">
        <v>1</v>
      </c>
      <c r="G7" s="147" t="s">
        <v>63</v>
      </c>
      <c r="H7" s="148" t="s">
        <v>64</v>
      </c>
      <c r="I7" s="149" t="s">
        <v>65</v>
      </c>
      <c r="J7" s="147" t="s">
        <v>66</v>
      </c>
      <c r="K7" s="150">
        <v>1.5</v>
      </c>
      <c r="L7" s="151">
        <v>0</v>
      </c>
      <c r="M7" s="150">
        <v>1.5</v>
      </c>
      <c r="N7" s="152"/>
      <c r="O7" s="152">
        <f>M7*N7</f>
        <v>0</v>
      </c>
      <c r="P7" s="152">
        <v>0.001</v>
      </c>
      <c r="Q7" s="152">
        <f>M7*P7</f>
        <v>0.0015</v>
      </c>
      <c r="R7" s="152"/>
      <c r="S7" s="152">
        <f>M7*R7</f>
        <v>0</v>
      </c>
      <c r="T7" s="152">
        <v>21</v>
      </c>
      <c r="U7" s="152">
        <f>O7*T7/100</f>
        <v>0</v>
      </c>
      <c r="V7" s="152">
        <f>U7+O7</f>
        <v>0</v>
      </c>
      <c r="W7" s="152"/>
      <c r="X7" s="152"/>
      <c r="Y7" s="152">
        <v>1</v>
      </c>
    </row>
    <row r="8" spans="6:23" s="153" customFormat="1" ht="10.5" outlineLevel="2">
      <c r="F8" s="154"/>
      <c r="G8" s="155"/>
      <c r="H8" s="156" t="s">
        <v>67</v>
      </c>
      <c r="I8" s="157"/>
      <c r="J8" s="157"/>
      <c r="K8" s="157"/>
      <c r="L8" s="157"/>
      <c r="M8" s="157"/>
      <c r="N8" s="157"/>
      <c r="O8" s="157"/>
      <c r="P8" s="158"/>
      <c r="Q8" s="159"/>
      <c r="R8" s="158"/>
      <c r="S8" s="159"/>
      <c r="T8" s="160"/>
      <c r="U8" s="160"/>
      <c r="V8" s="160"/>
      <c r="W8" s="161"/>
    </row>
    <row r="9" spans="6:23" s="153" customFormat="1" ht="6" customHeight="1" outlineLevel="2">
      <c r="F9" s="154"/>
      <c r="G9" s="155"/>
      <c r="H9" s="162"/>
      <c r="I9" s="163"/>
      <c r="J9" s="163"/>
      <c r="K9" s="163"/>
      <c r="L9" s="163"/>
      <c r="M9" s="163"/>
      <c r="N9" s="163"/>
      <c r="O9" s="163"/>
      <c r="P9" s="158"/>
      <c r="Q9" s="159"/>
      <c r="R9" s="158"/>
      <c r="S9" s="159"/>
      <c r="T9" s="160"/>
      <c r="U9" s="160"/>
      <c r="V9" s="160"/>
      <c r="W9" s="161"/>
    </row>
    <row r="10" spans="6:23" s="164" customFormat="1" ht="10.5" outlineLevel="3">
      <c r="F10" s="165"/>
      <c r="G10" s="166"/>
      <c r="H10" s="167" t="str">
        <f>IF(AND(H9&lt;&gt;"Výkaz výměr:",I9=""),"Výkaz výměr:","")</f>
        <v>Výkaz výměr:</v>
      </c>
      <c r="I10" s="168" t="s">
        <v>68</v>
      </c>
      <c r="J10" s="169"/>
      <c r="K10" s="170"/>
      <c r="L10" s="171"/>
      <c r="M10" s="172">
        <v>1.5</v>
      </c>
      <c r="N10" s="173"/>
      <c r="O10" s="174"/>
      <c r="P10" s="175"/>
      <c r="Q10" s="173"/>
      <c r="R10" s="173"/>
      <c r="S10" s="173"/>
      <c r="T10" s="176" t="s">
        <v>69</v>
      </c>
      <c r="U10" s="173"/>
      <c r="V10" s="173"/>
      <c r="W10" s="177"/>
    </row>
    <row r="11" spans="6:25" s="153" customFormat="1" ht="12" outlineLevel="2">
      <c r="F11" s="146">
        <v>2</v>
      </c>
      <c r="G11" s="147" t="s">
        <v>63</v>
      </c>
      <c r="H11" s="148" t="s">
        <v>70</v>
      </c>
      <c r="I11" s="149" t="s">
        <v>71</v>
      </c>
      <c r="J11" s="147" t="s">
        <v>72</v>
      </c>
      <c r="K11" s="150">
        <v>7.86</v>
      </c>
      <c r="L11" s="151">
        <v>0</v>
      </c>
      <c r="M11" s="150">
        <v>7.86</v>
      </c>
      <c r="N11" s="152"/>
      <c r="O11" s="152">
        <f>M11*N11</f>
        <v>0</v>
      </c>
      <c r="P11" s="152">
        <v>0.6</v>
      </c>
      <c r="Q11" s="152">
        <f>M11*P11</f>
        <v>4.716</v>
      </c>
      <c r="R11" s="152"/>
      <c r="S11" s="152">
        <f>M11*R11</f>
        <v>0</v>
      </c>
      <c r="T11" s="152">
        <v>21</v>
      </c>
      <c r="U11" s="152">
        <f>O11*T11/100</f>
        <v>0</v>
      </c>
      <c r="V11" s="152">
        <f>U11+O11</f>
        <v>0</v>
      </c>
      <c r="W11" s="152"/>
      <c r="X11" s="152"/>
      <c r="Y11" s="152">
        <v>1</v>
      </c>
    </row>
    <row r="12" spans="6:23" s="153" customFormat="1" ht="10.5" outlineLevel="2">
      <c r="F12" s="154"/>
      <c r="G12" s="155"/>
      <c r="H12" s="156" t="s">
        <v>67</v>
      </c>
      <c r="I12" s="157"/>
      <c r="J12" s="157"/>
      <c r="K12" s="157"/>
      <c r="L12" s="157"/>
      <c r="M12" s="157"/>
      <c r="N12" s="157"/>
      <c r="O12" s="157"/>
      <c r="P12" s="158"/>
      <c r="Q12" s="159"/>
      <c r="R12" s="158"/>
      <c r="S12" s="159"/>
      <c r="T12" s="160"/>
      <c r="U12" s="160"/>
      <c r="V12" s="160"/>
      <c r="W12" s="161"/>
    </row>
    <row r="13" spans="6:23" s="153" customFormat="1" ht="6" customHeight="1" outlineLevel="2">
      <c r="F13" s="154"/>
      <c r="G13" s="155"/>
      <c r="H13" s="162"/>
      <c r="I13" s="163"/>
      <c r="J13" s="163"/>
      <c r="K13" s="163"/>
      <c r="L13" s="163"/>
      <c r="M13" s="163"/>
      <c r="N13" s="163"/>
      <c r="O13" s="163"/>
      <c r="P13" s="158"/>
      <c r="Q13" s="159"/>
      <c r="R13" s="158"/>
      <c r="S13" s="159"/>
      <c r="T13" s="160"/>
      <c r="U13" s="160"/>
      <c r="V13" s="160"/>
      <c r="W13" s="161"/>
    </row>
    <row r="14" spans="6:23" s="164" customFormat="1" ht="10.5" outlineLevel="3">
      <c r="F14" s="165"/>
      <c r="G14" s="166"/>
      <c r="H14" s="167" t="str">
        <f>IF(AND(H13&lt;&gt;"Výkaz výměr:",I13=""),"Výkaz výměr:","")</f>
        <v>Výkaz výměr:</v>
      </c>
      <c r="I14" s="168" t="s">
        <v>73</v>
      </c>
      <c r="J14" s="169"/>
      <c r="K14" s="170"/>
      <c r="L14" s="171"/>
      <c r="M14" s="172">
        <v>2.86</v>
      </c>
      <c r="N14" s="173"/>
      <c r="O14" s="174"/>
      <c r="P14" s="175"/>
      <c r="Q14" s="173"/>
      <c r="R14" s="173"/>
      <c r="S14" s="173"/>
      <c r="T14" s="176" t="s">
        <v>69</v>
      </c>
      <c r="U14" s="173"/>
      <c r="V14" s="173"/>
      <c r="W14" s="177"/>
    </row>
    <row r="15" spans="6:23" s="164" customFormat="1" ht="10.5" outlineLevel="3">
      <c r="F15" s="165"/>
      <c r="G15" s="166"/>
      <c r="H15" s="167">
        <f>IF(AND(H14&lt;&gt;"Výkaz výměr:",I14=""),"Výkaz výměr:","")</f>
      </c>
      <c r="I15" s="168" t="s">
        <v>74</v>
      </c>
      <c r="J15" s="169"/>
      <c r="K15" s="170"/>
      <c r="L15" s="171"/>
      <c r="M15" s="172">
        <v>5</v>
      </c>
      <c r="N15" s="173"/>
      <c r="O15" s="174"/>
      <c r="P15" s="175"/>
      <c r="Q15" s="173"/>
      <c r="R15" s="173"/>
      <c r="S15" s="173"/>
      <c r="T15" s="176" t="s">
        <v>69</v>
      </c>
      <c r="U15" s="173"/>
      <c r="V15" s="173"/>
      <c r="W15" s="177"/>
    </row>
    <row r="16" spans="6:25" s="153" customFormat="1" ht="12" outlineLevel="2">
      <c r="F16" s="146">
        <v>3</v>
      </c>
      <c r="G16" s="147" t="s">
        <v>75</v>
      </c>
      <c r="H16" s="148" t="s">
        <v>76</v>
      </c>
      <c r="I16" s="149" t="s">
        <v>77</v>
      </c>
      <c r="J16" s="147" t="s">
        <v>72</v>
      </c>
      <c r="K16" s="150">
        <v>2.565</v>
      </c>
      <c r="L16" s="151">
        <v>0</v>
      </c>
      <c r="M16" s="150">
        <v>2.565</v>
      </c>
      <c r="N16" s="152"/>
      <c r="O16" s="152">
        <f>M16*N16</f>
        <v>0</v>
      </c>
      <c r="P16" s="152"/>
      <c r="Q16" s="152">
        <f>M16*P16</f>
        <v>0</v>
      </c>
      <c r="R16" s="152"/>
      <c r="S16" s="152">
        <f>M16*R16</f>
        <v>0</v>
      </c>
      <c r="T16" s="152">
        <v>21</v>
      </c>
      <c r="U16" s="152">
        <f>O16*T16/100</f>
        <v>0</v>
      </c>
      <c r="V16" s="152">
        <f>U16+O16</f>
        <v>0</v>
      </c>
      <c r="W16" s="152"/>
      <c r="X16" s="152"/>
      <c r="Y16" s="152">
        <v>1</v>
      </c>
    </row>
    <row r="17" spans="6:23" s="153" customFormat="1" ht="36.75" customHeight="1" outlineLevel="2">
      <c r="F17" s="154"/>
      <c r="G17" s="155"/>
      <c r="H17" s="156" t="s">
        <v>67</v>
      </c>
      <c r="I17" s="178" t="s">
        <v>78</v>
      </c>
      <c r="J17" s="178"/>
      <c r="K17" s="178"/>
      <c r="L17" s="178"/>
      <c r="M17" s="178"/>
      <c r="N17" s="178"/>
      <c r="O17" s="178"/>
      <c r="P17" s="158"/>
      <c r="Q17" s="159"/>
      <c r="R17" s="158"/>
      <c r="S17" s="159"/>
      <c r="T17" s="160"/>
      <c r="U17" s="160"/>
      <c r="V17" s="160"/>
      <c r="W17" s="161"/>
    </row>
    <row r="18" spans="6:23" s="153" customFormat="1" ht="6" customHeight="1" outlineLevel="2">
      <c r="F18" s="154"/>
      <c r="G18" s="155"/>
      <c r="H18" s="162"/>
      <c r="I18" s="163"/>
      <c r="J18" s="163"/>
      <c r="K18" s="163"/>
      <c r="L18" s="163"/>
      <c r="M18" s="163"/>
      <c r="N18" s="163"/>
      <c r="O18" s="163"/>
      <c r="P18" s="158"/>
      <c r="Q18" s="159"/>
      <c r="R18" s="158"/>
      <c r="S18" s="159"/>
      <c r="T18" s="160"/>
      <c r="U18" s="160"/>
      <c r="V18" s="160"/>
      <c r="W18" s="161"/>
    </row>
    <row r="19" spans="6:23" s="164" customFormat="1" ht="10.5" outlineLevel="3">
      <c r="F19" s="165"/>
      <c r="G19" s="166"/>
      <c r="H19" s="167" t="str">
        <f>IF(AND(H18&lt;&gt;"Výkaz výměr:",I18=""),"Výkaz výměr:","")</f>
        <v>Výkaz výměr:</v>
      </c>
      <c r="I19" s="168" t="s">
        <v>79</v>
      </c>
      <c r="J19" s="169"/>
      <c r="K19" s="170"/>
      <c r="L19" s="171"/>
      <c r="M19" s="172">
        <v>2.565</v>
      </c>
      <c r="N19" s="173"/>
      <c r="O19" s="174"/>
      <c r="P19" s="175"/>
      <c r="Q19" s="173"/>
      <c r="R19" s="173"/>
      <c r="S19" s="173"/>
      <c r="T19" s="176" t="s">
        <v>69</v>
      </c>
      <c r="U19" s="173"/>
      <c r="V19" s="173"/>
      <c r="W19" s="177"/>
    </row>
    <row r="20" spans="6:25" s="153" customFormat="1" ht="12" outlineLevel="2">
      <c r="F20" s="146">
        <v>4</v>
      </c>
      <c r="G20" s="147" t="s">
        <v>75</v>
      </c>
      <c r="H20" s="148" t="s">
        <v>80</v>
      </c>
      <c r="I20" s="149" t="s">
        <v>81</v>
      </c>
      <c r="J20" s="147" t="s">
        <v>72</v>
      </c>
      <c r="K20" s="150">
        <v>5.7264</v>
      </c>
      <c r="L20" s="151">
        <v>0</v>
      </c>
      <c r="M20" s="150">
        <v>5.7264</v>
      </c>
      <c r="N20" s="152"/>
      <c r="O20" s="152">
        <f>M20*N20</f>
        <v>0</v>
      </c>
      <c r="P20" s="152"/>
      <c r="Q20" s="152">
        <f>M20*P20</f>
        <v>0</v>
      </c>
      <c r="R20" s="152"/>
      <c r="S20" s="152">
        <f>M20*R20</f>
        <v>0</v>
      </c>
      <c r="T20" s="152">
        <v>21</v>
      </c>
      <c r="U20" s="152">
        <f>O20*T20/100</f>
        <v>0</v>
      </c>
      <c r="V20" s="152">
        <f>U20+O20</f>
        <v>0</v>
      </c>
      <c r="W20" s="152"/>
      <c r="X20" s="152"/>
      <c r="Y20" s="152">
        <v>1</v>
      </c>
    </row>
    <row r="21" spans="6:23" s="153" customFormat="1" ht="36.75" customHeight="1" outlineLevel="2">
      <c r="F21" s="154"/>
      <c r="G21" s="155"/>
      <c r="H21" s="156" t="s">
        <v>67</v>
      </c>
      <c r="I21" s="178" t="s">
        <v>82</v>
      </c>
      <c r="J21" s="178"/>
      <c r="K21" s="178"/>
      <c r="L21" s="178"/>
      <c r="M21" s="178"/>
      <c r="N21" s="178"/>
      <c r="O21" s="178"/>
      <c r="P21" s="158"/>
      <c r="Q21" s="159"/>
      <c r="R21" s="158"/>
      <c r="S21" s="159"/>
      <c r="T21" s="160"/>
      <c r="U21" s="160"/>
      <c r="V21" s="160"/>
      <c r="W21" s="161"/>
    </row>
    <row r="22" spans="6:23" s="153" customFormat="1" ht="6" customHeight="1" outlineLevel="2">
      <c r="F22" s="154"/>
      <c r="G22" s="155"/>
      <c r="H22" s="162"/>
      <c r="I22" s="163"/>
      <c r="J22" s="163"/>
      <c r="K22" s="163"/>
      <c r="L22" s="163"/>
      <c r="M22" s="163"/>
      <c r="N22" s="163"/>
      <c r="O22" s="163"/>
      <c r="P22" s="158"/>
      <c r="Q22" s="159"/>
      <c r="R22" s="158"/>
      <c r="S22" s="159"/>
      <c r="T22" s="160"/>
      <c r="U22" s="160"/>
      <c r="V22" s="160"/>
      <c r="W22" s="161"/>
    </row>
    <row r="23" spans="6:23" s="164" customFormat="1" ht="10.5" outlineLevel="3">
      <c r="F23" s="165"/>
      <c r="G23" s="166"/>
      <c r="H23" s="167" t="str">
        <f>IF(AND(H22&lt;&gt;"Výkaz výměr:",I22=""),"Výkaz výměr:","")</f>
        <v>Výkaz výměr:</v>
      </c>
      <c r="I23" s="168" t="s">
        <v>83</v>
      </c>
      <c r="J23" s="169"/>
      <c r="K23" s="170"/>
      <c r="L23" s="171"/>
      <c r="M23" s="172">
        <v>5.7264</v>
      </c>
      <c r="N23" s="173"/>
      <c r="O23" s="174"/>
      <c r="P23" s="175"/>
      <c r="Q23" s="173"/>
      <c r="R23" s="173"/>
      <c r="S23" s="173"/>
      <c r="T23" s="176" t="s">
        <v>69</v>
      </c>
      <c r="U23" s="173"/>
      <c r="V23" s="173"/>
      <c r="W23" s="177"/>
    </row>
    <row r="24" spans="6:25" s="153" customFormat="1" ht="12" outlineLevel="2">
      <c r="F24" s="146">
        <v>5</v>
      </c>
      <c r="G24" s="147" t="s">
        <v>75</v>
      </c>
      <c r="H24" s="148" t="s">
        <v>84</v>
      </c>
      <c r="I24" s="149" t="s">
        <v>85</v>
      </c>
      <c r="J24" s="147" t="s">
        <v>72</v>
      </c>
      <c r="K24" s="150">
        <v>0.36</v>
      </c>
      <c r="L24" s="151">
        <v>0</v>
      </c>
      <c r="M24" s="150">
        <v>0.36</v>
      </c>
      <c r="N24" s="152"/>
      <c r="O24" s="152">
        <f>M24*N24</f>
        <v>0</v>
      </c>
      <c r="P24" s="152"/>
      <c r="Q24" s="152">
        <f>M24*P24</f>
        <v>0</v>
      </c>
      <c r="R24" s="152"/>
      <c r="S24" s="152">
        <f>M24*R24</f>
        <v>0</v>
      </c>
      <c r="T24" s="152">
        <v>21</v>
      </c>
      <c r="U24" s="152">
        <f>O24*T24/100</f>
        <v>0</v>
      </c>
      <c r="V24" s="152">
        <f>U24+O24</f>
        <v>0</v>
      </c>
      <c r="W24" s="152"/>
      <c r="X24" s="152"/>
      <c r="Y24" s="152">
        <v>1</v>
      </c>
    </row>
    <row r="25" spans="6:23" s="153" customFormat="1" ht="27.75" customHeight="1" outlineLevel="2">
      <c r="F25" s="154"/>
      <c r="G25" s="155"/>
      <c r="H25" s="156" t="s">
        <v>67</v>
      </c>
      <c r="I25" s="178" t="s">
        <v>86</v>
      </c>
      <c r="J25" s="178"/>
      <c r="K25" s="178"/>
      <c r="L25" s="178"/>
      <c r="M25" s="178"/>
      <c r="N25" s="178"/>
      <c r="O25" s="178"/>
      <c r="P25" s="158"/>
      <c r="Q25" s="159"/>
      <c r="R25" s="158"/>
      <c r="S25" s="159"/>
      <c r="T25" s="160"/>
      <c r="U25" s="160"/>
      <c r="V25" s="160"/>
      <c r="W25" s="161"/>
    </row>
    <row r="26" spans="6:23" s="153" customFormat="1" ht="6" customHeight="1" outlineLevel="2">
      <c r="F26" s="154"/>
      <c r="G26" s="155"/>
      <c r="H26" s="162"/>
      <c r="I26" s="163"/>
      <c r="J26" s="163"/>
      <c r="K26" s="163"/>
      <c r="L26" s="163"/>
      <c r="M26" s="163"/>
      <c r="N26" s="163"/>
      <c r="O26" s="163"/>
      <c r="P26" s="158"/>
      <c r="Q26" s="159"/>
      <c r="R26" s="158"/>
      <c r="S26" s="159"/>
      <c r="T26" s="160"/>
      <c r="U26" s="160"/>
      <c r="V26" s="160"/>
      <c r="W26" s="161"/>
    </row>
    <row r="27" spans="6:23" s="164" customFormat="1" ht="10.5" outlineLevel="3">
      <c r="F27" s="165"/>
      <c r="G27" s="166"/>
      <c r="H27" s="167" t="str">
        <f>IF(AND(H26&lt;&gt;"Výkaz výměr:",I26=""),"Výkaz výměr:","")</f>
        <v>Výkaz výměr:</v>
      </c>
      <c r="I27" s="168" t="s">
        <v>87</v>
      </c>
      <c r="J27" s="169"/>
      <c r="K27" s="170"/>
      <c r="L27" s="171"/>
      <c r="M27" s="172">
        <v>0.36</v>
      </c>
      <c r="N27" s="173"/>
      <c r="O27" s="174"/>
      <c r="P27" s="175"/>
      <c r="Q27" s="173"/>
      <c r="R27" s="173"/>
      <c r="S27" s="173"/>
      <c r="T27" s="176" t="s">
        <v>69</v>
      </c>
      <c r="U27" s="173"/>
      <c r="V27" s="173"/>
      <c r="W27" s="177"/>
    </row>
    <row r="28" spans="6:25" s="153" customFormat="1" ht="12" outlineLevel="2">
      <c r="F28" s="146">
        <v>6</v>
      </c>
      <c r="G28" s="147" t="s">
        <v>75</v>
      </c>
      <c r="H28" s="148" t="s">
        <v>88</v>
      </c>
      <c r="I28" s="149" t="s">
        <v>89</v>
      </c>
      <c r="J28" s="147" t="s">
        <v>72</v>
      </c>
      <c r="K28" s="150">
        <v>3.76</v>
      </c>
      <c r="L28" s="151">
        <v>0</v>
      </c>
      <c r="M28" s="150">
        <v>3.76</v>
      </c>
      <c r="N28" s="152"/>
      <c r="O28" s="152">
        <f>M28*N28</f>
        <v>0</v>
      </c>
      <c r="P28" s="152"/>
      <c r="Q28" s="152">
        <f>M28*P28</f>
        <v>0</v>
      </c>
      <c r="R28" s="152"/>
      <c r="S28" s="152">
        <f>M28*R28</f>
        <v>0</v>
      </c>
      <c r="T28" s="152">
        <v>21</v>
      </c>
      <c r="U28" s="152">
        <f>O28*T28/100</f>
        <v>0</v>
      </c>
      <c r="V28" s="152">
        <f>U28+O28</f>
        <v>0</v>
      </c>
      <c r="W28" s="152"/>
      <c r="X28" s="152"/>
      <c r="Y28" s="152">
        <v>1</v>
      </c>
    </row>
    <row r="29" spans="6:23" s="153" customFormat="1" ht="55.5" customHeight="1" outlineLevel="2">
      <c r="F29" s="154"/>
      <c r="G29" s="155"/>
      <c r="H29" s="156" t="s">
        <v>67</v>
      </c>
      <c r="I29" s="178" t="s">
        <v>90</v>
      </c>
      <c r="J29" s="178"/>
      <c r="K29" s="178"/>
      <c r="L29" s="178"/>
      <c r="M29" s="178"/>
      <c r="N29" s="178"/>
      <c r="O29" s="178"/>
      <c r="P29" s="158"/>
      <c r="Q29" s="159"/>
      <c r="R29" s="158"/>
      <c r="S29" s="159"/>
      <c r="T29" s="160"/>
      <c r="U29" s="160"/>
      <c r="V29" s="160"/>
      <c r="W29" s="161"/>
    </row>
    <row r="30" spans="6:23" s="153" customFormat="1" ht="6" customHeight="1" outlineLevel="2">
      <c r="F30" s="154"/>
      <c r="G30" s="155"/>
      <c r="H30" s="162"/>
      <c r="I30" s="163"/>
      <c r="J30" s="163"/>
      <c r="K30" s="163"/>
      <c r="L30" s="163"/>
      <c r="M30" s="163"/>
      <c r="N30" s="163"/>
      <c r="O30" s="163"/>
      <c r="P30" s="158"/>
      <c r="Q30" s="159"/>
      <c r="R30" s="158"/>
      <c r="S30" s="159"/>
      <c r="T30" s="160"/>
      <c r="U30" s="160"/>
      <c r="V30" s="160"/>
      <c r="W30" s="161"/>
    </row>
    <row r="31" spans="6:23" s="164" customFormat="1" ht="10.5" outlineLevel="3">
      <c r="F31" s="165"/>
      <c r="G31" s="166"/>
      <c r="H31" s="167" t="str">
        <f>IF(AND(H30&lt;&gt;"Výkaz výměr:",I30=""),"Výkaz výměr:","")</f>
        <v>Výkaz výměr:</v>
      </c>
      <c r="I31" s="168" t="s">
        <v>91</v>
      </c>
      <c r="J31" s="169"/>
      <c r="K31" s="170"/>
      <c r="L31" s="171"/>
      <c r="M31" s="172">
        <v>0.9</v>
      </c>
      <c r="N31" s="173"/>
      <c r="O31" s="174"/>
      <c r="P31" s="175"/>
      <c r="Q31" s="173"/>
      <c r="R31" s="173"/>
      <c r="S31" s="173"/>
      <c r="T31" s="176" t="s">
        <v>69</v>
      </c>
      <c r="U31" s="173"/>
      <c r="V31" s="173"/>
      <c r="W31" s="177"/>
    </row>
    <row r="32" spans="6:23" s="164" customFormat="1" ht="10.5" outlineLevel="3">
      <c r="F32" s="165"/>
      <c r="G32" s="166"/>
      <c r="H32" s="167">
        <f>IF(AND(H31&lt;&gt;"Výkaz výměr:",I31=""),"Výkaz výměr:","")</f>
      </c>
      <c r="I32" s="168" t="s">
        <v>92</v>
      </c>
      <c r="J32" s="169"/>
      <c r="K32" s="170"/>
      <c r="L32" s="171"/>
      <c r="M32" s="172">
        <v>2.86</v>
      </c>
      <c r="N32" s="173"/>
      <c r="O32" s="174"/>
      <c r="P32" s="175"/>
      <c r="Q32" s="173"/>
      <c r="R32" s="173"/>
      <c r="S32" s="173"/>
      <c r="T32" s="176" t="s">
        <v>69</v>
      </c>
      <c r="U32" s="173"/>
      <c r="V32" s="173"/>
      <c r="W32" s="177"/>
    </row>
    <row r="33" spans="6:25" s="153" customFormat="1" ht="12" outlineLevel="2">
      <c r="F33" s="146">
        <v>7</v>
      </c>
      <c r="G33" s="147" t="s">
        <v>75</v>
      </c>
      <c r="H33" s="148" t="s">
        <v>93</v>
      </c>
      <c r="I33" s="149" t="s">
        <v>94</v>
      </c>
      <c r="J33" s="147" t="s">
        <v>72</v>
      </c>
      <c r="K33" s="150">
        <v>7.391</v>
      </c>
      <c r="L33" s="151">
        <v>0</v>
      </c>
      <c r="M33" s="150">
        <v>7.391</v>
      </c>
      <c r="N33" s="152"/>
      <c r="O33" s="152">
        <f>M33*N33</f>
        <v>0</v>
      </c>
      <c r="P33" s="152"/>
      <c r="Q33" s="152">
        <f>M33*P33</f>
        <v>0</v>
      </c>
      <c r="R33" s="152"/>
      <c r="S33" s="152">
        <f>M33*R33</f>
        <v>0</v>
      </c>
      <c r="T33" s="152">
        <v>21</v>
      </c>
      <c r="U33" s="152">
        <f>O33*T33/100</f>
        <v>0</v>
      </c>
      <c r="V33" s="152">
        <f>U33+O33</f>
        <v>0</v>
      </c>
      <c r="W33" s="152"/>
      <c r="X33" s="152"/>
      <c r="Y33" s="152">
        <v>1</v>
      </c>
    </row>
    <row r="34" spans="6:23" s="153" customFormat="1" ht="36.75" customHeight="1" outlineLevel="2">
      <c r="F34" s="154"/>
      <c r="G34" s="155"/>
      <c r="H34" s="156" t="s">
        <v>67</v>
      </c>
      <c r="I34" s="178" t="s">
        <v>95</v>
      </c>
      <c r="J34" s="178"/>
      <c r="K34" s="178"/>
      <c r="L34" s="178"/>
      <c r="M34" s="178"/>
      <c r="N34" s="178"/>
      <c r="O34" s="178"/>
      <c r="P34" s="158"/>
      <c r="Q34" s="159"/>
      <c r="R34" s="158"/>
      <c r="S34" s="159"/>
      <c r="T34" s="160"/>
      <c r="U34" s="160"/>
      <c r="V34" s="160"/>
      <c r="W34" s="161"/>
    </row>
    <row r="35" spans="6:23" s="153" customFormat="1" ht="6" customHeight="1" outlineLevel="2">
      <c r="F35" s="154"/>
      <c r="G35" s="155"/>
      <c r="H35" s="162"/>
      <c r="I35" s="163"/>
      <c r="J35" s="163"/>
      <c r="K35" s="163"/>
      <c r="L35" s="163"/>
      <c r="M35" s="163"/>
      <c r="N35" s="163"/>
      <c r="O35" s="163"/>
      <c r="P35" s="158"/>
      <c r="Q35" s="159"/>
      <c r="R35" s="158"/>
      <c r="S35" s="159"/>
      <c r="T35" s="160"/>
      <c r="U35" s="160"/>
      <c r="V35" s="160"/>
      <c r="W35" s="161"/>
    </row>
    <row r="36" spans="6:23" s="164" customFormat="1" ht="10.5" outlineLevel="3">
      <c r="F36" s="165"/>
      <c r="G36" s="166"/>
      <c r="H36" s="167" t="str">
        <f>IF(AND(H35&lt;&gt;"Výkaz výměr:",I35=""),"Výkaz výměr:","")</f>
        <v>Výkaz výměr:</v>
      </c>
      <c r="I36" s="168" t="s">
        <v>96</v>
      </c>
      <c r="J36" s="169"/>
      <c r="K36" s="170"/>
      <c r="L36" s="171"/>
      <c r="M36" s="172">
        <v>7.391</v>
      </c>
      <c r="N36" s="173"/>
      <c r="O36" s="174"/>
      <c r="P36" s="175"/>
      <c r="Q36" s="173"/>
      <c r="R36" s="173"/>
      <c r="S36" s="173"/>
      <c r="T36" s="176" t="s">
        <v>69</v>
      </c>
      <c r="U36" s="173"/>
      <c r="V36" s="173"/>
      <c r="W36" s="177"/>
    </row>
    <row r="37" spans="6:25" s="153" customFormat="1" ht="12" outlineLevel="2">
      <c r="F37" s="146">
        <v>8</v>
      </c>
      <c r="G37" s="147" t="s">
        <v>75</v>
      </c>
      <c r="H37" s="148" t="s">
        <v>97</v>
      </c>
      <c r="I37" s="149" t="s">
        <v>98</v>
      </c>
      <c r="J37" s="147" t="s">
        <v>72</v>
      </c>
      <c r="K37" s="150">
        <v>0.36</v>
      </c>
      <c r="L37" s="151">
        <v>0</v>
      </c>
      <c r="M37" s="150">
        <v>0.36</v>
      </c>
      <c r="N37" s="152"/>
      <c r="O37" s="152">
        <f>M37*N37</f>
        <v>0</v>
      </c>
      <c r="P37" s="152"/>
      <c r="Q37" s="152">
        <f>M37*P37</f>
        <v>0</v>
      </c>
      <c r="R37" s="152"/>
      <c r="S37" s="152">
        <f>M37*R37</f>
        <v>0</v>
      </c>
      <c r="T37" s="152">
        <v>21</v>
      </c>
      <c r="U37" s="152">
        <f>O37*T37/100</f>
        <v>0</v>
      </c>
      <c r="V37" s="152">
        <f>U37+O37</f>
        <v>0</v>
      </c>
      <c r="W37" s="152"/>
      <c r="X37" s="152"/>
      <c r="Y37" s="152">
        <v>1</v>
      </c>
    </row>
    <row r="38" spans="6:23" s="153" customFormat="1" ht="36.75" customHeight="1" outlineLevel="2">
      <c r="F38" s="154"/>
      <c r="G38" s="155"/>
      <c r="H38" s="156" t="s">
        <v>67</v>
      </c>
      <c r="I38" s="178" t="s">
        <v>99</v>
      </c>
      <c r="J38" s="178"/>
      <c r="K38" s="178"/>
      <c r="L38" s="178"/>
      <c r="M38" s="178"/>
      <c r="N38" s="178"/>
      <c r="O38" s="178"/>
      <c r="P38" s="158"/>
      <c r="Q38" s="159"/>
      <c r="R38" s="158"/>
      <c r="S38" s="159"/>
      <c r="T38" s="160"/>
      <c r="U38" s="160"/>
      <c r="V38" s="160"/>
      <c r="W38" s="161"/>
    </row>
    <row r="39" spans="6:23" s="153" customFormat="1" ht="6" customHeight="1" outlineLevel="2">
      <c r="F39" s="154"/>
      <c r="G39" s="155"/>
      <c r="H39" s="162"/>
      <c r="I39" s="163"/>
      <c r="J39" s="163"/>
      <c r="K39" s="163"/>
      <c r="L39" s="163"/>
      <c r="M39" s="163"/>
      <c r="N39" s="163"/>
      <c r="O39" s="163"/>
      <c r="P39" s="158"/>
      <c r="Q39" s="159"/>
      <c r="R39" s="158"/>
      <c r="S39" s="159"/>
      <c r="T39" s="160"/>
      <c r="U39" s="160"/>
      <c r="V39" s="160"/>
      <c r="W39" s="161"/>
    </row>
    <row r="40" spans="6:25" s="153" customFormat="1" ht="12" outlineLevel="2">
      <c r="F40" s="146">
        <v>9</v>
      </c>
      <c r="G40" s="147" t="s">
        <v>75</v>
      </c>
      <c r="H40" s="148" t="s">
        <v>100</v>
      </c>
      <c r="I40" s="149" t="s">
        <v>101</v>
      </c>
      <c r="J40" s="147" t="s">
        <v>102</v>
      </c>
      <c r="K40" s="150">
        <v>50</v>
      </c>
      <c r="L40" s="151">
        <v>0</v>
      </c>
      <c r="M40" s="150">
        <v>50</v>
      </c>
      <c r="N40" s="152"/>
      <c r="O40" s="152">
        <f>M40*N40</f>
        <v>0</v>
      </c>
      <c r="P40" s="152"/>
      <c r="Q40" s="152">
        <f>M40*P40</f>
        <v>0</v>
      </c>
      <c r="R40" s="152"/>
      <c r="S40" s="152">
        <f>M40*R40</f>
        <v>0</v>
      </c>
      <c r="T40" s="152">
        <v>21</v>
      </c>
      <c r="U40" s="152">
        <f>O40*T40/100</f>
        <v>0</v>
      </c>
      <c r="V40" s="152">
        <f>U40+O40</f>
        <v>0</v>
      </c>
      <c r="W40" s="152"/>
      <c r="X40" s="152"/>
      <c r="Y40" s="152">
        <v>1</v>
      </c>
    </row>
    <row r="41" spans="6:23" s="153" customFormat="1" ht="36.75" customHeight="1" outlineLevel="2">
      <c r="F41" s="154"/>
      <c r="G41" s="155"/>
      <c r="H41" s="156" t="s">
        <v>67</v>
      </c>
      <c r="I41" s="178" t="s">
        <v>103</v>
      </c>
      <c r="J41" s="178"/>
      <c r="K41" s="178"/>
      <c r="L41" s="178"/>
      <c r="M41" s="178"/>
      <c r="N41" s="178"/>
      <c r="O41" s="178"/>
      <c r="P41" s="158"/>
      <c r="Q41" s="159"/>
      <c r="R41" s="158"/>
      <c r="S41" s="159"/>
      <c r="T41" s="160"/>
      <c r="U41" s="160"/>
      <c r="V41" s="160"/>
      <c r="W41" s="161"/>
    </row>
    <row r="42" spans="6:23" s="153" customFormat="1" ht="6" customHeight="1" outlineLevel="2">
      <c r="F42" s="154"/>
      <c r="G42" s="155"/>
      <c r="H42" s="162"/>
      <c r="I42" s="163"/>
      <c r="J42" s="163"/>
      <c r="K42" s="163"/>
      <c r="L42" s="163"/>
      <c r="M42" s="163"/>
      <c r="N42" s="163"/>
      <c r="O42" s="163"/>
      <c r="P42" s="158"/>
      <c r="Q42" s="159"/>
      <c r="R42" s="158"/>
      <c r="S42" s="159"/>
      <c r="T42" s="160"/>
      <c r="U42" s="160"/>
      <c r="V42" s="160"/>
      <c r="W42" s="161"/>
    </row>
    <row r="43" spans="6:25" s="153" customFormat="1" ht="12" outlineLevel="2">
      <c r="F43" s="146">
        <v>10</v>
      </c>
      <c r="G43" s="147" t="s">
        <v>75</v>
      </c>
      <c r="H43" s="148" t="s">
        <v>104</v>
      </c>
      <c r="I43" s="149" t="s">
        <v>105</v>
      </c>
      <c r="J43" s="147" t="s">
        <v>102</v>
      </c>
      <c r="K43" s="150">
        <v>50</v>
      </c>
      <c r="L43" s="151">
        <v>0</v>
      </c>
      <c r="M43" s="150">
        <v>50</v>
      </c>
      <c r="N43" s="152"/>
      <c r="O43" s="152">
        <f>M43*N43</f>
        <v>0</v>
      </c>
      <c r="P43" s="152"/>
      <c r="Q43" s="152">
        <f>M43*P43</f>
        <v>0</v>
      </c>
      <c r="R43" s="152"/>
      <c r="S43" s="152">
        <f>M43*R43</f>
        <v>0</v>
      </c>
      <c r="T43" s="152">
        <v>21</v>
      </c>
      <c r="U43" s="152">
        <f>O43*T43/100</f>
        <v>0</v>
      </c>
      <c r="V43" s="152">
        <f>U43+O43</f>
        <v>0</v>
      </c>
      <c r="W43" s="152"/>
      <c r="X43" s="152"/>
      <c r="Y43" s="152">
        <v>1</v>
      </c>
    </row>
    <row r="44" spans="6:23" s="153" customFormat="1" ht="36.75" customHeight="1" outlineLevel="2">
      <c r="F44" s="154"/>
      <c r="G44" s="155"/>
      <c r="H44" s="156" t="s">
        <v>67</v>
      </c>
      <c r="I44" s="178" t="s">
        <v>106</v>
      </c>
      <c r="J44" s="178"/>
      <c r="K44" s="178"/>
      <c r="L44" s="178"/>
      <c r="M44" s="178"/>
      <c r="N44" s="178"/>
      <c r="O44" s="178"/>
      <c r="P44" s="158"/>
      <c r="Q44" s="159"/>
      <c r="R44" s="158"/>
      <c r="S44" s="159"/>
      <c r="T44" s="160"/>
      <c r="U44" s="160"/>
      <c r="V44" s="160"/>
      <c r="W44" s="161"/>
    </row>
    <row r="45" spans="6:23" s="153" customFormat="1" ht="6" customHeight="1" outlineLevel="2">
      <c r="F45" s="154"/>
      <c r="G45" s="155"/>
      <c r="H45" s="162"/>
      <c r="I45" s="163"/>
      <c r="J45" s="163"/>
      <c r="K45" s="163"/>
      <c r="L45" s="163"/>
      <c r="M45" s="163"/>
      <c r="N45" s="163"/>
      <c r="O45" s="163"/>
      <c r="P45" s="158"/>
      <c r="Q45" s="159"/>
      <c r="R45" s="158"/>
      <c r="S45" s="159"/>
      <c r="T45" s="160"/>
      <c r="U45" s="160"/>
      <c r="V45" s="160"/>
      <c r="W45" s="161"/>
    </row>
    <row r="46" spans="6:23" s="179" customFormat="1" ht="12.75" customHeight="1" outlineLevel="2">
      <c r="F46" s="180"/>
      <c r="G46" s="181"/>
      <c r="H46" s="181"/>
      <c r="I46" s="182"/>
      <c r="J46" s="181"/>
      <c r="K46" s="183"/>
      <c r="L46" s="184"/>
      <c r="M46" s="183"/>
      <c r="N46" s="184"/>
      <c r="O46" s="185"/>
      <c r="P46" s="186"/>
      <c r="Q46" s="184"/>
      <c r="R46" s="184"/>
      <c r="S46" s="184"/>
      <c r="T46" s="187" t="s">
        <v>69</v>
      </c>
      <c r="U46" s="184"/>
      <c r="V46" s="184"/>
      <c r="W46" s="184"/>
    </row>
    <row r="47" spans="6:25" s="135" customFormat="1" ht="16.5" customHeight="1" outlineLevel="1">
      <c r="F47" s="136"/>
      <c r="G47" s="137"/>
      <c r="H47" s="138"/>
      <c r="I47" s="138" t="s">
        <v>107</v>
      </c>
      <c r="J47" s="137"/>
      <c r="K47" s="139"/>
      <c r="L47" s="140"/>
      <c r="M47" s="139"/>
      <c r="N47" s="140"/>
      <c r="O47" s="141">
        <f>SUBTOTAL(9,O48:O69)</f>
        <v>0</v>
      </c>
      <c r="P47" s="142"/>
      <c r="Q47" s="141">
        <f>SUBTOTAL(9,Q48:Q69)</f>
        <v>34.93359432</v>
      </c>
      <c r="R47" s="140"/>
      <c r="S47" s="141">
        <f>SUBTOTAL(9,S48:S69)</f>
        <v>0</v>
      </c>
      <c r="T47" s="143"/>
      <c r="U47" s="141">
        <f>SUBTOTAL(9,U48:U69)</f>
        <v>0</v>
      </c>
      <c r="V47" s="141">
        <f>SUBTOTAL(9,V48:V69)</f>
        <v>0</v>
      </c>
      <c r="W47" s="144"/>
      <c r="Y47" s="141">
        <f>SUBTOTAL(9,Y48:Y69)</f>
        <v>6</v>
      </c>
    </row>
    <row r="48" spans="6:25" s="153" customFormat="1" ht="12" outlineLevel="2">
      <c r="F48" s="146">
        <v>1</v>
      </c>
      <c r="G48" s="147" t="s">
        <v>75</v>
      </c>
      <c r="H48" s="148" t="s">
        <v>108</v>
      </c>
      <c r="I48" s="149" t="s">
        <v>109</v>
      </c>
      <c r="J48" s="147" t="s">
        <v>72</v>
      </c>
      <c r="K48" s="150">
        <v>4.4844</v>
      </c>
      <c r="L48" s="151">
        <v>0</v>
      </c>
      <c r="M48" s="150">
        <v>4.4844</v>
      </c>
      <c r="N48" s="152"/>
      <c r="O48" s="152">
        <f>M48*N48</f>
        <v>0</v>
      </c>
      <c r="P48" s="152">
        <v>2.16</v>
      </c>
      <c r="Q48" s="152">
        <f>M48*P48</f>
        <v>9.686304</v>
      </c>
      <c r="R48" s="152"/>
      <c r="S48" s="152">
        <f>M48*R48</f>
        <v>0</v>
      </c>
      <c r="T48" s="152">
        <v>21</v>
      </c>
      <c r="U48" s="152">
        <f>O48*T48/100</f>
        <v>0</v>
      </c>
      <c r="V48" s="152">
        <f>U48+O48</f>
        <v>0</v>
      </c>
      <c r="W48" s="152"/>
      <c r="X48" s="152"/>
      <c r="Y48" s="152">
        <v>1</v>
      </c>
    </row>
    <row r="49" spans="6:23" s="153" customFormat="1" ht="36.75" customHeight="1" outlineLevel="2">
      <c r="F49" s="154"/>
      <c r="G49" s="155"/>
      <c r="H49" s="156" t="s">
        <v>67</v>
      </c>
      <c r="I49" s="178" t="s">
        <v>110</v>
      </c>
      <c r="J49" s="178"/>
      <c r="K49" s="178"/>
      <c r="L49" s="178"/>
      <c r="M49" s="178"/>
      <c r="N49" s="178"/>
      <c r="O49" s="178"/>
      <c r="P49" s="158"/>
      <c r="Q49" s="159"/>
      <c r="R49" s="158"/>
      <c r="S49" s="159"/>
      <c r="T49" s="160"/>
      <c r="U49" s="160"/>
      <c r="V49" s="160"/>
      <c r="W49" s="161"/>
    </row>
    <row r="50" spans="6:23" s="153" customFormat="1" ht="6" customHeight="1" outlineLevel="2">
      <c r="F50" s="154"/>
      <c r="G50" s="155"/>
      <c r="H50" s="162"/>
      <c r="I50" s="163"/>
      <c r="J50" s="163"/>
      <c r="K50" s="163"/>
      <c r="L50" s="163"/>
      <c r="M50" s="163"/>
      <c r="N50" s="163"/>
      <c r="O50" s="163"/>
      <c r="P50" s="158"/>
      <c r="Q50" s="159"/>
      <c r="R50" s="158"/>
      <c r="S50" s="159"/>
      <c r="T50" s="160"/>
      <c r="U50" s="160"/>
      <c r="V50" s="160"/>
      <c r="W50" s="161"/>
    </row>
    <row r="51" spans="6:23" s="164" customFormat="1" ht="10.5" outlineLevel="3">
      <c r="F51" s="165"/>
      <c r="G51" s="166"/>
      <c r="H51" s="167" t="str">
        <f>IF(AND(H50&lt;&gt;"Výkaz výměr:",I50=""),"Výkaz výměr:","")</f>
        <v>Výkaz výměr:</v>
      </c>
      <c r="I51" s="168" t="s">
        <v>111</v>
      </c>
      <c r="J51" s="169"/>
      <c r="K51" s="170"/>
      <c r="L51" s="171"/>
      <c r="M51" s="172">
        <v>4.4844</v>
      </c>
      <c r="N51" s="173"/>
      <c r="O51" s="174"/>
      <c r="P51" s="175"/>
      <c r="Q51" s="173"/>
      <c r="R51" s="173"/>
      <c r="S51" s="173"/>
      <c r="T51" s="176" t="s">
        <v>69</v>
      </c>
      <c r="U51" s="173"/>
      <c r="V51" s="173"/>
      <c r="W51" s="177"/>
    </row>
    <row r="52" spans="6:25" s="153" customFormat="1" ht="12" outlineLevel="2">
      <c r="F52" s="146">
        <v>2</v>
      </c>
      <c r="G52" s="147" t="s">
        <v>75</v>
      </c>
      <c r="H52" s="148" t="s">
        <v>112</v>
      </c>
      <c r="I52" s="149" t="s">
        <v>113</v>
      </c>
      <c r="J52" s="147" t="s">
        <v>72</v>
      </c>
      <c r="K52" s="150">
        <v>9.9748</v>
      </c>
      <c r="L52" s="151">
        <v>0</v>
      </c>
      <c r="M52" s="150">
        <v>9.9748</v>
      </c>
      <c r="N52" s="152"/>
      <c r="O52" s="152">
        <f>M52*N52</f>
        <v>0</v>
      </c>
      <c r="P52" s="152">
        <v>2.45</v>
      </c>
      <c r="Q52" s="152">
        <f>M52*P52</f>
        <v>24.438260000000003</v>
      </c>
      <c r="R52" s="152"/>
      <c r="S52" s="152">
        <f>M52*R52</f>
        <v>0</v>
      </c>
      <c r="T52" s="152">
        <v>21</v>
      </c>
      <c r="U52" s="152">
        <f>O52*T52/100</f>
        <v>0</v>
      </c>
      <c r="V52" s="152">
        <f>U52+O52</f>
        <v>0</v>
      </c>
      <c r="W52" s="152"/>
      <c r="X52" s="152"/>
      <c r="Y52" s="152">
        <v>1</v>
      </c>
    </row>
    <row r="53" spans="6:23" s="153" customFormat="1" ht="36.75" customHeight="1" outlineLevel="2">
      <c r="F53" s="154"/>
      <c r="G53" s="155"/>
      <c r="H53" s="156" t="s">
        <v>67</v>
      </c>
      <c r="I53" s="178" t="s">
        <v>114</v>
      </c>
      <c r="J53" s="178"/>
      <c r="K53" s="178"/>
      <c r="L53" s="178"/>
      <c r="M53" s="178"/>
      <c r="N53" s="178"/>
      <c r="O53" s="178"/>
      <c r="P53" s="158"/>
      <c r="Q53" s="159"/>
      <c r="R53" s="158"/>
      <c r="S53" s="159"/>
      <c r="T53" s="160"/>
      <c r="U53" s="160"/>
      <c r="V53" s="160"/>
      <c r="W53" s="161"/>
    </row>
    <row r="54" spans="6:23" s="153" customFormat="1" ht="6" customHeight="1" outlineLevel="2">
      <c r="F54" s="154"/>
      <c r="G54" s="155"/>
      <c r="H54" s="162"/>
      <c r="I54" s="163"/>
      <c r="J54" s="163"/>
      <c r="K54" s="163"/>
      <c r="L54" s="163"/>
      <c r="M54" s="163"/>
      <c r="N54" s="163"/>
      <c r="O54" s="163"/>
      <c r="P54" s="158"/>
      <c r="Q54" s="159"/>
      <c r="R54" s="158"/>
      <c r="S54" s="159"/>
      <c r="T54" s="160"/>
      <c r="U54" s="160"/>
      <c r="V54" s="160"/>
      <c r="W54" s="161"/>
    </row>
    <row r="55" spans="6:23" s="164" customFormat="1" ht="10.5" outlineLevel="3">
      <c r="F55" s="165"/>
      <c r="G55" s="166"/>
      <c r="H55" s="167" t="str">
        <f>IF(AND(H54&lt;&gt;"Výkaz výměr:",I54=""),"Výkaz výměr:","")</f>
        <v>Výkaz výměr:</v>
      </c>
      <c r="I55" s="168" t="s">
        <v>115</v>
      </c>
      <c r="J55" s="169"/>
      <c r="K55" s="170"/>
      <c r="L55" s="171"/>
      <c r="M55" s="172">
        <v>9.9748</v>
      </c>
      <c r="N55" s="173"/>
      <c r="O55" s="174"/>
      <c r="P55" s="175"/>
      <c r="Q55" s="173"/>
      <c r="R55" s="173"/>
      <c r="S55" s="173"/>
      <c r="T55" s="176" t="s">
        <v>69</v>
      </c>
      <c r="U55" s="173"/>
      <c r="V55" s="173"/>
      <c r="W55" s="177"/>
    </row>
    <row r="56" spans="6:25" s="153" customFormat="1" ht="12" outlineLevel="2">
      <c r="F56" s="146">
        <v>3</v>
      </c>
      <c r="G56" s="147" t="s">
        <v>75</v>
      </c>
      <c r="H56" s="148" t="s">
        <v>116</v>
      </c>
      <c r="I56" s="149" t="s">
        <v>117</v>
      </c>
      <c r="J56" s="147" t="s">
        <v>102</v>
      </c>
      <c r="K56" s="150">
        <v>9.544</v>
      </c>
      <c r="L56" s="151">
        <v>0</v>
      </c>
      <c r="M56" s="150">
        <v>9.544</v>
      </c>
      <c r="N56" s="152"/>
      <c r="O56" s="152">
        <f>M56*N56</f>
        <v>0</v>
      </c>
      <c r="P56" s="152">
        <v>0.00103</v>
      </c>
      <c r="Q56" s="152">
        <f>M56*P56</f>
        <v>0.009830320000000002</v>
      </c>
      <c r="R56" s="152"/>
      <c r="S56" s="152">
        <f>M56*R56</f>
        <v>0</v>
      </c>
      <c r="T56" s="152">
        <v>21</v>
      </c>
      <c r="U56" s="152">
        <f>O56*T56/100</f>
        <v>0</v>
      </c>
      <c r="V56" s="152">
        <f>U56+O56</f>
        <v>0</v>
      </c>
      <c r="W56" s="152"/>
      <c r="X56" s="152"/>
      <c r="Y56" s="152">
        <v>1</v>
      </c>
    </row>
    <row r="57" spans="6:23" s="153" customFormat="1" ht="45.75" customHeight="1" outlineLevel="2">
      <c r="F57" s="154"/>
      <c r="G57" s="155"/>
      <c r="H57" s="156" t="s">
        <v>67</v>
      </c>
      <c r="I57" s="178" t="s">
        <v>118</v>
      </c>
      <c r="J57" s="178"/>
      <c r="K57" s="178"/>
      <c r="L57" s="178"/>
      <c r="M57" s="178"/>
      <c r="N57" s="178"/>
      <c r="O57" s="178"/>
      <c r="P57" s="158"/>
      <c r="Q57" s="159"/>
      <c r="R57" s="158"/>
      <c r="S57" s="159"/>
      <c r="T57" s="160"/>
      <c r="U57" s="160"/>
      <c r="V57" s="160"/>
      <c r="W57" s="161"/>
    </row>
    <row r="58" spans="6:23" s="153" customFormat="1" ht="6" customHeight="1" outlineLevel="2">
      <c r="F58" s="154"/>
      <c r="G58" s="155"/>
      <c r="H58" s="162"/>
      <c r="I58" s="163"/>
      <c r="J58" s="163"/>
      <c r="K58" s="163"/>
      <c r="L58" s="163"/>
      <c r="M58" s="163"/>
      <c r="N58" s="163"/>
      <c r="O58" s="163"/>
      <c r="P58" s="158"/>
      <c r="Q58" s="159"/>
      <c r="R58" s="158"/>
      <c r="S58" s="159"/>
      <c r="T58" s="160"/>
      <c r="U58" s="160"/>
      <c r="V58" s="160"/>
      <c r="W58" s="161"/>
    </row>
    <row r="59" spans="6:23" s="164" customFormat="1" ht="10.5" outlineLevel="3">
      <c r="F59" s="165"/>
      <c r="G59" s="166"/>
      <c r="H59" s="167" t="str">
        <f>IF(AND(H58&lt;&gt;"Výkaz výměr:",I58=""),"Výkaz výměr:","")</f>
        <v>Výkaz výměr:</v>
      </c>
      <c r="I59" s="168" t="s">
        <v>119</v>
      </c>
      <c r="J59" s="169"/>
      <c r="K59" s="170"/>
      <c r="L59" s="171"/>
      <c r="M59" s="172">
        <v>9.544</v>
      </c>
      <c r="N59" s="173"/>
      <c r="O59" s="174"/>
      <c r="P59" s="175"/>
      <c r="Q59" s="173"/>
      <c r="R59" s="173"/>
      <c r="S59" s="173"/>
      <c r="T59" s="176" t="s">
        <v>69</v>
      </c>
      <c r="U59" s="173"/>
      <c r="V59" s="173"/>
      <c r="W59" s="177"/>
    </row>
    <row r="60" spans="6:25" s="153" customFormat="1" ht="12" outlineLevel="2">
      <c r="F60" s="146">
        <v>4</v>
      </c>
      <c r="G60" s="147" t="s">
        <v>75</v>
      </c>
      <c r="H60" s="148" t="s">
        <v>120</v>
      </c>
      <c r="I60" s="149" t="s">
        <v>121</v>
      </c>
      <c r="J60" s="147" t="s">
        <v>102</v>
      </c>
      <c r="K60" s="150">
        <v>9.544</v>
      </c>
      <c r="L60" s="151">
        <v>0</v>
      </c>
      <c r="M60" s="150">
        <v>9.544</v>
      </c>
      <c r="N60" s="152"/>
      <c r="O60" s="152">
        <f>M60*N60</f>
        <v>0</v>
      </c>
      <c r="P60" s="152"/>
      <c r="Q60" s="152">
        <f>M60*P60</f>
        <v>0</v>
      </c>
      <c r="R60" s="152"/>
      <c r="S60" s="152">
        <f>M60*R60</f>
        <v>0</v>
      </c>
      <c r="T60" s="152">
        <v>21</v>
      </c>
      <c r="U60" s="152">
        <f>O60*T60/100</f>
        <v>0</v>
      </c>
      <c r="V60" s="152">
        <f>U60+O60</f>
        <v>0</v>
      </c>
      <c r="W60" s="152"/>
      <c r="X60" s="152"/>
      <c r="Y60" s="152">
        <v>1</v>
      </c>
    </row>
    <row r="61" spans="6:23" s="153" customFormat="1" ht="45.75" customHeight="1" outlineLevel="2">
      <c r="F61" s="154"/>
      <c r="G61" s="155"/>
      <c r="H61" s="156" t="s">
        <v>67</v>
      </c>
      <c r="I61" s="178" t="s">
        <v>122</v>
      </c>
      <c r="J61" s="178"/>
      <c r="K61" s="178"/>
      <c r="L61" s="178"/>
      <c r="M61" s="178"/>
      <c r="N61" s="178"/>
      <c r="O61" s="178"/>
      <c r="P61" s="158"/>
      <c r="Q61" s="159"/>
      <c r="R61" s="158"/>
      <c r="S61" s="159"/>
      <c r="T61" s="160"/>
      <c r="U61" s="160"/>
      <c r="V61" s="160"/>
      <c r="W61" s="161"/>
    </row>
    <row r="62" spans="6:23" s="153" customFormat="1" ht="6" customHeight="1" outlineLevel="2">
      <c r="F62" s="154"/>
      <c r="G62" s="155"/>
      <c r="H62" s="162"/>
      <c r="I62" s="163"/>
      <c r="J62" s="163"/>
      <c r="K62" s="163"/>
      <c r="L62" s="163"/>
      <c r="M62" s="163"/>
      <c r="N62" s="163"/>
      <c r="O62" s="163"/>
      <c r="P62" s="158"/>
      <c r="Q62" s="159"/>
      <c r="R62" s="158"/>
      <c r="S62" s="159"/>
      <c r="T62" s="160"/>
      <c r="U62" s="160"/>
      <c r="V62" s="160"/>
      <c r="W62" s="161"/>
    </row>
    <row r="63" spans="6:25" s="153" customFormat="1" ht="12" outlineLevel="2">
      <c r="F63" s="146">
        <v>5</v>
      </c>
      <c r="G63" s="147" t="s">
        <v>75</v>
      </c>
      <c r="H63" s="148" t="s">
        <v>123</v>
      </c>
      <c r="I63" s="149" t="s">
        <v>124</v>
      </c>
      <c r="J63" s="147" t="s">
        <v>125</v>
      </c>
      <c r="K63" s="150">
        <v>0.54</v>
      </c>
      <c r="L63" s="151">
        <v>0</v>
      </c>
      <c r="M63" s="150">
        <v>0.54</v>
      </c>
      <c r="N63" s="152"/>
      <c r="O63" s="152">
        <f>M63*N63</f>
        <v>0</v>
      </c>
      <c r="P63" s="152">
        <v>1.06</v>
      </c>
      <c r="Q63" s="152">
        <f>M63*P63</f>
        <v>0.5724</v>
      </c>
      <c r="R63" s="152"/>
      <c r="S63" s="152">
        <f>M63*R63</f>
        <v>0</v>
      </c>
      <c r="T63" s="152">
        <v>21</v>
      </c>
      <c r="U63" s="152">
        <f>O63*T63/100</f>
        <v>0</v>
      </c>
      <c r="V63" s="152">
        <f>U63+O63</f>
        <v>0</v>
      </c>
      <c r="W63" s="152"/>
      <c r="X63" s="152"/>
      <c r="Y63" s="152">
        <v>1</v>
      </c>
    </row>
    <row r="64" spans="6:23" s="153" customFormat="1" ht="36.75" customHeight="1" outlineLevel="2">
      <c r="F64" s="154"/>
      <c r="G64" s="155"/>
      <c r="H64" s="156" t="s">
        <v>67</v>
      </c>
      <c r="I64" s="178" t="s">
        <v>126</v>
      </c>
      <c r="J64" s="178"/>
      <c r="K64" s="178"/>
      <c r="L64" s="178"/>
      <c r="M64" s="178"/>
      <c r="N64" s="178"/>
      <c r="O64" s="178"/>
      <c r="P64" s="158"/>
      <c r="Q64" s="159"/>
      <c r="R64" s="158"/>
      <c r="S64" s="159"/>
      <c r="T64" s="160"/>
      <c r="U64" s="160"/>
      <c r="V64" s="160"/>
      <c r="W64" s="161"/>
    </row>
    <row r="65" spans="6:23" s="153" customFormat="1" ht="6" customHeight="1" outlineLevel="2">
      <c r="F65" s="154"/>
      <c r="G65" s="155"/>
      <c r="H65" s="162"/>
      <c r="I65" s="163"/>
      <c r="J65" s="163"/>
      <c r="K65" s="163"/>
      <c r="L65" s="163"/>
      <c r="M65" s="163"/>
      <c r="N65" s="163"/>
      <c r="O65" s="163"/>
      <c r="P65" s="158"/>
      <c r="Q65" s="159"/>
      <c r="R65" s="158"/>
      <c r="S65" s="159"/>
      <c r="T65" s="160"/>
      <c r="U65" s="160"/>
      <c r="V65" s="160"/>
      <c r="W65" s="161"/>
    </row>
    <row r="66" spans="6:25" s="153" customFormat="1" ht="12" outlineLevel="2">
      <c r="F66" s="146">
        <v>6</v>
      </c>
      <c r="G66" s="147" t="s">
        <v>75</v>
      </c>
      <c r="H66" s="148" t="s">
        <v>127</v>
      </c>
      <c r="I66" s="149" t="s">
        <v>128</v>
      </c>
      <c r="J66" s="147" t="s">
        <v>125</v>
      </c>
      <c r="K66" s="150">
        <v>0.216</v>
      </c>
      <c r="L66" s="151">
        <v>0</v>
      </c>
      <c r="M66" s="150">
        <v>0.216</v>
      </c>
      <c r="N66" s="152"/>
      <c r="O66" s="152">
        <f>M66*N66</f>
        <v>0</v>
      </c>
      <c r="P66" s="152">
        <v>1.05</v>
      </c>
      <c r="Q66" s="152">
        <f>M66*P66</f>
        <v>0.2268</v>
      </c>
      <c r="R66" s="152"/>
      <c r="S66" s="152">
        <f>M66*R66</f>
        <v>0</v>
      </c>
      <c r="T66" s="152">
        <v>21</v>
      </c>
      <c r="U66" s="152">
        <f>O66*T66/100</f>
        <v>0</v>
      </c>
      <c r="V66" s="152">
        <f>U66+O66</f>
        <v>0</v>
      </c>
      <c r="W66" s="152"/>
      <c r="X66" s="152"/>
      <c r="Y66" s="152">
        <v>1</v>
      </c>
    </row>
    <row r="67" spans="6:23" s="153" customFormat="1" ht="36.75" customHeight="1" outlineLevel="2">
      <c r="F67" s="154"/>
      <c r="G67" s="155"/>
      <c r="H67" s="156" t="s">
        <v>67</v>
      </c>
      <c r="I67" s="178" t="s">
        <v>129</v>
      </c>
      <c r="J67" s="178"/>
      <c r="K67" s="178"/>
      <c r="L67" s="178"/>
      <c r="M67" s="178"/>
      <c r="N67" s="178"/>
      <c r="O67" s="178"/>
      <c r="P67" s="158"/>
      <c r="Q67" s="159"/>
      <c r="R67" s="158"/>
      <c r="S67" s="159"/>
      <c r="T67" s="160"/>
      <c r="U67" s="160"/>
      <c r="V67" s="160"/>
      <c r="W67" s="161"/>
    </row>
    <row r="68" spans="6:23" s="153" customFormat="1" ht="6" customHeight="1" outlineLevel="2">
      <c r="F68" s="154"/>
      <c r="G68" s="155"/>
      <c r="H68" s="162"/>
      <c r="I68" s="163"/>
      <c r="J68" s="163"/>
      <c r="K68" s="163"/>
      <c r="L68" s="163"/>
      <c r="M68" s="163"/>
      <c r="N68" s="163"/>
      <c r="O68" s="163"/>
      <c r="P68" s="158"/>
      <c r="Q68" s="159"/>
      <c r="R68" s="158"/>
      <c r="S68" s="159"/>
      <c r="T68" s="160"/>
      <c r="U68" s="160"/>
      <c r="V68" s="160"/>
      <c r="W68" s="161"/>
    </row>
    <row r="69" spans="6:23" s="179" customFormat="1" ht="12.75" customHeight="1" outlineLevel="2">
      <c r="F69" s="180"/>
      <c r="G69" s="181"/>
      <c r="H69" s="181"/>
      <c r="I69" s="182"/>
      <c r="J69" s="181"/>
      <c r="K69" s="183"/>
      <c r="L69" s="184"/>
      <c r="M69" s="183"/>
      <c r="N69" s="184"/>
      <c r="O69" s="185"/>
      <c r="P69" s="186"/>
      <c r="Q69" s="184"/>
      <c r="R69" s="184"/>
      <c r="S69" s="184"/>
      <c r="T69" s="187" t="s">
        <v>69</v>
      </c>
      <c r="U69" s="184"/>
      <c r="V69" s="184"/>
      <c r="W69" s="184"/>
    </row>
    <row r="70" spans="6:25" s="135" customFormat="1" ht="16.5" customHeight="1" outlineLevel="1">
      <c r="F70" s="136"/>
      <c r="G70" s="137"/>
      <c r="H70" s="138"/>
      <c r="I70" s="138" t="s">
        <v>130</v>
      </c>
      <c r="J70" s="137"/>
      <c r="K70" s="139"/>
      <c r="L70" s="140"/>
      <c r="M70" s="139"/>
      <c r="N70" s="140"/>
      <c r="O70" s="141">
        <f>SUBTOTAL(9,O71:O91)</f>
        <v>0</v>
      </c>
      <c r="P70" s="142"/>
      <c r="Q70" s="141">
        <f>SUBTOTAL(9,Q71:Q91)</f>
        <v>1.5494265</v>
      </c>
      <c r="R70" s="140"/>
      <c r="S70" s="141">
        <f>SUBTOTAL(9,S71:S91)</f>
        <v>0</v>
      </c>
      <c r="T70" s="143"/>
      <c r="U70" s="141">
        <f>SUBTOTAL(9,U71:U91)</f>
        <v>0</v>
      </c>
      <c r="V70" s="141">
        <f>SUBTOTAL(9,V71:V91)</f>
        <v>0</v>
      </c>
      <c r="W70" s="144"/>
      <c r="Y70" s="141">
        <f>SUBTOTAL(9,Y71:Y91)</f>
        <v>5</v>
      </c>
    </row>
    <row r="71" spans="6:25" s="153" customFormat="1" ht="12" outlineLevel="2">
      <c r="F71" s="146">
        <v>1</v>
      </c>
      <c r="G71" s="147" t="s">
        <v>75</v>
      </c>
      <c r="H71" s="148" t="s">
        <v>131</v>
      </c>
      <c r="I71" s="149" t="s">
        <v>132</v>
      </c>
      <c r="J71" s="147" t="s">
        <v>72</v>
      </c>
      <c r="K71" s="150">
        <v>0.5805</v>
      </c>
      <c r="L71" s="151">
        <v>0</v>
      </c>
      <c r="M71" s="150">
        <v>0.5805</v>
      </c>
      <c r="N71" s="152"/>
      <c r="O71" s="152">
        <f>M71*N71</f>
        <v>0</v>
      </c>
      <c r="P71" s="152">
        <v>2.51</v>
      </c>
      <c r="Q71" s="152">
        <f>M71*P71</f>
        <v>1.457055</v>
      </c>
      <c r="R71" s="152"/>
      <c r="S71" s="152">
        <f>M71*R71</f>
        <v>0</v>
      </c>
      <c r="T71" s="152">
        <v>21</v>
      </c>
      <c r="U71" s="152">
        <f>O71*T71/100</f>
        <v>0</v>
      </c>
      <c r="V71" s="152">
        <f>U71+O71</f>
        <v>0</v>
      </c>
      <c r="W71" s="152"/>
      <c r="X71" s="152"/>
      <c r="Y71" s="152">
        <v>1</v>
      </c>
    </row>
    <row r="72" spans="6:23" s="153" customFormat="1" ht="45.75" customHeight="1" outlineLevel="2">
      <c r="F72" s="154"/>
      <c r="G72" s="155"/>
      <c r="H72" s="156" t="s">
        <v>67</v>
      </c>
      <c r="I72" s="178" t="s">
        <v>133</v>
      </c>
      <c r="J72" s="178"/>
      <c r="K72" s="178"/>
      <c r="L72" s="178"/>
      <c r="M72" s="178"/>
      <c r="N72" s="178"/>
      <c r="O72" s="178"/>
      <c r="P72" s="158"/>
      <c r="Q72" s="159"/>
      <c r="R72" s="158"/>
      <c r="S72" s="159"/>
      <c r="T72" s="160"/>
      <c r="U72" s="160"/>
      <c r="V72" s="160"/>
      <c r="W72" s="161"/>
    </row>
    <row r="73" spans="6:23" s="153" customFormat="1" ht="6" customHeight="1" outlineLevel="2">
      <c r="F73" s="154"/>
      <c r="G73" s="155"/>
      <c r="H73" s="162"/>
      <c r="I73" s="163"/>
      <c r="J73" s="163"/>
      <c r="K73" s="163"/>
      <c r="L73" s="163"/>
      <c r="M73" s="163"/>
      <c r="N73" s="163"/>
      <c r="O73" s="163"/>
      <c r="P73" s="158"/>
      <c r="Q73" s="159"/>
      <c r="R73" s="158"/>
      <c r="S73" s="159"/>
      <c r="T73" s="160"/>
      <c r="U73" s="160"/>
      <c r="V73" s="160"/>
      <c r="W73" s="161"/>
    </row>
    <row r="74" spans="6:23" s="164" customFormat="1" ht="10.5" outlineLevel="3">
      <c r="F74" s="165"/>
      <c r="G74" s="166"/>
      <c r="H74" s="167" t="str">
        <f>IF(AND(H73&lt;&gt;"Výkaz výměr:",I73=""),"Výkaz výměr:","")</f>
        <v>Výkaz výměr:</v>
      </c>
      <c r="I74" s="168" t="s">
        <v>134</v>
      </c>
      <c r="J74" s="169"/>
      <c r="K74" s="170"/>
      <c r="L74" s="171"/>
      <c r="M74" s="172">
        <v>0.14175000000000001</v>
      </c>
      <c r="N74" s="173"/>
      <c r="O74" s="174"/>
      <c r="P74" s="175"/>
      <c r="Q74" s="173"/>
      <c r="R74" s="173"/>
      <c r="S74" s="173"/>
      <c r="T74" s="176" t="s">
        <v>69</v>
      </c>
      <c r="U74" s="173"/>
      <c r="V74" s="173"/>
      <c r="W74" s="177"/>
    </row>
    <row r="75" spans="6:23" s="164" customFormat="1" ht="10.5" outlineLevel="3">
      <c r="F75" s="165"/>
      <c r="G75" s="166"/>
      <c r="H75" s="167">
        <f>IF(AND(H74&lt;&gt;"Výkaz výměr:",I74=""),"Výkaz výměr:","")</f>
      </c>
      <c r="I75" s="168" t="s">
        <v>135</v>
      </c>
      <c r="J75" s="169"/>
      <c r="K75" s="170"/>
      <c r="L75" s="171"/>
      <c r="M75" s="172">
        <v>0.2025</v>
      </c>
      <c r="N75" s="173"/>
      <c r="O75" s="174"/>
      <c r="P75" s="175"/>
      <c r="Q75" s="173"/>
      <c r="R75" s="173"/>
      <c r="S75" s="173"/>
      <c r="T75" s="176" t="s">
        <v>69</v>
      </c>
      <c r="U75" s="173"/>
      <c r="V75" s="173"/>
      <c r="W75" s="177"/>
    </row>
    <row r="76" spans="6:23" s="164" customFormat="1" ht="10.5" outlineLevel="3">
      <c r="F76" s="165"/>
      <c r="G76" s="166"/>
      <c r="H76" s="167">
        <f>IF(AND(H75&lt;&gt;"Výkaz výměr:",I75=""),"Výkaz výměr:","")</f>
      </c>
      <c r="I76" s="168" t="s">
        <v>136</v>
      </c>
      <c r="J76" s="169"/>
      <c r="K76" s="170"/>
      <c r="L76" s="171"/>
      <c r="M76" s="172">
        <v>0.23625</v>
      </c>
      <c r="N76" s="173"/>
      <c r="O76" s="174"/>
      <c r="P76" s="175"/>
      <c r="Q76" s="173"/>
      <c r="R76" s="173"/>
      <c r="S76" s="173"/>
      <c r="T76" s="176" t="s">
        <v>69</v>
      </c>
      <c r="U76" s="173"/>
      <c r="V76" s="173"/>
      <c r="W76" s="177"/>
    </row>
    <row r="77" spans="6:25" s="153" customFormat="1" ht="12" outlineLevel="2">
      <c r="F77" s="146">
        <v>2</v>
      </c>
      <c r="G77" s="147" t="s">
        <v>75</v>
      </c>
      <c r="H77" s="148" t="s">
        <v>137</v>
      </c>
      <c r="I77" s="149" t="s">
        <v>138</v>
      </c>
      <c r="J77" s="147" t="s">
        <v>102</v>
      </c>
      <c r="K77" s="150">
        <v>5.31</v>
      </c>
      <c r="L77" s="151">
        <v>0</v>
      </c>
      <c r="M77" s="150">
        <v>5.31</v>
      </c>
      <c r="N77" s="152"/>
      <c r="O77" s="152">
        <f>M77*N77</f>
        <v>0</v>
      </c>
      <c r="P77" s="152">
        <v>0.00265</v>
      </c>
      <c r="Q77" s="152">
        <f>M77*P77</f>
        <v>0.014071499999999999</v>
      </c>
      <c r="R77" s="152"/>
      <c r="S77" s="152">
        <f>M77*R77</f>
        <v>0</v>
      </c>
      <c r="T77" s="152">
        <v>21</v>
      </c>
      <c r="U77" s="152">
        <f>O77*T77/100</f>
        <v>0</v>
      </c>
      <c r="V77" s="152">
        <f>U77+O77</f>
        <v>0</v>
      </c>
      <c r="W77" s="152"/>
      <c r="X77" s="152"/>
      <c r="Y77" s="152">
        <v>1</v>
      </c>
    </row>
    <row r="78" spans="6:23" s="153" customFormat="1" ht="36.75" customHeight="1" outlineLevel="2">
      <c r="F78" s="154"/>
      <c r="G78" s="155"/>
      <c r="H78" s="156" t="s">
        <v>67</v>
      </c>
      <c r="I78" s="178" t="s">
        <v>139</v>
      </c>
      <c r="J78" s="178"/>
      <c r="K78" s="178"/>
      <c r="L78" s="178"/>
      <c r="M78" s="178"/>
      <c r="N78" s="178"/>
      <c r="O78" s="178"/>
      <c r="P78" s="158"/>
      <c r="Q78" s="159"/>
      <c r="R78" s="158"/>
      <c r="S78" s="159"/>
      <c r="T78" s="160"/>
      <c r="U78" s="160"/>
      <c r="V78" s="160"/>
      <c r="W78" s="161"/>
    </row>
    <row r="79" spans="6:23" s="153" customFormat="1" ht="6" customHeight="1" outlineLevel="2">
      <c r="F79" s="154"/>
      <c r="G79" s="155"/>
      <c r="H79" s="162"/>
      <c r="I79" s="163"/>
      <c r="J79" s="163"/>
      <c r="K79" s="163"/>
      <c r="L79" s="163"/>
      <c r="M79" s="163"/>
      <c r="N79" s="163"/>
      <c r="O79" s="163"/>
      <c r="P79" s="158"/>
      <c r="Q79" s="159"/>
      <c r="R79" s="158"/>
      <c r="S79" s="159"/>
      <c r="T79" s="160"/>
      <c r="U79" s="160"/>
      <c r="V79" s="160"/>
      <c r="W79" s="161"/>
    </row>
    <row r="80" spans="6:23" s="164" customFormat="1" ht="10.5" outlineLevel="3">
      <c r="F80" s="165"/>
      <c r="G80" s="166"/>
      <c r="H80" s="167" t="str">
        <f>IF(AND(H79&lt;&gt;"Výkaz výměr:",I79=""),"Výkaz výměr:","")</f>
        <v>Výkaz výměr:</v>
      </c>
      <c r="I80" s="168" t="s">
        <v>140</v>
      </c>
      <c r="J80" s="169"/>
      <c r="K80" s="170"/>
      <c r="L80" s="171"/>
      <c r="M80" s="172">
        <v>3.51</v>
      </c>
      <c r="N80" s="173"/>
      <c r="O80" s="174"/>
      <c r="P80" s="175"/>
      <c r="Q80" s="173"/>
      <c r="R80" s="173"/>
      <c r="S80" s="173"/>
      <c r="T80" s="176" t="s">
        <v>69</v>
      </c>
      <c r="U80" s="173"/>
      <c r="V80" s="173"/>
      <c r="W80" s="177"/>
    </row>
    <row r="81" spans="6:23" s="164" customFormat="1" ht="10.5" outlineLevel="3">
      <c r="F81" s="165"/>
      <c r="G81" s="166"/>
      <c r="H81" s="167">
        <f>IF(AND(H80&lt;&gt;"Výkaz výměr:",I80=""),"Výkaz výměr:","")</f>
      </c>
      <c r="I81" s="168" t="s">
        <v>141</v>
      </c>
      <c r="J81" s="169"/>
      <c r="K81" s="170"/>
      <c r="L81" s="171"/>
      <c r="M81" s="172">
        <v>1.7999999999999998</v>
      </c>
      <c r="N81" s="173"/>
      <c r="O81" s="174"/>
      <c r="P81" s="175"/>
      <c r="Q81" s="173"/>
      <c r="R81" s="173"/>
      <c r="S81" s="173"/>
      <c r="T81" s="176" t="s">
        <v>69</v>
      </c>
      <c r="U81" s="173"/>
      <c r="V81" s="173"/>
      <c r="W81" s="177"/>
    </row>
    <row r="82" spans="6:25" s="153" customFormat="1" ht="12" outlineLevel="2">
      <c r="F82" s="146">
        <v>3</v>
      </c>
      <c r="G82" s="147" t="s">
        <v>75</v>
      </c>
      <c r="H82" s="148" t="s">
        <v>142</v>
      </c>
      <c r="I82" s="149" t="s">
        <v>143</v>
      </c>
      <c r="J82" s="147" t="s">
        <v>102</v>
      </c>
      <c r="K82" s="150">
        <v>5.31</v>
      </c>
      <c r="L82" s="151">
        <v>0</v>
      </c>
      <c r="M82" s="150">
        <v>5.31</v>
      </c>
      <c r="N82" s="152"/>
      <c r="O82" s="152">
        <f>M82*N82</f>
        <v>0</v>
      </c>
      <c r="P82" s="152"/>
      <c r="Q82" s="152">
        <f>M82*P82</f>
        <v>0</v>
      </c>
      <c r="R82" s="152"/>
      <c r="S82" s="152">
        <f>M82*R82</f>
        <v>0</v>
      </c>
      <c r="T82" s="152">
        <v>21</v>
      </c>
      <c r="U82" s="152">
        <f>O82*T82/100</f>
        <v>0</v>
      </c>
      <c r="V82" s="152">
        <f>U82+O82</f>
        <v>0</v>
      </c>
      <c r="W82" s="152"/>
      <c r="X82" s="152"/>
      <c r="Y82" s="152">
        <v>1</v>
      </c>
    </row>
    <row r="83" spans="6:23" s="153" customFormat="1" ht="36.75" customHeight="1" outlineLevel="2">
      <c r="F83" s="154"/>
      <c r="G83" s="155"/>
      <c r="H83" s="156" t="s">
        <v>67</v>
      </c>
      <c r="I83" s="178" t="s">
        <v>144</v>
      </c>
      <c r="J83" s="178"/>
      <c r="K83" s="178"/>
      <c r="L83" s="178"/>
      <c r="M83" s="178"/>
      <c r="N83" s="178"/>
      <c r="O83" s="178"/>
      <c r="P83" s="158"/>
      <c r="Q83" s="159"/>
      <c r="R83" s="158"/>
      <c r="S83" s="159"/>
      <c r="T83" s="160"/>
      <c r="U83" s="160"/>
      <c r="V83" s="160"/>
      <c r="W83" s="161"/>
    </row>
    <row r="84" spans="6:23" s="153" customFormat="1" ht="6" customHeight="1" outlineLevel="2">
      <c r="F84" s="154"/>
      <c r="G84" s="155"/>
      <c r="H84" s="162"/>
      <c r="I84" s="163"/>
      <c r="J84" s="163"/>
      <c r="K84" s="163"/>
      <c r="L84" s="163"/>
      <c r="M84" s="163"/>
      <c r="N84" s="163"/>
      <c r="O84" s="163"/>
      <c r="P84" s="158"/>
      <c r="Q84" s="159"/>
      <c r="R84" s="158"/>
      <c r="S84" s="159"/>
      <c r="T84" s="160"/>
      <c r="U84" s="160"/>
      <c r="V84" s="160"/>
      <c r="W84" s="161"/>
    </row>
    <row r="85" spans="6:25" s="153" customFormat="1" ht="12" outlineLevel="2">
      <c r="F85" s="146">
        <v>4</v>
      </c>
      <c r="G85" s="147" t="s">
        <v>75</v>
      </c>
      <c r="H85" s="148" t="s">
        <v>145</v>
      </c>
      <c r="I85" s="149" t="s">
        <v>146</v>
      </c>
      <c r="J85" s="147" t="s">
        <v>125</v>
      </c>
      <c r="K85" s="150">
        <v>0.012</v>
      </c>
      <c r="L85" s="151">
        <v>0</v>
      </c>
      <c r="M85" s="150">
        <v>0.012</v>
      </c>
      <c r="N85" s="152"/>
      <c r="O85" s="152">
        <f>M85*N85</f>
        <v>0</v>
      </c>
      <c r="P85" s="152">
        <v>1.1</v>
      </c>
      <c r="Q85" s="152">
        <f>M85*P85</f>
        <v>0.013200000000000002</v>
      </c>
      <c r="R85" s="152"/>
      <c r="S85" s="152">
        <f>M85*R85</f>
        <v>0</v>
      </c>
      <c r="T85" s="152">
        <v>21</v>
      </c>
      <c r="U85" s="152">
        <f>O85*T85/100</f>
        <v>0</v>
      </c>
      <c r="V85" s="152">
        <f>U85+O85</f>
        <v>0</v>
      </c>
      <c r="W85" s="152"/>
      <c r="X85" s="152"/>
      <c r="Y85" s="152">
        <v>1</v>
      </c>
    </row>
    <row r="86" spans="6:23" s="153" customFormat="1" ht="27.75" customHeight="1" outlineLevel="2">
      <c r="F86" s="154"/>
      <c r="G86" s="155"/>
      <c r="H86" s="156" t="s">
        <v>67</v>
      </c>
      <c r="I86" s="178" t="s">
        <v>147</v>
      </c>
      <c r="J86" s="178"/>
      <c r="K86" s="178"/>
      <c r="L86" s="178"/>
      <c r="M86" s="178"/>
      <c r="N86" s="178"/>
      <c r="O86" s="178"/>
      <c r="P86" s="158"/>
      <c r="Q86" s="159"/>
      <c r="R86" s="158"/>
      <c r="S86" s="159"/>
      <c r="T86" s="160"/>
      <c r="U86" s="160"/>
      <c r="V86" s="160"/>
      <c r="W86" s="161"/>
    </row>
    <row r="87" spans="6:23" s="153" customFormat="1" ht="6" customHeight="1" outlineLevel="2">
      <c r="F87" s="154"/>
      <c r="G87" s="155"/>
      <c r="H87" s="162"/>
      <c r="I87" s="163"/>
      <c r="J87" s="163"/>
      <c r="K87" s="163"/>
      <c r="L87" s="163"/>
      <c r="M87" s="163"/>
      <c r="N87" s="163"/>
      <c r="O87" s="163"/>
      <c r="P87" s="158"/>
      <c r="Q87" s="159"/>
      <c r="R87" s="158"/>
      <c r="S87" s="159"/>
      <c r="T87" s="160"/>
      <c r="U87" s="160"/>
      <c r="V87" s="160"/>
      <c r="W87" s="161"/>
    </row>
    <row r="88" spans="6:25" s="153" customFormat="1" ht="12" outlineLevel="2">
      <c r="F88" s="146">
        <v>5</v>
      </c>
      <c r="G88" s="147" t="s">
        <v>75</v>
      </c>
      <c r="H88" s="148" t="s">
        <v>148</v>
      </c>
      <c r="I88" s="149" t="s">
        <v>149</v>
      </c>
      <c r="J88" s="147" t="s">
        <v>125</v>
      </c>
      <c r="K88" s="150">
        <v>0.062</v>
      </c>
      <c r="L88" s="151">
        <v>0</v>
      </c>
      <c r="M88" s="150">
        <v>0.062</v>
      </c>
      <c r="N88" s="152"/>
      <c r="O88" s="152">
        <f>M88*N88</f>
        <v>0</v>
      </c>
      <c r="P88" s="152">
        <v>1.05</v>
      </c>
      <c r="Q88" s="152">
        <f>M88*P88</f>
        <v>0.0651</v>
      </c>
      <c r="R88" s="152"/>
      <c r="S88" s="152">
        <f>M88*R88</f>
        <v>0</v>
      </c>
      <c r="T88" s="152">
        <v>21</v>
      </c>
      <c r="U88" s="152">
        <f>O88*T88/100</f>
        <v>0</v>
      </c>
      <c r="V88" s="152">
        <f>U88+O88</f>
        <v>0</v>
      </c>
      <c r="W88" s="152"/>
      <c r="X88" s="152"/>
      <c r="Y88" s="152">
        <v>1</v>
      </c>
    </row>
    <row r="89" spans="6:23" s="153" customFormat="1" ht="27.75" customHeight="1" outlineLevel="2">
      <c r="F89" s="154"/>
      <c r="G89" s="155"/>
      <c r="H89" s="156" t="s">
        <v>67</v>
      </c>
      <c r="I89" s="178" t="s">
        <v>150</v>
      </c>
      <c r="J89" s="178"/>
      <c r="K89" s="178"/>
      <c r="L89" s="178"/>
      <c r="M89" s="178"/>
      <c r="N89" s="178"/>
      <c r="O89" s="178"/>
      <c r="P89" s="158"/>
      <c r="Q89" s="159"/>
      <c r="R89" s="158"/>
      <c r="S89" s="159"/>
      <c r="T89" s="160"/>
      <c r="U89" s="160"/>
      <c r="V89" s="160"/>
      <c r="W89" s="161"/>
    </row>
    <row r="90" spans="6:23" s="153" customFormat="1" ht="6" customHeight="1" outlineLevel="2">
      <c r="F90" s="154"/>
      <c r="G90" s="155"/>
      <c r="H90" s="162"/>
      <c r="I90" s="163"/>
      <c r="J90" s="163"/>
      <c r="K90" s="163"/>
      <c r="L90" s="163"/>
      <c r="M90" s="163"/>
      <c r="N90" s="163"/>
      <c r="O90" s="163"/>
      <c r="P90" s="158"/>
      <c r="Q90" s="159"/>
      <c r="R90" s="158"/>
      <c r="S90" s="159"/>
      <c r="T90" s="160"/>
      <c r="U90" s="160"/>
      <c r="V90" s="160"/>
      <c r="W90" s="161"/>
    </row>
    <row r="91" spans="6:23" s="179" customFormat="1" ht="12.75" customHeight="1" outlineLevel="2">
      <c r="F91" s="180"/>
      <c r="G91" s="181"/>
      <c r="H91" s="181"/>
      <c r="I91" s="182"/>
      <c r="J91" s="181"/>
      <c r="K91" s="183"/>
      <c r="L91" s="184"/>
      <c r="M91" s="183"/>
      <c r="N91" s="184"/>
      <c r="O91" s="185"/>
      <c r="P91" s="186"/>
      <c r="Q91" s="184"/>
      <c r="R91" s="184"/>
      <c r="S91" s="184"/>
      <c r="T91" s="187" t="s">
        <v>69</v>
      </c>
      <c r="U91" s="184"/>
      <c r="V91" s="184"/>
      <c r="W91" s="184"/>
    </row>
    <row r="92" spans="6:25" s="135" customFormat="1" ht="16.5" customHeight="1" outlineLevel="1">
      <c r="F92" s="136"/>
      <c r="G92" s="137"/>
      <c r="H92" s="138"/>
      <c r="I92" s="138" t="s">
        <v>151</v>
      </c>
      <c r="J92" s="137"/>
      <c r="K92" s="139"/>
      <c r="L92" s="140"/>
      <c r="M92" s="139"/>
      <c r="N92" s="140"/>
      <c r="O92" s="141">
        <f>SUBTOTAL(9,O93:O118)</f>
        <v>0</v>
      </c>
      <c r="P92" s="142"/>
      <c r="Q92" s="141">
        <f>SUBTOTAL(9,Q93:Q118)</f>
        <v>8.919343000000001</v>
      </c>
      <c r="R92" s="140"/>
      <c r="S92" s="141">
        <f>SUBTOTAL(9,S93:S118)</f>
        <v>0</v>
      </c>
      <c r="T92" s="143"/>
      <c r="U92" s="141">
        <f>SUBTOTAL(9,U93:U118)</f>
        <v>0</v>
      </c>
      <c r="V92" s="141">
        <f>SUBTOTAL(9,V93:V118)</f>
        <v>0</v>
      </c>
      <c r="W92" s="144"/>
      <c r="Y92" s="141">
        <f>SUBTOTAL(9,Y93:Y118)</f>
        <v>6</v>
      </c>
    </row>
    <row r="93" spans="6:25" s="153" customFormat="1" ht="12" outlineLevel="2">
      <c r="F93" s="146">
        <v>1</v>
      </c>
      <c r="G93" s="147" t="s">
        <v>75</v>
      </c>
      <c r="H93" s="148" t="s">
        <v>152</v>
      </c>
      <c r="I93" s="149" t="s">
        <v>153</v>
      </c>
      <c r="J93" s="147" t="s">
        <v>72</v>
      </c>
      <c r="K93" s="150">
        <v>2.9621000000000004</v>
      </c>
      <c r="L93" s="151">
        <v>0</v>
      </c>
      <c r="M93" s="150">
        <v>2.9621000000000004</v>
      </c>
      <c r="N93" s="152"/>
      <c r="O93" s="152">
        <f>M93*N93</f>
        <v>0</v>
      </c>
      <c r="P93" s="152">
        <v>2.25</v>
      </c>
      <c r="Q93" s="152">
        <f>M93*P93</f>
        <v>6.664725000000001</v>
      </c>
      <c r="R93" s="152"/>
      <c r="S93" s="152">
        <f>M93*R93</f>
        <v>0</v>
      </c>
      <c r="T93" s="152">
        <v>21</v>
      </c>
      <c r="U93" s="152">
        <f>O93*T93/100</f>
        <v>0</v>
      </c>
      <c r="V93" s="152">
        <f>U93+O93</f>
        <v>0</v>
      </c>
      <c r="W93" s="152"/>
      <c r="X93" s="152"/>
      <c r="Y93" s="152">
        <v>1</v>
      </c>
    </row>
    <row r="94" spans="6:23" s="153" customFormat="1" ht="36.75" customHeight="1" outlineLevel="2">
      <c r="F94" s="154"/>
      <c r="G94" s="155"/>
      <c r="H94" s="156" t="s">
        <v>67</v>
      </c>
      <c r="I94" s="178" t="s">
        <v>154</v>
      </c>
      <c r="J94" s="178"/>
      <c r="K94" s="178"/>
      <c r="L94" s="178"/>
      <c r="M94" s="178"/>
      <c r="N94" s="178"/>
      <c r="O94" s="178"/>
      <c r="P94" s="158"/>
      <c r="Q94" s="159"/>
      <c r="R94" s="158"/>
      <c r="S94" s="159"/>
      <c r="T94" s="160"/>
      <c r="U94" s="160"/>
      <c r="V94" s="160"/>
      <c r="W94" s="161"/>
    </row>
    <row r="95" spans="6:23" s="153" customFormat="1" ht="6" customHeight="1" outlineLevel="2">
      <c r="F95" s="154"/>
      <c r="G95" s="155"/>
      <c r="H95" s="162"/>
      <c r="I95" s="163"/>
      <c r="J95" s="163"/>
      <c r="K95" s="163"/>
      <c r="L95" s="163"/>
      <c r="M95" s="163"/>
      <c r="N95" s="163"/>
      <c r="O95" s="163"/>
      <c r="P95" s="158"/>
      <c r="Q95" s="159"/>
      <c r="R95" s="158"/>
      <c r="S95" s="159"/>
      <c r="T95" s="160"/>
      <c r="U95" s="160"/>
      <c r="V95" s="160"/>
      <c r="W95" s="161"/>
    </row>
    <row r="96" spans="6:23" s="164" customFormat="1" ht="10.5" outlineLevel="3">
      <c r="F96" s="165"/>
      <c r="G96" s="166"/>
      <c r="H96" s="167" t="str">
        <f>IF(AND(H95&lt;&gt;"Výkaz výměr:",I95=""),"Výkaz výměr:","")</f>
        <v>Výkaz výměr:</v>
      </c>
      <c r="I96" s="168" t="s">
        <v>155</v>
      </c>
      <c r="J96" s="169"/>
      <c r="K96" s="170"/>
      <c r="L96" s="171"/>
      <c r="M96" s="172">
        <v>0.0575</v>
      </c>
      <c r="N96" s="173"/>
      <c r="O96" s="174"/>
      <c r="P96" s="175"/>
      <c r="Q96" s="173"/>
      <c r="R96" s="173"/>
      <c r="S96" s="173"/>
      <c r="T96" s="176" t="s">
        <v>69</v>
      </c>
      <c r="U96" s="173"/>
      <c r="V96" s="173"/>
      <c r="W96" s="177"/>
    </row>
    <row r="97" spans="6:23" s="164" customFormat="1" ht="10.5" outlineLevel="3">
      <c r="F97" s="165"/>
      <c r="G97" s="166"/>
      <c r="H97" s="167">
        <f>IF(AND(H96&lt;&gt;"Výkaz výměr:",I96=""),"Výkaz výměr:","")</f>
      </c>
      <c r="I97" s="168" t="s">
        <v>156</v>
      </c>
      <c r="J97" s="169"/>
      <c r="K97" s="170"/>
      <c r="L97" s="171"/>
      <c r="M97" s="172">
        <v>2.9046000000000003</v>
      </c>
      <c r="N97" s="173"/>
      <c r="O97" s="174"/>
      <c r="P97" s="175"/>
      <c r="Q97" s="173"/>
      <c r="R97" s="173"/>
      <c r="S97" s="173"/>
      <c r="T97" s="176" t="s">
        <v>69</v>
      </c>
      <c r="U97" s="173"/>
      <c r="V97" s="173"/>
      <c r="W97" s="177"/>
    </row>
    <row r="98" spans="6:25" s="153" customFormat="1" ht="12" outlineLevel="2">
      <c r="F98" s="146">
        <v>2</v>
      </c>
      <c r="G98" s="147" t="s">
        <v>75</v>
      </c>
      <c r="H98" s="148" t="s">
        <v>157</v>
      </c>
      <c r="I98" s="149" t="s">
        <v>158</v>
      </c>
      <c r="J98" s="147" t="s">
        <v>72</v>
      </c>
      <c r="K98" s="150">
        <v>0.036</v>
      </c>
      <c r="L98" s="151">
        <v>0</v>
      </c>
      <c r="M98" s="150">
        <v>0.036</v>
      </c>
      <c r="N98" s="152"/>
      <c r="O98" s="152">
        <f>M98*N98</f>
        <v>0</v>
      </c>
      <c r="P98" s="152">
        <v>2.23</v>
      </c>
      <c r="Q98" s="152">
        <f>M98*P98</f>
        <v>0.08027999999999999</v>
      </c>
      <c r="R98" s="152"/>
      <c r="S98" s="152">
        <f>M98*R98</f>
        <v>0</v>
      </c>
      <c r="T98" s="152">
        <v>21</v>
      </c>
      <c r="U98" s="152">
        <f>O98*T98/100</f>
        <v>0</v>
      </c>
      <c r="V98" s="152">
        <f>U98+O98</f>
        <v>0</v>
      </c>
      <c r="W98" s="152"/>
      <c r="X98" s="152"/>
      <c r="Y98" s="152">
        <v>1</v>
      </c>
    </row>
    <row r="99" spans="6:23" s="153" customFormat="1" ht="36.75" customHeight="1" outlineLevel="2">
      <c r="F99" s="154"/>
      <c r="G99" s="155"/>
      <c r="H99" s="156" t="s">
        <v>67</v>
      </c>
      <c r="I99" s="178" t="s">
        <v>159</v>
      </c>
      <c r="J99" s="178"/>
      <c r="K99" s="178"/>
      <c r="L99" s="178"/>
      <c r="M99" s="178"/>
      <c r="N99" s="178"/>
      <c r="O99" s="178"/>
      <c r="P99" s="158"/>
      <c r="Q99" s="159"/>
      <c r="R99" s="158"/>
      <c r="S99" s="159"/>
      <c r="T99" s="160"/>
      <c r="U99" s="160"/>
      <c r="V99" s="160"/>
      <c r="W99" s="161"/>
    </row>
    <row r="100" spans="6:23" s="153" customFormat="1" ht="6" customHeight="1" outlineLevel="2">
      <c r="F100" s="154"/>
      <c r="G100" s="155"/>
      <c r="H100" s="162"/>
      <c r="I100" s="163"/>
      <c r="J100" s="163"/>
      <c r="K100" s="163"/>
      <c r="L100" s="163"/>
      <c r="M100" s="163"/>
      <c r="N100" s="163"/>
      <c r="O100" s="163"/>
      <c r="P100" s="158"/>
      <c r="Q100" s="159"/>
      <c r="R100" s="158"/>
      <c r="S100" s="159"/>
      <c r="T100" s="160"/>
      <c r="U100" s="160"/>
      <c r="V100" s="160"/>
      <c r="W100" s="161"/>
    </row>
    <row r="101" spans="6:23" s="164" customFormat="1" ht="10.5" outlineLevel="3">
      <c r="F101" s="165"/>
      <c r="G101" s="166"/>
      <c r="H101" s="167" t="str">
        <f>IF(AND(H100&lt;&gt;"Výkaz výměr:",I100=""),"Výkaz výměr:","")</f>
        <v>Výkaz výměr:</v>
      </c>
      <c r="I101" s="168" t="s">
        <v>160</v>
      </c>
      <c r="J101" s="169"/>
      <c r="K101" s="170"/>
      <c r="L101" s="171"/>
      <c r="M101" s="172">
        <v>0.036</v>
      </c>
      <c r="N101" s="173"/>
      <c r="O101" s="174"/>
      <c r="P101" s="175"/>
      <c r="Q101" s="173"/>
      <c r="R101" s="173"/>
      <c r="S101" s="173"/>
      <c r="T101" s="176" t="s">
        <v>69</v>
      </c>
      <c r="U101" s="173"/>
      <c r="V101" s="173"/>
      <c r="W101" s="177"/>
    </row>
    <row r="102" spans="6:25" s="153" customFormat="1" ht="12" outlineLevel="2">
      <c r="F102" s="146">
        <v>3</v>
      </c>
      <c r="G102" s="147" t="s">
        <v>75</v>
      </c>
      <c r="H102" s="148" t="s">
        <v>161</v>
      </c>
      <c r="I102" s="149" t="s">
        <v>162</v>
      </c>
      <c r="J102" s="147" t="s">
        <v>72</v>
      </c>
      <c r="K102" s="150">
        <v>0.115</v>
      </c>
      <c r="L102" s="151">
        <v>0</v>
      </c>
      <c r="M102" s="150">
        <v>0.115</v>
      </c>
      <c r="N102" s="152"/>
      <c r="O102" s="152">
        <f>M102*N102</f>
        <v>0</v>
      </c>
      <c r="P102" s="152">
        <v>2.23</v>
      </c>
      <c r="Q102" s="152">
        <f>M102*P102</f>
        <v>0.25645</v>
      </c>
      <c r="R102" s="152"/>
      <c r="S102" s="152">
        <f>M102*R102</f>
        <v>0</v>
      </c>
      <c r="T102" s="152">
        <v>21</v>
      </c>
      <c r="U102" s="152">
        <f>O102*T102/100</f>
        <v>0</v>
      </c>
      <c r="V102" s="152">
        <f>U102+O102</f>
        <v>0</v>
      </c>
      <c r="W102" s="152"/>
      <c r="X102" s="152"/>
      <c r="Y102" s="152">
        <v>1</v>
      </c>
    </row>
    <row r="103" spans="6:23" s="153" customFormat="1" ht="36.75" customHeight="1" outlineLevel="2">
      <c r="F103" s="154"/>
      <c r="G103" s="155"/>
      <c r="H103" s="156" t="s">
        <v>67</v>
      </c>
      <c r="I103" s="178" t="s">
        <v>163</v>
      </c>
      <c r="J103" s="178"/>
      <c r="K103" s="178"/>
      <c r="L103" s="178"/>
      <c r="M103" s="178"/>
      <c r="N103" s="178"/>
      <c r="O103" s="178"/>
      <c r="P103" s="158"/>
      <c r="Q103" s="159"/>
      <c r="R103" s="158"/>
      <c r="S103" s="159"/>
      <c r="T103" s="160"/>
      <c r="U103" s="160"/>
      <c r="V103" s="160"/>
      <c r="W103" s="161"/>
    </row>
    <row r="104" spans="6:23" s="153" customFormat="1" ht="6" customHeight="1" outlineLevel="2">
      <c r="F104" s="154"/>
      <c r="G104" s="155"/>
      <c r="H104" s="162"/>
      <c r="I104" s="163"/>
      <c r="J104" s="163"/>
      <c r="K104" s="163"/>
      <c r="L104" s="163"/>
      <c r="M104" s="163"/>
      <c r="N104" s="163"/>
      <c r="O104" s="163"/>
      <c r="P104" s="158"/>
      <c r="Q104" s="159"/>
      <c r="R104" s="158"/>
      <c r="S104" s="159"/>
      <c r="T104" s="160"/>
      <c r="U104" s="160"/>
      <c r="V104" s="160"/>
      <c r="W104" s="161"/>
    </row>
    <row r="105" spans="6:23" s="164" customFormat="1" ht="10.5" outlineLevel="3">
      <c r="F105" s="165"/>
      <c r="G105" s="166"/>
      <c r="H105" s="167" t="str">
        <f>IF(AND(H104&lt;&gt;"Výkaz výměr:",I104=""),"Výkaz výměr:","")</f>
        <v>Výkaz výměr:</v>
      </c>
      <c r="I105" s="168" t="s">
        <v>164</v>
      </c>
      <c r="J105" s="169"/>
      <c r="K105" s="170"/>
      <c r="L105" s="171"/>
      <c r="M105" s="172">
        <v>0.072</v>
      </c>
      <c r="N105" s="173"/>
      <c r="O105" s="174"/>
      <c r="P105" s="175"/>
      <c r="Q105" s="173"/>
      <c r="R105" s="173"/>
      <c r="S105" s="173"/>
      <c r="T105" s="176" t="s">
        <v>69</v>
      </c>
      <c r="U105" s="173"/>
      <c r="V105" s="173"/>
      <c r="W105" s="177"/>
    </row>
    <row r="106" spans="6:23" s="164" customFormat="1" ht="10.5" outlineLevel="3">
      <c r="F106" s="165"/>
      <c r="G106" s="166"/>
      <c r="H106" s="167">
        <f>IF(AND(H105&lt;&gt;"Výkaz výměr:",I105=""),"Výkaz výměr:","")</f>
      </c>
      <c r="I106" s="168" t="s">
        <v>165</v>
      </c>
      <c r="J106" s="169"/>
      <c r="K106" s="170"/>
      <c r="L106" s="171"/>
      <c r="M106" s="172">
        <v>0.043</v>
      </c>
      <c r="N106" s="173"/>
      <c r="O106" s="174"/>
      <c r="P106" s="175"/>
      <c r="Q106" s="173"/>
      <c r="R106" s="173"/>
      <c r="S106" s="173"/>
      <c r="T106" s="176" t="s">
        <v>69</v>
      </c>
      <c r="U106" s="173"/>
      <c r="V106" s="173"/>
      <c r="W106" s="177"/>
    </row>
    <row r="107" spans="6:25" s="153" customFormat="1" ht="12" outlineLevel="2">
      <c r="F107" s="146">
        <v>4</v>
      </c>
      <c r="G107" s="147" t="s">
        <v>75</v>
      </c>
      <c r="H107" s="148" t="s">
        <v>166</v>
      </c>
      <c r="I107" s="149" t="s">
        <v>167</v>
      </c>
      <c r="J107" s="147" t="s">
        <v>72</v>
      </c>
      <c r="K107" s="150">
        <v>0.768</v>
      </c>
      <c r="L107" s="151">
        <v>0</v>
      </c>
      <c r="M107" s="150">
        <v>0.768</v>
      </c>
      <c r="N107" s="152"/>
      <c r="O107" s="152">
        <f>M107*N107</f>
        <v>0</v>
      </c>
      <c r="P107" s="152">
        <v>2.45</v>
      </c>
      <c r="Q107" s="152">
        <f>M107*P107</f>
        <v>1.8816000000000002</v>
      </c>
      <c r="R107" s="152"/>
      <c r="S107" s="152">
        <f>M107*R107</f>
        <v>0</v>
      </c>
      <c r="T107" s="152">
        <v>21</v>
      </c>
      <c r="U107" s="152">
        <f>O107*T107/100</f>
        <v>0</v>
      </c>
      <c r="V107" s="152">
        <f>U107+O107</f>
        <v>0</v>
      </c>
      <c r="W107" s="152"/>
      <c r="X107" s="152"/>
      <c r="Y107" s="152">
        <v>1</v>
      </c>
    </row>
    <row r="108" spans="6:23" s="153" customFormat="1" ht="36.75" customHeight="1" outlineLevel="2">
      <c r="F108" s="154"/>
      <c r="G108" s="155"/>
      <c r="H108" s="156" t="s">
        <v>67</v>
      </c>
      <c r="I108" s="178" t="s">
        <v>168</v>
      </c>
      <c r="J108" s="178"/>
      <c r="K108" s="178"/>
      <c r="L108" s="178"/>
      <c r="M108" s="178"/>
      <c r="N108" s="178"/>
      <c r="O108" s="178"/>
      <c r="P108" s="158"/>
      <c r="Q108" s="159"/>
      <c r="R108" s="158"/>
      <c r="S108" s="159"/>
      <c r="T108" s="160"/>
      <c r="U108" s="160"/>
      <c r="V108" s="160"/>
      <c r="W108" s="161"/>
    </row>
    <row r="109" spans="6:23" s="153" customFormat="1" ht="6" customHeight="1" outlineLevel="2">
      <c r="F109" s="154"/>
      <c r="G109" s="155"/>
      <c r="H109" s="162"/>
      <c r="I109" s="163"/>
      <c r="J109" s="163"/>
      <c r="K109" s="163"/>
      <c r="L109" s="163"/>
      <c r="M109" s="163"/>
      <c r="N109" s="163"/>
      <c r="O109" s="163"/>
      <c r="P109" s="158"/>
      <c r="Q109" s="159"/>
      <c r="R109" s="158"/>
      <c r="S109" s="159"/>
      <c r="T109" s="160"/>
      <c r="U109" s="160"/>
      <c r="V109" s="160"/>
      <c r="W109" s="161"/>
    </row>
    <row r="110" spans="6:23" s="164" customFormat="1" ht="10.5" outlineLevel="3">
      <c r="F110" s="165"/>
      <c r="G110" s="166"/>
      <c r="H110" s="167" t="str">
        <f>IF(AND(H109&lt;&gt;"Výkaz výměr:",I109=""),"Výkaz výměr:","")</f>
        <v>Výkaz výměr:</v>
      </c>
      <c r="I110" s="168" t="s">
        <v>169</v>
      </c>
      <c r="J110" s="169"/>
      <c r="K110" s="170"/>
      <c r="L110" s="171"/>
      <c r="M110" s="172">
        <v>0.768</v>
      </c>
      <c r="N110" s="173"/>
      <c r="O110" s="174"/>
      <c r="P110" s="175"/>
      <c r="Q110" s="173"/>
      <c r="R110" s="173"/>
      <c r="S110" s="173"/>
      <c r="T110" s="176" t="s">
        <v>69</v>
      </c>
      <c r="U110" s="173"/>
      <c r="V110" s="173"/>
      <c r="W110" s="177"/>
    </row>
    <row r="111" spans="6:25" s="153" customFormat="1" ht="12" outlineLevel="2">
      <c r="F111" s="146">
        <v>5</v>
      </c>
      <c r="G111" s="147" t="s">
        <v>75</v>
      </c>
      <c r="H111" s="148" t="s">
        <v>170</v>
      </c>
      <c r="I111" s="149" t="s">
        <v>171</v>
      </c>
      <c r="J111" s="147" t="s">
        <v>72</v>
      </c>
      <c r="K111" s="150">
        <v>0.768</v>
      </c>
      <c r="L111" s="151">
        <v>0</v>
      </c>
      <c r="M111" s="150">
        <v>0.768</v>
      </c>
      <c r="N111" s="152"/>
      <c r="O111" s="152">
        <f>M111*N111</f>
        <v>0</v>
      </c>
      <c r="P111" s="152"/>
      <c r="Q111" s="152">
        <f>M111*P111</f>
        <v>0</v>
      </c>
      <c r="R111" s="152"/>
      <c r="S111" s="152">
        <f>M111*R111</f>
        <v>0</v>
      </c>
      <c r="T111" s="152">
        <v>21</v>
      </c>
      <c r="U111" s="152">
        <f>O111*T111/100</f>
        <v>0</v>
      </c>
      <c r="V111" s="152">
        <f>U111+O111</f>
        <v>0</v>
      </c>
      <c r="W111" s="152"/>
      <c r="X111" s="152"/>
      <c r="Y111" s="152">
        <v>1</v>
      </c>
    </row>
    <row r="112" spans="6:23" s="153" customFormat="1" ht="45.75" customHeight="1" outlineLevel="2">
      <c r="F112" s="154"/>
      <c r="G112" s="155"/>
      <c r="H112" s="156" t="s">
        <v>67</v>
      </c>
      <c r="I112" s="178" t="s">
        <v>172</v>
      </c>
      <c r="J112" s="178"/>
      <c r="K112" s="178"/>
      <c r="L112" s="178"/>
      <c r="M112" s="178"/>
      <c r="N112" s="178"/>
      <c r="O112" s="178"/>
      <c r="P112" s="158"/>
      <c r="Q112" s="159"/>
      <c r="R112" s="158"/>
      <c r="S112" s="159"/>
      <c r="T112" s="160"/>
      <c r="U112" s="160"/>
      <c r="V112" s="160"/>
      <c r="W112" s="161"/>
    </row>
    <row r="113" spans="6:23" s="153" customFormat="1" ht="6" customHeight="1" outlineLevel="2">
      <c r="F113" s="154"/>
      <c r="G113" s="155"/>
      <c r="H113" s="162"/>
      <c r="I113" s="163"/>
      <c r="J113" s="163"/>
      <c r="K113" s="163"/>
      <c r="L113" s="163"/>
      <c r="M113" s="163"/>
      <c r="N113" s="163"/>
      <c r="O113" s="163"/>
      <c r="P113" s="158"/>
      <c r="Q113" s="159"/>
      <c r="R113" s="158"/>
      <c r="S113" s="159"/>
      <c r="T113" s="160"/>
      <c r="U113" s="160"/>
      <c r="V113" s="160"/>
      <c r="W113" s="161"/>
    </row>
    <row r="114" spans="6:25" s="153" customFormat="1" ht="12" outlineLevel="2">
      <c r="F114" s="146">
        <v>6</v>
      </c>
      <c r="G114" s="147" t="s">
        <v>75</v>
      </c>
      <c r="H114" s="148" t="s">
        <v>173</v>
      </c>
      <c r="I114" s="149" t="s">
        <v>174</v>
      </c>
      <c r="J114" s="147" t="s">
        <v>125</v>
      </c>
      <c r="K114" s="150">
        <v>0.03456</v>
      </c>
      <c r="L114" s="151">
        <v>0</v>
      </c>
      <c r="M114" s="150">
        <v>0.03456</v>
      </c>
      <c r="N114" s="152"/>
      <c r="O114" s="152">
        <f>M114*N114</f>
        <v>0</v>
      </c>
      <c r="P114" s="152">
        <v>1.05</v>
      </c>
      <c r="Q114" s="152">
        <f>M114*P114</f>
        <v>0.036288</v>
      </c>
      <c r="R114" s="152"/>
      <c r="S114" s="152">
        <f>M114*R114</f>
        <v>0</v>
      </c>
      <c r="T114" s="152">
        <v>21</v>
      </c>
      <c r="U114" s="152">
        <f>O114*T114/100</f>
        <v>0</v>
      </c>
      <c r="V114" s="152">
        <f>U114+O114</f>
        <v>0</v>
      </c>
      <c r="W114" s="152"/>
      <c r="X114" s="152"/>
      <c r="Y114" s="152">
        <v>1</v>
      </c>
    </row>
    <row r="115" spans="6:23" s="153" customFormat="1" ht="27.75" customHeight="1" outlineLevel="2">
      <c r="F115" s="154"/>
      <c r="G115" s="155"/>
      <c r="H115" s="156" t="s">
        <v>67</v>
      </c>
      <c r="I115" s="178" t="s">
        <v>175</v>
      </c>
      <c r="J115" s="178"/>
      <c r="K115" s="178"/>
      <c r="L115" s="178"/>
      <c r="M115" s="178"/>
      <c r="N115" s="178"/>
      <c r="O115" s="178"/>
      <c r="P115" s="158"/>
      <c r="Q115" s="159"/>
      <c r="R115" s="158"/>
      <c r="S115" s="159"/>
      <c r="T115" s="160"/>
      <c r="U115" s="160"/>
      <c r="V115" s="160"/>
      <c r="W115" s="161"/>
    </row>
    <row r="116" spans="6:23" s="153" customFormat="1" ht="6" customHeight="1" outlineLevel="2">
      <c r="F116" s="154"/>
      <c r="G116" s="155"/>
      <c r="H116" s="162"/>
      <c r="I116" s="163"/>
      <c r="J116" s="163"/>
      <c r="K116" s="163"/>
      <c r="L116" s="163"/>
      <c r="M116" s="163"/>
      <c r="N116" s="163"/>
      <c r="O116" s="163"/>
      <c r="P116" s="158"/>
      <c r="Q116" s="159"/>
      <c r="R116" s="158"/>
      <c r="S116" s="159"/>
      <c r="T116" s="160"/>
      <c r="U116" s="160"/>
      <c r="V116" s="160"/>
      <c r="W116" s="161"/>
    </row>
    <row r="117" spans="6:23" s="164" customFormat="1" ht="10.5" outlineLevel="3">
      <c r="F117" s="165"/>
      <c r="G117" s="166"/>
      <c r="H117" s="167" t="str">
        <f>IF(AND(H116&lt;&gt;"Výkaz výměr:",I116=""),"Výkaz výměr:","")</f>
        <v>Výkaz výměr:</v>
      </c>
      <c r="I117" s="168" t="s">
        <v>176</v>
      </c>
      <c r="J117" s="169"/>
      <c r="K117" s="170"/>
      <c r="L117" s="171"/>
      <c r="M117" s="172">
        <v>0.03456</v>
      </c>
      <c r="N117" s="173"/>
      <c r="O117" s="174"/>
      <c r="P117" s="175"/>
      <c r="Q117" s="173"/>
      <c r="R117" s="173"/>
      <c r="S117" s="173"/>
      <c r="T117" s="176" t="s">
        <v>69</v>
      </c>
      <c r="U117" s="173"/>
      <c r="V117" s="173"/>
      <c r="W117" s="177"/>
    </row>
    <row r="118" spans="6:23" s="179" customFormat="1" ht="12.75" customHeight="1" outlineLevel="2">
      <c r="F118" s="180"/>
      <c r="G118" s="181"/>
      <c r="H118" s="181"/>
      <c r="I118" s="182"/>
      <c r="J118" s="181"/>
      <c r="K118" s="183"/>
      <c r="L118" s="184"/>
      <c r="M118" s="183"/>
      <c r="N118" s="184"/>
      <c r="O118" s="185"/>
      <c r="P118" s="186"/>
      <c r="Q118" s="184"/>
      <c r="R118" s="184"/>
      <c r="S118" s="184"/>
      <c r="T118" s="187" t="s">
        <v>69</v>
      </c>
      <c r="U118" s="184"/>
      <c r="V118" s="184"/>
      <c r="W118" s="184"/>
    </row>
    <row r="119" spans="6:25" s="135" customFormat="1" ht="16.5" customHeight="1" outlineLevel="1">
      <c r="F119" s="136"/>
      <c r="G119" s="137"/>
      <c r="H119" s="138"/>
      <c r="I119" s="138" t="s">
        <v>177</v>
      </c>
      <c r="J119" s="137"/>
      <c r="K119" s="139"/>
      <c r="L119" s="140"/>
      <c r="M119" s="139"/>
      <c r="N119" s="140"/>
      <c r="O119" s="141">
        <f>SUBTOTAL(9,O120:O123)</f>
        <v>0</v>
      </c>
      <c r="P119" s="142"/>
      <c r="Q119" s="141">
        <f>SUBTOTAL(9,Q120:Q123)</f>
        <v>0</v>
      </c>
      <c r="R119" s="140"/>
      <c r="S119" s="141">
        <f>SUBTOTAL(9,S120:S123)</f>
        <v>0</v>
      </c>
      <c r="T119" s="143"/>
      <c r="U119" s="141">
        <f>SUBTOTAL(9,U120:U123)</f>
        <v>0</v>
      </c>
      <c r="V119" s="141">
        <f>SUBTOTAL(9,V120:V123)</f>
        <v>0</v>
      </c>
      <c r="W119" s="144"/>
      <c r="Y119" s="141">
        <f>SUBTOTAL(9,Y120:Y123)</f>
        <v>1</v>
      </c>
    </row>
    <row r="120" spans="6:25" s="153" customFormat="1" ht="12" outlineLevel="2">
      <c r="F120" s="146">
        <v>1</v>
      </c>
      <c r="G120" s="147" t="s">
        <v>75</v>
      </c>
      <c r="H120" s="148" t="s">
        <v>178</v>
      </c>
      <c r="I120" s="149" t="s">
        <v>179</v>
      </c>
      <c r="J120" s="147" t="s">
        <v>180</v>
      </c>
      <c r="K120" s="150">
        <v>1</v>
      </c>
      <c r="L120" s="151">
        <v>0</v>
      </c>
      <c r="M120" s="150">
        <v>1</v>
      </c>
      <c r="N120" s="152"/>
      <c r="O120" s="152">
        <f>M120*N120</f>
        <v>0</v>
      </c>
      <c r="P120" s="152"/>
      <c r="Q120" s="152">
        <f>M120*P120</f>
        <v>0</v>
      </c>
      <c r="R120" s="152"/>
      <c r="S120" s="152">
        <f>M120*R120</f>
        <v>0</v>
      </c>
      <c r="T120" s="152">
        <v>21</v>
      </c>
      <c r="U120" s="152">
        <f>O120*T120/100</f>
        <v>0</v>
      </c>
      <c r="V120" s="152">
        <f>U120+O120</f>
        <v>0</v>
      </c>
      <c r="W120" s="152"/>
      <c r="X120" s="152"/>
      <c r="Y120" s="152">
        <v>1</v>
      </c>
    </row>
    <row r="121" spans="6:23" s="153" customFormat="1" ht="10.5" outlineLevel="2">
      <c r="F121" s="154"/>
      <c r="G121" s="155"/>
      <c r="H121" s="156" t="s">
        <v>67</v>
      </c>
      <c r="I121" s="157"/>
      <c r="J121" s="157"/>
      <c r="K121" s="157"/>
      <c r="L121" s="157"/>
      <c r="M121" s="157"/>
      <c r="N121" s="157"/>
      <c r="O121" s="157"/>
      <c r="P121" s="158"/>
      <c r="Q121" s="159"/>
      <c r="R121" s="158"/>
      <c r="S121" s="159"/>
      <c r="T121" s="160"/>
      <c r="U121" s="160"/>
      <c r="V121" s="160"/>
      <c r="W121" s="161"/>
    </row>
    <row r="122" spans="6:23" s="153" customFormat="1" ht="6" customHeight="1" outlineLevel="2">
      <c r="F122" s="154"/>
      <c r="G122" s="155"/>
      <c r="H122" s="162"/>
      <c r="I122" s="163"/>
      <c r="J122" s="163"/>
      <c r="K122" s="163"/>
      <c r="L122" s="163"/>
      <c r="M122" s="163"/>
      <c r="N122" s="163"/>
      <c r="O122" s="163"/>
      <c r="P122" s="158"/>
      <c r="Q122" s="159"/>
      <c r="R122" s="158"/>
      <c r="S122" s="159"/>
      <c r="T122" s="160"/>
      <c r="U122" s="160"/>
      <c r="V122" s="160"/>
      <c r="W122" s="161"/>
    </row>
    <row r="123" spans="6:23" s="179" customFormat="1" ht="12.75" customHeight="1" outlineLevel="2">
      <c r="F123" s="180"/>
      <c r="G123" s="181"/>
      <c r="H123" s="181"/>
      <c r="I123" s="182"/>
      <c r="J123" s="181"/>
      <c r="K123" s="183"/>
      <c r="L123" s="184"/>
      <c r="M123" s="183"/>
      <c r="N123" s="184"/>
      <c r="O123" s="185"/>
      <c r="P123" s="186"/>
      <c r="Q123" s="184"/>
      <c r="R123" s="184"/>
      <c r="S123" s="184"/>
      <c r="T123" s="187" t="s">
        <v>69</v>
      </c>
      <c r="U123" s="184"/>
      <c r="V123" s="184"/>
      <c r="W123" s="184"/>
    </row>
    <row r="124" spans="6:25" s="135" customFormat="1" ht="16.5" customHeight="1" outlineLevel="1">
      <c r="F124" s="136"/>
      <c r="G124" s="137"/>
      <c r="H124" s="138"/>
      <c r="I124" s="138" t="s">
        <v>181</v>
      </c>
      <c r="J124" s="137"/>
      <c r="K124" s="139"/>
      <c r="L124" s="140"/>
      <c r="M124" s="139"/>
      <c r="N124" s="140"/>
      <c r="O124" s="141">
        <f>SUBTOTAL(9,O125:O129)</f>
        <v>0</v>
      </c>
      <c r="P124" s="142"/>
      <c r="Q124" s="141">
        <f>SUBTOTAL(9,Q125:Q129)</f>
        <v>6.3E-05</v>
      </c>
      <c r="R124" s="140"/>
      <c r="S124" s="141">
        <f>SUBTOTAL(9,S125:S129)</f>
        <v>0</v>
      </c>
      <c r="T124" s="143"/>
      <c r="U124" s="141">
        <f>SUBTOTAL(9,U125:U129)</f>
        <v>0</v>
      </c>
      <c r="V124" s="141">
        <f>SUBTOTAL(9,V125:V129)</f>
        <v>0</v>
      </c>
      <c r="W124" s="144"/>
      <c r="Y124" s="141">
        <f>SUBTOTAL(9,Y125:Y129)</f>
        <v>1</v>
      </c>
    </row>
    <row r="125" spans="6:25" s="153" customFormat="1" ht="12" outlineLevel="2">
      <c r="F125" s="146">
        <v>1</v>
      </c>
      <c r="G125" s="147" t="s">
        <v>75</v>
      </c>
      <c r="H125" s="148" t="s">
        <v>182</v>
      </c>
      <c r="I125" s="149" t="s">
        <v>183</v>
      </c>
      <c r="J125" s="147" t="s">
        <v>102</v>
      </c>
      <c r="K125" s="150">
        <v>1.575</v>
      </c>
      <c r="L125" s="151">
        <v>0</v>
      </c>
      <c r="M125" s="150">
        <v>1.575</v>
      </c>
      <c r="N125" s="152"/>
      <c r="O125" s="152">
        <f>M125*N125</f>
        <v>0</v>
      </c>
      <c r="P125" s="152">
        <v>4E-05</v>
      </c>
      <c r="Q125" s="152">
        <f>M125*P125</f>
        <v>6.3E-05</v>
      </c>
      <c r="R125" s="152"/>
      <c r="S125" s="152">
        <f>M125*R125</f>
        <v>0</v>
      </c>
      <c r="T125" s="152">
        <v>21</v>
      </c>
      <c r="U125" s="152">
        <f>O125*T125/100</f>
        <v>0</v>
      </c>
      <c r="V125" s="152">
        <f>U125+O125</f>
        <v>0</v>
      </c>
      <c r="W125" s="152"/>
      <c r="X125" s="152"/>
      <c r="Y125" s="152">
        <v>1</v>
      </c>
    </row>
    <row r="126" spans="6:23" s="153" customFormat="1" ht="45.75" customHeight="1" outlineLevel="2">
      <c r="F126" s="154"/>
      <c r="G126" s="155"/>
      <c r="H126" s="156" t="s">
        <v>67</v>
      </c>
      <c r="I126" s="178" t="s">
        <v>184</v>
      </c>
      <c r="J126" s="178"/>
      <c r="K126" s="178"/>
      <c r="L126" s="178"/>
      <c r="M126" s="178"/>
      <c r="N126" s="178"/>
      <c r="O126" s="178"/>
      <c r="P126" s="158"/>
      <c r="Q126" s="159"/>
      <c r="R126" s="158"/>
      <c r="S126" s="159"/>
      <c r="T126" s="160"/>
      <c r="U126" s="160"/>
      <c r="V126" s="160"/>
      <c r="W126" s="161"/>
    </row>
    <row r="127" spans="6:23" s="153" customFormat="1" ht="6" customHeight="1" outlineLevel="2">
      <c r="F127" s="154"/>
      <c r="G127" s="155"/>
      <c r="H127" s="162"/>
      <c r="I127" s="163"/>
      <c r="J127" s="163"/>
      <c r="K127" s="163"/>
      <c r="L127" s="163"/>
      <c r="M127" s="163"/>
      <c r="N127" s="163"/>
      <c r="O127" s="163"/>
      <c r="P127" s="158"/>
      <c r="Q127" s="159"/>
      <c r="R127" s="158"/>
      <c r="S127" s="159"/>
      <c r="T127" s="160"/>
      <c r="U127" s="160"/>
      <c r="V127" s="160"/>
      <c r="W127" s="161"/>
    </row>
    <row r="128" spans="6:23" s="164" customFormat="1" ht="10.5" outlineLevel="3">
      <c r="F128" s="165"/>
      <c r="G128" s="166"/>
      <c r="H128" s="167" t="str">
        <f>IF(AND(H127&lt;&gt;"Výkaz výměr:",I127=""),"Výkaz výměr:","")</f>
        <v>Výkaz výměr:</v>
      </c>
      <c r="I128" s="168" t="s">
        <v>185</v>
      </c>
      <c r="J128" s="169"/>
      <c r="K128" s="170"/>
      <c r="L128" s="171"/>
      <c r="M128" s="172">
        <v>1.575</v>
      </c>
      <c r="N128" s="173"/>
      <c r="O128" s="174"/>
      <c r="P128" s="175"/>
      <c r="Q128" s="173"/>
      <c r="R128" s="173"/>
      <c r="S128" s="173"/>
      <c r="T128" s="176" t="s">
        <v>69</v>
      </c>
      <c r="U128" s="173"/>
      <c r="V128" s="173"/>
      <c r="W128" s="177"/>
    </row>
    <row r="129" spans="6:23" s="179" customFormat="1" ht="12.75" customHeight="1" outlineLevel="2">
      <c r="F129" s="180"/>
      <c r="G129" s="181"/>
      <c r="H129" s="181"/>
      <c r="I129" s="182"/>
      <c r="J129" s="181"/>
      <c r="K129" s="183"/>
      <c r="L129" s="184"/>
      <c r="M129" s="183"/>
      <c r="N129" s="184"/>
      <c r="O129" s="185"/>
      <c r="P129" s="186"/>
      <c r="Q129" s="184"/>
      <c r="R129" s="184"/>
      <c r="S129" s="184"/>
      <c r="T129" s="187" t="s">
        <v>69</v>
      </c>
      <c r="U129" s="184"/>
      <c r="V129" s="184"/>
      <c r="W129" s="184"/>
    </row>
    <row r="130" spans="6:25" s="135" customFormat="1" ht="16.5" customHeight="1" outlineLevel="1">
      <c r="F130" s="136"/>
      <c r="G130" s="137"/>
      <c r="H130" s="138"/>
      <c r="I130" s="138" t="s">
        <v>186</v>
      </c>
      <c r="J130" s="137"/>
      <c r="K130" s="139"/>
      <c r="L130" s="140"/>
      <c r="M130" s="139"/>
      <c r="N130" s="140"/>
      <c r="O130" s="141">
        <f>SUBTOTAL(9,O131:O184)</f>
        <v>0</v>
      </c>
      <c r="P130" s="142"/>
      <c r="Q130" s="141">
        <f>SUBTOTAL(9,Q131:Q184)</f>
        <v>0</v>
      </c>
      <c r="R130" s="140"/>
      <c r="S130" s="141">
        <f>SUBTOTAL(9,S131:S184)</f>
        <v>10.656398</v>
      </c>
      <c r="T130" s="143"/>
      <c r="U130" s="141">
        <f>SUBTOTAL(9,U131:U184)</f>
        <v>0</v>
      </c>
      <c r="V130" s="141">
        <f>SUBTOTAL(9,V131:V184)</f>
        <v>0</v>
      </c>
      <c r="W130" s="144"/>
      <c r="Y130" s="141">
        <f>SUBTOTAL(9,Y131:Y184)</f>
        <v>14</v>
      </c>
    </row>
    <row r="131" spans="6:25" s="153" customFormat="1" ht="12" outlineLevel="2">
      <c r="F131" s="146">
        <v>1</v>
      </c>
      <c r="G131" s="147" t="s">
        <v>75</v>
      </c>
      <c r="H131" s="148" t="s">
        <v>187</v>
      </c>
      <c r="I131" s="149" t="s">
        <v>188</v>
      </c>
      <c r="J131" s="147" t="s">
        <v>189</v>
      </c>
      <c r="K131" s="150">
        <v>1</v>
      </c>
      <c r="L131" s="151">
        <v>0</v>
      </c>
      <c r="M131" s="150">
        <v>1</v>
      </c>
      <c r="N131" s="152"/>
      <c r="O131" s="152">
        <f>M131*N131</f>
        <v>0</v>
      </c>
      <c r="P131" s="152"/>
      <c r="Q131" s="152">
        <f>M131*P131</f>
        <v>0</v>
      </c>
      <c r="R131" s="152">
        <v>0.04</v>
      </c>
      <c r="S131" s="152">
        <f>M131*R131</f>
        <v>0.04</v>
      </c>
      <c r="T131" s="152">
        <v>21</v>
      </c>
      <c r="U131" s="152">
        <f>O131*T131/100</f>
        <v>0</v>
      </c>
      <c r="V131" s="152">
        <f>U131+O131</f>
        <v>0</v>
      </c>
      <c r="W131" s="152"/>
      <c r="X131" s="152"/>
      <c r="Y131" s="152">
        <v>1</v>
      </c>
    </row>
    <row r="132" spans="6:23" s="153" customFormat="1" ht="27.75" customHeight="1" outlineLevel="2">
      <c r="F132" s="154"/>
      <c r="G132" s="155"/>
      <c r="H132" s="156" t="s">
        <v>67</v>
      </c>
      <c r="I132" s="178" t="s">
        <v>190</v>
      </c>
      <c r="J132" s="178"/>
      <c r="K132" s="178"/>
      <c r="L132" s="178"/>
      <c r="M132" s="178"/>
      <c r="N132" s="178"/>
      <c r="O132" s="178"/>
      <c r="P132" s="158"/>
      <c r="Q132" s="159"/>
      <c r="R132" s="158"/>
      <c r="S132" s="159"/>
      <c r="T132" s="160"/>
      <c r="U132" s="160"/>
      <c r="V132" s="160"/>
      <c r="W132" s="161"/>
    </row>
    <row r="133" spans="6:23" s="153" customFormat="1" ht="6" customHeight="1" outlineLevel="2">
      <c r="F133" s="154"/>
      <c r="G133" s="155"/>
      <c r="H133" s="162"/>
      <c r="I133" s="163"/>
      <c r="J133" s="163"/>
      <c r="K133" s="163"/>
      <c r="L133" s="163"/>
      <c r="M133" s="163"/>
      <c r="N133" s="163"/>
      <c r="O133" s="163"/>
      <c r="P133" s="158"/>
      <c r="Q133" s="159"/>
      <c r="R133" s="158"/>
      <c r="S133" s="159"/>
      <c r="T133" s="160"/>
      <c r="U133" s="160"/>
      <c r="V133" s="160"/>
      <c r="W133" s="161"/>
    </row>
    <row r="134" spans="6:25" s="153" customFormat="1" ht="12" outlineLevel="2">
      <c r="F134" s="146">
        <v>2</v>
      </c>
      <c r="G134" s="147" t="s">
        <v>75</v>
      </c>
      <c r="H134" s="148" t="s">
        <v>191</v>
      </c>
      <c r="I134" s="149" t="s">
        <v>192</v>
      </c>
      <c r="J134" s="147" t="s">
        <v>72</v>
      </c>
      <c r="K134" s="150">
        <v>0.04312</v>
      </c>
      <c r="L134" s="151">
        <v>0</v>
      </c>
      <c r="M134" s="150">
        <v>0.04312</v>
      </c>
      <c r="N134" s="152"/>
      <c r="O134" s="152">
        <f>M134*N134</f>
        <v>0</v>
      </c>
      <c r="P134" s="152"/>
      <c r="Q134" s="152">
        <f>M134*P134</f>
        <v>0</v>
      </c>
      <c r="R134" s="152">
        <v>2.4</v>
      </c>
      <c r="S134" s="152">
        <f>M134*R134</f>
        <v>0.103488</v>
      </c>
      <c r="T134" s="152">
        <v>21</v>
      </c>
      <c r="U134" s="152">
        <f>O134*T134/100</f>
        <v>0</v>
      </c>
      <c r="V134" s="152">
        <f>U134+O134</f>
        <v>0</v>
      </c>
      <c r="W134" s="152"/>
      <c r="X134" s="152"/>
      <c r="Y134" s="152">
        <v>1</v>
      </c>
    </row>
    <row r="135" spans="6:23" s="153" customFormat="1" ht="18.75" customHeight="1" outlineLevel="2">
      <c r="F135" s="154"/>
      <c r="G135" s="155"/>
      <c r="H135" s="156" t="s">
        <v>67</v>
      </c>
      <c r="I135" s="178" t="s">
        <v>193</v>
      </c>
      <c r="J135" s="178"/>
      <c r="K135" s="178"/>
      <c r="L135" s="178"/>
      <c r="M135" s="178"/>
      <c r="N135" s="178"/>
      <c r="O135" s="178"/>
      <c r="P135" s="158"/>
      <c r="Q135" s="159"/>
      <c r="R135" s="158"/>
      <c r="S135" s="159"/>
      <c r="T135" s="160"/>
      <c r="U135" s="160"/>
      <c r="V135" s="160"/>
      <c r="W135" s="161"/>
    </row>
    <row r="136" spans="6:23" s="153" customFormat="1" ht="6" customHeight="1" outlineLevel="2">
      <c r="F136" s="154"/>
      <c r="G136" s="155"/>
      <c r="H136" s="162"/>
      <c r="I136" s="163"/>
      <c r="J136" s="163"/>
      <c r="K136" s="163"/>
      <c r="L136" s="163"/>
      <c r="M136" s="163"/>
      <c r="N136" s="163"/>
      <c r="O136" s="163"/>
      <c r="P136" s="158"/>
      <c r="Q136" s="159"/>
      <c r="R136" s="158"/>
      <c r="S136" s="159"/>
      <c r="T136" s="160"/>
      <c r="U136" s="160"/>
      <c r="V136" s="160"/>
      <c r="W136" s="161"/>
    </row>
    <row r="137" spans="6:23" s="164" customFormat="1" ht="10.5" outlineLevel="3">
      <c r="F137" s="165"/>
      <c r="G137" s="166"/>
      <c r="H137" s="167" t="str">
        <f>IF(AND(H136&lt;&gt;"Výkaz výměr:",I136=""),"Výkaz výměr:","")</f>
        <v>Výkaz výměr:</v>
      </c>
      <c r="I137" s="168" t="s">
        <v>194</v>
      </c>
      <c r="J137" s="169"/>
      <c r="K137" s="170"/>
      <c r="L137" s="171"/>
      <c r="M137" s="172">
        <v>0.04312</v>
      </c>
      <c r="N137" s="173"/>
      <c r="O137" s="174"/>
      <c r="P137" s="175"/>
      <c r="Q137" s="173"/>
      <c r="R137" s="173"/>
      <c r="S137" s="173"/>
      <c r="T137" s="176" t="s">
        <v>69</v>
      </c>
      <c r="U137" s="173"/>
      <c r="V137" s="173"/>
      <c r="W137" s="177"/>
    </row>
    <row r="138" spans="6:25" s="153" customFormat="1" ht="12" outlineLevel="2">
      <c r="F138" s="146">
        <v>3</v>
      </c>
      <c r="G138" s="147" t="s">
        <v>75</v>
      </c>
      <c r="H138" s="148" t="s">
        <v>195</v>
      </c>
      <c r="I138" s="149" t="s">
        <v>196</v>
      </c>
      <c r="J138" s="147" t="s">
        <v>72</v>
      </c>
      <c r="K138" s="150">
        <v>3.3404</v>
      </c>
      <c r="L138" s="151">
        <v>0</v>
      </c>
      <c r="M138" s="150">
        <v>3.3404</v>
      </c>
      <c r="N138" s="152"/>
      <c r="O138" s="152">
        <f>M138*N138</f>
        <v>0</v>
      </c>
      <c r="P138" s="152"/>
      <c r="Q138" s="152">
        <f>M138*P138</f>
        <v>0</v>
      </c>
      <c r="R138" s="152">
        <v>2.4</v>
      </c>
      <c r="S138" s="152">
        <f>M138*R138</f>
        <v>8.01696</v>
      </c>
      <c r="T138" s="152">
        <v>21</v>
      </c>
      <c r="U138" s="152">
        <f>O138*T138/100</f>
        <v>0</v>
      </c>
      <c r="V138" s="152">
        <f>U138+O138</f>
        <v>0</v>
      </c>
      <c r="W138" s="152"/>
      <c r="X138" s="152"/>
      <c r="Y138" s="152">
        <v>1</v>
      </c>
    </row>
    <row r="139" spans="6:23" s="153" customFormat="1" ht="18.75" customHeight="1" outlineLevel="2">
      <c r="F139" s="154"/>
      <c r="G139" s="155"/>
      <c r="H139" s="156" t="s">
        <v>67</v>
      </c>
      <c r="I139" s="178" t="s">
        <v>197</v>
      </c>
      <c r="J139" s="178"/>
      <c r="K139" s="178"/>
      <c r="L139" s="178"/>
      <c r="M139" s="178"/>
      <c r="N139" s="178"/>
      <c r="O139" s="178"/>
      <c r="P139" s="158"/>
      <c r="Q139" s="159"/>
      <c r="R139" s="158"/>
      <c r="S139" s="159"/>
      <c r="T139" s="160"/>
      <c r="U139" s="160"/>
      <c r="V139" s="160"/>
      <c r="W139" s="161"/>
    </row>
    <row r="140" spans="6:23" s="153" customFormat="1" ht="6" customHeight="1" outlineLevel="2">
      <c r="F140" s="154"/>
      <c r="G140" s="155"/>
      <c r="H140" s="162"/>
      <c r="I140" s="163"/>
      <c r="J140" s="163"/>
      <c r="K140" s="163"/>
      <c r="L140" s="163"/>
      <c r="M140" s="163"/>
      <c r="N140" s="163"/>
      <c r="O140" s="163"/>
      <c r="P140" s="158"/>
      <c r="Q140" s="159"/>
      <c r="R140" s="158"/>
      <c r="S140" s="159"/>
      <c r="T140" s="160"/>
      <c r="U140" s="160"/>
      <c r="V140" s="160"/>
      <c r="W140" s="161"/>
    </row>
    <row r="141" spans="6:23" s="164" customFormat="1" ht="10.5" outlineLevel="3">
      <c r="F141" s="165"/>
      <c r="G141" s="166"/>
      <c r="H141" s="167" t="str">
        <f>IF(AND(H140&lt;&gt;"Výkaz výměr:",I140=""),"Výkaz výměr:","")</f>
        <v>Výkaz výměr:</v>
      </c>
      <c r="I141" s="168" t="s">
        <v>198</v>
      </c>
      <c r="J141" s="169"/>
      <c r="K141" s="170"/>
      <c r="L141" s="171"/>
      <c r="M141" s="172">
        <v>3.3404</v>
      </c>
      <c r="N141" s="173"/>
      <c r="O141" s="174"/>
      <c r="P141" s="175"/>
      <c r="Q141" s="173"/>
      <c r="R141" s="173"/>
      <c r="S141" s="173"/>
      <c r="T141" s="176" t="s">
        <v>69</v>
      </c>
      <c r="U141" s="173"/>
      <c r="V141" s="173"/>
      <c r="W141" s="177"/>
    </row>
    <row r="142" spans="6:25" s="153" customFormat="1" ht="12" outlineLevel="2">
      <c r="F142" s="146">
        <v>4</v>
      </c>
      <c r="G142" s="147" t="s">
        <v>75</v>
      </c>
      <c r="H142" s="148" t="s">
        <v>199</v>
      </c>
      <c r="I142" s="149" t="s">
        <v>200</v>
      </c>
      <c r="J142" s="147" t="s">
        <v>72</v>
      </c>
      <c r="K142" s="150">
        <v>0.036</v>
      </c>
      <c r="L142" s="151">
        <v>0</v>
      </c>
      <c r="M142" s="150">
        <v>0.036</v>
      </c>
      <c r="N142" s="152"/>
      <c r="O142" s="152">
        <f>M142*N142</f>
        <v>0</v>
      </c>
      <c r="P142" s="152"/>
      <c r="Q142" s="152">
        <f>M142*P142</f>
        <v>0</v>
      </c>
      <c r="R142" s="152">
        <v>2.2</v>
      </c>
      <c r="S142" s="152">
        <f>M142*R142</f>
        <v>0.0792</v>
      </c>
      <c r="T142" s="152">
        <v>21</v>
      </c>
      <c r="U142" s="152">
        <f>O142*T142/100</f>
        <v>0</v>
      </c>
      <c r="V142" s="152">
        <f>U142+O142</f>
        <v>0</v>
      </c>
      <c r="W142" s="152"/>
      <c r="X142" s="152"/>
      <c r="Y142" s="152">
        <v>1</v>
      </c>
    </row>
    <row r="143" spans="6:23" s="153" customFormat="1" ht="36.75" customHeight="1" outlineLevel="2">
      <c r="F143" s="154"/>
      <c r="G143" s="155"/>
      <c r="H143" s="156" t="s">
        <v>67</v>
      </c>
      <c r="I143" s="178" t="s">
        <v>201</v>
      </c>
      <c r="J143" s="178"/>
      <c r="K143" s="178"/>
      <c r="L143" s="178"/>
      <c r="M143" s="178"/>
      <c r="N143" s="178"/>
      <c r="O143" s="178"/>
      <c r="P143" s="158"/>
      <c r="Q143" s="159"/>
      <c r="R143" s="158"/>
      <c r="S143" s="159"/>
      <c r="T143" s="160"/>
      <c r="U143" s="160"/>
      <c r="V143" s="160"/>
      <c r="W143" s="161"/>
    </row>
    <row r="144" spans="6:23" s="153" customFormat="1" ht="6" customHeight="1" outlineLevel="2">
      <c r="F144" s="154"/>
      <c r="G144" s="155"/>
      <c r="H144" s="162"/>
      <c r="I144" s="163"/>
      <c r="J144" s="163"/>
      <c r="K144" s="163"/>
      <c r="L144" s="163"/>
      <c r="M144" s="163"/>
      <c r="N144" s="163"/>
      <c r="O144" s="163"/>
      <c r="P144" s="158"/>
      <c r="Q144" s="159"/>
      <c r="R144" s="158"/>
      <c r="S144" s="159"/>
      <c r="T144" s="160"/>
      <c r="U144" s="160"/>
      <c r="V144" s="160"/>
      <c r="W144" s="161"/>
    </row>
    <row r="145" spans="6:23" s="164" customFormat="1" ht="10.5" outlineLevel="3">
      <c r="F145" s="165"/>
      <c r="G145" s="166"/>
      <c r="H145" s="167" t="str">
        <f>IF(AND(H144&lt;&gt;"Výkaz výměr:",I144=""),"Výkaz výměr:","")</f>
        <v>Výkaz výměr:</v>
      </c>
      <c r="I145" s="168" t="s">
        <v>202</v>
      </c>
      <c r="J145" s="169"/>
      <c r="K145" s="170"/>
      <c r="L145" s="171"/>
      <c r="M145" s="172">
        <v>0.036</v>
      </c>
      <c r="N145" s="173"/>
      <c r="O145" s="174"/>
      <c r="P145" s="175"/>
      <c r="Q145" s="173"/>
      <c r="R145" s="173"/>
      <c r="S145" s="173"/>
      <c r="T145" s="176" t="s">
        <v>69</v>
      </c>
      <c r="U145" s="173"/>
      <c r="V145" s="173"/>
      <c r="W145" s="177"/>
    </row>
    <row r="146" spans="6:25" s="153" customFormat="1" ht="12" outlineLevel="2">
      <c r="F146" s="146">
        <v>5</v>
      </c>
      <c r="G146" s="147" t="s">
        <v>75</v>
      </c>
      <c r="H146" s="148" t="s">
        <v>203</v>
      </c>
      <c r="I146" s="149" t="s">
        <v>204</v>
      </c>
      <c r="J146" s="147" t="s">
        <v>72</v>
      </c>
      <c r="K146" s="150">
        <v>0.072</v>
      </c>
      <c r="L146" s="151">
        <v>0</v>
      </c>
      <c r="M146" s="150">
        <v>0.072</v>
      </c>
      <c r="N146" s="152"/>
      <c r="O146" s="152">
        <f>M146*N146</f>
        <v>0</v>
      </c>
      <c r="P146" s="152"/>
      <c r="Q146" s="152">
        <f>M146*P146</f>
        <v>0</v>
      </c>
      <c r="R146" s="152">
        <v>2.2</v>
      </c>
      <c r="S146" s="152">
        <f>M146*R146</f>
        <v>0.1584</v>
      </c>
      <c r="T146" s="152">
        <v>21</v>
      </c>
      <c r="U146" s="152">
        <f>O146*T146/100</f>
        <v>0</v>
      </c>
      <c r="V146" s="152">
        <f>U146+O146</f>
        <v>0</v>
      </c>
      <c r="W146" s="152"/>
      <c r="X146" s="152"/>
      <c r="Y146" s="152">
        <v>1</v>
      </c>
    </row>
    <row r="147" spans="6:23" s="153" customFormat="1" ht="36.75" customHeight="1" outlineLevel="2">
      <c r="F147" s="154"/>
      <c r="G147" s="155"/>
      <c r="H147" s="156" t="s">
        <v>67</v>
      </c>
      <c r="I147" s="178" t="s">
        <v>205</v>
      </c>
      <c r="J147" s="178"/>
      <c r="K147" s="178"/>
      <c r="L147" s="178"/>
      <c r="M147" s="178"/>
      <c r="N147" s="178"/>
      <c r="O147" s="178"/>
      <c r="P147" s="158"/>
      <c r="Q147" s="159"/>
      <c r="R147" s="158"/>
      <c r="S147" s="159"/>
      <c r="T147" s="160"/>
      <c r="U147" s="160"/>
      <c r="V147" s="160"/>
      <c r="W147" s="161"/>
    </row>
    <row r="148" spans="6:23" s="153" customFormat="1" ht="6" customHeight="1" outlineLevel="2">
      <c r="F148" s="154"/>
      <c r="G148" s="155"/>
      <c r="H148" s="162"/>
      <c r="I148" s="163"/>
      <c r="J148" s="163"/>
      <c r="K148" s="163"/>
      <c r="L148" s="163"/>
      <c r="M148" s="163"/>
      <c r="N148" s="163"/>
      <c r="O148" s="163"/>
      <c r="P148" s="158"/>
      <c r="Q148" s="159"/>
      <c r="R148" s="158"/>
      <c r="S148" s="159"/>
      <c r="T148" s="160"/>
      <c r="U148" s="160"/>
      <c r="V148" s="160"/>
      <c r="W148" s="161"/>
    </row>
    <row r="149" spans="6:23" s="164" customFormat="1" ht="10.5" outlineLevel="3">
      <c r="F149" s="165"/>
      <c r="G149" s="166"/>
      <c r="H149" s="167" t="str">
        <f>IF(AND(H148&lt;&gt;"Výkaz výměr:",I148=""),"Výkaz výměr:","")</f>
        <v>Výkaz výměr:</v>
      </c>
      <c r="I149" s="168" t="s">
        <v>206</v>
      </c>
      <c r="J149" s="169"/>
      <c r="K149" s="170"/>
      <c r="L149" s="171"/>
      <c r="M149" s="172">
        <v>0.072</v>
      </c>
      <c r="N149" s="173"/>
      <c r="O149" s="174"/>
      <c r="P149" s="175"/>
      <c r="Q149" s="173"/>
      <c r="R149" s="173"/>
      <c r="S149" s="173"/>
      <c r="T149" s="176" t="s">
        <v>69</v>
      </c>
      <c r="U149" s="173"/>
      <c r="V149" s="173"/>
      <c r="W149" s="177"/>
    </row>
    <row r="150" spans="6:25" s="153" customFormat="1" ht="12" outlineLevel="2">
      <c r="F150" s="146">
        <v>6</v>
      </c>
      <c r="G150" s="147" t="s">
        <v>75</v>
      </c>
      <c r="H150" s="148" t="s">
        <v>207</v>
      </c>
      <c r="I150" s="149" t="s">
        <v>208</v>
      </c>
      <c r="J150" s="147" t="s">
        <v>72</v>
      </c>
      <c r="K150" s="150">
        <v>0.768</v>
      </c>
      <c r="L150" s="151">
        <v>0</v>
      </c>
      <c r="M150" s="150">
        <v>0.768</v>
      </c>
      <c r="N150" s="152"/>
      <c r="O150" s="152">
        <f>M150*N150</f>
        <v>0</v>
      </c>
      <c r="P150" s="152"/>
      <c r="Q150" s="152">
        <f>M150*P150</f>
        <v>0</v>
      </c>
      <c r="R150" s="152">
        <v>2.2</v>
      </c>
      <c r="S150" s="152">
        <f>M150*R150</f>
        <v>1.6896000000000002</v>
      </c>
      <c r="T150" s="152">
        <v>21</v>
      </c>
      <c r="U150" s="152">
        <f>O150*T150/100</f>
        <v>0</v>
      </c>
      <c r="V150" s="152">
        <f>U150+O150</f>
        <v>0</v>
      </c>
      <c r="W150" s="152"/>
      <c r="X150" s="152"/>
      <c r="Y150" s="152">
        <v>1</v>
      </c>
    </row>
    <row r="151" spans="6:23" s="153" customFormat="1" ht="36.75" customHeight="1" outlineLevel="2">
      <c r="F151" s="154"/>
      <c r="G151" s="155"/>
      <c r="H151" s="156" t="s">
        <v>67</v>
      </c>
      <c r="I151" s="178" t="s">
        <v>209</v>
      </c>
      <c r="J151" s="178"/>
      <c r="K151" s="178"/>
      <c r="L151" s="178"/>
      <c r="M151" s="178"/>
      <c r="N151" s="178"/>
      <c r="O151" s="178"/>
      <c r="P151" s="158"/>
      <c r="Q151" s="159"/>
      <c r="R151" s="158"/>
      <c r="S151" s="159"/>
      <c r="T151" s="160"/>
      <c r="U151" s="160"/>
      <c r="V151" s="160"/>
      <c r="W151" s="161"/>
    </row>
    <row r="152" spans="6:23" s="153" customFormat="1" ht="6" customHeight="1" outlineLevel="2">
      <c r="F152" s="154"/>
      <c r="G152" s="155"/>
      <c r="H152" s="162"/>
      <c r="I152" s="163"/>
      <c r="J152" s="163"/>
      <c r="K152" s="163"/>
      <c r="L152" s="163"/>
      <c r="M152" s="163"/>
      <c r="N152" s="163"/>
      <c r="O152" s="163"/>
      <c r="P152" s="158"/>
      <c r="Q152" s="159"/>
      <c r="R152" s="158"/>
      <c r="S152" s="159"/>
      <c r="T152" s="160"/>
      <c r="U152" s="160"/>
      <c r="V152" s="160"/>
      <c r="W152" s="161"/>
    </row>
    <row r="153" spans="6:23" s="164" customFormat="1" ht="10.5" outlineLevel="3">
      <c r="F153" s="165"/>
      <c r="G153" s="166"/>
      <c r="H153" s="167" t="str">
        <f>IF(AND(H152&lt;&gt;"Výkaz výměr:",I152=""),"Výkaz výměr:","")</f>
        <v>Výkaz výměr:</v>
      </c>
      <c r="I153" s="168" t="s">
        <v>210</v>
      </c>
      <c r="J153" s="169"/>
      <c r="K153" s="170"/>
      <c r="L153" s="171"/>
      <c r="M153" s="172">
        <v>0.768</v>
      </c>
      <c r="N153" s="173"/>
      <c r="O153" s="174"/>
      <c r="P153" s="175"/>
      <c r="Q153" s="173"/>
      <c r="R153" s="173"/>
      <c r="S153" s="173"/>
      <c r="T153" s="176" t="s">
        <v>69</v>
      </c>
      <c r="U153" s="173"/>
      <c r="V153" s="173"/>
      <c r="W153" s="177"/>
    </row>
    <row r="154" spans="6:25" s="153" customFormat="1" ht="12" outlineLevel="2">
      <c r="F154" s="146">
        <v>7</v>
      </c>
      <c r="G154" s="147" t="s">
        <v>75</v>
      </c>
      <c r="H154" s="148" t="s">
        <v>211</v>
      </c>
      <c r="I154" s="149" t="s">
        <v>212</v>
      </c>
      <c r="J154" s="147" t="s">
        <v>102</v>
      </c>
      <c r="K154" s="150">
        <v>7.975</v>
      </c>
      <c r="L154" s="151">
        <v>0</v>
      </c>
      <c r="M154" s="150">
        <v>7.975</v>
      </c>
      <c r="N154" s="152"/>
      <c r="O154" s="152">
        <f>M154*N154</f>
        <v>0</v>
      </c>
      <c r="P154" s="152"/>
      <c r="Q154" s="152">
        <f>M154*P154</f>
        <v>0</v>
      </c>
      <c r="R154" s="152">
        <v>0.05</v>
      </c>
      <c r="S154" s="152">
        <f>M154*R154</f>
        <v>0.39875</v>
      </c>
      <c r="T154" s="152">
        <v>21</v>
      </c>
      <c r="U154" s="152">
        <f>O154*T154/100</f>
        <v>0</v>
      </c>
      <c r="V154" s="152">
        <f>U154+O154</f>
        <v>0</v>
      </c>
      <c r="W154" s="152"/>
      <c r="X154" s="152"/>
      <c r="Y154" s="152">
        <v>1</v>
      </c>
    </row>
    <row r="155" spans="6:23" s="153" customFormat="1" ht="55.5" customHeight="1" outlineLevel="2">
      <c r="F155" s="154"/>
      <c r="G155" s="155"/>
      <c r="H155" s="156" t="s">
        <v>67</v>
      </c>
      <c r="I155" s="178" t="s">
        <v>213</v>
      </c>
      <c r="J155" s="178"/>
      <c r="K155" s="178"/>
      <c r="L155" s="178"/>
      <c r="M155" s="178"/>
      <c r="N155" s="178"/>
      <c r="O155" s="178"/>
      <c r="P155" s="158"/>
      <c r="Q155" s="159"/>
      <c r="R155" s="158"/>
      <c r="S155" s="159"/>
      <c r="T155" s="160"/>
      <c r="U155" s="160"/>
      <c r="V155" s="160"/>
      <c r="W155" s="161"/>
    </row>
    <row r="156" spans="6:23" s="153" customFormat="1" ht="6" customHeight="1" outlineLevel="2">
      <c r="F156" s="154"/>
      <c r="G156" s="155"/>
      <c r="H156" s="162"/>
      <c r="I156" s="163"/>
      <c r="J156" s="163"/>
      <c r="K156" s="163"/>
      <c r="L156" s="163"/>
      <c r="M156" s="163"/>
      <c r="N156" s="163"/>
      <c r="O156" s="163"/>
      <c r="P156" s="158"/>
      <c r="Q156" s="159"/>
      <c r="R156" s="158"/>
      <c r="S156" s="159"/>
      <c r="T156" s="160"/>
      <c r="U156" s="160"/>
      <c r="V156" s="160"/>
      <c r="W156" s="161"/>
    </row>
    <row r="157" spans="6:23" s="164" customFormat="1" ht="10.5" outlineLevel="3">
      <c r="F157" s="165"/>
      <c r="G157" s="166"/>
      <c r="H157" s="167" t="str">
        <f>IF(AND(H156&lt;&gt;"Výkaz výměr:",I156=""),"Výkaz výměr:","")</f>
        <v>Výkaz výměr:</v>
      </c>
      <c r="I157" s="168" t="s">
        <v>185</v>
      </c>
      <c r="J157" s="169"/>
      <c r="K157" s="170"/>
      <c r="L157" s="171"/>
      <c r="M157" s="172">
        <v>1.575</v>
      </c>
      <c r="N157" s="173"/>
      <c r="O157" s="174"/>
      <c r="P157" s="175"/>
      <c r="Q157" s="173"/>
      <c r="R157" s="173"/>
      <c r="S157" s="173"/>
      <c r="T157" s="176" t="s">
        <v>69</v>
      </c>
      <c r="U157" s="173"/>
      <c r="V157" s="173"/>
      <c r="W157" s="177"/>
    </row>
    <row r="158" spans="6:23" s="164" customFormat="1" ht="10.5" outlineLevel="3">
      <c r="F158" s="165"/>
      <c r="G158" s="166"/>
      <c r="H158" s="167">
        <f>IF(AND(H157&lt;&gt;"Výkaz výměr:",I157=""),"Výkaz výměr:","")</f>
      </c>
      <c r="I158" s="168" t="s">
        <v>214</v>
      </c>
      <c r="J158" s="169"/>
      <c r="K158" s="170"/>
      <c r="L158" s="171"/>
      <c r="M158" s="172">
        <v>6.4</v>
      </c>
      <c r="N158" s="173"/>
      <c r="O158" s="174"/>
      <c r="P158" s="175"/>
      <c r="Q158" s="173"/>
      <c r="R158" s="173"/>
      <c r="S158" s="173"/>
      <c r="T158" s="176" t="s">
        <v>69</v>
      </c>
      <c r="U158" s="173"/>
      <c r="V158" s="173"/>
      <c r="W158" s="177"/>
    </row>
    <row r="159" spans="6:25" s="153" customFormat="1" ht="12" outlineLevel="2">
      <c r="F159" s="146">
        <v>8</v>
      </c>
      <c r="G159" s="147" t="s">
        <v>75</v>
      </c>
      <c r="H159" s="148" t="s">
        <v>215</v>
      </c>
      <c r="I159" s="149" t="s">
        <v>216</v>
      </c>
      <c r="J159" s="147" t="s">
        <v>189</v>
      </c>
      <c r="K159" s="150">
        <v>1</v>
      </c>
      <c r="L159" s="151">
        <v>0</v>
      </c>
      <c r="M159" s="150">
        <v>1</v>
      </c>
      <c r="N159" s="152"/>
      <c r="O159" s="152">
        <f>M159*N159</f>
        <v>0</v>
      </c>
      <c r="P159" s="152"/>
      <c r="Q159" s="152">
        <f>M159*P159</f>
        <v>0</v>
      </c>
      <c r="R159" s="152">
        <v>0.11</v>
      </c>
      <c r="S159" s="152">
        <f>M159*R159</f>
        <v>0.11</v>
      </c>
      <c r="T159" s="152">
        <v>21</v>
      </c>
      <c r="U159" s="152">
        <f>O159*T159/100</f>
        <v>0</v>
      </c>
      <c r="V159" s="152">
        <f>U159+O159</f>
        <v>0</v>
      </c>
      <c r="W159" s="152"/>
      <c r="X159" s="152"/>
      <c r="Y159" s="152">
        <v>1</v>
      </c>
    </row>
    <row r="160" spans="6:23" s="153" customFormat="1" ht="27.75" customHeight="1" outlineLevel="2">
      <c r="F160" s="154"/>
      <c r="G160" s="155"/>
      <c r="H160" s="156" t="s">
        <v>67</v>
      </c>
      <c r="I160" s="178" t="s">
        <v>217</v>
      </c>
      <c r="J160" s="178"/>
      <c r="K160" s="178"/>
      <c r="L160" s="178"/>
      <c r="M160" s="178"/>
      <c r="N160" s="178"/>
      <c r="O160" s="178"/>
      <c r="P160" s="158"/>
      <c r="Q160" s="159"/>
      <c r="R160" s="158"/>
      <c r="S160" s="159"/>
      <c r="T160" s="160"/>
      <c r="U160" s="160"/>
      <c r="V160" s="160"/>
      <c r="W160" s="161"/>
    </row>
    <row r="161" spans="6:23" s="153" customFormat="1" ht="6" customHeight="1" outlineLevel="2">
      <c r="F161" s="154"/>
      <c r="G161" s="155"/>
      <c r="H161" s="162"/>
      <c r="I161" s="163"/>
      <c r="J161" s="163"/>
      <c r="K161" s="163"/>
      <c r="L161" s="163"/>
      <c r="M161" s="163"/>
      <c r="N161" s="163"/>
      <c r="O161" s="163"/>
      <c r="P161" s="158"/>
      <c r="Q161" s="159"/>
      <c r="R161" s="158"/>
      <c r="S161" s="159"/>
      <c r="T161" s="160"/>
      <c r="U161" s="160"/>
      <c r="V161" s="160"/>
      <c r="W161" s="161"/>
    </row>
    <row r="162" spans="6:23" s="164" customFormat="1" ht="10.5" outlineLevel="3">
      <c r="F162" s="165"/>
      <c r="G162" s="166"/>
      <c r="H162" s="167" t="str">
        <f>IF(AND(H161&lt;&gt;"Výkaz výměr:",I161=""),"Výkaz výměr:","")</f>
        <v>Výkaz výměr:</v>
      </c>
      <c r="I162" s="168" t="s">
        <v>218</v>
      </c>
      <c r="J162" s="169"/>
      <c r="K162" s="170"/>
      <c r="L162" s="171"/>
      <c r="M162" s="172">
        <v>1</v>
      </c>
      <c r="N162" s="173"/>
      <c r="O162" s="174"/>
      <c r="P162" s="175"/>
      <c r="Q162" s="173"/>
      <c r="R162" s="173"/>
      <c r="S162" s="173"/>
      <c r="T162" s="176" t="s">
        <v>69</v>
      </c>
      <c r="U162" s="173"/>
      <c r="V162" s="173"/>
      <c r="W162" s="177"/>
    </row>
    <row r="163" spans="6:25" s="153" customFormat="1" ht="12" outlineLevel="2">
      <c r="F163" s="146">
        <v>9</v>
      </c>
      <c r="G163" s="147" t="s">
        <v>75</v>
      </c>
      <c r="H163" s="148" t="s">
        <v>219</v>
      </c>
      <c r="I163" s="149" t="s">
        <v>220</v>
      </c>
      <c r="J163" s="147" t="s">
        <v>189</v>
      </c>
      <c r="K163" s="150">
        <v>2</v>
      </c>
      <c r="L163" s="151">
        <v>0</v>
      </c>
      <c r="M163" s="150">
        <v>2</v>
      </c>
      <c r="N163" s="152"/>
      <c r="O163" s="152">
        <f>M163*N163</f>
        <v>0</v>
      </c>
      <c r="P163" s="152"/>
      <c r="Q163" s="152">
        <f>M163*P163</f>
        <v>0</v>
      </c>
      <c r="R163" s="152">
        <v>0.03</v>
      </c>
      <c r="S163" s="152">
        <f>M163*R163</f>
        <v>0.06</v>
      </c>
      <c r="T163" s="152">
        <v>21</v>
      </c>
      <c r="U163" s="152">
        <f>O163*T163/100</f>
        <v>0</v>
      </c>
      <c r="V163" s="152">
        <f>U163+O163</f>
        <v>0</v>
      </c>
      <c r="W163" s="152"/>
      <c r="X163" s="152"/>
      <c r="Y163" s="152">
        <v>1</v>
      </c>
    </row>
    <row r="164" spans="6:23" s="153" customFormat="1" ht="36.75" customHeight="1" outlineLevel="2">
      <c r="F164" s="154"/>
      <c r="G164" s="155"/>
      <c r="H164" s="156" t="s">
        <v>67</v>
      </c>
      <c r="I164" s="178" t="s">
        <v>221</v>
      </c>
      <c r="J164" s="178"/>
      <c r="K164" s="178"/>
      <c r="L164" s="178"/>
      <c r="M164" s="178"/>
      <c r="N164" s="178"/>
      <c r="O164" s="178"/>
      <c r="P164" s="158"/>
      <c r="Q164" s="159"/>
      <c r="R164" s="158"/>
      <c r="S164" s="159"/>
      <c r="T164" s="160"/>
      <c r="U164" s="160"/>
      <c r="V164" s="160"/>
      <c r="W164" s="161"/>
    </row>
    <row r="165" spans="6:23" s="153" customFormat="1" ht="6" customHeight="1" outlineLevel="2">
      <c r="F165" s="154"/>
      <c r="G165" s="155"/>
      <c r="H165" s="162"/>
      <c r="I165" s="163"/>
      <c r="J165" s="163"/>
      <c r="K165" s="163"/>
      <c r="L165" s="163"/>
      <c r="M165" s="163"/>
      <c r="N165" s="163"/>
      <c r="O165" s="163"/>
      <c r="P165" s="158"/>
      <c r="Q165" s="159"/>
      <c r="R165" s="158"/>
      <c r="S165" s="159"/>
      <c r="T165" s="160"/>
      <c r="U165" s="160"/>
      <c r="V165" s="160"/>
      <c r="W165" s="161"/>
    </row>
    <row r="166" spans="6:23" s="164" customFormat="1" ht="10.5" outlineLevel="3">
      <c r="F166" s="165"/>
      <c r="G166" s="166"/>
      <c r="H166" s="167" t="str">
        <f>IF(AND(H165&lt;&gt;"Výkaz výměr:",I165=""),"Výkaz výměr:","")</f>
        <v>Výkaz výměr:</v>
      </c>
      <c r="I166" s="168" t="s">
        <v>222</v>
      </c>
      <c r="J166" s="169"/>
      <c r="K166" s="170"/>
      <c r="L166" s="171"/>
      <c r="M166" s="172">
        <v>2</v>
      </c>
      <c r="N166" s="173"/>
      <c r="O166" s="174"/>
      <c r="P166" s="175"/>
      <c r="Q166" s="173"/>
      <c r="R166" s="173"/>
      <c r="S166" s="173"/>
      <c r="T166" s="176" t="s">
        <v>69</v>
      </c>
      <c r="U166" s="173"/>
      <c r="V166" s="173"/>
      <c r="W166" s="177"/>
    </row>
    <row r="167" spans="6:25" s="153" customFormat="1" ht="12" outlineLevel="2">
      <c r="F167" s="146">
        <v>10</v>
      </c>
      <c r="G167" s="147" t="s">
        <v>75</v>
      </c>
      <c r="H167" s="148" t="s">
        <v>223</v>
      </c>
      <c r="I167" s="149" t="s">
        <v>224</v>
      </c>
      <c r="J167" s="147" t="s">
        <v>125</v>
      </c>
      <c r="K167" s="150">
        <v>10.656398</v>
      </c>
      <c r="L167" s="151">
        <v>0</v>
      </c>
      <c r="M167" s="150">
        <v>10.656398</v>
      </c>
      <c r="N167" s="152"/>
      <c r="O167" s="152">
        <f>M167*N167</f>
        <v>0</v>
      </c>
      <c r="P167" s="152"/>
      <c r="Q167" s="152">
        <f>M167*P167</f>
        <v>0</v>
      </c>
      <c r="R167" s="152"/>
      <c r="S167" s="152">
        <f>M167*R167</f>
        <v>0</v>
      </c>
      <c r="T167" s="152">
        <v>21</v>
      </c>
      <c r="U167" s="152">
        <f>O167*T167/100</f>
        <v>0</v>
      </c>
      <c r="V167" s="152">
        <f>U167+O167</f>
        <v>0</v>
      </c>
      <c r="W167" s="152"/>
      <c r="X167" s="152"/>
      <c r="Y167" s="152">
        <v>1</v>
      </c>
    </row>
    <row r="168" spans="6:23" s="153" customFormat="1" ht="18.75" customHeight="1" outlineLevel="2">
      <c r="F168" s="154"/>
      <c r="G168" s="155"/>
      <c r="H168" s="156" t="s">
        <v>67</v>
      </c>
      <c r="I168" s="178" t="s">
        <v>225</v>
      </c>
      <c r="J168" s="178"/>
      <c r="K168" s="178"/>
      <c r="L168" s="178"/>
      <c r="M168" s="178"/>
      <c r="N168" s="178"/>
      <c r="O168" s="178"/>
      <c r="P168" s="158"/>
      <c r="Q168" s="159"/>
      <c r="R168" s="158"/>
      <c r="S168" s="159"/>
      <c r="T168" s="160"/>
      <c r="U168" s="160"/>
      <c r="V168" s="160"/>
      <c r="W168" s="161"/>
    </row>
    <row r="169" spans="6:23" s="153" customFormat="1" ht="6" customHeight="1" outlineLevel="2">
      <c r="F169" s="154"/>
      <c r="G169" s="155"/>
      <c r="H169" s="162"/>
      <c r="I169" s="163"/>
      <c r="J169" s="163"/>
      <c r="K169" s="163"/>
      <c r="L169" s="163"/>
      <c r="M169" s="163"/>
      <c r="N169" s="163"/>
      <c r="O169" s="163"/>
      <c r="P169" s="158"/>
      <c r="Q169" s="159"/>
      <c r="R169" s="158"/>
      <c r="S169" s="159"/>
      <c r="T169" s="160"/>
      <c r="U169" s="160"/>
      <c r="V169" s="160"/>
      <c r="W169" s="161"/>
    </row>
    <row r="170" spans="6:25" s="153" customFormat="1" ht="12" outlineLevel="2">
      <c r="F170" s="146">
        <v>11</v>
      </c>
      <c r="G170" s="147" t="s">
        <v>75</v>
      </c>
      <c r="H170" s="148" t="s">
        <v>226</v>
      </c>
      <c r="I170" s="149" t="s">
        <v>227</v>
      </c>
      <c r="J170" s="147" t="s">
        <v>125</v>
      </c>
      <c r="K170" s="150">
        <v>255.74400000000003</v>
      </c>
      <c r="L170" s="151">
        <v>0</v>
      </c>
      <c r="M170" s="150">
        <v>255.74400000000003</v>
      </c>
      <c r="N170" s="152"/>
      <c r="O170" s="152">
        <f>M170*N170</f>
        <v>0</v>
      </c>
      <c r="P170" s="152"/>
      <c r="Q170" s="152">
        <f>M170*P170</f>
        <v>0</v>
      </c>
      <c r="R170" s="152"/>
      <c r="S170" s="152">
        <f>M170*R170</f>
        <v>0</v>
      </c>
      <c r="T170" s="152">
        <v>21</v>
      </c>
      <c r="U170" s="152">
        <f>O170*T170/100</f>
        <v>0</v>
      </c>
      <c r="V170" s="152">
        <f>U170+O170</f>
        <v>0</v>
      </c>
      <c r="W170" s="152"/>
      <c r="X170" s="152"/>
      <c r="Y170" s="152">
        <v>1</v>
      </c>
    </row>
    <row r="171" spans="6:23" s="153" customFormat="1" ht="18.75" customHeight="1" outlineLevel="2">
      <c r="F171" s="154"/>
      <c r="G171" s="155"/>
      <c r="H171" s="156" t="s">
        <v>67</v>
      </c>
      <c r="I171" s="178" t="s">
        <v>228</v>
      </c>
      <c r="J171" s="178"/>
      <c r="K171" s="178"/>
      <c r="L171" s="178"/>
      <c r="M171" s="178"/>
      <c r="N171" s="178"/>
      <c r="O171" s="178"/>
      <c r="P171" s="158"/>
      <c r="Q171" s="159"/>
      <c r="R171" s="158"/>
      <c r="S171" s="159"/>
      <c r="T171" s="160"/>
      <c r="U171" s="160"/>
      <c r="V171" s="160"/>
      <c r="W171" s="161"/>
    </row>
    <row r="172" spans="6:23" s="153" customFormat="1" ht="6" customHeight="1" outlineLevel="2">
      <c r="F172" s="154"/>
      <c r="G172" s="155"/>
      <c r="H172" s="162"/>
      <c r="I172" s="163"/>
      <c r="J172" s="163"/>
      <c r="K172" s="163"/>
      <c r="L172" s="163"/>
      <c r="M172" s="163"/>
      <c r="N172" s="163"/>
      <c r="O172" s="163"/>
      <c r="P172" s="158"/>
      <c r="Q172" s="159"/>
      <c r="R172" s="158"/>
      <c r="S172" s="159"/>
      <c r="T172" s="160"/>
      <c r="U172" s="160"/>
      <c r="V172" s="160"/>
      <c r="W172" s="161"/>
    </row>
    <row r="173" spans="6:23" s="164" customFormat="1" ht="10.5" outlineLevel="3">
      <c r="F173" s="165"/>
      <c r="G173" s="166"/>
      <c r="H173" s="167" t="str">
        <f>IF(AND(H172&lt;&gt;"Výkaz výměr:",I172=""),"Výkaz výměr:","")</f>
        <v>Výkaz výměr:</v>
      </c>
      <c r="I173" s="168" t="s">
        <v>229</v>
      </c>
      <c r="J173" s="169"/>
      <c r="K173" s="170"/>
      <c r="L173" s="171"/>
      <c r="M173" s="172">
        <v>255.74400000000003</v>
      </c>
      <c r="N173" s="173"/>
      <c r="O173" s="174"/>
      <c r="P173" s="175"/>
      <c r="Q173" s="173"/>
      <c r="R173" s="173"/>
      <c r="S173" s="173"/>
      <c r="T173" s="176" t="s">
        <v>69</v>
      </c>
      <c r="U173" s="173"/>
      <c r="V173" s="173"/>
      <c r="W173" s="177"/>
    </row>
    <row r="174" spans="6:25" s="153" customFormat="1" ht="12" outlineLevel="2">
      <c r="F174" s="146">
        <v>12</v>
      </c>
      <c r="G174" s="147" t="s">
        <v>75</v>
      </c>
      <c r="H174" s="148" t="s">
        <v>230</v>
      </c>
      <c r="I174" s="149" t="s">
        <v>231</v>
      </c>
      <c r="J174" s="147" t="s">
        <v>125</v>
      </c>
      <c r="K174" s="150">
        <v>10.656398</v>
      </c>
      <c r="L174" s="151">
        <v>0</v>
      </c>
      <c r="M174" s="150">
        <v>10.656398</v>
      </c>
      <c r="N174" s="152"/>
      <c r="O174" s="152">
        <f>M174*N174</f>
        <v>0</v>
      </c>
      <c r="P174" s="152"/>
      <c r="Q174" s="152">
        <f>M174*P174</f>
        <v>0</v>
      </c>
      <c r="R174" s="152"/>
      <c r="S174" s="152">
        <f>M174*R174</f>
        <v>0</v>
      </c>
      <c r="T174" s="152">
        <v>21</v>
      </c>
      <c r="U174" s="152">
        <f>O174*T174/100</f>
        <v>0</v>
      </c>
      <c r="V174" s="152">
        <f>U174+O174</f>
        <v>0</v>
      </c>
      <c r="W174" s="152"/>
      <c r="X174" s="152"/>
      <c r="Y174" s="152">
        <v>1</v>
      </c>
    </row>
    <row r="175" spans="6:23" s="153" customFormat="1" ht="18.75" customHeight="1" outlineLevel="2">
      <c r="F175" s="154"/>
      <c r="G175" s="155"/>
      <c r="H175" s="156" t="s">
        <v>67</v>
      </c>
      <c r="I175" s="178" t="s">
        <v>232</v>
      </c>
      <c r="J175" s="178"/>
      <c r="K175" s="178"/>
      <c r="L175" s="178"/>
      <c r="M175" s="178"/>
      <c r="N175" s="178"/>
      <c r="O175" s="178"/>
      <c r="P175" s="158"/>
      <c r="Q175" s="159"/>
      <c r="R175" s="158"/>
      <c r="S175" s="159"/>
      <c r="T175" s="160"/>
      <c r="U175" s="160"/>
      <c r="V175" s="160"/>
      <c r="W175" s="161"/>
    </row>
    <row r="176" spans="6:23" s="153" customFormat="1" ht="6" customHeight="1" outlineLevel="2">
      <c r="F176" s="154"/>
      <c r="G176" s="155"/>
      <c r="H176" s="162"/>
      <c r="I176" s="163"/>
      <c r="J176" s="163"/>
      <c r="K176" s="163"/>
      <c r="L176" s="163"/>
      <c r="M176" s="163"/>
      <c r="N176" s="163"/>
      <c r="O176" s="163"/>
      <c r="P176" s="158"/>
      <c r="Q176" s="159"/>
      <c r="R176" s="158"/>
      <c r="S176" s="159"/>
      <c r="T176" s="160"/>
      <c r="U176" s="160"/>
      <c r="V176" s="160"/>
      <c r="W176" s="161"/>
    </row>
    <row r="177" spans="6:25" s="153" customFormat="1" ht="12" outlineLevel="2">
      <c r="F177" s="146">
        <v>13</v>
      </c>
      <c r="G177" s="147" t="s">
        <v>75</v>
      </c>
      <c r="H177" s="148" t="s">
        <v>233</v>
      </c>
      <c r="I177" s="149" t="s">
        <v>234</v>
      </c>
      <c r="J177" s="147" t="s">
        <v>125</v>
      </c>
      <c r="K177" s="150">
        <v>21.312</v>
      </c>
      <c r="L177" s="151">
        <v>0</v>
      </c>
      <c r="M177" s="150">
        <v>21.312</v>
      </c>
      <c r="N177" s="152"/>
      <c r="O177" s="152">
        <f>M177*N177</f>
        <v>0</v>
      </c>
      <c r="P177" s="152"/>
      <c r="Q177" s="152">
        <f>M177*P177</f>
        <v>0</v>
      </c>
      <c r="R177" s="152"/>
      <c r="S177" s="152">
        <f>M177*R177</f>
        <v>0</v>
      </c>
      <c r="T177" s="152">
        <v>21</v>
      </c>
      <c r="U177" s="152">
        <f>O177*T177/100</f>
        <v>0</v>
      </c>
      <c r="V177" s="152">
        <f>U177+O177</f>
        <v>0</v>
      </c>
      <c r="W177" s="152"/>
      <c r="X177" s="152"/>
      <c r="Y177" s="152">
        <v>1</v>
      </c>
    </row>
    <row r="178" spans="6:23" s="153" customFormat="1" ht="18.75" customHeight="1" outlineLevel="2">
      <c r="F178" s="154"/>
      <c r="G178" s="155"/>
      <c r="H178" s="156" t="s">
        <v>67</v>
      </c>
      <c r="I178" s="178" t="s">
        <v>235</v>
      </c>
      <c r="J178" s="178"/>
      <c r="K178" s="178"/>
      <c r="L178" s="178"/>
      <c r="M178" s="178"/>
      <c r="N178" s="178"/>
      <c r="O178" s="178"/>
      <c r="P178" s="158"/>
      <c r="Q178" s="159"/>
      <c r="R178" s="158"/>
      <c r="S178" s="159"/>
      <c r="T178" s="160"/>
      <c r="U178" s="160"/>
      <c r="V178" s="160"/>
      <c r="W178" s="161"/>
    </row>
    <row r="179" spans="6:23" s="153" customFormat="1" ht="6" customHeight="1" outlineLevel="2">
      <c r="F179" s="154"/>
      <c r="G179" s="155"/>
      <c r="H179" s="162"/>
      <c r="I179" s="163"/>
      <c r="J179" s="163"/>
      <c r="K179" s="163"/>
      <c r="L179" s="163"/>
      <c r="M179" s="163"/>
      <c r="N179" s="163"/>
      <c r="O179" s="163"/>
      <c r="P179" s="158"/>
      <c r="Q179" s="159"/>
      <c r="R179" s="158"/>
      <c r="S179" s="159"/>
      <c r="T179" s="160"/>
      <c r="U179" s="160"/>
      <c r="V179" s="160"/>
      <c r="W179" s="161"/>
    </row>
    <row r="180" spans="6:23" s="164" customFormat="1" ht="10.5" outlineLevel="3">
      <c r="F180" s="165"/>
      <c r="G180" s="166"/>
      <c r="H180" s="167" t="str">
        <f>IF(AND(H179&lt;&gt;"Výkaz výměr:",I179=""),"Výkaz výměr:","")</f>
        <v>Výkaz výměr:</v>
      </c>
      <c r="I180" s="168" t="s">
        <v>236</v>
      </c>
      <c r="J180" s="169"/>
      <c r="K180" s="170"/>
      <c r="L180" s="171"/>
      <c r="M180" s="172">
        <v>21.312</v>
      </c>
      <c r="N180" s="173"/>
      <c r="O180" s="174"/>
      <c r="P180" s="175"/>
      <c r="Q180" s="173"/>
      <c r="R180" s="173"/>
      <c r="S180" s="173"/>
      <c r="T180" s="176" t="s">
        <v>69</v>
      </c>
      <c r="U180" s="173"/>
      <c r="V180" s="173"/>
      <c r="W180" s="177"/>
    </row>
    <row r="181" spans="6:25" s="153" customFormat="1" ht="12" outlineLevel="2">
      <c r="F181" s="146">
        <v>14</v>
      </c>
      <c r="G181" s="147" t="s">
        <v>75</v>
      </c>
      <c r="H181" s="148" t="s">
        <v>237</v>
      </c>
      <c r="I181" s="149" t="s">
        <v>238</v>
      </c>
      <c r="J181" s="147" t="s">
        <v>125</v>
      </c>
      <c r="K181" s="150">
        <v>10.656</v>
      </c>
      <c r="L181" s="151">
        <v>0</v>
      </c>
      <c r="M181" s="150">
        <v>10.656</v>
      </c>
      <c r="N181" s="152"/>
      <c r="O181" s="152">
        <f>M181*N181</f>
        <v>0</v>
      </c>
      <c r="P181" s="152"/>
      <c r="Q181" s="152">
        <f>M181*P181</f>
        <v>0</v>
      </c>
      <c r="R181" s="152"/>
      <c r="S181" s="152">
        <f>M181*R181</f>
        <v>0</v>
      </c>
      <c r="T181" s="152">
        <v>21</v>
      </c>
      <c r="U181" s="152">
        <f>O181*T181/100</f>
        <v>0</v>
      </c>
      <c r="V181" s="152">
        <f>U181+O181</f>
        <v>0</v>
      </c>
      <c r="W181" s="152"/>
      <c r="X181" s="152"/>
      <c r="Y181" s="152">
        <v>1</v>
      </c>
    </row>
    <row r="182" spans="6:23" s="153" customFormat="1" ht="18.75" customHeight="1" outlineLevel="2">
      <c r="F182" s="154"/>
      <c r="G182" s="155"/>
      <c r="H182" s="156" t="s">
        <v>67</v>
      </c>
      <c r="I182" s="178" t="s">
        <v>239</v>
      </c>
      <c r="J182" s="178"/>
      <c r="K182" s="178"/>
      <c r="L182" s="178"/>
      <c r="M182" s="178"/>
      <c r="N182" s="178"/>
      <c r="O182" s="178"/>
      <c r="P182" s="158"/>
      <c r="Q182" s="159"/>
      <c r="R182" s="158"/>
      <c r="S182" s="159"/>
      <c r="T182" s="160"/>
      <c r="U182" s="160"/>
      <c r="V182" s="160"/>
      <c r="W182" s="161"/>
    </row>
    <row r="183" spans="6:23" s="153" customFormat="1" ht="6" customHeight="1" outlineLevel="2">
      <c r="F183" s="154"/>
      <c r="G183" s="155"/>
      <c r="H183" s="162"/>
      <c r="I183" s="163"/>
      <c r="J183" s="163"/>
      <c r="K183" s="163"/>
      <c r="L183" s="163"/>
      <c r="M183" s="163"/>
      <c r="N183" s="163"/>
      <c r="O183" s="163"/>
      <c r="P183" s="158"/>
      <c r="Q183" s="159"/>
      <c r="R183" s="158"/>
      <c r="S183" s="159"/>
      <c r="T183" s="160"/>
      <c r="U183" s="160"/>
      <c r="V183" s="160"/>
      <c r="W183" s="161"/>
    </row>
    <row r="184" spans="6:23" s="179" customFormat="1" ht="12.75" customHeight="1" outlineLevel="2">
      <c r="F184" s="180"/>
      <c r="G184" s="181"/>
      <c r="H184" s="181"/>
      <c r="I184" s="182"/>
      <c r="J184" s="181"/>
      <c r="K184" s="183"/>
      <c r="L184" s="184"/>
      <c r="M184" s="183"/>
      <c r="N184" s="184"/>
      <c r="O184" s="185"/>
      <c r="P184" s="186"/>
      <c r="Q184" s="184"/>
      <c r="R184" s="184"/>
      <c r="S184" s="184"/>
      <c r="T184" s="187" t="s">
        <v>69</v>
      </c>
      <c r="U184" s="184"/>
      <c r="V184" s="184"/>
      <c r="W184" s="184"/>
    </row>
    <row r="185" spans="6:25" s="135" customFormat="1" ht="16.5" customHeight="1" outlineLevel="1">
      <c r="F185" s="136"/>
      <c r="G185" s="137"/>
      <c r="H185" s="138"/>
      <c r="I185" s="138" t="s">
        <v>240</v>
      </c>
      <c r="J185" s="137"/>
      <c r="K185" s="139"/>
      <c r="L185" s="140"/>
      <c r="M185" s="139"/>
      <c r="N185" s="140"/>
      <c r="O185" s="141">
        <f>SUBTOTAL(9,O186:O189)</f>
        <v>0</v>
      </c>
      <c r="P185" s="142"/>
      <c r="Q185" s="141">
        <f>SUBTOTAL(9,Q186:Q189)</f>
        <v>0</v>
      </c>
      <c r="R185" s="140"/>
      <c r="S185" s="141">
        <f>SUBTOTAL(9,S186:S189)</f>
        <v>0</v>
      </c>
      <c r="T185" s="143"/>
      <c r="U185" s="141">
        <f>SUBTOTAL(9,U186:U189)</f>
        <v>0</v>
      </c>
      <c r="V185" s="141">
        <f>SUBTOTAL(9,V186:V189)</f>
        <v>0</v>
      </c>
      <c r="W185" s="144"/>
      <c r="Y185" s="141">
        <f>SUBTOTAL(9,Y186:Y189)</f>
        <v>1</v>
      </c>
    </row>
    <row r="186" spans="6:25" s="153" customFormat="1" ht="12" outlineLevel="2">
      <c r="F186" s="146">
        <v>1</v>
      </c>
      <c r="G186" s="147" t="s">
        <v>75</v>
      </c>
      <c r="H186" s="148" t="s">
        <v>241</v>
      </c>
      <c r="I186" s="149" t="s">
        <v>242</v>
      </c>
      <c r="J186" s="147" t="s">
        <v>125</v>
      </c>
      <c r="K186" s="150">
        <v>50.11992682</v>
      </c>
      <c r="L186" s="151">
        <v>0</v>
      </c>
      <c r="M186" s="150">
        <v>50.11992682</v>
      </c>
      <c r="N186" s="152"/>
      <c r="O186" s="152">
        <f>M186*N186</f>
        <v>0</v>
      </c>
      <c r="P186" s="152"/>
      <c r="Q186" s="152">
        <f>M186*P186</f>
        <v>0</v>
      </c>
      <c r="R186" s="152"/>
      <c r="S186" s="152">
        <f>M186*R186</f>
        <v>0</v>
      </c>
      <c r="T186" s="152">
        <v>21</v>
      </c>
      <c r="U186" s="152">
        <f>O186*T186/100</f>
        <v>0</v>
      </c>
      <c r="V186" s="152">
        <f>U186+O186</f>
        <v>0</v>
      </c>
      <c r="W186" s="152"/>
      <c r="X186" s="152"/>
      <c r="Y186" s="152">
        <v>1</v>
      </c>
    </row>
    <row r="187" spans="6:23" s="153" customFormat="1" ht="55.5" customHeight="1" outlineLevel="2">
      <c r="F187" s="154"/>
      <c r="G187" s="155"/>
      <c r="H187" s="156" t="s">
        <v>67</v>
      </c>
      <c r="I187" s="178" t="s">
        <v>243</v>
      </c>
      <c r="J187" s="178"/>
      <c r="K187" s="178"/>
      <c r="L187" s="178"/>
      <c r="M187" s="178"/>
      <c r="N187" s="178"/>
      <c r="O187" s="178"/>
      <c r="P187" s="158"/>
      <c r="Q187" s="159"/>
      <c r="R187" s="158"/>
      <c r="S187" s="159"/>
      <c r="T187" s="160"/>
      <c r="U187" s="160"/>
      <c r="V187" s="160"/>
      <c r="W187" s="161"/>
    </row>
    <row r="188" spans="6:23" s="153" customFormat="1" ht="6" customHeight="1" outlineLevel="2">
      <c r="F188" s="154"/>
      <c r="G188" s="155"/>
      <c r="H188" s="162"/>
      <c r="I188" s="163"/>
      <c r="J188" s="163"/>
      <c r="K188" s="163"/>
      <c r="L188" s="163"/>
      <c r="M188" s="163"/>
      <c r="N188" s="163"/>
      <c r="O188" s="163"/>
      <c r="P188" s="158"/>
      <c r="Q188" s="159"/>
      <c r="R188" s="158"/>
      <c r="S188" s="159"/>
      <c r="T188" s="160"/>
      <c r="U188" s="160"/>
      <c r="V188" s="160"/>
      <c r="W188" s="161"/>
    </row>
    <row r="189" spans="6:23" s="179" customFormat="1" ht="12.75" customHeight="1" outlineLevel="2">
      <c r="F189" s="180"/>
      <c r="G189" s="181"/>
      <c r="H189" s="181"/>
      <c r="I189" s="182"/>
      <c r="J189" s="181"/>
      <c r="K189" s="183"/>
      <c r="L189" s="184"/>
      <c r="M189" s="183"/>
      <c r="N189" s="184"/>
      <c r="O189" s="185"/>
      <c r="P189" s="186"/>
      <c r="Q189" s="184"/>
      <c r="R189" s="184"/>
      <c r="S189" s="184"/>
      <c r="T189" s="187" t="s">
        <v>69</v>
      </c>
      <c r="U189" s="184"/>
      <c r="V189" s="184"/>
      <c r="W189" s="184"/>
    </row>
    <row r="190" spans="6:25" s="135" customFormat="1" ht="16.5" customHeight="1" outlineLevel="1">
      <c r="F190" s="136"/>
      <c r="G190" s="137"/>
      <c r="H190" s="138"/>
      <c r="I190" s="138" t="s">
        <v>244</v>
      </c>
      <c r="J190" s="137"/>
      <c r="K190" s="139"/>
      <c r="L190" s="140"/>
      <c r="M190" s="139"/>
      <c r="N190" s="140"/>
      <c r="O190" s="141">
        <f>SUBTOTAL(9,O191:O221)</f>
        <v>0</v>
      </c>
      <c r="P190" s="142"/>
      <c r="Q190" s="141">
        <f>SUBTOTAL(9,Q191:Q221)</f>
        <v>0.0005214100000000001</v>
      </c>
      <c r="R190" s="140"/>
      <c r="S190" s="141">
        <f>SUBTOTAL(9,S191:S221)</f>
        <v>0</v>
      </c>
      <c r="T190" s="143"/>
      <c r="U190" s="141">
        <f>SUBTOTAL(9,U191:U221)</f>
        <v>0</v>
      </c>
      <c r="V190" s="141">
        <f>SUBTOTAL(9,V191:V221)</f>
        <v>0</v>
      </c>
      <c r="W190" s="144"/>
      <c r="Y190" s="141">
        <f>SUBTOTAL(9,Y191:Y221)</f>
        <v>8</v>
      </c>
    </row>
    <row r="191" spans="6:25" s="153" customFormat="1" ht="12" outlineLevel="2">
      <c r="F191" s="146">
        <v>1</v>
      </c>
      <c r="G191" s="147" t="s">
        <v>63</v>
      </c>
      <c r="H191" s="148" t="s">
        <v>245</v>
      </c>
      <c r="I191" s="149" t="s">
        <v>246</v>
      </c>
      <c r="J191" s="147" t="s">
        <v>102</v>
      </c>
      <c r="K191" s="150">
        <v>45.34</v>
      </c>
      <c r="L191" s="151">
        <v>15</v>
      </c>
      <c r="M191" s="150">
        <v>52.141000000000005</v>
      </c>
      <c r="N191" s="152"/>
      <c r="O191" s="152">
        <f>M191*N191</f>
        <v>0</v>
      </c>
      <c r="P191" s="152">
        <v>1E-05</v>
      </c>
      <c r="Q191" s="152">
        <f>M191*P191</f>
        <v>0.0005214100000000001</v>
      </c>
      <c r="R191" s="152"/>
      <c r="S191" s="152">
        <f>M191*R191</f>
        <v>0</v>
      </c>
      <c r="T191" s="152">
        <v>21</v>
      </c>
      <c r="U191" s="152">
        <f>O191*T191/100</f>
        <v>0</v>
      </c>
      <c r="V191" s="152">
        <f>U191+O191</f>
        <v>0</v>
      </c>
      <c r="W191" s="152"/>
      <c r="X191" s="152"/>
      <c r="Y191" s="152">
        <v>1</v>
      </c>
    </row>
    <row r="192" spans="6:23" s="153" customFormat="1" ht="10.5" outlineLevel="2">
      <c r="F192" s="154"/>
      <c r="G192" s="155"/>
      <c r="H192" s="156" t="s">
        <v>67</v>
      </c>
      <c r="I192" s="157"/>
      <c r="J192" s="157"/>
      <c r="K192" s="157"/>
      <c r="L192" s="157"/>
      <c r="M192" s="157"/>
      <c r="N192" s="157"/>
      <c r="O192" s="157"/>
      <c r="P192" s="158"/>
      <c r="Q192" s="159"/>
      <c r="R192" s="158"/>
      <c r="S192" s="159"/>
      <c r="T192" s="160"/>
      <c r="U192" s="160"/>
      <c r="V192" s="160"/>
      <c r="W192" s="161"/>
    </row>
    <row r="193" spans="6:23" s="153" customFormat="1" ht="6" customHeight="1" outlineLevel="2">
      <c r="F193" s="154"/>
      <c r="G193" s="155"/>
      <c r="H193" s="162"/>
      <c r="I193" s="163"/>
      <c r="J193" s="163"/>
      <c r="K193" s="163"/>
      <c r="L193" s="163"/>
      <c r="M193" s="163"/>
      <c r="N193" s="163"/>
      <c r="O193" s="163"/>
      <c r="P193" s="158"/>
      <c r="Q193" s="159"/>
      <c r="R193" s="158"/>
      <c r="S193" s="159"/>
      <c r="T193" s="160"/>
      <c r="U193" s="160"/>
      <c r="V193" s="160"/>
      <c r="W193" s="161"/>
    </row>
    <row r="194" spans="6:25" s="153" customFormat="1" ht="12" outlineLevel="2">
      <c r="F194" s="146">
        <v>2</v>
      </c>
      <c r="G194" s="147" t="s">
        <v>75</v>
      </c>
      <c r="H194" s="148" t="s">
        <v>247</v>
      </c>
      <c r="I194" s="149" t="s">
        <v>248</v>
      </c>
      <c r="J194" s="147" t="s">
        <v>189</v>
      </c>
      <c r="K194" s="150">
        <v>1</v>
      </c>
      <c r="L194" s="151">
        <v>0</v>
      </c>
      <c r="M194" s="150">
        <v>1</v>
      </c>
      <c r="N194" s="152"/>
      <c r="O194" s="152">
        <f>M194*N194</f>
        <v>0</v>
      </c>
      <c r="P194" s="152"/>
      <c r="Q194" s="152">
        <f>M194*P194</f>
        <v>0</v>
      </c>
      <c r="R194" s="152"/>
      <c r="S194" s="152">
        <f>M194*R194</f>
        <v>0</v>
      </c>
      <c r="T194" s="152">
        <v>21</v>
      </c>
      <c r="U194" s="152">
        <f>O194*T194/100</f>
        <v>0</v>
      </c>
      <c r="V194" s="152">
        <f>U194+O194</f>
        <v>0</v>
      </c>
      <c r="W194" s="152"/>
      <c r="X194" s="152"/>
      <c r="Y194" s="152">
        <v>1</v>
      </c>
    </row>
    <row r="195" spans="6:23" s="153" customFormat="1" ht="10.5" outlineLevel="2">
      <c r="F195" s="154"/>
      <c r="G195" s="155"/>
      <c r="H195" s="156" t="s">
        <v>67</v>
      </c>
      <c r="I195" s="157"/>
      <c r="J195" s="157"/>
      <c r="K195" s="157"/>
      <c r="L195" s="157"/>
      <c r="M195" s="157"/>
      <c r="N195" s="157"/>
      <c r="O195" s="157"/>
      <c r="P195" s="158"/>
      <c r="Q195" s="159"/>
      <c r="R195" s="158"/>
      <c r="S195" s="159"/>
      <c r="T195" s="160"/>
      <c r="U195" s="160"/>
      <c r="V195" s="160"/>
      <c r="W195" s="161"/>
    </row>
    <row r="196" spans="6:23" s="153" customFormat="1" ht="6" customHeight="1" outlineLevel="2">
      <c r="F196" s="154"/>
      <c r="G196" s="155"/>
      <c r="H196" s="162"/>
      <c r="I196" s="163"/>
      <c r="J196" s="163"/>
      <c r="K196" s="163"/>
      <c r="L196" s="163"/>
      <c r="M196" s="163"/>
      <c r="N196" s="163"/>
      <c r="O196" s="163"/>
      <c r="P196" s="158"/>
      <c r="Q196" s="159"/>
      <c r="R196" s="158"/>
      <c r="S196" s="159"/>
      <c r="T196" s="160"/>
      <c r="U196" s="160"/>
      <c r="V196" s="160"/>
      <c r="W196" s="161"/>
    </row>
    <row r="197" spans="6:25" s="153" customFormat="1" ht="12" outlineLevel="2">
      <c r="F197" s="146">
        <v>3</v>
      </c>
      <c r="G197" s="147" t="s">
        <v>75</v>
      </c>
      <c r="H197" s="148" t="s">
        <v>249</v>
      </c>
      <c r="I197" s="149" t="s">
        <v>250</v>
      </c>
      <c r="J197" s="147" t="s">
        <v>102</v>
      </c>
      <c r="K197" s="150">
        <v>6.4</v>
      </c>
      <c r="L197" s="151">
        <v>0</v>
      </c>
      <c r="M197" s="150">
        <v>6.4</v>
      </c>
      <c r="N197" s="152"/>
      <c r="O197" s="152">
        <f>M197*N197</f>
        <v>0</v>
      </c>
      <c r="P197" s="152"/>
      <c r="Q197" s="152">
        <f>M197*P197</f>
        <v>0</v>
      </c>
      <c r="R197" s="152"/>
      <c r="S197" s="152">
        <f>M197*R197</f>
        <v>0</v>
      </c>
      <c r="T197" s="152">
        <v>21</v>
      </c>
      <c r="U197" s="152">
        <f>O197*T197/100</f>
        <v>0</v>
      </c>
      <c r="V197" s="152">
        <f>U197+O197</f>
        <v>0</v>
      </c>
      <c r="W197" s="152"/>
      <c r="X197" s="152"/>
      <c r="Y197" s="152">
        <v>1</v>
      </c>
    </row>
    <row r="198" spans="6:23" s="153" customFormat="1" ht="10.5" outlineLevel="2">
      <c r="F198" s="154"/>
      <c r="G198" s="155"/>
      <c r="H198" s="156" t="s">
        <v>67</v>
      </c>
      <c r="I198" s="157"/>
      <c r="J198" s="157"/>
      <c r="K198" s="157"/>
      <c r="L198" s="157"/>
      <c r="M198" s="157"/>
      <c r="N198" s="157"/>
      <c r="O198" s="157"/>
      <c r="P198" s="158"/>
      <c r="Q198" s="159"/>
      <c r="R198" s="158"/>
      <c r="S198" s="159"/>
      <c r="T198" s="160"/>
      <c r="U198" s="160"/>
      <c r="V198" s="160"/>
      <c r="W198" s="161"/>
    </row>
    <row r="199" spans="6:23" s="153" customFormat="1" ht="6" customHeight="1" outlineLevel="2">
      <c r="F199" s="154"/>
      <c r="G199" s="155"/>
      <c r="H199" s="162"/>
      <c r="I199" s="163"/>
      <c r="J199" s="163"/>
      <c r="K199" s="163"/>
      <c r="L199" s="163"/>
      <c r="M199" s="163"/>
      <c r="N199" s="163"/>
      <c r="O199" s="163"/>
      <c r="P199" s="158"/>
      <c r="Q199" s="159"/>
      <c r="R199" s="158"/>
      <c r="S199" s="159"/>
      <c r="T199" s="160"/>
      <c r="U199" s="160"/>
      <c r="V199" s="160"/>
      <c r="W199" s="161"/>
    </row>
    <row r="200" spans="6:23" s="164" customFormat="1" ht="10.5" outlineLevel="3">
      <c r="F200" s="165"/>
      <c r="G200" s="166"/>
      <c r="H200" s="167" t="str">
        <f>IF(AND(H199&lt;&gt;"Výkaz výměr:",I199=""),"Výkaz výměr:","")</f>
        <v>Výkaz výměr:</v>
      </c>
      <c r="I200" s="168" t="s">
        <v>251</v>
      </c>
      <c r="J200" s="169"/>
      <c r="K200" s="170"/>
      <c r="L200" s="171"/>
      <c r="M200" s="172">
        <v>6.4</v>
      </c>
      <c r="N200" s="173"/>
      <c r="O200" s="174"/>
      <c r="P200" s="175"/>
      <c r="Q200" s="173"/>
      <c r="R200" s="173"/>
      <c r="S200" s="173"/>
      <c r="T200" s="176" t="s">
        <v>69</v>
      </c>
      <c r="U200" s="173"/>
      <c r="V200" s="173"/>
      <c r="W200" s="177"/>
    </row>
    <row r="201" spans="6:25" s="153" customFormat="1" ht="12" outlineLevel="2">
      <c r="F201" s="146">
        <v>4</v>
      </c>
      <c r="G201" s="147" t="s">
        <v>75</v>
      </c>
      <c r="H201" s="148" t="s">
        <v>252</v>
      </c>
      <c r="I201" s="149" t="s">
        <v>253</v>
      </c>
      <c r="J201" s="147" t="s">
        <v>102</v>
      </c>
      <c r="K201" s="150">
        <v>2.1599999999999997</v>
      </c>
      <c r="L201" s="151">
        <v>0</v>
      </c>
      <c r="M201" s="150">
        <v>2.1599999999999997</v>
      </c>
      <c r="N201" s="152"/>
      <c r="O201" s="152">
        <f>M201*N201</f>
        <v>0</v>
      </c>
      <c r="P201" s="152"/>
      <c r="Q201" s="152">
        <f>M201*P201</f>
        <v>0</v>
      </c>
      <c r="R201" s="152"/>
      <c r="S201" s="152">
        <f>M201*R201</f>
        <v>0</v>
      </c>
      <c r="T201" s="152">
        <v>21</v>
      </c>
      <c r="U201" s="152">
        <f>O201*T201/100</f>
        <v>0</v>
      </c>
      <c r="V201" s="152">
        <f>U201+O201</f>
        <v>0</v>
      </c>
      <c r="W201" s="152"/>
      <c r="X201" s="152"/>
      <c r="Y201" s="152">
        <v>1</v>
      </c>
    </row>
    <row r="202" spans="6:23" s="153" customFormat="1" ht="10.5" outlineLevel="2">
      <c r="F202" s="154"/>
      <c r="G202" s="155"/>
      <c r="H202" s="156" t="s">
        <v>67</v>
      </c>
      <c r="I202" s="157"/>
      <c r="J202" s="157"/>
      <c r="K202" s="157"/>
      <c r="L202" s="157"/>
      <c r="M202" s="157"/>
      <c r="N202" s="157"/>
      <c r="O202" s="157"/>
      <c r="P202" s="158"/>
      <c r="Q202" s="159"/>
      <c r="R202" s="158"/>
      <c r="S202" s="159"/>
      <c r="T202" s="160"/>
      <c r="U202" s="160"/>
      <c r="V202" s="160"/>
      <c r="W202" s="161"/>
    </row>
    <row r="203" spans="6:23" s="153" customFormat="1" ht="6" customHeight="1" outlineLevel="2">
      <c r="F203" s="154"/>
      <c r="G203" s="155"/>
      <c r="H203" s="162"/>
      <c r="I203" s="163"/>
      <c r="J203" s="163"/>
      <c r="K203" s="163"/>
      <c r="L203" s="163"/>
      <c r="M203" s="163"/>
      <c r="N203" s="163"/>
      <c r="O203" s="163"/>
      <c r="P203" s="158"/>
      <c r="Q203" s="159"/>
      <c r="R203" s="158"/>
      <c r="S203" s="159"/>
      <c r="T203" s="160"/>
      <c r="U203" s="160"/>
      <c r="V203" s="160"/>
      <c r="W203" s="161"/>
    </row>
    <row r="204" spans="6:23" s="164" customFormat="1" ht="10.5" outlineLevel="3">
      <c r="F204" s="165"/>
      <c r="G204" s="166"/>
      <c r="H204" s="167" t="str">
        <f>IF(AND(H203&lt;&gt;"Výkaz výměr:",I203=""),"Výkaz výměr:","")</f>
        <v>Výkaz výměr:</v>
      </c>
      <c r="I204" s="168" t="s">
        <v>254</v>
      </c>
      <c r="J204" s="169"/>
      <c r="K204" s="170"/>
      <c r="L204" s="171"/>
      <c r="M204" s="172">
        <v>0.36</v>
      </c>
      <c r="N204" s="173"/>
      <c r="O204" s="174"/>
      <c r="P204" s="175"/>
      <c r="Q204" s="173"/>
      <c r="R204" s="173"/>
      <c r="S204" s="173"/>
      <c r="T204" s="176" t="s">
        <v>69</v>
      </c>
      <c r="U204" s="173"/>
      <c r="V204" s="173"/>
      <c r="W204" s="177"/>
    </row>
    <row r="205" spans="6:23" s="164" customFormat="1" ht="10.5" outlineLevel="3">
      <c r="F205" s="165"/>
      <c r="G205" s="166"/>
      <c r="H205" s="167">
        <f>IF(AND(H204&lt;&gt;"Výkaz výměr:",I204=""),"Výkaz výměr:","")</f>
      </c>
      <c r="I205" s="168" t="s">
        <v>141</v>
      </c>
      <c r="J205" s="169"/>
      <c r="K205" s="170"/>
      <c r="L205" s="171"/>
      <c r="M205" s="172">
        <v>1.7999999999999998</v>
      </c>
      <c r="N205" s="173"/>
      <c r="O205" s="174"/>
      <c r="P205" s="175"/>
      <c r="Q205" s="173"/>
      <c r="R205" s="173"/>
      <c r="S205" s="173"/>
      <c r="T205" s="176" t="s">
        <v>69</v>
      </c>
      <c r="U205" s="173"/>
      <c r="V205" s="173"/>
      <c r="W205" s="177"/>
    </row>
    <row r="206" spans="6:25" s="153" customFormat="1" ht="12" outlineLevel="2">
      <c r="F206" s="146">
        <v>5</v>
      </c>
      <c r="G206" s="147" t="s">
        <v>75</v>
      </c>
      <c r="H206" s="148" t="s">
        <v>255</v>
      </c>
      <c r="I206" s="149" t="s">
        <v>256</v>
      </c>
      <c r="J206" s="147" t="s">
        <v>102</v>
      </c>
      <c r="K206" s="150">
        <v>45.34</v>
      </c>
      <c r="L206" s="151">
        <v>0</v>
      </c>
      <c r="M206" s="150">
        <v>45.34</v>
      </c>
      <c r="N206" s="152"/>
      <c r="O206" s="152">
        <f>M206*N206</f>
        <v>0</v>
      </c>
      <c r="P206" s="152"/>
      <c r="Q206" s="152">
        <f>M206*P206</f>
        <v>0</v>
      </c>
      <c r="R206" s="152"/>
      <c r="S206" s="152">
        <f>M206*R206</f>
        <v>0</v>
      </c>
      <c r="T206" s="152">
        <v>21</v>
      </c>
      <c r="U206" s="152">
        <f>O206*T206/100</f>
        <v>0</v>
      </c>
      <c r="V206" s="152">
        <f>U206+O206</f>
        <v>0</v>
      </c>
      <c r="W206" s="152"/>
      <c r="X206" s="152"/>
      <c r="Y206" s="152">
        <v>1</v>
      </c>
    </row>
    <row r="207" spans="6:23" s="153" customFormat="1" ht="10.5" outlineLevel="2">
      <c r="F207" s="154"/>
      <c r="G207" s="155"/>
      <c r="H207" s="156" t="s">
        <v>67</v>
      </c>
      <c r="I207" s="157"/>
      <c r="J207" s="157"/>
      <c r="K207" s="157"/>
      <c r="L207" s="157"/>
      <c r="M207" s="157"/>
      <c r="N207" s="157"/>
      <c r="O207" s="157"/>
      <c r="P207" s="158"/>
      <c r="Q207" s="159"/>
      <c r="R207" s="158"/>
      <c r="S207" s="159"/>
      <c r="T207" s="160"/>
      <c r="U207" s="160"/>
      <c r="V207" s="160"/>
      <c r="W207" s="161"/>
    </row>
    <row r="208" spans="6:23" s="153" customFormat="1" ht="6" customHeight="1" outlineLevel="2">
      <c r="F208" s="154"/>
      <c r="G208" s="155"/>
      <c r="H208" s="162"/>
      <c r="I208" s="163"/>
      <c r="J208" s="163"/>
      <c r="K208" s="163"/>
      <c r="L208" s="163"/>
      <c r="M208" s="163"/>
      <c r="N208" s="163"/>
      <c r="O208" s="163"/>
      <c r="P208" s="158"/>
      <c r="Q208" s="159"/>
      <c r="R208" s="158"/>
      <c r="S208" s="159"/>
      <c r="T208" s="160"/>
      <c r="U208" s="160"/>
      <c r="V208" s="160"/>
      <c r="W208" s="161"/>
    </row>
    <row r="209" spans="6:23" s="164" customFormat="1" ht="10.5" outlineLevel="3">
      <c r="F209" s="165"/>
      <c r="G209" s="166"/>
      <c r="H209" s="167" t="str">
        <f>IF(AND(H208&lt;&gt;"Výkaz výměr:",I208=""),"Výkaz výměr:","")</f>
        <v>Výkaz výměr:</v>
      </c>
      <c r="I209" s="168" t="s">
        <v>257</v>
      </c>
      <c r="J209" s="169"/>
      <c r="K209" s="170"/>
      <c r="L209" s="171"/>
      <c r="M209" s="172">
        <v>45.34</v>
      </c>
      <c r="N209" s="173"/>
      <c r="O209" s="174"/>
      <c r="P209" s="175"/>
      <c r="Q209" s="173"/>
      <c r="R209" s="173"/>
      <c r="S209" s="173"/>
      <c r="T209" s="176" t="s">
        <v>69</v>
      </c>
      <c r="U209" s="173"/>
      <c r="V209" s="173"/>
      <c r="W209" s="177"/>
    </row>
    <row r="210" spans="6:25" s="153" customFormat="1" ht="12" outlineLevel="2">
      <c r="F210" s="146">
        <v>6</v>
      </c>
      <c r="G210" s="147" t="s">
        <v>75</v>
      </c>
      <c r="H210" s="148" t="s">
        <v>258</v>
      </c>
      <c r="I210" s="149" t="s">
        <v>259</v>
      </c>
      <c r="J210" s="147" t="s">
        <v>102</v>
      </c>
      <c r="K210" s="150">
        <v>54.884</v>
      </c>
      <c r="L210" s="151">
        <v>0</v>
      </c>
      <c r="M210" s="150">
        <v>54.884</v>
      </c>
      <c r="N210" s="152"/>
      <c r="O210" s="152">
        <f>M210*N210</f>
        <v>0</v>
      </c>
      <c r="P210" s="152"/>
      <c r="Q210" s="152">
        <f>M210*P210</f>
        <v>0</v>
      </c>
      <c r="R210" s="152"/>
      <c r="S210" s="152">
        <f>M210*R210</f>
        <v>0</v>
      </c>
      <c r="T210" s="152">
        <v>21</v>
      </c>
      <c r="U210" s="152">
        <f>O210*T210/100</f>
        <v>0</v>
      </c>
      <c r="V210" s="152">
        <f>U210+O210</f>
        <v>0</v>
      </c>
      <c r="W210" s="152"/>
      <c r="X210" s="152"/>
      <c r="Y210" s="152">
        <v>1</v>
      </c>
    </row>
    <row r="211" spans="6:23" s="153" customFormat="1" ht="10.5" outlineLevel="2">
      <c r="F211" s="154"/>
      <c r="G211" s="155"/>
      <c r="H211" s="156" t="s">
        <v>67</v>
      </c>
      <c r="I211" s="157"/>
      <c r="J211" s="157"/>
      <c r="K211" s="157"/>
      <c r="L211" s="157"/>
      <c r="M211" s="157"/>
      <c r="N211" s="157"/>
      <c r="O211" s="157"/>
      <c r="P211" s="158"/>
      <c r="Q211" s="159"/>
      <c r="R211" s="158"/>
      <c r="S211" s="159"/>
      <c r="T211" s="160"/>
      <c r="U211" s="160"/>
      <c r="V211" s="160"/>
      <c r="W211" s="161"/>
    </row>
    <row r="212" spans="6:23" s="153" customFormat="1" ht="6" customHeight="1" outlineLevel="2">
      <c r="F212" s="154"/>
      <c r="G212" s="155"/>
      <c r="H212" s="162"/>
      <c r="I212" s="163"/>
      <c r="J212" s="163"/>
      <c r="K212" s="163"/>
      <c r="L212" s="163"/>
      <c r="M212" s="163"/>
      <c r="N212" s="163"/>
      <c r="O212" s="163"/>
      <c r="P212" s="158"/>
      <c r="Q212" s="159"/>
      <c r="R212" s="158"/>
      <c r="S212" s="159"/>
      <c r="T212" s="160"/>
      <c r="U212" s="160"/>
      <c r="V212" s="160"/>
      <c r="W212" s="161"/>
    </row>
    <row r="213" spans="6:23" s="164" customFormat="1" ht="10.5" outlineLevel="3">
      <c r="F213" s="165"/>
      <c r="G213" s="166"/>
      <c r="H213" s="167" t="str">
        <f>IF(AND(H212&lt;&gt;"Výkaz výměr:",I212=""),"Výkaz výměr:","")</f>
        <v>Výkaz výměr:</v>
      </c>
      <c r="I213" s="168" t="s">
        <v>260</v>
      </c>
      <c r="J213" s="169"/>
      <c r="K213" s="170"/>
      <c r="L213" s="171"/>
      <c r="M213" s="172">
        <v>54.884</v>
      </c>
      <c r="N213" s="173"/>
      <c r="O213" s="174"/>
      <c r="P213" s="175"/>
      <c r="Q213" s="173"/>
      <c r="R213" s="173"/>
      <c r="S213" s="173"/>
      <c r="T213" s="176" t="s">
        <v>69</v>
      </c>
      <c r="U213" s="173"/>
      <c r="V213" s="173"/>
      <c r="W213" s="177"/>
    </row>
    <row r="214" spans="6:25" s="153" customFormat="1" ht="12" outlineLevel="2">
      <c r="F214" s="146">
        <v>7</v>
      </c>
      <c r="G214" s="147" t="s">
        <v>75</v>
      </c>
      <c r="H214" s="148" t="s">
        <v>261</v>
      </c>
      <c r="I214" s="149" t="s">
        <v>262</v>
      </c>
      <c r="J214" s="147" t="s">
        <v>102</v>
      </c>
      <c r="K214" s="150">
        <v>45.34</v>
      </c>
      <c r="L214" s="151">
        <v>0</v>
      </c>
      <c r="M214" s="150">
        <v>45.34</v>
      </c>
      <c r="N214" s="152"/>
      <c r="O214" s="152">
        <f>M214*N214</f>
        <v>0</v>
      </c>
      <c r="P214" s="152"/>
      <c r="Q214" s="152">
        <f>M214*P214</f>
        <v>0</v>
      </c>
      <c r="R214" s="152"/>
      <c r="S214" s="152">
        <f>M214*R214</f>
        <v>0</v>
      </c>
      <c r="T214" s="152">
        <v>21</v>
      </c>
      <c r="U214" s="152">
        <f>O214*T214/100</f>
        <v>0</v>
      </c>
      <c r="V214" s="152">
        <f>U214+O214</f>
        <v>0</v>
      </c>
      <c r="W214" s="152"/>
      <c r="X214" s="152"/>
      <c r="Y214" s="152">
        <v>1</v>
      </c>
    </row>
    <row r="215" spans="6:23" s="153" customFormat="1" ht="36.75" customHeight="1" outlineLevel="2">
      <c r="F215" s="154"/>
      <c r="G215" s="155"/>
      <c r="H215" s="156" t="s">
        <v>67</v>
      </c>
      <c r="I215" s="178" t="s">
        <v>263</v>
      </c>
      <c r="J215" s="178"/>
      <c r="K215" s="178"/>
      <c r="L215" s="178"/>
      <c r="M215" s="178"/>
      <c r="N215" s="178"/>
      <c r="O215" s="178"/>
      <c r="P215" s="158"/>
      <c r="Q215" s="159"/>
      <c r="R215" s="158"/>
      <c r="S215" s="159"/>
      <c r="T215" s="160"/>
      <c r="U215" s="160"/>
      <c r="V215" s="160"/>
      <c r="W215" s="161"/>
    </row>
    <row r="216" spans="6:23" s="153" customFormat="1" ht="6" customHeight="1" outlineLevel="2">
      <c r="F216" s="154"/>
      <c r="G216" s="155"/>
      <c r="H216" s="162"/>
      <c r="I216" s="163"/>
      <c r="J216" s="163"/>
      <c r="K216" s="163"/>
      <c r="L216" s="163"/>
      <c r="M216" s="163"/>
      <c r="N216" s="163"/>
      <c r="O216" s="163"/>
      <c r="P216" s="158"/>
      <c r="Q216" s="159"/>
      <c r="R216" s="158"/>
      <c r="S216" s="159"/>
      <c r="T216" s="160"/>
      <c r="U216" s="160"/>
      <c r="V216" s="160"/>
      <c r="W216" s="161"/>
    </row>
    <row r="217" spans="6:23" s="164" customFormat="1" ht="10.5" outlineLevel="3">
      <c r="F217" s="165"/>
      <c r="G217" s="166"/>
      <c r="H217" s="167" t="str">
        <f>IF(AND(H216&lt;&gt;"Výkaz výměr:",I216=""),"Výkaz výměr:","")</f>
        <v>Výkaz výměr:</v>
      </c>
      <c r="I217" s="168" t="s">
        <v>257</v>
      </c>
      <c r="J217" s="169"/>
      <c r="K217" s="170"/>
      <c r="L217" s="171"/>
      <c r="M217" s="172">
        <v>45.34</v>
      </c>
      <c r="N217" s="173"/>
      <c r="O217" s="174"/>
      <c r="P217" s="175"/>
      <c r="Q217" s="173"/>
      <c r="R217" s="173"/>
      <c r="S217" s="173"/>
      <c r="T217" s="176" t="s">
        <v>69</v>
      </c>
      <c r="U217" s="173"/>
      <c r="V217" s="173"/>
      <c r="W217" s="177"/>
    </row>
    <row r="218" spans="6:25" s="153" customFormat="1" ht="12" outlineLevel="2">
      <c r="F218" s="146">
        <v>8</v>
      </c>
      <c r="G218" s="147" t="s">
        <v>75</v>
      </c>
      <c r="H218" s="148" t="s">
        <v>264</v>
      </c>
      <c r="I218" s="149" t="s">
        <v>265</v>
      </c>
      <c r="J218" s="147" t="s">
        <v>266</v>
      </c>
      <c r="K218" s="150">
        <v>3.05</v>
      </c>
      <c r="L218" s="151">
        <v>0</v>
      </c>
      <c r="M218" s="150">
        <v>3.05</v>
      </c>
      <c r="N218" s="152"/>
      <c r="O218" s="152">
        <f>M218*N218</f>
        <v>0</v>
      </c>
      <c r="P218" s="152"/>
      <c r="Q218" s="152">
        <f>M218*P218</f>
        <v>0</v>
      </c>
      <c r="R218" s="152"/>
      <c r="S218" s="152">
        <f>M218*R218</f>
        <v>0</v>
      </c>
      <c r="T218" s="152">
        <v>21</v>
      </c>
      <c r="U218" s="152">
        <f>O218*T218/100</f>
        <v>0</v>
      </c>
      <c r="V218" s="152">
        <f>U218+O218</f>
        <v>0</v>
      </c>
      <c r="W218" s="152"/>
      <c r="X218" s="152"/>
      <c r="Y218" s="152">
        <v>1</v>
      </c>
    </row>
    <row r="219" spans="6:23" s="153" customFormat="1" ht="45.75" customHeight="1" outlineLevel="2">
      <c r="F219" s="154"/>
      <c r="G219" s="155"/>
      <c r="H219" s="156" t="s">
        <v>67</v>
      </c>
      <c r="I219" s="178" t="s">
        <v>267</v>
      </c>
      <c r="J219" s="178"/>
      <c r="K219" s="178"/>
      <c r="L219" s="178"/>
      <c r="M219" s="178"/>
      <c r="N219" s="178"/>
      <c r="O219" s="178"/>
      <c r="P219" s="158"/>
      <c r="Q219" s="159"/>
      <c r="R219" s="158"/>
      <c r="S219" s="159"/>
      <c r="T219" s="160"/>
      <c r="U219" s="160"/>
      <c r="V219" s="160"/>
      <c r="W219" s="161"/>
    </row>
    <row r="220" spans="6:23" s="153" customFormat="1" ht="6" customHeight="1" outlineLevel="2">
      <c r="F220" s="154"/>
      <c r="G220" s="155"/>
      <c r="H220" s="162"/>
      <c r="I220" s="163"/>
      <c r="J220" s="163"/>
      <c r="K220" s="163"/>
      <c r="L220" s="163"/>
      <c r="M220" s="163"/>
      <c r="N220" s="163"/>
      <c r="O220" s="163"/>
      <c r="P220" s="158"/>
      <c r="Q220" s="159"/>
      <c r="R220" s="158"/>
      <c r="S220" s="159"/>
      <c r="T220" s="160"/>
      <c r="U220" s="160"/>
      <c r="V220" s="160"/>
      <c r="W220" s="161"/>
    </row>
    <row r="221" spans="6:23" s="179" customFormat="1" ht="12.75" customHeight="1" outlineLevel="2">
      <c r="F221" s="180"/>
      <c r="G221" s="181"/>
      <c r="H221" s="181"/>
      <c r="I221" s="182"/>
      <c r="J221" s="181"/>
      <c r="K221" s="183"/>
      <c r="L221" s="184"/>
      <c r="M221" s="183"/>
      <c r="N221" s="184"/>
      <c r="O221" s="185"/>
      <c r="P221" s="186"/>
      <c r="Q221" s="184"/>
      <c r="R221" s="184"/>
      <c r="S221" s="184"/>
      <c r="T221" s="187" t="s">
        <v>69</v>
      </c>
      <c r="U221" s="184"/>
      <c r="V221" s="184"/>
      <c r="W221" s="184"/>
    </row>
    <row r="222" spans="6:25" s="135" customFormat="1" ht="16.5" customHeight="1" outlineLevel="1">
      <c r="F222" s="136"/>
      <c r="G222" s="137"/>
      <c r="H222" s="138"/>
      <c r="I222" s="138" t="s">
        <v>268</v>
      </c>
      <c r="J222" s="137"/>
      <c r="K222" s="139"/>
      <c r="L222" s="140"/>
      <c r="M222" s="139"/>
      <c r="N222" s="140"/>
      <c r="O222" s="141">
        <f>SUBTOTAL(9,O223:O237)</f>
        <v>0</v>
      </c>
      <c r="P222" s="142"/>
      <c r="Q222" s="141">
        <f>SUBTOTAL(9,Q223:Q237)</f>
        <v>0</v>
      </c>
      <c r="R222" s="140"/>
      <c r="S222" s="141">
        <f>SUBTOTAL(9,S223:S237)</f>
        <v>0</v>
      </c>
      <c r="T222" s="143"/>
      <c r="U222" s="141">
        <f>SUBTOTAL(9,U223:U237)</f>
        <v>0</v>
      </c>
      <c r="V222" s="141">
        <f>SUBTOTAL(9,V223:V237)</f>
        <v>0</v>
      </c>
      <c r="W222" s="144"/>
      <c r="Y222" s="141">
        <f>SUBTOTAL(9,Y223:Y237)</f>
        <v>4</v>
      </c>
    </row>
    <row r="223" spans="6:25" s="153" customFormat="1" ht="12" outlineLevel="2">
      <c r="F223" s="146">
        <v>1</v>
      </c>
      <c r="G223" s="147" t="s">
        <v>75</v>
      </c>
      <c r="H223" s="148" t="s">
        <v>269</v>
      </c>
      <c r="I223" s="149" t="s">
        <v>270</v>
      </c>
      <c r="J223" s="147" t="s">
        <v>66</v>
      </c>
      <c r="K223" s="150">
        <v>63.6</v>
      </c>
      <c r="L223" s="151">
        <v>5</v>
      </c>
      <c r="M223" s="150">
        <v>66.78</v>
      </c>
      <c r="N223" s="152"/>
      <c r="O223" s="152">
        <f>M223*N223</f>
        <v>0</v>
      </c>
      <c r="P223" s="152"/>
      <c r="Q223" s="152">
        <f>M223*P223</f>
        <v>0</v>
      </c>
      <c r="R223" s="152"/>
      <c r="S223" s="152">
        <f>M223*R223</f>
        <v>0</v>
      </c>
      <c r="T223" s="152">
        <v>21</v>
      </c>
      <c r="U223" s="152">
        <f>O223*T223/100</f>
        <v>0</v>
      </c>
      <c r="V223" s="152">
        <f>U223+O223</f>
        <v>0</v>
      </c>
      <c r="W223" s="152"/>
      <c r="X223" s="152"/>
      <c r="Y223" s="152">
        <v>1</v>
      </c>
    </row>
    <row r="224" spans="6:23" s="153" customFormat="1" ht="10.5" outlineLevel="2">
      <c r="F224" s="154"/>
      <c r="G224" s="155"/>
      <c r="H224" s="156" t="s">
        <v>67</v>
      </c>
      <c r="I224" s="157"/>
      <c r="J224" s="157"/>
      <c r="K224" s="157"/>
      <c r="L224" s="157"/>
      <c r="M224" s="157"/>
      <c r="N224" s="157"/>
      <c r="O224" s="157"/>
      <c r="P224" s="158"/>
      <c r="Q224" s="159"/>
      <c r="R224" s="158"/>
      <c r="S224" s="159"/>
      <c r="T224" s="160"/>
      <c r="U224" s="160"/>
      <c r="V224" s="160"/>
      <c r="W224" s="161"/>
    </row>
    <row r="225" spans="6:23" s="153" customFormat="1" ht="6" customHeight="1" outlineLevel="2">
      <c r="F225" s="154"/>
      <c r="G225" s="155"/>
      <c r="H225" s="162"/>
      <c r="I225" s="163"/>
      <c r="J225" s="163"/>
      <c r="K225" s="163"/>
      <c r="L225" s="163"/>
      <c r="M225" s="163"/>
      <c r="N225" s="163"/>
      <c r="O225" s="163"/>
      <c r="P225" s="158"/>
      <c r="Q225" s="159"/>
      <c r="R225" s="158"/>
      <c r="S225" s="159"/>
      <c r="T225" s="160"/>
      <c r="U225" s="160"/>
      <c r="V225" s="160"/>
      <c r="W225" s="161"/>
    </row>
    <row r="226" spans="6:23" s="164" customFormat="1" ht="10.5" outlineLevel="3">
      <c r="F226" s="165"/>
      <c r="G226" s="166"/>
      <c r="H226" s="167" t="str">
        <f>IF(AND(H225&lt;&gt;"Výkaz výměr:",I225=""),"Výkaz výměr:","")</f>
        <v>Výkaz výměr:</v>
      </c>
      <c r="I226" s="168" t="s">
        <v>271</v>
      </c>
      <c r="J226" s="169"/>
      <c r="K226" s="170"/>
      <c r="L226" s="171"/>
      <c r="M226" s="172">
        <v>63.6</v>
      </c>
      <c r="N226" s="173"/>
      <c r="O226" s="174"/>
      <c r="P226" s="175"/>
      <c r="Q226" s="173"/>
      <c r="R226" s="173"/>
      <c r="S226" s="173"/>
      <c r="T226" s="176" t="s">
        <v>69</v>
      </c>
      <c r="U226" s="173"/>
      <c r="V226" s="173"/>
      <c r="W226" s="177"/>
    </row>
    <row r="227" spans="6:25" s="153" customFormat="1" ht="12" outlineLevel="2">
      <c r="F227" s="146">
        <v>2</v>
      </c>
      <c r="G227" s="147" t="s">
        <v>75</v>
      </c>
      <c r="H227" s="148" t="s">
        <v>272</v>
      </c>
      <c r="I227" s="149" t="s">
        <v>273</v>
      </c>
      <c r="J227" s="147" t="s">
        <v>66</v>
      </c>
      <c r="K227" s="150">
        <v>19.3</v>
      </c>
      <c r="L227" s="151">
        <v>10</v>
      </c>
      <c r="M227" s="150">
        <v>21.23</v>
      </c>
      <c r="N227" s="152"/>
      <c r="O227" s="152">
        <f>M227*N227</f>
        <v>0</v>
      </c>
      <c r="P227" s="152"/>
      <c r="Q227" s="152">
        <f>M227*P227</f>
        <v>0</v>
      </c>
      <c r="R227" s="152"/>
      <c r="S227" s="152">
        <f>M227*R227</f>
        <v>0</v>
      </c>
      <c r="T227" s="152">
        <v>21</v>
      </c>
      <c r="U227" s="152">
        <f>O227*T227/100</f>
        <v>0</v>
      </c>
      <c r="V227" s="152">
        <f>U227+O227</f>
        <v>0</v>
      </c>
      <c r="W227" s="152"/>
      <c r="X227" s="152"/>
      <c r="Y227" s="152">
        <v>1</v>
      </c>
    </row>
    <row r="228" spans="6:23" s="153" customFormat="1" ht="10.5" outlineLevel="2">
      <c r="F228" s="154"/>
      <c r="G228" s="155"/>
      <c r="H228" s="156" t="s">
        <v>67</v>
      </c>
      <c r="I228" s="157"/>
      <c r="J228" s="157"/>
      <c r="K228" s="157"/>
      <c r="L228" s="157"/>
      <c r="M228" s="157"/>
      <c r="N228" s="157"/>
      <c r="O228" s="157"/>
      <c r="P228" s="158"/>
      <c r="Q228" s="159"/>
      <c r="R228" s="158"/>
      <c r="S228" s="159"/>
      <c r="T228" s="160"/>
      <c r="U228" s="160"/>
      <c r="V228" s="160"/>
      <c r="W228" s="161"/>
    </row>
    <row r="229" spans="6:23" s="153" customFormat="1" ht="6" customHeight="1" outlineLevel="2">
      <c r="F229" s="154"/>
      <c r="G229" s="155"/>
      <c r="H229" s="162"/>
      <c r="I229" s="163"/>
      <c r="J229" s="163"/>
      <c r="K229" s="163"/>
      <c r="L229" s="163"/>
      <c r="M229" s="163"/>
      <c r="N229" s="163"/>
      <c r="O229" s="163"/>
      <c r="P229" s="158"/>
      <c r="Q229" s="159"/>
      <c r="R229" s="158"/>
      <c r="S229" s="159"/>
      <c r="T229" s="160"/>
      <c r="U229" s="160"/>
      <c r="V229" s="160"/>
      <c r="W229" s="161"/>
    </row>
    <row r="230" spans="6:23" s="164" customFormat="1" ht="10.5" outlineLevel="3">
      <c r="F230" s="165"/>
      <c r="G230" s="166"/>
      <c r="H230" s="167" t="str">
        <f>IF(AND(H229&lt;&gt;"Výkaz výměr:",I229=""),"Výkaz výměr:","")</f>
        <v>Výkaz výměr:</v>
      </c>
      <c r="I230" s="168" t="s">
        <v>274</v>
      </c>
      <c r="J230" s="169"/>
      <c r="K230" s="170"/>
      <c r="L230" s="171"/>
      <c r="M230" s="172">
        <v>19.3</v>
      </c>
      <c r="N230" s="173"/>
      <c r="O230" s="174"/>
      <c r="P230" s="175"/>
      <c r="Q230" s="173"/>
      <c r="R230" s="173"/>
      <c r="S230" s="173"/>
      <c r="T230" s="176" t="s">
        <v>69</v>
      </c>
      <c r="U230" s="173"/>
      <c r="V230" s="173"/>
      <c r="W230" s="177"/>
    </row>
    <row r="231" spans="6:25" s="153" customFormat="1" ht="12" outlineLevel="2">
      <c r="F231" s="146">
        <v>3</v>
      </c>
      <c r="G231" s="147" t="s">
        <v>75</v>
      </c>
      <c r="H231" s="148" t="s">
        <v>275</v>
      </c>
      <c r="I231" s="149" t="s">
        <v>276</v>
      </c>
      <c r="J231" s="147" t="s">
        <v>189</v>
      </c>
      <c r="K231" s="150">
        <v>1</v>
      </c>
      <c r="L231" s="151">
        <v>0</v>
      </c>
      <c r="M231" s="150">
        <v>1</v>
      </c>
      <c r="N231" s="152"/>
      <c r="O231" s="152">
        <f>M231*N231</f>
        <v>0</v>
      </c>
      <c r="P231" s="152"/>
      <c r="Q231" s="152">
        <f>M231*P231</f>
        <v>0</v>
      </c>
      <c r="R231" s="152"/>
      <c r="S231" s="152">
        <f>M231*R231</f>
        <v>0</v>
      </c>
      <c r="T231" s="152">
        <v>21</v>
      </c>
      <c r="U231" s="152">
        <f>O231*T231/100</f>
        <v>0</v>
      </c>
      <c r="V231" s="152">
        <f>U231+O231</f>
        <v>0</v>
      </c>
      <c r="W231" s="152"/>
      <c r="X231" s="152"/>
      <c r="Y231" s="152">
        <v>1</v>
      </c>
    </row>
    <row r="232" spans="6:23" s="153" customFormat="1" ht="10.5" outlineLevel="2">
      <c r="F232" s="154"/>
      <c r="G232" s="155"/>
      <c r="H232" s="156" t="s">
        <v>67</v>
      </c>
      <c r="I232" s="157"/>
      <c r="J232" s="157"/>
      <c r="K232" s="157"/>
      <c r="L232" s="157"/>
      <c r="M232" s="157"/>
      <c r="N232" s="157"/>
      <c r="O232" s="157"/>
      <c r="P232" s="158"/>
      <c r="Q232" s="159"/>
      <c r="R232" s="158"/>
      <c r="S232" s="159"/>
      <c r="T232" s="160"/>
      <c r="U232" s="160"/>
      <c r="V232" s="160"/>
      <c r="W232" s="161"/>
    </row>
    <row r="233" spans="6:23" s="153" customFormat="1" ht="6" customHeight="1" outlineLevel="2">
      <c r="F233" s="154"/>
      <c r="G233" s="155"/>
      <c r="H233" s="162"/>
      <c r="I233" s="163"/>
      <c r="J233" s="163"/>
      <c r="K233" s="163"/>
      <c r="L233" s="163"/>
      <c r="M233" s="163"/>
      <c r="N233" s="163"/>
      <c r="O233" s="163"/>
      <c r="P233" s="158"/>
      <c r="Q233" s="159"/>
      <c r="R233" s="158"/>
      <c r="S233" s="159"/>
      <c r="T233" s="160"/>
      <c r="U233" s="160"/>
      <c r="V233" s="160"/>
      <c r="W233" s="161"/>
    </row>
    <row r="234" spans="6:25" s="153" customFormat="1" ht="12" outlineLevel="2">
      <c r="F234" s="146">
        <v>4</v>
      </c>
      <c r="G234" s="147" t="s">
        <v>75</v>
      </c>
      <c r="H234" s="148" t="s">
        <v>277</v>
      </c>
      <c r="I234" s="149" t="s">
        <v>278</v>
      </c>
      <c r="J234" s="147" t="s">
        <v>266</v>
      </c>
      <c r="K234" s="150">
        <v>1.35</v>
      </c>
      <c r="L234" s="151">
        <v>0</v>
      </c>
      <c r="M234" s="150">
        <v>1.35</v>
      </c>
      <c r="N234" s="152"/>
      <c r="O234" s="152">
        <f>M234*N234</f>
        <v>0</v>
      </c>
      <c r="P234" s="152"/>
      <c r="Q234" s="152">
        <f>M234*P234</f>
        <v>0</v>
      </c>
      <c r="R234" s="152"/>
      <c r="S234" s="152">
        <f>M234*R234</f>
        <v>0</v>
      </c>
      <c r="T234" s="152">
        <v>21</v>
      </c>
      <c r="U234" s="152">
        <f>O234*T234/100</f>
        <v>0</v>
      </c>
      <c r="V234" s="152">
        <f>U234+O234</f>
        <v>0</v>
      </c>
      <c r="W234" s="152"/>
      <c r="X234" s="152"/>
      <c r="Y234" s="152">
        <v>1</v>
      </c>
    </row>
    <row r="235" spans="6:23" s="153" customFormat="1" ht="45.75" customHeight="1" outlineLevel="2">
      <c r="F235" s="154"/>
      <c r="G235" s="155"/>
      <c r="H235" s="156" t="s">
        <v>67</v>
      </c>
      <c r="I235" s="178" t="s">
        <v>279</v>
      </c>
      <c r="J235" s="178"/>
      <c r="K235" s="178"/>
      <c r="L235" s="178"/>
      <c r="M235" s="178"/>
      <c r="N235" s="178"/>
      <c r="O235" s="178"/>
      <c r="P235" s="158"/>
      <c r="Q235" s="159"/>
      <c r="R235" s="158"/>
      <c r="S235" s="159"/>
      <c r="T235" s="160"/>
      <c r="U235" s="160"/>
      <c r="V235" s="160"/>
      <c r="W235" s="161"/>
    </row>
    <row r="236" spans="6:23" s="153" customFormat="1" ht="6" customHeight="1" outlineLevel="2">
      <c r="F236" s="154"/>
      <c r="G236" s="155"/>
      <c r="H236" s="162"/>
      <c r="I236" s="163"/>
      <c r="J236" s="163"/>
      <c r="K236" s="163"/>
      <c r="L236" s="163"/>
      <c r="M236" s="163"/>
      <c r="N236" s="163"/>
      <c r="O236" s="163"/>
      <c r="P236" s="158"/>
      <c r="Q236" s="159"/>
      <c r="R236" s="158"/>
      <c r="S236" s="159"/>
      <c r="T236" s="160"/>
      <c r="U236" s="160"/>
      <c r="V236" s="160"/>
      <c r="W236" s="161"/>
    </row>
    <row r="237" spans="6:23" s="179" customFormat="1" ht="12.75" customHeight="1" outlineLevel="2">
      <c r="F237" s="180"/>
      <c r="G237" s="181"/>
      <c r="H237" s="181"/>
      <c r="I237" s="182"/>
      <c r="J237" s="181"/>
      <c r="K237" s="183"/>
      <c r="L237" s="184"/>
      <c r="M237" s="183"/>
      <c r="N237" s="184"/>
      <c r="O237" s="185"/>
      <c r="P237" s="186"/>
      <c r="Q237" s="184"/>
      <c r="R237" s="184"/>
      <c r="S237" s="184"/>
      <c r="T237" s="187" t="s">
        <v>69</v>
      </c>
      <c r="U237" s="184"/>
      <c r="V237" s="184"/>
      <c r="W237" s="184"/>
    </row>
    <row r="238" spans="6:25" s="135" customFormat="1" ht="16.5" customHeight="1" outlineLevel="1">
      <c r="F238" s="136"/>
      <c r="G238" s="137"/>
      <c r="H238" s="138"/>
      <c r="I238" s="138" t="s">
        <v>280</v>
      </c>
      <c r="J238" s="137"/>
      <c r="K238" s="139"/>
      <c r="L238" s="140"/>
      <c r="M238" s="139"/>
      <c r="N238" s="140"/>
      <c r="O238" s="141">
        <f>SUBTOTAL(9,O239:O262)</f>
        <v>0</v>
      </c>
      <c r="P238" s="142"/>
      <c r="Q238" s="141">
        <f>SUBTOTAL(9,Q239:Q262)</f>
        <v>0.03662025</v>
      </c>
      <c r="R238" s="140"/>
      <c r="S238" s="141">
        <f>SUBTOTAL(9,S239:S262)</f>
        <v>0</v>
      </c>
      <c r="T238" s="143"/>
      <c r="U238" s="141">
        <f>SUBTOTAL(9,U239:U262)</f>
        <v>0</v>
      </c>
      <c r="V238" s="141">
        <f>SUBTOTAL(9,V239:V262)</f>
        <v>0</v>
      </c>
      <c r="W238" s="144"/>
      <c r="Y238" s="141">
        <f>SUBTOTAL(9,Y239:Y262)</f>
        <v>6</v>
      </c>
    </row>
    <row r="239" spans="6:25" s="153" customFormat="1" ht="12" outlineLevel="2">
      <c r="F239" s="146">
        <v>1</v>
      </c>
      <c r="G239" s="147" t="s">
        <v>75</v>
      </c>
      <c r="H239" s="148" t="s">
        <v>281</v>
      </c>
      <c r="I239" s="149" t="s">
        <v>282</v>
      </c>
      <c r="J239" s="147" t="s">
        <v>283</v>
      </c>
      <c r="K239" s="150">
        <v>4.7</v>
      </c>
      <c r="L239" s="151">
        <v>0</v>
      </c>
      <c r="M239" s="150">
        <v>4.7</v>
      </c>
      <c r="N239" s="152"/>
      <c r="O239" s="152">
        <f>M239*N239</f>
        <v>0</v>
      </c>
      <c r="P239" s="152">
        <v>0.00041</v>
      </c>
      <c r="Q239" s="152">
        <f>M239*P239</f>
        <v>0.0019270000000000001</v>
      </c>
      <c r="R239" s="152"/>
      <c r="S239" s="152">
        <f>M239*R239</f>
        <v>0</v>
      </c>
      <c r="T239" s="152">
        <v>21</v>
      </c>
      <c r="U239" s="152">
        <f>O239*T239/100</f>
        <v>0</v>
      </c>
      <c r="V239" s="152">
        <f>U239+O239</f>
        <v>0</v>
      </c>
      <c r="W239" s="152"/>
      <c r="X239" s="152"/>
      <c r="Y239" s="152">
        <v>1</v>
      </c>
    </row>
    <row r="240" spans="6:23" s="153" customFormat="1" ht="45.75" customHeight="1" outlineLevel="2">
      <c r="F240" s="154"/>
      <c r="G240" s="155"/>
      <c r="H240" s="156" t="s">
        <v>67</v>
      </c>
      <c r="I240" s="178" t="s">
        <v>284</v>
      </c>
      <c r="J240" s="178"/>
      <c r="K240" s="178"/>
      <c r="L240" s="178"/>
      <c r="M240" s="178"/>
      <c r="N240" s="178"/>
      <c r="O240" s="178"/>
      <c r="P240" s="158"/>
      <c r="Q240" s="159"/>
      <c r="R240" s="158"/>
      <c r="S240" s="159"/>
      <c r="T240" s="160"/>
      <c r="U240" s="160"/>
      <c r="V240" s="160"/>
      <c r="W240" s="161"/>
    </row>
    <row r="241" spans="6:23" s="153" customFormat="1" ht="6" customHeight="1" outlineLevel="2">
      <c r="F241" s="154"/>
      <c r="G241" s="155"/>
      <c r="H241" s="162"/>
      <c r="I241" s="163"/>
      <c r="J241" s="163"/>
      <c r="K241" s="163"/>
      <c r="L241" s="163"/>
      <c r="M241" s="163"/>
      <c r="N241" s="163"/>
      <c r="O241" s="163"/>
      <c r="P241" s="158"/>
      <c r="Q241" s="159"/>
      <c r="R241" s="158"/>
      <c r="S241" s="159"/>
      <c r="T241" s="160"/>
      <c r="U241" s="160"/>
      <c r="V241" s="160"/>
      <c r="W241" s="161"/>
    </row>
    <row r="242" spans="6:23" s="164" customFormat="1" ht="10.5" outlineLevel="3">
      <c r="F242" s="165"/>
      <c r="G242" s="166"/>
      <c r="H242" s="167" t="str">
        <f>IF(AND(H241&lt;&gt;"Výkaz výměr:",I241=""),"Výkaz výměr:","")</f>
        <v>Výkaz výměr:</v>
      </c>
      <c r="I242" s="168" t="s">
        <v>285</v>
      </c>
      <c r="J242" s="169"/>
      <c r="K242" s="170"/>
      <c r="L242" s="171"/>
      <c r="M242" s="172">
        <v>4.7</v>
      </c>
      <c r="N242" s="173"/>
      <c r="O242" s="174"/>
      <c r="P242" s="175"/>
      <c r="Q242" s="173"/>
      <c r="R242" s="173"/>
      <c r="S242" s="173"/>
      <c r="T242" s="176" t="s">
        <v>69</v>
      </c>
      <c r="U242" s="173"/>
      <c r="V242" s="173"/>
      <c r="W242" s="177"/>
    </row>
    <row r="243" spans="6:25" s="153" customFormat="1" ht="12" outlineLevel="2">
      <c r="F243" s="146">
        <v>2</v>
      </c>
      <c r="G243" s="147" t="s">
        <v>75</v>
      </c>
      <c r="H243" s="148" t="s">
        <v>286</v>
      </c>
      <c r="I243" s="149" t="s">
        <v>287</v>
      </c>
      <c r="J243" s="147" t="s">
        <v>102</v>
      </c>
      <c r="K243" s="150">
        <v>1.575</v>
      </c>
      <c r="L243" s="151">
        <v>0</v>
      </c>
      <c r="M243" s="150">
        <v>1.575</v>
      </c>
      <c r="N243" s="152"/>
      <c r="O243" s="152">
        <f>M243*N243</f>
        <v>0</v>
      </c>
      <c r="P243" s="152">
        <v>0.00427</v>
      </c>
      <c r="Q243" s="152">
        <f>M243*P243</f>
        <v>0.00672525</v>
      </c>
      <c r="R243" s="152"/>
      <c r="S243" s="152">
        <f>M243*R243</f>
        <v>0</v>
      </c>
      <c r="T243" s="152">
        <v>21</v>
      </c>
      <c r="U243" s="152">
        <f>O243*T243/100</f>
        <v>0</v>
      </c>
      <c r="V243" s="152">
        <f>U243+O243</f>
        <v>0</v>
      </c>
      <c r="W243" s="152"/>
      <c r="X243" s="152"/>
      <c r="Y243" s="152">
        <v>1</v>
      </c>
    </row>
    <row r="244" spans="6:23" s="153" customFormat="1" ht="55.5" customHeight="1" outlineLevel="2">
      <c r="F244" s="154"/>
      <c r="G244" s="155"/>
      <c r="H244" s="156" t="s">
        <v>67</v>
      </c>
      <c r="I244" s="178" t="s">
        <v>288</v>
      </c>
      <c r="J244" s="178"/>
      <c r="K244" s="178"/>
      <c r="L244" s="178"/>
      <c r="M244" s="178"/>
      <c r="N244" s="178"/>
      <c r="O244" s="178"/>
      <c r="P244" s="158"/>
      <c r="Q244" s="159"/>
      <c r="R244" s="158"/>
      <c r="S244" s="159"/>
      <c r="T244" s="160"/>
      <c r="U244" s="160"/>
      <c r="V244" s="160"/>
      <c r="W244" s="161"/>
    </row>
    <row r="245" spans="6:23" s="153" customFormat="1" ht="6" customHeight="1" outlineLevel="2">
      <c r="F245" s="154"/>
      <c r="G245" s="155"/>
      <c r="H245" s="162"/>
      <c r="I245" s="163"/>
      <c r="J245" s="163"/>
      <c r="K245" s="163"/>
      <c r="L245" s="163"/>
      <c r="M245" s="163"/>
      <c r="N245" s="163"/>
      <c r="O245" s="163"/>
      <c r="P245" s="158"/>
      <c r="Q245" s="159"/>
      <c r="R245" s="158"/>
      <c r="S245" s="159"/>
      <c r="T245" s="160"/>
      <c r="U245" s="160"/>
      <c r="V245" s="160"/>
      <c r="W245" s="161"/>
    </row>
    <row r="246" spans="6:23" s="164" customFormat="1" ht="10.5" outlineLevel="3">
      <c r="F246" s="165"/>
      <c r="G246" s="166"/>
      <c r="H246" s="167" t="str">
        <f>IF(AND(H245&lt;&gt;"Výkaz výměr:",I245=""),"Výkaz výměr:","")</f>
        <v>Výkaz výměr:</v>
      </c>
      <c r="I246" s="168" t="s">
        <v>185</v>
      </c>
      <c r="J246" s="169"/>
      <c r="K246" s="170"/>
      <c r="L246" s="171"/>
      <c r="M246" s="172">
        <v>1.575</v>
      </c>
      <c r="N246" s="173"/>
      <c r="O246" s="174"/>
      <c r="P246" s="175"/>
      <c r="Q246" s="173"/>
      <c r="R246" s="173"/>
      <c r="S246" s="173"/>
      <c r="T246" s="176" t="s">
        <v>69</v>
      </c>
      <c r="U246" s="173"/>
      <c r="V246" s="173"/>
      <c r="W246" s="177"/>
    </row>
    <row r="247" spans="6:25" s="153" customFormat="1" ht="12" outlineLevel="2">
      <c r="F247" s="146">
        <v>3</v>
      </c>
      <c r="G247" s="147" t="s">
        <v>75</v>
      </c>
      <c r="H247" s="148" t="s">
        <v>289</v>
      </c>
      <c r="I247" s="149" t="s">
        <v>290</v>
      </c>
      <c r="J247" s="147" t="s">
        <v>102</v>
      </c>
      <c r="K247" s="150">
        <v>6.4</v>
      </c>
      <c r="L247" s="151">
        <v>0</v>
      </c>
      <c r="M247" s="150">
        <v>6.4</v>
      </c>
      <c r="N247" s="152"/>
      <c r="O247" s="152">
        <f>M247*N247</f>
        <v>0</v>
      </c>
      <c r="P247" s="152">
        <v>0.00437</v>
      </c>
      <c r="Q247" s="152">
        <f>M247*P247</f>
        <v>0.027968</v>
      </c>
      <c r="R247" s="152"/>
      <c r="S247" s="152">
        <f>M247*R247</f>
        <v>0</v>
      </c>
      <c r="T247" s="152">
        <v>21</v>
      </c>
      <c r="U247" s="152">
        <f>O247*T247/100</f>
        <v>0</v>
      </c>
      <c r="V247" s="152">
        <f>U247+O247</f>
        <v>0</v>
      </c>
      <c r="W247" s="152"/>
      <c r="X247" s="152"/>
      <c r="Y247" s="152">
        <v>1</v>
      </c>
    </row>
    <row r="248" spans="6:23" s="153" customFormat="1" ht="55.5" customHeight="1" outlineLevel="2">
      <c r="F248" s="154"/>
      <c r="G248" s="155"/>
      <c r="H248" s="156" t="s">
        <v>67</v>
      </c>
      <c r="I248" s="178" t="s">
        <v>291</v>
      </c>
      <c r="J248" s="178"/>
      <c r="K248" s="178"/>
      <c r="L248" s="178"/>
      <c r="M248" s="178"/>
      <c r="N248" s="178"/>
      <c r="O248" s="178"/>
      <c r="P248" s="158"/>
      <c r="Q248" s="159"/>
      <c r="R248" s="158"/>
      <c r="S248" s="159"/>
      <c r="T248" s="160"/>
      <c r="U248" s="160"/>
      <c r="V248" s="160"/>
      <c r="W248" s="161"/>
    </row>
    <row r="249" spans="6:23" s="153" customFormat="1" ht="6" customHeight="1" outlineLevel="2">
      <c r="F249" s="154"/>
      <c r="G249" s="155"/>
      <c r="H249" s="162"/>
      <c r="I249" s="163"/>
      <c r="J249" s="163"/>
      <c r="K249" s="163"/>
      <c r="L249" s="163"/>
      <c r="M249" s="163"/>
      <c r="N249" s="163"/>
      <c r="O249" s="163"/>
      <c r="P249" s="158"/>
      <c r="Q249" s="159"/>
      <c r="R249" s="158"/>
      <c r="S249" s="159"/>
      <c r="T249" s="160"/>
      <c r="U249" s="160"/>
      <c r="V249" s="160"/>
      <c r="W249" s="161"/>
    </row>
    <row r="250" spans="6:23" s="164" customFormat="1" ht="10.5" outlineLevel="3">
      <c r="F250" s="165"/>
      <c r="G250" s="166"/>
      <c r="H250" s="167" t="str">
        <f>IF(AND(H249&lt;&gt;"Výkaz výměr:",I249=""),"Výkaz výměr:","")</f>
        <v>Výkaz výměr:</v>
      </c>
      <c r="I250" s="168" t="s">
        <v>251</v>
      </c>
      <c r="J250" s="169"/>
      <c r="K250" s="170"/>
      <c r="L250" s="171"/>
      <c r="M250" s="172">
        <v>6.4</v>
      </c>
      <c r="N250" s="173"/>
      <c r="O250" s="174"/>
      <c r="P250" s="175"/>
      <c r="Q250" s="173"/>
      <c r="R250" s="173"/>
      <c r="S250" s="173"/>
      <c r="T250" s="176" t="s">
        <v>69</v>
      </c>
      <c r="U250" s="173"/>
      <c r="V250" s="173"/>
      <c r="W250" s="177"/>
    </row>
    <row r="251" spans="6:25" s="153" customFormat="1" ht="12" outlineLevel="2">
      <c r="F251" s="146">
        <v>4</v>
      </c>
      <c r="G251" s="147" t="s">
        <v>75</v>
      </c>
      <c r="H251" s="148" t="s">
        <v>292</v>
      </c>
      <c r="I251" s="149" t="s">
        <v>293</v>
      </c>
      <c r="J251" s="147" t="s">
        <v>266</v>
      </c>
      <c r="K251" s="150">
        <v>5.47</v>
      </c>
      <c r="L251" s="151">
        <v>0</v>
      </c>
      <c r="M251" s="150">
        <v>5.47</v>
      </c>
      <c r="N251" s="152"/>
      <c r="O251" s="152">
        <f>M251*N251</f>
        <v>0</v>
      </c>
      <c r="P251" s="152"/>
      <c r="Q251" s="152">
        <f>M251*P251</f>
        <v>0</v>
      </c>
      <c r="R251" s="152"/>
      <c r="S251" s="152">
        <f>M251*R251</f>
        <v>0</v>
      </c>
      <c r="T251" s="152">
        <v>21</v>
      </c>
      <c r="U251" s="152">
        <f>O251*T251/100</f>
        <v>0</v>
      </c>
      <c r="V251" s="152">
        <f>U251+O251</f>
        <v>0</v>
      </c>
      <c r="W251" s="152"/>
      <c r="X251" s="152"/>
      <c r="Y251" s="152">
        <v>1</v>
      </c>
    </row>
    <row r="252" spans="6:23" s="153" customFormat="1" ht="45.75" customHeight="1" outlineLevel="2">
      <c r="F252" s="154"/>
      <c r="G252" s="155"/>
      <c r="H252" s="156" t="s">
        <v>67</v>
      </c>
      <c r="I252" s="178" t="s">
        <v>294</v>
      </c>
      <c r="J252" s="178"/>
      <c r="K252" s="178"/>
      <c r="L252" s="178"/>
      <c r="M252" s="178"/>
      <c r="N252" s="178"/>
      <c r="O252" s="178"/>
      <c r="P252" s="158"/>
      <c r="Q252" s="159"/>
      <c r="R252" s="158"/>
      <c r="S252" s="159"/>
      <c r="T252" s="160"/>
      <c r="U252" s="160"/>
      <c r="V252" s="160"/>
      <c r="W252" s="161"/>
    </row>
    <row r="253" spans="6:23" s="153" customFormat="1" ht="6" customHeight="1" outlineLevel="2">
      <c r="F253" s="154"/>
      <c r="G253" s="155"/>
      <c r="H253" s="162"/>
      <c r="I253" s="163"/>
      <c r="J253" s="163"/>
      <c r="K253" s="163"/>
      <c r="L253" s="163"/>
      <c r="M253" s="163"/>
      <c r="N253" s="163"/>
      <c r="O253" s="163"/>
      <c r="P253" s="158"/>
      <c r="Q253" s="159"/>
      <c r="R253" s="158"/>
      <c r="S253" s="159"/>
      <c r="T253" s="160"/>
      <c r="U253" s="160"/>
      <c r="V253" s="160"/>
      <c r="W253" s="161"/>
    </row>
    <row r="254" spans="6:25" s="153" customFormat="1" ht="12" outlineLevel="2">
      <c r="F254" s="146">
        <v>5</v>
      </c>
      <c r="G254" s="147" t="s">
        <v>75</v>
      </c>
      <c r="H254" s="148" t="s">
        <v>295</v>
      </c>
      <c r="I254" s="149" t="s">
        <v>296</v>
      </c>
      <c r="J254" s="147" t="s">
        <v>102</v>
      </c>
      <c r="K254" s="150">
        <v>2.045</v>
      </c>
      <c r="L254" s="151">
        <v>8</v>
      </c>
      <c r="M254" s="150">
        <v>2.2086</v>
      </c>
      <c r="N254" s="152"/>
      <c r="O254" s="152">
        <f>M254*N254</f>
        <v>0</v>
      </c>
      <c r="P254" s="152"/>
      <c r="Q254" s="152">
        <f>M254*P254</f>
        <v>0</v>
      </c>
      <c r="R254" s="152"/>
      <c r="S254" s="152">
        <f>M254*R254</f>
        <v>0</v>
      </c>
      <c r="T254" s="152">
        <v>21</v>
      </c>
      <c r="U254" s="152">
        <f>O254*T254/100</f>
        <v>0</v>
      </c>
      <c r="V254" s="152">
        <f>U254+O254</f>
        <v>0</v>
      </c>
      <c r="W254" s="152"/>
      <c r="X254" s="152"/>
      <c r="Y254" s="152">
        <v>1</v>
      </c>
    </row>
    <row r="255" spans="6:23" s="153" customFormat="1" ht="10.5" outlineLevel="2">
      <c r="F255" s="154"/>
      <c r="G255" s="155"/>
      <c r="H255" s="156" t="s">
        <v>67</v>
      </c>
      <c r="I255" s="157"/>
      <c r="J255" s="157"/>
      <c r="K255" s="157"/>
      <c r="L255" s="157"/>
      <c r="M255" s="157"/>
      <c r="N255" s="157"/>
      <c r="O255" s="157"/>
      <c r="P255" s="158"/>
      <c r="Q255" s="159"/>
      <c r="R255" s="158"/>
      <c r="S255" s="159"/>
      <c r="T255" s="160"/>
      <c r="U255" s="160"/>
      <c r="V255" s="160"/>
      <c r="W255" s="161"/>
    </row>
    <row r="256" spans="6:23" s="153" customFormat="1" ht="6" customHeight="1" outlineLevel="2">
      <c r="F256" s="154"/>
      <c r="G256" s="155"/>
      <c r="H256" s="162"/>
      <c r="I256" s="163"/>
      <c r="J256" s="163"/>
      <c r="K256" s="163"/>
      <c r="L256" s="163"/>
      <c r="M256" s="163"/>
      <c r="N256" s="163"/>
      <c r="O256" s="163"/>
      <c r="P256" s="158"/>
      <c r="Q256" s="159"/>
      <c r="R256" s="158"/>
      <c r="S256" s="159"/>
      <c r="T256" s="160"/>
      <c r="U256" s="160"/>
      <c r="V256" s="160"/>
      <c r="W256" s="161"/>
    </row>
    <row r="257" spans="6:23" s="164" customFormat="1" ht="10.5" outlineLevel="3">
      <c r="F257" s="165"/>
      <c r="G257" s="166"/>
      <c r="H257" s="167" t="str">
        <f>IF(AND(H256&lt;&gt;"Výkaz výměr:",I256=""),"Výkaz výměr:","")</f>
        <v>Výkaz výměr:</v>
      </c>
      <c r="I257" s="168" t="s">
        <v>297</v>
      </c>
      <c r="J257" s="169"/>
      <c r="K257" s="170"/>
      <c r="L257" s="171"/>
      <c r="M257" s="172">
        <v>1.575</v>
      </c>
      <c r="N257" s="173"/>
      <c r="O257" s="174"/>
      <c r="P257" s="175"/>
      <c r="Q257" s="173"/>
      <c r="R257" s="173"/>
      <c r="S257" s="173"/>
      <c r="T257" s="176" t="s">
        <v>69</v>
      </c>
      <c r="U257" s="173"/>
      <c r="V257" s="173"/>
      <c r="W257" s="177"/>
    </row>
    <row r="258" spans="6:23" s="164" customFormat="1" ht="10.5" outlineLevel="3">
      <c r="F258" s="165"/>
      <c r="G258" s="166"/>
      <c r="H258" s="167">
        <f>IF(AND(H257&lt;&gt;"Výkaz výměr:",I257=""),"Výkaz výměr:","")</f>
      </c>
      <c r="I258" s="168" t="s">
        <v>298</v>
      </c>
      <c r="J258" s="169"/>
      <c r="K258" s="170"/>
      <c r="L258" s="171"/>
      <c r="M258" s="172">
        <v>0.47</v>
      </c>
      <c r="N258" s="173"/>
      <c r="O258" s="174"/>
      <c r="P258" s="175"/>
      <c r="Q258" s="173"/>
      <c r="R258" s="173"/>
      <c r="S258" s="173"/>
      <c r="T258" s="176" t="s">
        <v>69</v>
      </c>
      <c r="U258" s="173"/>
      <c r="V258" s="173"/>
      <c r="W258" s="177"/>
    </row>
    <row r="259" spans="6:25" s="153" customFormat="1" ht="12" outlineLevel="2">
      <c r="F259" s="146">
        <v>6</v>
      </c>
      <c r="G259" s="147" t="s">
        <v>75</v>
      </c>
      <c r="H259" s="148" t="s">
        <v>299</v>
      </c>
      <c r="I259" s="149" t="s">
        <v>300</v>
      </c>
      <c r="J259" s="147" t="s">
        <v>102</v>
      </c>
      <c r="K259" s="150">
        <v>6.4</v>
      </c>
      <c r="L259" s="151">
        <v>8</v>
      </c>
      <c r="M259" s="150">
        <v>6.912000000000001</v>
      </c>
      <c r="N259" s="152"/>
      <c r="O259" s="152">
        <f>M259*N259</f>
        <v>0</v>
      </c>
      <c r="P259" s="152"/>
      <c r="Q259" s="152">
        <f>M259*P259</f>
        <v>0</v>
      </c>
      <c r="R259" s="152"/>
      <c r="S259" s="152">
        <f>M259*R259</f>
        <v>0</v>
      </c>
      <c r="T259" s="152">
        <v>21</v>
      </c>
      <c r="U259" s="152">
        <f>O259*T259/100</f>
        <v>0</v>
      </c>
      <c r="V259" s="152">
        <f>U259+O259</f>
        <v>0</v>
      </c>
      <c r="W259" s="152"/>
      <c r="X259" s="152"/>
      <c r="Y259" s="152">
        <v>1</v>
      </c>
    </row>
    <row r="260" spans="6:23" s="153" customFormat="1" ht="10.5" outlineLevel="2">
      <c r="F260" s="154"/>
      <c r="G260" s="155"/>
      <c r="H260" s="156" t="s">
        <v>67</v>
      </c>
      <c r="I260" s="157"/>
      <c r="J260" s="157"/>
      <c r="K260" s="157"/>
      <c r="L260" s="157"/>
      <c r="M260" s="157"/>
      <c r="N260" s="157"/>
      <c r="O260" s="157"/>
      <c r="P260" s="158"/>
      <c r="Q260" s="159"/>
      <c r="R260" s="158"/>
      <c r="S260" s="159"/>
      <c r="T260" s="160"/>
      <c r="U260" s="160"/>
      <c r="V260" s="160"/>
      <c r="W260" s="161"/>
    </row>
    <row r="261" spans="6:23" s="153" customFormat="1" ht="6" customHeight="1" outlineLevel="2">
      <c r="F261" s="154"/>
      <c r="G261" s="155"/>
      <c r="H261" s="162"/>
      <c r="I261" s="163"/>
      <c r="J261" s="163"/>
      <c r="K261" s="163"/>
      <c r="L261" s="163"/>
      <c r="M261" s="163"/>
      <c r="N261" s="163"/>
      <c r="O261" s="163"/>
      <c r="P261" s="158"/>
      <c r="Q261" s="159"/>
      <c r="R261" s="158"/>
      <c r="S261" s="159"/>
      <c r="T261" s="160"/>
      <c r="U261" s="160"/>
      <c r="V261" s="160"/>
      <c r="W261" s="161"/>
    </row>
    <row r="262" spans="6:23" s="179" customFormat="1" ht="12.75" customHeight="1" outlineLevel="2">
      <c r="F262" s="180"/>
      <c r="G262" s="181"/>
      <c r="H262" s="181"/>
      <c r="I262" s="182"/>
      <c r="J262" s="181"/>
      <c r="K262" s="183"/>
      <c r="L262" s="184"/>
      <c r="M262" s="183"/>
      <c r="N262" s="184"/>
      <c r="O262" s="185"/>
      <c r="P262" s="186"/>
      <c r="Q262" s="184"/>
      <c r="R262" s="184"/>
      <c r="S262" s="184"/>
      <c r="T262" s="187" t="s">
        <v>69</v>
      </c>
      <c r="U262" s="184"/>
      <c r="V262" s="184"/>
      <c r="W262" s="184"/>
    </row>
    <row r="263" spans="6:25" s="135" customFormat="1" ht="16.5" customHeight="1" outlineLevel="1">
      <c r="F263" s="136"/>
      <c r="G263" s="137"/>
      <c r="H263" s="138"/>
      <c r="I263" s="138" t="s">
        <v>301</v>
      </c>
      <c r="J263" s="137"/>
      <c r="K263" s="139"/>
      <c r="L263" s="140"/>
      <c r="M263" s="139"/>
      <c r="N263" s="140"/>
      <c r="O263" s="141">
        <f>SUBTOTAL(9,O264:O267)</f>
        <v>0</v>
      </c>
      <c r="P263" s="142"/>
      <c r="Q263" s="141">
        <f>SUBTOTAL(9,Q264:Q267)</f>
        <v>0</v>
      </c>
      <c r="R263" s="140"/>
      <c r="S263" s="141">
        <f>SUBTOTAL(9,S264:S267)</f>
        <v>0</v>
      </c>
      <c r="T263" s="143"/>
      <c r="U263" s="141">
        <f>SUBTOTAL(9,U264:U267)</f>
        <v>0</v>
      </c>
      <c r="V263" s="141">
        <f>SUBTOTAL(9,V264:V267)</f>
        <v>0</v>
      </c>
      <c r="W263" s="144"/>
      <c r="Y263" s="141">
        <f>SUBTOTAL(9,Y264:Y267)</f>
        <v>1</v>
      </c>
    </row>
    <row r="264" spans="6:25" s="153" customFormat="1" ht="12" outlineLevel="2">
      <c r="F264" s="146">
        <v>1</v>
      </c>
      <c r="G264" s="147" t="s">
        <v>302</v>
      </c>
      <c r="H264" s="148" t="s">
        <v>303</v>
      </c>
      <c r="I264" s="149" t="s">
        <v>304</v>
      </c>
      <c r="J264" s="147" t="s">
        <v>266</v>
      </c>
      <c r="K264" s="150">
        <v>5</v>
      </c>
      <c r="L264" s="151">
        <v>0</v>
      </c>
      <c r="M264" s="150">
        <v>5</v>
      </c>
      <c r="N264" s="152"/>
      <c r="O264" s="152">
        <f>M264*N264</f>
        <v>0</v>
      </c>
      <c r="P264" s="152"/>
      <c r="Q264" s="152">
        <f>M264*P264</f>
        <v>0</v>
      </c>
      <c r="R264" s="152"/>
      <c r="S264" s="152">
        <f>M264*R264</f>
        <v>0</v>
      </c>
      <c r="T264" s="152">
        <v>21</v>
      </c>
      <c r="U264" s="152">
        <f>O264*T264/100</f>
        <v>0</v>
      </c>
      <c r="V264" s="152">
        <f>U264+O264</f>
        <v>0</v>
      </c>
      <c r="W264" s="152"/>
      <c r="X264" s="152"/>
      <c r="Y264" s="152">
        <v>1</v>
      </c>
    </row>
    <row r="265" spans="6:23" s="153" customFormat="1" ht="10.5" outlineLevel="2">
      <c r="F265" s="154"/>
      <c r="G265" s="155"/>
      <c r="H265" s="156" t="s">
        <v>67</v>
      </c>
      <c r="I265" s="157"/>
      <c r="J265" s="157"/>
      <c r="K265" s="157"/>
      <c r="L265" s="157"/>
      <c r="M265" s="157"/>
      <c r="N265" s="157"/>
      <c r="O265" s="157"/>
      <c r="P265" s="158"/>
      <c r="Q265" s="159"/>
      <c r="R265" s="158"/>
      <c r="S265" s="159"/>
      <c r="T265" s="160"/>
      <c r="U265" s="160"/>
      <c r="V265" s="160"/>
      <c r="W265" s="161"/>
    </row>
    <row r="266" spans="6:23" s="153" customFormat="1" ht="6" customHeight="1" outlineLevel="2">
      <c r="F266" s="154"/>
      <c r="G266" s="155"/>
      <c r="H266" s="162"/>
      <c r="I266" s="163"/>
      <c r="J266" s="163"/>
      <c r="K266" s="163"/>
      <c r="L266" s="163"/>
      <c r="M266" s="163"/>
      <c r="N266" s="163"/>
      <c r="O266" s="163"/>
      <c r="P266" s="158"/>
      <c r="Q266" s="159"/>
      <c r="R266" s="158"/>
      <c r="S266" s="159"/>
      <c r="T266" s="160"/>
      <c r="U266" s="160"/>
      <c r="V266" s="160"/>
      <c r="W266" s="161"/>
    </row>
    <row r="267" spans="6:23" s="179" customFormat="1" ht="12.75" customHeight="1" outlineLevel="2">
      <c r="F267" s="180"/>
      <c r="G267" s="181"/>
      <c r="H267" s="181"/>
      <c r="I267" s="182"/>
      <c r="J267" s="181"/>
      <c r="K267" s="183"/>
      <c r="L267" s="184"/>
      <c r="M267" s="183"/>
      <c r="N267" s="184"/>
      <c r="O267" s="185"/>
      <c r="P267" s="186"/>
      <c r="Q267" s="184"/>
      <c r="R267" s="184"/>
      <c r="S267" s="184"/>
      <c r="T267" s="187" t="s">
        <v>69</v>
      </c>
      <c r="U267" s="184"/>
      <c r="V267" s="184"/>
      <c r="W267" s="184"/>
    </row>
    <row r="268" spans="6:23" s="179" customFormat="1" ht="12.75" customHeight="1" outlineLevel="1">
      <c r="F268" s="180"/>
      <c r="G268" s="181"/>
      <c r="H268" s="181"/>
      <c r="I268" s="182"/>
      <c r="J268" s="181"/>
      <c r="K268" s="183"/>
      <c r="L268" s="184"/>
      <c r="M268" s="183"/>
      <c r="N268" s="184"/>
      <c r="O268" s="185"/>
      <c r="P268" s="186"/>
      <c r="Q268" s="184"/>
      <c r="R268" s="184"/>
      <c r="S268" s="184"/>
      <c r="T268" s="187" t="s">
        <v>69</v>
      </c>
      <c r="U268" s="184"/>
      <c r="V268" s="184"/>
      <c r="W268" s="184"/>
    </row>
    <row r="269" spans="6:23" s="179" customFormat="1" ht="12.75" customHeight="1">
      <c r="F269" s="180"/>
      <c r="G269" s="181"/>
      <c r="H269" s="181"/>
      <c r="I269" s="182"/>
      <c r="J269" s="181"/>
      <c r="K269" s="183"/>
      <c r="L269" s="184"/>
      <c r="M269" s="183"/>
      <c r="N269" s="184"/>
      <c r="O269" s="185"/>
      <c r="P269" s="186"/>
      <c r="Q269" s="184"/>
      <c r="R269" s="184"/>
      <c r="S269" s="184"/>
      <c r="T269" s="187" t="s">
        <v>69</v>
      </c>
      <c r="U269" s="184"/>
      <c r="V269" s="184"/>
      <c r="W269" s="184"/>
    </row>
  </sheetData>
  <sheetProtection selectLockedCells="1" selectUnlockedCells="1"/>
  <mergeCells count="63">
    <mergeCell ref="I8:O8"/>
    <mergeCell ref="I12:O12"/>
    <mergeCell ref="I17:O17"/>
    <mergeCell ref="I21:O21"/>
    <mergeCell ref="I25:O25"/>
    <mergeCell ref="I29:O29"/>
    <mergeCell ref="I34:O34"/>
    <mergeCell ref="I38:O38"/>
    <mergeCell ref="I41:O41"/>
    <mergeCell ref="I44:O44"/>
    <mergeCell ref="I49:O49"/>
    <mergeCell ref="I53:O53"/>
    <mergeCell ref="I57:O57"/>
    <mergeCell ref="I61:O61"/>
    <mergeCell ref="I64:O64"/>
    <mergeCell ref="I67:O67"/>
    <mergeCell ref="I72:O72"/>
    <mergeCell ref="I78:O78"/>
    <mergeCell ref="I83:O83"/>
    <mergeCell ref="I86:O86"/>
    <mergeCell ref="I89:O89"/>
    <mergeCell ref="I94:O94"/>
    <mergeCell ref="I99:O99"/>
    <mergeCell ref="I103:O103"/>
    <mergeCell ref="I108:O108"/>
    <mergeCell ref="I112:O112"/>
    <mergeCell ref="I115:O115"/>
    <mergeCell ref="I121:O121"/>
    <mergeCell ref="I126:O126"/>
    <mergeCell ref="I132:O132"/>
    <mergeCell ref="I135:O135"/>
    <mergeCell ref="I139:O139"/>
    <mergeCell ref="I143:O143"/>
    <mergeCell ref="I147:O147"/>
    <mergeCell ref="I151:O151"/>
    <mergeCell ref="I155:O155"/>
    <mergeCell ref="I160:O160"/>
    <mergeCell ref="I164:O164"/>
    <mergeCell ref="I168:O168"/>
    <mergeCell ref="I171:O171"/>
    <mergeCell ref="I175:O175"/>
    <mergeCell ref="I178:O178"/>
    <mergeCell ref="I182:O182"/>
    <mergeCell ref="I187:O187"/>
    <mergeCell ref="I192:O192"/>
    <mergeCell ref="I195:O195"/>
    <mergeCell ref="I198:O198"/>
    <mergeCell ref="I202:O202"/>
    <mergeCell ref="I207:O207"/>
    <mergeCell ref="I211:O211"/>
    <mergeCell ref="I215:O215"/>
    <mergeCell ref="I219:O219"/>
    <mergeCell ref="I224:O224"/>
    <mergeCell ref="I228:O228"/>
    <mergeCell ref="I232:O232"/>
    <mergeCell ref="I235:O235"/>
    <mergeCell ref="I240:O240"/>
    <mergeCell ref="I244:O244"/>
    <mergeCell ref="I248:O248"/>
    <mergeCell ref="I252:O252"/>
    <mergeCell ref="I255:O255"/>
    <mergeCell ref="I260:O260"/>
    <mergeCell ref="I265:O265"/>
  </mergeCells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B4" sqref="B4"/>
    </sheetView>
  </sheetViews>
  <sheetFormatPr defaultColWidth="9.140625" defaultRowHeight="12.75"/>
  <cols>
    <col min="1" max="1" width="8.7109375" style="5" customWidth="1"/>
    <col min="2" max="2" width="40.7109375" style="5" customWidth="1"/>
    <col min="3" max="3" width="10.7109375" style="5" customWidth="1"/>
    <col min="4" max="4" width="40.7109375" style="5" customWidth="1"/>
    <col min="5" max="16384" width="9.140625" style="5" customWidth="1"/>
  </cols>
  <sheetData>
    <row r="1" spans="1:4" ht="12">
      <c r="A1" s="188" t="s">
        <v>305</v>
      </c>
      <c r="B1" s="188" t="s">
        <v>306</v>
      </c>
      <c r="C1" s="188" t="s">
        <v>307</v>
      </c>
      <c r="D1" s="188" t="s">
        <v>37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 </cp:lastModifiedBy>
  <cp:lastPrinted>2012-11-15T11:06:22Z</cp:lastPrinted>
  <dcterms:created xsi:type="dcterms:W3CDTF">2007-10-16T11:08:58Z</dcterms:created>
  <dcterms:modified xsi:type="dcterms:W3CDTF">2013-04-15T08:25:27Z</dcterms:modified>
  <cp:category/>
  <cp:version/>
  <cp:contentType/>
  <cp:contentStatus/>
</cp:coreProperties>
</file>