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01 - Stavební úpravy a op..." sheetId="2" r:id="rId2"/>
    <sheet name="02 - Stavební úpravy a op..." sheetId="3" r:id="rId3"/>
    <sheet name="VON - Vedlejší a ostatní ..." sheetId="4" r:id="rId4"/>
    <sheet name="Pokyny pro vyplnění" sheetId="5" r:id="rId5"/>
  </sheets>
  <definedNames>
    <definedName name="_xlnm._FilterDatabase" localSheetId="1" hidden="1">'01 - Stavební úpravy a op...'!$C$96:$K$96</definedName>
    <definedName name="_xlnm._FilterDatabase" localSheetId="2" hidden="1">'02 - Stavební úpravy a op...'!$C$95:$K$95</definedName>
    <definedName name="_xlnm._FilterDatabase" localSheetId="3" hidden="1">'VON - Vedlejší a ostatní ...'!$C$78:$K$78</definedName>
    <definedName name="_xlnm.Print_Titles" localSheetId="1">'01 - Stavební úpravy a op...'!$96:$96</definedName>
    <definedName name="_xlnm.Print_Titles" localSheetId="2">'02 - Stavební úpravy a op...'!$95:$95</definedName>
    <definedName name="_xlnm.Print_Titles" localSheetId="0">'Rekapitulace stavby'!$49:$49</definedName>
    <definedName name="_xlnm.Print_Titles" localSheetId="3">'VON - Vedlejší a ostatní ...'!$78:$78</definedName>
    <definedName name="_xlnm.Print_Area" localSheetId="1">'01 - Stavební úpravy a op...'!$C$4:$J$36,'01 - Stavební úpravy a op...'!$C$42:$J$78,'01 - Stavební úpravy a op...'!$C$84:$K$683</definedName>
    <definedName name="_xlnm.Print_Area" localSheetId="2">'02 - Stavební úpravy a op...'!$C$4:$J$36,'02 - Stavební úpravy a op...'!$C$42:$J$77,'02 - Stavební úpravy a op...'!$C$83:$K$308</definedName>
    <definedName name="_xlnm.Print_Area" localSheetId="4">'Pokyny pro vyplnění'!$B$2:$K$69,'Pokyny pro vyplnění'!$B$72:$K$116,'Pokyny pro vyplnění'!$B$119:$K$184,'Pokyny pro vyplnění'!$B$187:$K$207</definedName>
    <definedName name="_xlnm.Print_Area" localSheetId="0">'Rekapitulace stavby'!$D$4:$AO$33,'Rekapitulace stavby'!$C$39:$AQ$55</definedName>
    <definedName name="_xlnm.Print_Area" localSheetId="3">'VON - Vedlejší a ostatní ...'!$C$4:$J$36,'VON - Vedlejší a ostatní ...'!$C$42:$J$60,'VON - Vedlejší a ostatní ...'!$C$66:$K$90</definedName>
  </definedNames>
  <calcPr fullCalcOnLoad="1"/>
</workbook>
</file>

<file path=xl/sharedStrings.xml><?xml version="1.0" encoding="utf-8"?>
<sst xmlns="http://schemas.openxmlformats.org/spreadsheetml/2006/main" count="7598" uniqueCount="1373">
  <si>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</si>
  <si>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</si>
  <si>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</si>
  <si>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102</t>
  </si>
  <si>
    <t>7660001R</t>
  </si>
  <si>
    <t>D+M okno sklepní PVC  1200/600</t>
  </si>
  <si>
    <t>-1952343307</t>
  </si>
  <si>
    <t>okno PVC s izolačním dvojsklem , otevíravé a sklopné   1200/600</t>
  </si>
  <si>
    <t>1,2*0,6</t>
  </si>
  <si>
    <t>103</t>
  </si>
  <si>
    <t>968062374</t>
  </si>
  <si>
    <t>Vybourání dřevěných rámů oken zdvojených včetně křídel pl do 1 m2</t>
  </si>
  <si>
    <t>-896304373</t>
  </si>
  <si>
    <t>Vybourání dřevěných rámů oken s křídly, dveřních zárubní, vrat, stěn, ostění nebo obkladů rámů oken s křídly zdvojených, plochy do 1 m2</t>
  </si>
  <si>
    <t>sklepní okno</t>
  </si>
  <si>
    <t>1,2*0,6+0,9*0,6</t>
  </si>
  <si>
    <t>104</t>
  </si>
  <si>
    <t>998766101</t>
  </si>
  <si>
    <t>Přesun hmot tonážní pro konstrukce truhlářské v objektech v do 6 m</t>
  </si>
  <si>
    <t>-90437079</t>
  </si>
  <si>
    <t>Přesun hmot pro konstrukce truhlářské stanovený z hmotnosti přesunovaného materiálu vodorovná dopravní vzdálenost do 50 m v objektech výšky do 6 m</t>
  </si>
  <si>
    <t>767</t>
  </si>
  <si>
    <t>Konstrukce zámečnické</t>
  </si>
  <si>
    <t>105</t>
  </si>
  <si>
    <t>767960001R</t>
  </si>
  <si>
    <t>Demotáž a opětovná montáž litinových svitidel -severní fasáda</t>
  </si>
  <si>
    <t>1031759340</t>
  </si>
  <si>
    <t>106</t>
  </si>
  <si>
    <t>767996801</t>
  </si>
  <si>
    <t>Demontáž atypických zámečnických konstrukcí rozebráním hmotnosti jednotlivých dílů do 50 kg</t>
  </si>
  <si>
    <t>-995538558</t>
  </si>
  <si>
    <t>Demontáž ostatních zámečnických konstrukcí o hmotnosti jednotlivých dílů rozebráním do 50 kg</t>
  </si>
  <si>
    <t>demontáž poklopů anglických dvorků</t>
  </si>
  <si>
    <t>(1,5*1,2+2,5*1,5)*15</t>
  </si>
  <si>
    <t>783</t>
  </si>
  <si>
    <t>Dokončovací práce - nátěry</t>
  </si>
  <si>
    <t>107</t>
  </si>
  <si>
    <t>783801812</t>
  </si>
  <si>
    <t>Odstranění nátěrů z omítek stěn oškrabáním s obroušením</t>
  </si>
  <si>
    <t>562231704</t>
  </si>
  <si>
    <t>Odstranění starých nátěrů z omítek oškrabáním s obroušením stěn</t>
  </si>
  <si>
    <t>108</t>
  </si>
  <si>
    <t>783201811</t>
  </si>
  <si>
    <t>Odstranění nátěrů ze zámečnických konstrukcí oškrabáním</t>
  </si>
  <si>
    <t>2022153257</t>
  </si>
  <si>
    <t>Odstranění starých nátěrů ze zámečnických konstrukcí oškrabáním</t>
  </si>
  <si>
    <t>mříže na fasádě</t>
  </si>
  <si>
    <t>(1,2*2,2*4)*2</t>
  </si>
  <si>
    <t>(1,2*2,2*3+1,4*2,2)*2</t>
  </si>
  <si>
    <t>(1,5*1,2*2+0,6*2,2*2)*2</t>
  </si>
  <si>
    <t>stříška nad vstupem</t>
  </si>
  <si>
    <t>4,34*1,2*2</t>
  </si>
  <si>
    <t>rozvaděče</t>
  </si>
  <si>
    <t>2,5</t>
  </si>
  <si>
    <t>mřížky</t>
  </si>
  <si>
    <t>109</t>
  </si>
  <si>
    <t>783904811</t>
  </si>
  <si>
    <t>Odrezivění kovových konstrukcí</t>
  </si>
  <si>
    <t>808652288</t>
  </si>
  <si>
    <t>Ostatní práce odrezivění kovových konstrukcí</t>
  </si>
  <si>
    <t>110</t>
  </si>
  <si>
    <t>783221112</t>
  </si>
  <si>
    <t>Nátěry syntetické KDK barva dražší lesklý povrch 1x antikorozní, 1x základní, 2x email</t>
  </si>
  <si>
    <t>1222071657</t>
  </si>
  <si>
    <t>Nátěry kovových stavebních doplňkových konstrukcí syntetické na vzduchu schnoucí dražšími barvami  lesklý povrch 1x antikorozní, 1x základní 2x email</t>
  </si>
  <si>
    <t>787</t>
  </si>
  <si>
    <t>Dokončovací práce - zasklívání</t>
  </si>
  <si>
    <t>111</t>
  </si>
  <si>
    <t>787300801</t>
  </si>
  <si>
    <t>Vysklívání střešních konstrukcí a světlíků tmelených</t>
  </si>
  <si>
    <t>-1283327294</t>
  </si>
  <si>
    <t>Vysklívání střešních konstrukcí a střešních světlíků tmelených</t>
  </si>
  <si>
    <t>4,34*1,2</t>
  </si>
  <si>
    <t>112</t>
  </si>
  <si>
    <t>787314215R</t>
  </si>
  <si>
    <t>Zasklívání střech s pod(za)tmelením sklem plaveným tl 5 mm - pouze zasklení - použije se původní očištěné sklo</t>
  </si>
  <si>
    <t>-1667648247</t>
  </si>
  <si>
    <t>113</t>
  </si>
  <si>
    <t>998787103</t>
  </si>
  <si>
    <t>Přesun hmot tonážní pro zasklívání v objektech v do 24 m</t>
  </si>
  <si>
    <t>-1306571097</t>
  </si>
  <si>
    <t>Přesun hmot pro zasklívání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</si>
  <si>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</si>
  <si>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 xml:space="preserve">02 - Stavební úpravy a opravy vnitřní - Sanace v 1.pp </t>
  </si>
  <si>
    <t xml:space="preserve">      61 - Úprava povrchů vnitřní</t>
  </si>
  <si>
    <t xml:space="preserve">      97 - Prorážení otvorů a ostatní bourací práce</t>
  </si>
  <si>
    <t xml:space="preserve">    735 - Ústřední vytápění - otopná tělesa</t>
  </si>
  <si>
    <t xml:space="preserve">    771 - Podlahy z dlaždic</t>
  </si>
  <si>
    <t xml:space="preserve">    775 - Podlahy skládané (parkety, vlysy, lamely aj.)</t>
  </si>
  <si>
    <t xml:space="preserve">    776 - Podlahy povlakové</t>
  </si>
  <si>
    <t xml:space="preserve">    784 - Dokončovací práce - malby</t>
  </si>
  <si>
    <t>M - Práce a dodávky M</t>
  </si>
  <si>
    <t xml:space="preserve">    21-M - Elektromontáže</t>
  </si>
  <si>
    <t>OST - Ostatní</t>
  </si>
  <si>
    <t xml:space="preserve">    O01 - Ostatní</t>
  </si>
  <si>
    <t>Úprava povrchů vnitřní</t>
  </si>
  <si>
    <t>619991011</t>
  </si>
  <si>
    <t>Obalení konstrukcí a prvků fólií přilepenou lepící páskou</t>
  </si>
  <si>
    <t>-731132208</t>
  </si>
  <si>
    <t>Zakrytí vnitřních ploch před znečištěním včetně pozdějšího odkrytí konstrukcí a prvků obalením fólií a přelepením páskou</t>
  </si>
  <si>
    <t>podlaha + zabudované konstrukce</t>
  </si>
  <si>
    <t>375,826*1,5</t>
  </si>
  <si>
    <t>otvory</t>
  </si>
  <si>
    <t>1,5*2+0,9*1,4+1,1*2*2+1,3*2+(1,1+1+1,5+0,9)*1+0,9*0,9</t>
  </si>
  <si>
    <t>(1*1,8+0,8*2*7+0,9*2+1,6*2,1+1*2+0,6*1,6+0,6*2+1*2+0,9*2)*2</t>
  </si>
  <si>
    <t>1,5*2*2</t>
  </si>
  <si>
    <t>619995001</t>
  </si>
  <si>
    <t>Začištění omítek kolem oken, dveří, podlah nebo obkladů</t>
  </si>
  <si>
    <t>1365487521</t>
  </si>
  <si>
    <t>Začištění omítek (s dodáním hmot) kolem oken, dveří, podlah, obkladů apod.</t>
  </si>
  <si>
    <t>kolem otvorů</t>
  </si>
  <si>
    <t>(1,5+2+0,9+1,4+(1,1+2)*2+1,3+2+(1,1+1+1,5+0,9+1*4)+0,9+0,9)*2</t>
  </si>
  <si>
    <t>(1+1,8*2+(0,8+2*2)*7+0,9+2*2+1,6+2,1*2+1+2*2+0,6+1,6*2+0,6+2*2+1+2*2+0,9+2*2)*2</t>
  </si>
  <si>
    <t>(1,5+2*2)*2</t>
  </si>
  <si>
    <t>u podlahy</t>
  </si>
  <si>
    <t>321,6</t>
  </si>
  <si>
    <t>612321141</t>
  </si>
  <si>
    <t>Vápenocementová omítka štuková dvouvrstvá vnitřních stěn nanášená ručně</t>
  </si>
  <si>
    <t>378222010</t>
  </si>
  <si>
    <t>Omítka vápenocementová vnitřních ploch nanášená ručně dvouvrstvá, tloušťky jádrové omítky do 10 mm a tloušťky štuku do 3 mm štuková svislých konstrukcí stěn</t>
  </si>
  <si>
    <t>(1,5*2,2-1,2*0,6)</t>
  </si>
  <si>
    <t>0,9*0,6</t>
  </si>
  <si>
    <t>612821031</t>
  </si>
  <si>
    <t>Vnitřní vyrovnávací sanační omítka prováděná ručně</t>
  </si>
  <si>
    <t>-805155766</t>
  </si>
  <si>
    <t>Sanační omítka vnitřních ploch stěn vyrovnávací vrstva, prováděná v tl. do 20 mm ručně</t>
  </si>
  <si>
    <t>stěny ( mimo sociální zařízení, schodiště))</t>
  </si>
  <si>
    <t>(3,6+10,65+0,25*2+3,75*2+5,95+3,75)*2*1-(1+0,6)*1</t>
  </si>
  <si>
    <t>(15,6+9+0,7*2)*2*1-(1+0,6+1,6+1,5)*1</t>
  </si>
  <si>
    <t>(12,5+2,55+5,75+1,85+9,55+6,1+0,7+1,8+4,15+6,9+4,55+2,2+1,8+1,7+1,35+0,9+2,45*2+0,7*2)*2*1-(1,6+0,8+1+0,9*2+1,5+1,4+1,3+0,8*7)*1</t>
  </si>
  <si>
    <t>(2,3+5,8+0,5+6,8+7+6,8+3)*2*1-(0,8*2+0,9*4)*1</t>
  </si>
  <si>
    <t>612821012</t>
  </si>
  <si>
    <t>Vnitřní sanační štuková omítka pro vlhké a zasolené zdivo prováděná ručně</t>
  </si>
  <si>
    <t>447384553</t>
  </si>
  <si>
    <t>Sanační omítka vnitřních ploch stěn pro vlhké a zasolené zdivo, prováděná ve dvou vrstvách, tl. jádrové omítky do 30 mm ručně štuková</t>
  </si>
  <si>
    <t>943211111</t>
  </si>
  <si>
    <t>Montáž lešení prostorového rámového lehkého s podlahami zatížení do 200 kg/m2 v do 10 m</t>
  </si>
  <si>
    <t>-975693399</t>
  </si>
  <si>
    <t>Montáž lešení prostorového rámového lehkého pracovního s podlahami s provozním zatížením tř. 3 do 200 kg/m2, výšky do 10 m</t>
  </si>
  <si>
    <t>125,26*5</t>
  </si>
  <si>
    <t>943211211</t>
  </si>
  <si>
    <t>Příplatek k lešení prostorovému rámovému lehkému s podlahami v do 10 m za první a ZKD den použití</t>
  </si>
  <si>
    <t>-1705909945</t>
  </si>
  <si>
    <t>Montáž lešení prostorového rámového lehkého pracovního s podlahami Příplatek za první a každý další den použití lešení k ceně -1111</t>
  </si>
  <si>
    <t>626,3*14 'Přepočtené koeficientem množství</t>
  </si>
  <si>
    <t>943211811</t>
  </si>
  <si>
    <t>Demontáž lešení prostorového rámového lehkého s podlahami zatížení do 200 kg/m2 v do 10 m</t>
  </si>
  <si>
    <t>1617138395</t>
  </si>
  <si>
    <t>Demontáž lešení prostorového rámového lehkého pracovního s podlahami s provozním zatížením tř. 3 do 200 kg/m2, výšky do 10 m</t>
  </si>
  <si>
    <t>949221111</t>
  </si>
  <si>
    <t>Montáž lešeňové podlahy s příčníky pro dílcová lešení v do 10 m</t>
  </si>
  <si>
    <t>-1344060783</t>
  </si>
  <si>
    <t>Montáž lešeňové podlahy pro dílcová lešení s příčníky nebo podélníky, ve výšce do 10 m</t>
  </si>
  <si>
    <t>949221211</t>
  </si>
  <si>
    <t>Příplatek k lešeňové podlaze pro dílcová lešení za první a ZKD den použití</t>
  </si>
  <si>
    <t>-1394449800</t>
  </si>
  <si>
    <t>Montáž lešeňové podlahy pro dílcová lešení Příplatek za první a každý další den použití lešení k ceně -1111, -1112 nebo -1131</t>
  </si>
  <si>
    <t>125,26*14 'Přepočtené koeficientem množství</t>
  </si>
  <si>
    <t>949221811</t>
  </si>
  <si>
    <t>Demontáž lešeňové podlahy s příčníky pro dílcová lešení v do 10 m</t>
  </si>
  <si>
    <t>-787284647</t>
  </si>
  <si>
    <t>Demontáž lešeňové podlahy pro dílcová lešení s příčníky nebo podélníky, ve výšce do 10 m</t>
  </si>
  <si>
    <t>952901111</t>
  </si>
  <si>
    <t>Vyčištění budov bytové a občanské výstavby při výšce podlaží do 4 m</t>
  </si>
  <si>
    <t>1513906722</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</si>
  <si>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</si>
  <si>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37+11,21+2,93+5,74+6,56+14,04+5,73+4,31+5,11+11,01+49,92+20,77+39,03+37,34+125,126</t>
  </si>
  <si>
    <t>95960001</t>
  </si>
  <si>
    <t>Demontáž a zpětná montáž  - praktikábly hlediště</t>
  </si>
  <si>
    <t>1505707097</t>
  </si>
  <si>
    <t>95960002</t>
  </si>
  <si>
    <t>Demontáž a zpětná montáž  - malé pódium</t>
  </si>
  <si>
    <t>-803194328</t>
  </si>
  <si>
    <t>Prorážení otvorů a ostatní bourací práce</t>
  </si>
  <si>
    <t>978011191</t>
  </si>
  <si>
    <t>Otlučení vnitřních omítek MV nebo MVC stropů o rozsahu do 100 %</t>
  </si>
  <si>
    <t>-1945384422</t>
  </si>
  <si>
    <t>Otlučení omítek vápenných nebo vápenocementových stěn, stropů vnitřních stropů, v rozsahu do 100 %</t>
  </si>
  <si>
    <t>-1748526811</t>
  </si>
  <si>
    <t>-102932287</t>
  </si>
  <si>
    <t>251101152</t>
  </si>
  <si>
    <t>-1049030840</t>
  </si>
  <si>
    <t>16,348*19 'Přepočtené koeficientem množství</t>
  </si>
  <si>
    <t>479232774</t>
  </si>
  <si>
    <t>-150017132</t>
  </si>
  <si>
    <t>735</t>
  </si>
  <si>
    <t>Ústřední vytápění - otopná tělesa</t>
  </si>
  <si>
    <t>735960001</t>
  </si>
  <si>
    <t>ÚT - demontáž a zpětná montáž radiátorů</t>
  </si>
  <si>
    <t>57383032</t>
  </si>
  <si>
    <t>demontáž a zpětná montáž radiátorů , drobné opravy</t>
  </si>
  <si>
    <t>včetně vypuštění, napuštění a tlakové zkoušky</t>
  </si>
  <si>
    <t>766441811</t>
  </si>
  <si>
    <t>Demontáž parapetních desek dřevěných, laminovaných šířky do 30 cm délky do 1,0 m</t>
  </si>
  <si>
    <t>1450266643</t>
  </si>
  <si>
    <t>Demontáž parapetních desek dřevěných, laminovaných nebo z plastů šířky do 300 mm délky do 1m</t>
  </si>
  <si>
    <t>1+1</t>
  </si>
  <si>
    <t>766694121</t>
  </si>
  <si>
    <t>Montáž parapetních desek dřevěných, laminovaných šířky přes 30 cm délky do 1,0 m</t>
  </si>
  <si>
    <t>-533898098</t>
  </si>
  <si>
    <t>Montáž ostatních truhlářských konstrukcí parapetních desek šířky přes 300 mm, délky do 1000 mm</t>
  </si>
  <si>
    <t>607941210</t>
  </si>
  <si>
    <t>koncovka PVC k parapetním deskám 600 mm</t>
  </si>
  <si>
    <t>-1590097409</t>
  </si>
  <si>
    <t>výlisky z hmoty dřevovláknité a dřevotřískové parapety vnitřní dřevotřískové  (hnědá, bílá) koncovka PVC k parapetním deskám 600 mm</t>
  </si>
  <si>
    <t>1*1,1 'Přepočtené koeficientem množství</t>
  </si>
  <si>
    <t>607941070</t>
  </si>
  <si>
    <t>deska parapetní dřevotřísková vnitřní  0,5 x 1 m</t>
  </si>
  <si>
    <t>302993650</t>
  </si>
  <si>
    <t>výlisky z hmoty dřevovláknité a dřevotřískové parapety vnitřní dřevotřískové  (hnědá, bílá) rozměr: šířka x 1 m délky 500 mm</t>
  </si>
  <si>
    <t>1,2*1,1 'Přepočtené koeficientem množství</t>
  </si>
  <si>
    <t>-1188468909</t>
  </si>
  <si>
    <t>771</t>
  </si>
  <si>
    <t>Podlahy z dlaždic</t>
  </si>
  <si>
    <t>771471810</t>
  </si>
  <si>
    <t>Demontáž soklíků z dlaždic keramických kladených do malty rovných</t>
  </si>
  <si>
    <t>-743166251</t>
  </si>
  <si>
    <t>771474113</t>
  </si>
  <si>
    <t>Montáž soklíků z dlaždic keramických rovných flexibilní lepidlo v do 120 mm</t>
  </si>
  <si>
    <t>-669950137</t>
  </si>
  <si>
    <t>Montáž soklíků z dlaždic keramických lepených flexibilním lepidlem rovných výšky přes 90 do 120 mm</t>
  </si>
  <si>
    <t>keramický sokl</t>
  </si>
  <si>
    <t>(12,5+2,55+0,4*2+0,6+0,4+1,5+6,1++3,2+0,7+1,8+4,15+6,9+1,8+1,7+1,35+0,9+2,45*2+0,7*2)*2</t>
  </si>
  <si>
    <t>(2,3+5,8+0,5)*2</t>
  </si>
  <si>
    <t>-(1,6+1+0,9+0,8*8+0,9+0,95)</t>
  </si>
  <si>
    <t>597613120</t>
  </si>
  <si>
    <t>sokl  - podlahy  (barevné) 30 x 8 x 0,8 cm I. j. (cen.skup. 24)</t>
  </si>
  <si>
    <t>-814267671</t>
  </si>
  <si>
    <t>obkládačky a dlaždice keramické doplňky  k podlahám podlahy -    I.j. sokl 30 x 8 x 0,8    barevná (cen.skup. 24)</t>
  </si>
  <si>
    <t>111,95/0,3*1,1-0,483</t>
  </si>
  <si>
    <t>771591111</t>
  </si>
  <si>
    <t>Podlahy penetrace podkladu</t>
  </si>
  <si>
    <t>-1312325089</t>
  </si>
  <si>
    <t>Podlahy - ostatní práce penetrace podkladu</t>
  </si>
  <si>
    <t>111,95*0,1</t>
  </si>
  <si>
    <t>771591115</t>
  </si>
  <si>
    <t>Podlahy spárování silikonem</t>
  </si>
  <si>
    <t>1536728856</t>
  </si>
  <si>
    <t>Podlahy - ostatní práce spárování silikonem</t>
  </si>
  <si>
    <t>998771103</t>
  </si>
  <si>
    <t>Přesun hmot tonážní pro podlahy z dlaždic v objektech v do 24 m</t>
  </si>
  <si>
    <t>2093103146</t>
  </si>
  <si>
    <t>Přesun hmot pro podlahy z dlaždic stanovený z hmotnosti přesunovaného materiálu vodorovná dopravní vzdálenost do 50 m v objektech výšky přes 12 do 24 m</t>
  </si>
  <si>
    <t>775</t>
  </si>
  <si>
    <t>Podlahy skládané (parkety, vlysy, lamely aj.)</t>
  </si>
  <si>
    <t>775411820</t>
  </si>
  <si>
    <t>Demontáž soklíků nebo lišt dřevěných připevňovaných vruty</t>
  </si>
  <si>
    <t>-1042353212</t>
  </si>
  <si>
    <t>Demontáž soklíků nebo lišt dřevěných připevněných vruty</t>
  </si>
  <si>
    <t>775413120</t>
  </si>
  <si>
    <t>Montáž podlahové lišty ze dřeva tvrdého nebo měkkého připevněné vruty s přetmelením</t>
  </si>
  <si>
    <t>-1317109287</t>
  </si>
  <si>
    <t>Montáž podlahového soklíku nebo lišty obvodové (soklové) dřevěné bez základního nátěru lišty ze dřeva tvrdého nebo měkkého, v přírodní barvě připevněné vruty, s přetmelením</t>
  </si>
  <si>
    <t>část hlediště -1,14 dřevěná podlaha</t>
  </si>
  <si>
    <t>(9,5+9+0,5*3)*2-(1,6+1,5+1+0,6)</t>
  </si>
  <si>
    <t>614133330R</t>
  </si>
  <si>
    <t>lišta dřevěná dub 9x35 mm délka do 1m</t>
  </si>
  <si>
    <t>165798958</t>
  </si>
  <si>
    <t>lišty dřevěné pro technické účely (krycí, ukončující, podlahové, tapetové a ostatní) lišty podlahové (parketové) rozměr 9 x 35 mm, délka do 1 m dub</t>
  </si>
  <si>
    <t>35,3*1,1 'Přepočtené koeficientem množství</t>
  </si>
  <si>
    <t>998775103</t>
  </si>
  <si>
    <t>Přesun hmot tonážní pro podlahy dřevěné v objektech v do 24 m</t>
  </si>
  <si>
    <t>435055014</t>
  </si>
  <si>
    <t>Přesun hmot pro podlahy skládané stanovený z hmotnosti přesunovaného materiálu vodorovná dopravní vzdálenost do 50 m v objektech výšky přes 12 do 24 m</t>
  </si>
  <si>
    <t>776</t>
  </si>
  <si>
    <t>Podlahy povlakové</t>
  </si>
  <si>
    <t>776401800</t>
  </si>
  <si>
    <t>Odstranění soklíků a lišt pryžových nebo plastových</t>
  </si>
  <si>
    <t>667574328</t>
  </si>
  <si>
    <t>Demontáž soklíků nebo lišt pryžových nebo plastových</t>
  </si>
  <si>
    <t>776491111</t>
  </si>
  <si>
    <t>Lepení plastové lišty ukončovací samolepicí soklíky a lišty</t>
  </si>
  <si>
    <t>-355570136</t>
  </si>
  <si>
    <t>Lepení soklíků nebo lišt plastových lišt samolepících ukončovacích</t>
  </si>
  <si>
    <t>místnost -1,14  a -1,15</t>
  </si>
  <si>
    <t>"PVC"(6,8*2+3+7+0,8+0,4*2)*2-(0,9+1)</t>
  </si>
  <si>
    <t>místnost -1.14 , -1.11 , -1.02</t>
  </si>
  <si>
    <t>"kobercová lišta" (6,2+6,5*2+6,3*2+3,3+2,5+3+(5,8+1,9)*2)</t>
  </si>
  <si>
    <t>284110090</t>
  </si>
  <si>
    <t>lišta speciální soklová PVC 10335 18 x 80 mm role 50 m</t>
  </si>
  <si>
    <t>-1226277859</t>
  </si>
  <si>
    <t>podlahoviny z polyvinylchloridu bez podkladu speciální soklové lišty - vytahované PVC rozměr:  š x v 10335    18 x 80 mm  role 50 m</t>
  </si>
  <si>
    <t>"PVC"((6,8*2+3+7+0,8+0,4*2)*2-(0,9+1))*1,1</t>
  </si>
  <si>
    <t>697512030R</t>
  </si>
  <si>
    <t>lišta kobercová č. 17430 5 x 0,7 x 250 cm</t>
  </si>
  <si>
    <t>-925767391</t>
  </si>
  <si>
    <t>textilie podlahové lišty kobercové č. 17430     5 x 0,7 x 250 cm samolepící</t>
  </si>
  <si>
    <t>"kobercová lišta" (6,2+6,5*2+6,3*2+3,3+2,5+3+(5,8+1,9)*2)*1,1</t>
  </si>
  <si>
    <t>776270100</t>
  </si>
  <si>
    <t>Lepení podlahovin textilních na schodišťové stupně stupnice rovné</t>
  </si>
  <si>
    <t>287217081</t>
  </si>
  <si>
    <t>hlediště</t>
  </si>
  <si>
    <t>6,2*6,2</t>
  </si>
  <si>
    <t>776270200</t>
  </si>
  <si>
    <t>Lepení podlahovin textilních na schodišťové podstupnice</t>
  </si>
  <si>
    <t>706737665</t>
  </si>
  <si>
    <t>Lepení podlahovin textilních na schodišťové stupně podstupnice</t>
  </si>
  <si>
    <t>hlediště podstupnice</t>
  </si>
  <si>
    <t>6,2*0,2*3</t>
  </si>
  <si>
    <t>697510100R</t>
  </si>
  <si>
    <t>koberec zátěžový-vysoká zátěž,  šíře 3 m</t>
  </si>
  <si>
    <t>-1498360446</t>
  </si>
  <si>
    <t>textilie podlahové zátěžové koberce vysoká zátěž  -  šíře  3 m</t>
  </si>
  <si>
    <t>(38,44+3,72)*1,2</t>
  </si>
  <si>
    <t>50,592*1,2 'Přepočtené koeficientem množství</t>
  </si>
  <si>
    <t>776290020</t>
  </si>
  <si>
    <t>Montáž kovové hrany na schodišťových stupních</t>
  </si>
  <si>
    <t>-1013938654</t>
  </si>
  <si>
    <t>Ostatní práce na schodišťových stupních montáž kovové hrany</t>
  </si>
  <si>
    <t>6,2*3*2</t>
  </si>
  <si>
    <t>553432530R</t>
  </si>
  <si>
    <t>hrana schodová 42/34 mm, vrtaná, dekor bronzová</t>
  </si>
  <si>
    <t>-722533061</t>
  </si>
  <si>
    <t>doplňky stavební kovové profily přechodové pro podlahové krytiny kovové profily hrana schodová 42/34 mm vrtaná dekor bronzová</t>
  </si>
  <si>
    <t>37,2*1,1 'Přepočtené koeficientem množství</t>
  </si>
  <si>
    <t>776590100</t>
  </si>
  <si>
    <t>Úprava podkladu nášlapných ploch vysátím</t>
  </si>
  <si>
    <t>1296530491</t>
  </si>
  <si>
    <t>Ostatní práce na nášlapných plochách úprava podkladu (materiály ve specifikaci) vysátí</t>
  </si>
  <si>
    <t>38,44+3,72</t>
  </si>
  <si>
    <t>776590150</t>
  </si>
  <si>
    <t>Úprava podkladu nášlapných ploch penetrací</t>
  </si>
  <si>
    <t>1246145269</t>
  </si>
  <si>
    <t>Ostatní práce na nášlapných plochách úprava podkladu (materiály ve specifikaci) penetrování</t>
  </si>
  <si>
    <t>611552200</t>
  </si>
  <si>
    <t>penetrace  R 760 (á 10 kg)</t>
  </si>
  <si>
    <t>-34250079</t>
  </si>
  <si>
    <t>podlahoviny dřevěné příslušenství k plovoucím podlahám penetrace  R 760      (á 10 kg)</t>
  </si>
  <si>
    <t>998776103</t>
  </si>
  <si>
    <t>Přesun hmot tonážní pro podlahy povlakové v objektech v do 24 m</t>
  </si>
  <si>
    <t>528882770</t>
  </si>
  <si>
    <t>Přesun hmot pro podlahy povlakové stanovený z hmotnosti přesunovaného materiálu vodorovná dopravní vzdálenost do 50 m v objektech výšky přes 12 do 24 m</t>
  </si>
  <si>
    <t>784</t>
  </si>
  <si>
    <t>Dokončovací práce - malby</t>
  </si>
  <si>
    <t>784111011</t>
  </si>
  <si>
    <t>Obroušení podkladu omítnutého v místnostech výšky do 3,80 m</t>
  </si>
  <si>
    <t>-2074499480</t>
  </si>
  <si>
    <t>Obroušení podkladu omítky v místnostech výšky do 3,80 m</t>
  </si>
  <si>
    <t>(3,6+10,65+0,25*2+3,75*2+5,95+3,75)*2*2,84</t>
  </si>
  <si>
    <t>(15,6+9+0,7*2)*2*6</t>
  </si>
  <si>
    <t>(12,5+2,55+5,75+1,85+9,55+6,1+0,7+1,8+4,15+6,9+4,55+2,2+1,8+1,7+1,35+0,9+2,45*2+0,7*2)*2*2,84</t>
  </si>
  <si>
    <t>(2,3+5,8+0,5+6,8+7+6,8+3)*2*2,84</t>
  </si>
  <si>
    <t>strop</t>
  </si>
  <si>
    <t>(37+11,21+2,93+5,74+6,56+14,04+5,73+4,31+5,11+11,01+49,92+20,77+39,03+37,34+125,126)*1,35</t>
  </si>
  <si>
    <t>784453131R</t>
  </si>
  <si>
    <t>Malby směsi  tekuté disperzní tónované omyvatelné dvojnásobné s penetrací místnost v do 3,8 m</t>
  </si>
  <si>
    <t>1028658644</t>
  </si>
  <si>
    <t>Práce a dodávky M</t>
  </si>
  <si>
    <t>21-M</t>
  </si>
  <si>
    <t>Elektromontáže</t>
  </si>
  <si>
    <t>Elektroinstalace - demontáž, dodávka a montáž zásuvek 1.pp ( do 1 m od podlahy)</t>
  </si>
  <si>
    <t>-1315914433</t>
  </si>
  <si>
    <t>OST</t>
  </si>
  <si>
    <t>Ostatní</t>
  </si>
  <si>
    <t>O01</t>
  </si>
  <si>
    <t>HZS2492</t>
  </si>
  <si>
    <t>Hodinová zúčtovací sazba pomocný dělník PSV</t>
  </si>
  <si>
    <t>hod</t>
  </si>
  <si>
    <t>512</t>
  </si>
  <si>
    <t>1451066264</t>
  </si>
  <si>
    <t>Hodinové zúčtovací sazby profesí PSV zednické výpomoci a pomocné práce PSV pomocný dělník PSV</t>
  </si>
  <si>
    <t>ostatní nutné práce - odmontování, vyklizení nábytku a zpětná  kompletace</t>
  </si>
  <si>
    <t>VON - Vedlejší a ostatní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</si>
  <si>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</si>
  <si>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</si>
  <si>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</si>
  <si>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</si>
  <si>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</si>
  <si>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</si>
  <si>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</si>
  <si>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013254000</t>
  </si>
  <si>
    <t>Dokumentace skutečného provedení stavby</t>
  </si>
  <si>
    <t>Kč</t>
  </si>
  <si>
    <t>-1728508617</t>
  </si>
  <si>
    <t>Průzkumné, geodetické a projektové práce projektové práce dokumentace stavby (výkresová a textová) skutečného provedení stavby</t>
  </si>
  <si>
    <t>Poznámka k položce:
vč fotodokumentace</t>
  </si>
  <si>
    <t>VRN3</t>
  </si>
  <si>
    <t>Zařízení staveniště</t>
  </si>
  <si>
    <t>032903000</t>
  </si>
  <si>
    <t>Náklady na provoz a údržbu vybavení staveniště</t>
  </si>
  <si>
    <t>-917828038</t>
  </si>
  <si>
    <t>Zařízení staveniště vybavení staveniště náklady na provoz a údržbu vybavení staveniště</t>
  </si>
  <si>
    <t>071103000</t>
  </si>
  <si>
    <t>Provoz investora</t>
  </si>
  <si>
    <t>1518654057</t>
  </si>
  <si>
    <t>Provozní vlivy provoz investora, třetích osob provoz investora</t>
  </si>
  <si>
    <t>Poznámka k položce:
opatření pro nepřerušený provoz objektu, lávky u vstupů a bezpečnostní označení</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</si>
  <si>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</si>
  <si>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</si>
  <si>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</si>
  <si>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</si>
  <si>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</si>
  <si>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</si>
  <si>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</si>
  <si>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</si>
  <si>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</si>
  <si>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</si>
  <si>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</si>
  <si>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</si>
  <si>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</si>
  <si>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</si>
  <si>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</si>
  <si>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</si>
  <si>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</si>
  <si>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</si>
  <si>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</si>
  <si>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</si>
  <si>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</si>
  <si>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</si>
  <si>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</si>
  <si>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</si>
  <si>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</si>
  <si>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</si>
  <si>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</si>
  <si>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</si>
  <si>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</si>
  <si>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</si>
  <si>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</si>
  <si>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</si>
  <si>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</si>
  <si>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</si>
  <si>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</si>
  <si>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</si>
  <si>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</si>
  <si>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</si>
  <si>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</si>
  <si>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</si>
  <si>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</si>
  <si>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</si>
  <si>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</si>
  <si>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</si>
  <si>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</si>
  <si>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</si>
  <si>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</si>
  <si>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</si>
  <si>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</si>
  <si>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</si>
  <si>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</si>
  <si>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</si>
  <si>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</si>
  <si>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</si>
  <si>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</si>
  <si>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</si>
  <si>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</si>
  <si>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</si>
  <si>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</si>
  <si>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</si>
  <si>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</si>
  <si>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</si>
  <si>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</si>
  <si>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</si>
  <si>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</si>
  <si>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</si>
  <si>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</si>
  <si>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</si>
  <si>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</si>
  <si>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</si>
  <si>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</si>
  <si>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</si>
  <si>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</si>
  <si>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</si>
  <si>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</si>
  <si>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</si>
  <si>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</si>
  <si>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</si>
  <si>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</si>
  <si>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</si>
  <si>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</si>
  <si>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</si>
  <si>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</si>
  <si>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</si>
  <si>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</si>
  <si>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</si>
  <si>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</si>
  <si>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</si>
  <si>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</si>
  <si>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</si>
  <si>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</si>
  <si>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</si>
  <si>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</si>
  <si>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</si>
  <si>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</si>
  <si>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</si>
  <si>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</si>
  <si>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</si>
  <si>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</si>
  <si>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</si>
  <si>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</si>
  <si>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</si>
  <si>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</si>
  <si>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</si>
  <si>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</si>
  <si>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</si>
  <si>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</si>
  <si>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</si>
  <si>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</si>
  <si>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</si>
  <si>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</si>
  <si>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</si>
  <si>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</si>
  <si>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</si>
  <si>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</si>
  <si>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</si>
  <si>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</si>
  <si>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</si>
  <si>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</si>
  <si>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</si>
  <si>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</si>
  <si>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</si>
  <si>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</si>
  <si>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</si>
  <si>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</si>
  <si>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</si>
  <si>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</si>
  <si>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</si>
  <si>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</si>
  <si>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</si>
  <si>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</si>
  <si>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</si>
  <si>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</si>
  <si>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</si>
  <si>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</si>
  <si>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</si>
  <si>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</si>
  <si>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</si>
  <si>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</si>
  <si>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</si>
  <si>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</si>
  <si>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</si>
  <si>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</si>
  <si>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</si>
  <si>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</si>
  <si>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</si>
  <si>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</si>
  <si>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</si>
  <si>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</si>
  <si>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</si>
  <si>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</si>
  <si>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</si>
  <si>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</si>
  <si>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</si>
  <si>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</si>
  <si>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</si>
  <si>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</si>
  <si>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</si>
  <si>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</si>
  <si>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</si>
  <si>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</si>
  <si>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</si>
  <si>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</si>
  <si>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</si>
  <si>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</si>
  <si>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</si>
  <si>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</si>
  <si>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</si>
  <si>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Export VZ</t>
  </si>
  <si>
    <t>List obsahuje:</t>
  </si>
  <si>
    <t>3.0</t>
  </si>
  <si>
    <t>False</t>
  </si>
  <si>
    <t>{490D73AB-85CE-4F82-837C-CA94F6349AB9}</t>
  </si>
  <si>
    <t>0,01</t>
  </si>
  <si>
    <t>21</t>
  </si>
  <si>
    <t>15</t>
  </si>
  <si>
    <t>REKAPITULACE STAVBY</t>
  </si>
  <si>
    <t>v ---  níže se nacházejí doplnkové a pomocné údaje k sestavám  --- v</t>
  </si>
  <si>
    <t>Návod na vyplnění</t>
  </si>
  <si>
    <t>0,001</t>
  </si>
  <si>
    <t>Kód:</t>
  </si>
  <si>
    <t>607o</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</si>
  <si>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</si>
  <si>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</si>
  <si>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Karlovy Vary, Divadlo Husovka</t>
  </si>
  <si>
    <t>0,1</t>
  </si>
  <si>
    <t>KSO:</t>
  </si>
  <si>
    <t>CC-CZ:</t>
  </si>
  <si>
    <t>1</t>
  </si>
  <si>
    <t>Místo:</t>
  </si>
  <si>
    <t>Karlovy Vary</t>
  </si>
  <si>
    <t>Datum:</t>
  </si>
  <si>
    <t>21.10.2014</t>
  </si>
  <si>
    <t>10</t>
  </si>
  <si>
    <t>100</t>
  </si>
  <si>
    <t>Zadavatel:</t>
  </si>
  <si>
    <t>IČ:</t>
  </si>
  <si>
    <t xml:space="preserve"> </t>
  </si>
  <si>
    <t>DIČ:</t>
  </si>
  <si>
    <t>Uchazeč:</t>
  </si>
  <si>
    <t>Vyplň údaj</t>
  </si>
  <si>
    <t>Projektant:</t>
  </si>
  <si>
    <t>G.PROJEKT - Ing. Roman Gajdoš</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</si>
  <si>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</si>
  <si>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</si>
  <si>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</si>
  <si>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</si>
  <si>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</si>
  <si>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</si>
  <si>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</si>
  <si>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</si>
  <si>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</si>
  <si>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</si>
  <si>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</si>
  <si>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</si>
  <si>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</si>
  <si>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</si>
  <si>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</si>
  <si>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</si>
  <si>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</si>
  <si>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</si>
  <si>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</si>
  <si>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</si>
  <si>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</si>
  <si>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</si>
  <si>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</si>
  <si>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</si>
  <si>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</si>
  <si>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</si>
  <si>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</si>
  <si>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</si>
  <si>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</si>
  <si>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</si>
  <si>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</si>
  <si>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</si>
  <si>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</si>
  <si>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</si>
  <si>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</si>
  <si>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</si>
  <si>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</si>
  <si>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</si>
  <si>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</si>
  <si>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</si>
  <si>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Stavební úpravy a opravy vnější - Obnova fasády a odvlhčení základů</t>
  </si>
  <si>
    <t>STA</t>
  </si>
  <si>
    <t>{D5E82096-8E95-4A2E-8C07-3DE6A20EC5B7}</t>
  </si>
  <si>
    <t>2</t>
  </si>
  <si>
    <t>02</t>
  </si>
  <si>
    <t xml:space="preserve">Stavební úpravy a opravy vnitřní - Sanace v 1.pp </t>
  </si>
  <si>
    <t>{22102974-0A29-49CE-B75F-F38FBFE0731A}</t>
  </si>
  <si>
    <t>VON</t>
  </si>
  <si>
    <t>Vedlejší a ostatní náklady</t>
  </si>
  <si>
    <t>{8CF1836F-4B31-4A92-9408-8DD3A72950B6}</t>
  </si>
  <si>
    <t>Zpět na list:</t>
  </si>
  <si>
    <t>KRYCÍ LIST SOUPISU</t>
  </si>
  <si>
    <t>Objekt:</t>
  </si>
  <si>
    <t>01 - Stavební úpravy a opravy vnější - Obnova fasády a odvlhčení základů</t>
  </si>
  <si>
    <t>Město Karlovy Vary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</si>
  <si>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</si>
  <si>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</si>
  <si>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</si>
  <si>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</si>
  <si>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</si>
  <si>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</si>
  <si>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</si>
  <si>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</si>
  <si>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</si>
  <si>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t>
  </si>
  <si>
    <t xml:space="preserve">    6 - Úpravy povrchů, podlahy a osazování výplní</t>
  </si>
  <si>
    <t xml:space="preserve">      62 - Úprava povrchů vnější</t>
  </si>
  <si>
    <t xml:space="preserve">      63 - Podlahy a podlahové konstrukce</t>
  </si>
  <si>
    <t xml:space="preserve">    9 - Ostatní konstrukce a práce-bourání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</si>
  <si>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</si>
  <si>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</si>
  <si>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</si>
  <si>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</si>
  <si>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</si>
  <si>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</si>
  <si>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</si>
  <si>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764 - Konstrukce klempířské</t>
  </si>
  <si>
    <t xml:space="preserve">    766 - Konstrukce truhlářské</t>
  </si>
  <si>
    <t xml:space="preserve">    767 - Konstrukce zámečnické</t>
  </si>
  <si>
    <t xml:space="preserve">    783 - Dokončovací práce - nátěry</t>
  </si>
  <si>
    <t xml:space="preserve">    787 - Dokončovací práce - zasklívání</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</si>
  <si>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</si>
  <si>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</si>
  <si>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</si>
  <si>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</si>
  <si>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</si>
  <si>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</si>
  <si>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</si>
  <si>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</si>
  <si>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</si>
  <si>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</si>
  <si>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</si>
  <si>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</si>
  <si>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</si>
  <si>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</si>
  <si>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</si>
  <si>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</si>
  <si>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</si>
  <si>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</si>
  <si>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</si>
  <si>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</si>
  <si>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111211200</t>
  </si>
  <si>
    <t>Odstranění křovin a stromů ze dřeva měkkého, porost hustý</t>
  </si>
  <si>
    <t>m2</t>
  </si>
  <si>
    <t>CS ÚRS 2010 01</t>
  </si>
  <si>
    <t>4</t>
  </si>
  <si>
    <t>-1891352070</t>
  </si>
  <si>
    <t>PP</t>
  </si>
  <si>
    <t>Odstranění křovin a stromů průměru kmene do 5 cm ze dřeva měkkého, porostu hustého</t>
  </si>
  <si>
    <t>VV</t>
  </si>
  <si>
    <t>" JV - prořez pro lešení" 22*2</t>
  </si>
  <si>
    <t>119001401</t>
  </si>
  <si>
    <t>Dočasné zajištění potrubí ocelového nebo litinového DN do 200</t>
  </si>
  <si>
    <t>m</t>
  </si>
  <si>
    <t>CS ÚRS 2014 02</t>
  </si>
  <si>
    <t>-495362817</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</si>
  <si>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</si>
  <si>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3</t>
  </si>
  <si>
    <t>119001422</t>
  </si>
  <si>
    <t>Dočasné zajištění kabelů a kabelových tratí z 6 volně ložených kabelů</t>
  </si>
  <si>
    <t>-1529208476</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</si>
  <si>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</si>
  <si>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přední strana</t>
  </si>
  <si>
    <t>(13,1-9+6,8+11,6)</t>
  </si>
  <si>
    <t>pravá strana</t>
  </si>
  <si>
    <t>25,8</t>
  </si>
  <si>
    <t>120001101</t>
  </si>
  <si>
    <t>Příplatek za ztížení vykopávky v blízkosti podzemního vedení</t>
  </si>
  <si>
    <t>m3</t>
  </si>
  <si>
    <t>213133696</t>
  </si>
  <si>
    <t>Příplatek k cenám vykopávek za ztížení vykopávky v blízkosti podzemního vedení nebo výbušnin v horninách jakékoliv třídy</t>
  </si>
  <si>
    <t>1,2*(13,1-9+6,8+11,6)*3,3</t>
  </si>
  <si>
    <t>1,2*25,8*(0,5+3,3)*0,5</t>
  </si>
  <si>
    <t>5</t>
  </si>
  <si>
    <t>132201201</t>
  </si>
  <si>
    <t>Hloubení rýh š do 2000 mm v hornině tř. 3 objemu do 100 m3</t>
  </si>
  <si>
    <t>-113706011</t>
  </si>
  <si>
    <t>Hloubení zapažených i nezapažených rýh šířky přes 600 do 2 000 mm s urovnáním dna do předepsaného profilu a spádu v hornině tř. 3 do 100 m3</t>
  </si>
  <si>
    <t>1,2*0,5*3,2*(4+3,3)*0,5</t>
  </si>
  <si>
    <t>1,2*0,5*(6,4+13,1+6,8+11,6)*3,3+4,3*1,2*3,3</t>
  </si>
  <si>
    <t>levá strana</t>
  </si>
  <si>
    <t>0,8*22,7*0,5</t>
  </si>
  <si>
    <t>zadní strana</t>
  </si>
  <si>
    <t>1*33,7*0,5</t>
  </si>
  <si>
    <t>pravá strana - světlíky</t>
  </si>
  <si>
    <t>1,2*25,8*(0,5+3,3)*0,5-(1,2*1,5*1,5+1,5*2,5*2)</t>
  </si>
  <si>
    <t>6</t>
  </si>
  <si>
    <t>151101102</t>
  </si>
  <si>
    <t>Zřízení příložného pažení a rozepření stěn rýh hl do 4 m</t>
  </si>
  <si>
    <t>-1070252621</t>
  </si>
  <si>
    <t>Zřízení pažení a rozepření stěn rýh pro podzemní vedení pro všechny šířky rýhy příložné pro jakoukoliv mezerovitost, hloubky do 4 m</t>
  </si>
  <si>
    <t>3,2*(4+3,3)*0,5</t>
  </si>
  <si>
    <t>(6,4+13,1+6,8+11,6)*3,3</t>
  </si>
  <si>
    <t>25,8*(0,3+3,3)*0,5*0,5</t>
  </si>
  <si>
    <t>7</t>
  </si>
  <si>
    <t>151101112</t>
  </si>
  <si>
    <t>Odstranění příložného pažení a rozepření stěn rýh hl do 4 m</t>
  </si>
  <si>
    <t>-318890853</t>
  </si>
  <si>
    <t>Odstranění pažení a rozepření stěn rýh pro podzemní vedení s uložením materiálu na vzdálenost do 3 m od kraje výkopu příložné, hloubky přes 2 do 4 m</t>
  </si>
  <si>
    <t>8</t>
  </si>
  <si>
    <t>151101301</t>
  </si>
  <si>
    <t>Zřízení rozepření stěn při pažení příložném hl do 4 m</t>
  </si>
  <si>
    <t>-62556506</t>
  </si>
  <si>
    <t>Zřízení rozepření zapažených stěn výkopů s potřebným přepažováním při roubení příložném, hloubky do 4 m</t>
  </si>
  <si>
    <t>1,2*3,2*(4+3,3)*0,5</t>
  </si>
  <si>
    <t>1,2*(6,4+13,1+6,8+11,6)*3,3</t>
  </si>
  <si>
    <t>1,2*25,8*(0,3+3,3)*0,5*0,5</t>
  </si>
  <si>
    <t>9</t>
  </si>
  <si>
    <t>151101311</t>
  </si>
  <si>
    <t>Odstranění rozepření stěn při pažení příložném hl do 4 m</t>
  </si>
  <si>
    <t>1837097744</t>
  </si>
  <si>
    <t>Odstranění rozepření stěn výkopů s uložením materiálu na vzdálenost do 3 m od okraje výkopu roubení příložného, hloubky do 4 m</t>
  </si>
  <si>
    <t>161101101</t>
  </si>
  <si>
    <t>Svislé přemístění výkopku z horniny tř. 1 až 4 hl výkopu do 2,5 m</t>
  </si>
  <si>
    <t>1743077267</t>
  </si>
  <si>
    <t>Svislé přemístění výkopku bez naložení do dopravní nádoby avšak s vyprázdněním dopravní nádoby na hromadu nebo do dopravního prostředku z horniny tř. 1 až 4, při hloubce výkopu přes 1 do 2,5 m</t>
  </si>
  <si>
    <t>11</t>
  </si>
  <si>
    <t>161101102</t>
  </si>
  <si>
    <t>Svislé přemístění výkopku z horniny tř. 1 až 4 hl výkopu do 4 m</t>
  </si>
  <si>
    <t>-904087999</t>
  </si>
  <si>
    <t>Svislé přemístění výkopku bez naložení do dopravní nádoby avšak s vyprázdněním dopravní nádoby na hromadu nebo do dopravního prostředku z horniny tř. 1 až 4, při hloubce výkopu přes 2,5 do 4 m</t>
  </si>
  <si>
    <t>1,2*(6,4+13,1+6,8+11,6)*3,3+4,3*1,2*3,3</t>
  </si>
  <si>
    <t>12</t>
  </si>
  <si>
    <t>162701105</t>
  </si>
  <si>
    <t>Vodorovné přemístění do 10000 m výkopku/sypaniny z horniny tř. 1 až 4</t>
  </si>
  <si>
    <t>1158361132</t>
  </si>
  <si>
    <t>Vodorovné přemístění výkopku nebo sypaniny po suchu na obvyklém dopravním prostředku, bez naložení výkopku, avšak se složením bez rozhrnutí z horniny tř. 1 až 4 na vzdálenost přes 9 000 do 10 000 m</t>
  </si>
  <si>
    <t>výkopy</t>
  </si>
  <si>
    <t>173,632+(1,2*1,5*1,5+1,5*2,5*2)</t>
  </si>
  <si>
    <t>zásypy</t>
  </si>
  <si>
    <t>-20,063</t>
  </si>
  <si>
    <t>13</t>
  </si>
  <si>
    <t>162701109</t>
  </si>
  <si>
    <t>Příplatek k vodorovnému přemístění výkopku/sypaniny z horniny tř. 1 až 4 ZKD 1000 m přes 10000 m</t>
  </si>
  <si>
    <t>308976856</t>
  </si>
  <si>
    <t>Vodorovné přemístění výkopku nebo sypaniny po suchu na obvyklém dopravním prostředku, bez naložení výkopku, avšak se složením bez rozhrnutí z horniny tř. 1 až 4 na vzdálenost Příplatek k ceně za každých dalších i započatých 1 000 m</t>
  </si>
  <si>
    <t>163,769*9 'Přepočtené koeficientem množství</t>
  </si>
  <si>
    <t>14</t>
  </si>
  <si>
    <t>171201201</t>
  </si>
  <si>
    <t>Uložení sypaniny na skládky</t>
  </si>
  <si>
    <t>-1998741960</t>
  </si>
  <si>
    <t>171201211</t>
  </si>
  <si>
    <t>Poplatek za uložení odpadu ze sypaniny na skládce (skládkovné)</t>
  </si>
  <si>
    <t>t</t>
  </si>
  <si>
    <t>-1177544168</t>
  </si>
  <si>
    <t>Uložení sypaniny poplatek za uložení sypaniny na skládce (skládkovné)</t>
  </si>
  <si>
    <t>163,769*2 'Přepočtené koeficientem množství</t>
  </si>
  <si>
    <t>16</t>
  </si>
  <si>
    <t>174101101</t>
  </si>
  <si>
    <t>Zásyp jam, šachet rýh nebo kolem objektů sypaninou se zhutněním</t>
  </si>
  <si>
    <t>-1328892709</t>
  </si>
  <si>
    <t>Zásyp sypaninou z jakékoliv horniny s uložením výkopku ve vrstvách se zhutněním jam, šachet, rýh nebo kolem objektů v těchto vykopávkách</t>
  </si>
  <si>
    <t>lože, drenáž, obsyp</t>
  </si>
  <si>
    <t>-(13,056+125,7*3,14*0,075*0,075+58,17)</t>
  </si>
  <si>
    <t>asfalt. plochy</t>
  </si>
  <si>
    <t>-(68,25*0,5)</t>
  </si>
  <si>
    <t>dlážděné plochy</t>
  </si>
  <si>
    <t>-(96,45*0,6)</t>
  </si>
  <si>
    <t>17</t>
  </si>
  <si>
    <t>175101101</t>
  </si>
  <si>
    <t>Obsypání potrubí bez prohození sypaniny z hornin tř. 1 až 4 uloženým do 3 m od kraje výkopu</t>
  </si>
  <si>
    <t>-1774032322</t>
  </si>
  <si>
    <t>Obsypání potrubí sypaninou z vhodných hornin tř. 1 až 4 nebo materiálem připraveným podél výkopu ve vzdálenosti do 3 m od jeho kraje, pro jakoukoliv hloubku výkopu a míru zhutnění bez prohození sypaniny</t>
  </si>
  <si>
    <t>18</t>
  </si>
  <si>
    <t>M</t>
  </si>
  <si>
    <t>583373080</t>
  </si>
  <si>
    <t>štěrkopísek frakce 0-2 třída B</t>
  </si>
  <si>
    <t>-1483247874</t>
  </si>
  <si>
    <t xml:space="preserve">kamenivo přírodní těžené pro stavební účely  PTK  (drobné, hrubé, štěrkopísky) štěrkopísky ČSN 72  1511-2 frakce   0-2   </t>
  </si>
  <si>
    <t>Zakládání</t>
  </si>
  <si>
    <t>19</t>
  </si>
  <si>
    <t>211971110</t>
  </si>
  <si>
    <t>Zřízení opláštění žeber nebo trativodů geotextilií v rýze nebo zářezu sklonu do 1:2</t>
  </si>
  <si>
    <t>572030454</t>
  </si>
  <si>
    <t>Zřízení opláštění výplně z geotextilie odvodňovacích žeber nebo trativodů v rýze nebo zářezu se stěnami šikmými o sklonu do 1:2</t>
  </si>
  <si>
    <t>125,7*1,5</t>
  </si>
  <si>
    <t>20</t>
  </si>
  <si>
    <t>693660580</t>
  </si>
  <si>
    <t>textilie  500 g/m2 do š 8,8 m</t>
  </si>
  <si>
    <t>1049284381</t>
  </si>
  <si>
    <t>textilie netkané vpichované  geotextilie ze 100% polypropylenových vláken se základní ÚV stabilizací šíře do 8,8 m 63/ 50  500 g/m2</t>
  </si>
  <si>
    <t>188,55*1,2 'Přepočtené koeficientem množství</t>
  </si>
  <si>
    <t>212572111</t>
  </si>
  <si>
    <t>Lože pro trativody ze štěrkopísku tříděného</t>
  </si>
  <si>
    <t>-1267891698</t>
  </si>
  <si>
    <t>1,2*3,2*0,1</t>
  </si>
  <si>
    <t>1,2*(6,4+13,1+6,8+11,6+4,3)*0,1</t>
  </si>
  <si>
    <t>0,8*22,7*0,1</t>
  </si>
  <si>
    <t>0,8*33,7*0,1</t>
  </si>
  <si>
    <t>1,2*25,8*0,1</t>
  </si>
  <si>
    <t>22</t>
  </si>
  <si>
    <t>212752213</t>
  </si>
  <si>
    <t>Trativod z drenážních trubek plastových flexibilních D do 160 mm včetně lože otevřený výkop</t>
  </si>
  <si>
    <t>507823675</t>
  </si>
  <si>
    <t>Trativody z drenážních trubek se zřízením štěrkopískového lože pod trubky a s jejich obsypem v průměrném celkovém množství do 0,15 m3/m v otevřeném výkopu z trubek plastových flexibilních D přes 100 do 160 mm</t>
  </si>
  <si>
    <t>3,2</t>
  </si>
  <si>
    <t>(6,4+13,1+6,8+11,6)+1,2*2</t>
  </si>
  <si>
    <t>22,7</t>
  </si>
  <si>
    <t>33,7</t>
  </si>
  <si>
    <t>23</t>
  </si>
  <si>
    <t>985131111</t>
  </si>
  <si>
    <t>Očištění ploch stěn, rubu kleneb a podlah tlakovou vodou</t>
  </si>
  <si>
    <t>-1977809191</t>
  </si>
  <si>
    <t>(6,4+13,1+6,8+11,6)*3,3+1,2*3,3*2</t>
  </si>
  <si>
    <t>22*0,5</t>
  </si>
  <si>
    <t>33,7*0,5</t>
  </si>
  <si>
    <t>23*(0,5+3,3)*0,5</t>
  </si>
  <si>
    <t>Svislé a kompletní konstrukce</t>
  </si>
  <si>
    <t>24</t>
  </si>
  <si>
    <t>310238411</t>
  </si>
  <si>
    <t>Zazdívka otvorů pl do 1 m2 ve zdivu nadzákladovém cihlami pálenými na MC</t>
  </si>
  <si>
    <t>-138962548</t>
  </si>
  <si>
    <t>Zazdívka otvorů ve zdivu nadzákladovém cihlami pálenými plochy přes 0,25 m2 do 1 m2 na maltu cementovou</t>
  </si>
  <si>
    <t>25</t>
  </si>
  <si>
    <t>310239211</t>
  </si>
  <si>
    <t>Zazdívka otvorů pl do 4 m2 ve zdivu nadzákladovém cihlami pálenými na MVC</t>
  </si>
  <si>
    <t>5450019</t>
  </si>
  <si>
    <t>Zazdívka otvorů ve zdivu nadzákladovém cihlami pálenými plochy přes 1 m2 do 4 m2 na maltu vápenocementovou</t>
  </si>
  <si>
    <t>zazdívka otvoru na popelnice</t>
  </si>
  <si>
    <t>0,7*(1,5*2,2-1,2*0,6)</t>
  </si>
  <si>
    <t>zazdívka otvoru</t>
  </si>
  <si>
    <t>0,7*0,9*0,6</t>
  </si>
  <si>
    <t>26</t>
  </si>
  <si>
    <t>319201321</t>
  </si>
  <si>
    <t>Vyrovnání nerovného povrchu zdiva tl do 30 mm maltou</t>
  </si>
  <si>
    <t>2103160181</t>
  </si>
  <si>
    <t>Vyrovnání nerovného povrchu vnitřního i vnějšího zdiva bez odsekání vadných cihel, maltou (s dodáním hmot) tl. do 30 mm</t>
  </si>
  <si>
    <t>základy</t>
  </si>
  <si>
    <t>Komunikace</t>
  </si>
  <si>
    <t>27</t>
  </si>
  <si>
    <t>113106121</t>
  </si>
  <si>
    <t>Rozebrání dlažeb komunikací pro pěší z betonových nebo kamenných dlaždic</t>
  </si>
  <si>
    <t>1590644363</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</si>
  <si>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</si>
  <si>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4,5*1,2</t>
  </si>
  <si>
    <t>33,8*1,5</t>
  </si>
  <si>
    <t>28</t>
  </si>
  <si>
    <t>113106122</t>
  </si>
  <si>
    <t>Rozebrání dlažeb komunikací pro pěší z kamenných dlaždic</t>
  </si>
  <si>
    <t>2043757879</t>
  </si>
  <si>
    <t>Rozebrání dlažeb a dílců komunikací pro pěší, vozovek a ploch s přemístěním hmot na skládku na vzdálenost do 3 m nebo s naložením na dopravní prostředek komunikací pro pěší s ložem z kameniva nebo živice a s výplní spár z kamenných dlaždic nebo desek</t>
  </si>
  <si>
    <t>přední strana  dlaždice předpoklad</t>
  </si>
  <si>
    <t>(3,5+1,5+4,8+13,1+5,2+1,5+11,6)*1</t>
  </si>
  <si>
    <t>levá strana - zemina</t>
  </si>
  <si>
    <t>26*1,5-(0,9*0,9+1,2*2)</t>
  </si>
  <si>
    <t>29</t>
  </si>
  <si>
    <t>113107130</t>
  </si>
  <si>
    <t>Odstranění podkladu pl do 50 m2 z betonu prostého tl 100 mm</t>
  </si>
  <si>
    <t>1971284248</t>
  </si>
  <si>
    <t>Odstranění podkladů nebo krytů s přemístěním hmot na skládku na vzdálenost do 3 m nebo s naložením na dopravní prostředek v ploše jednotlivě do 50 m2 z betonu prostého, o tl. vrstvy do 100 mm</t>
  </si>
  <si>
    <t>přední strana beton předpoklad</t>
  </si>
  <si>
    <t>(3,5+1,5+4,8+13,1+5,2+1,5+11,6)*0,5</t>
  </si>
  <si>
    <t>30</t>
  </si>
  <si>
    <t>113107142</t>
  </si>
  <si>
    <t>Odstranění podkladu pl do 50 m2 živičných tl 100 mm</t>
  </si>
  <si>
    <t>-1243805774</t>
  </si>
  <si>
    <t>Odstranění podkladů nebo krytů s přemístěním hmot na skládku na vzdálenost do 3 m nebo s naložením na dopravní prostředek v ploše jednotlivě do 50 m2 živičných, o tl. vrstvy přes 50 do 100 mm</t>
  </si>
  <si>
    <t>(6+6,5+9+8+16)*1,5</t>
  </si>
  <si>
    <t>31</t>
  </si>
  <si>
    <t>113201111</t>
  </si>
  <si>
    <t>Vytrhání obrub chodníkových ležatých</t>
  </si>
  <si>
    <t>-1280821899</t>
  </si>
  <si>
    <t>Vytrhání obrub s vybouráním lože, s přemístěním hmot na skládku na vzdálenost do 3 m nebo s naložením na dopravní prostředek chodníkových ležatých</t>
  </si>
  <si>
    <t>pření strana</t>
  </si>
  <si>
    <t>4+4,5</t>
  </si>
  <si>
    <t>32</t>
  </si>
  <si>
    <t>113203111</t>
  </si>
  <si>
    <t>Vytrhání obrub z dlažebních kostek</t>
  </si>
  <si>
    <t>-1481474659</t>
  </si>
  <si>
    <t>Vytrhání obrub s vybouráním lože, s přemístěním hmot na skládku na vzdálenost do 3 m nebo s naložením na dopravní prostředek z dlažebních kostek</t>
  </si>
  <si>
    <t>12,5</t>
  </si>
  <si>
    <t xml:space="preserve">pravá boční </t>
  </si>
  <si>
    <t>33</t>
  </si>
  <si>
    <t>564221111</t>
  </si>
  <si>
    <t>Podklad nebo podsyp ze štěrkopísku ŠP tl 80 mm</t>
  </si>
  <si>
    <t>-788834793</t>
  </si>
  <si>
    <t>Podklad nebo podsyp ze štěrkopísku ŠP s rozprostřením, vlhčením a zhutněním, po zhutnění tl. 80 mm</t>
  </si>
  <si>
    <t>34</t>
  </si>
  <si>
    <t>564731111</t>
  </si>
  <si>
    <t>Podklad z kameniva hrubého drceného vel. 32-63 mm tl 100 mm</t>
  </si>
  <si>
    <t>-149319818</t>
  </si>
  <si>
    <t>Podklad nebo kryt z kameniva hrubého drceného vel. 32-63 mm s rozprostřením a zhutněním, po zhutnění tl. 100 mm</t>
  </si>
  <si>
    <t>35</t>
  </si>
  <si>
    <t>564851111</t>
  </si>
  <si>
    <t>Podklad ze štěrkodrtě ŠD tl 150 mm</t>
  </si>
  <si>
    <t>-1264263224</t>
  </si>
  <si>
    <t>Podklad ze štěrkodrti ŠD s rozprostřením a zhutněním, po zhutnění tl. 150 mm</t>
  </si>
  <si>
    <t>36</t>
  </si>
  <si>
    <t>565165111</t>
  </si>
  <si>
    <t>Asfaltový beton vrstva podkladní ACP 16 (obalované kamenivo OKS) tl 80 mm š do 3 m</t>
  </si>
  <si>
    <t>-576308181</t>
  </si>
  <si>
    <t>Asfaltový beton vrstva podkladní ACP 16 (obalované kamenivo střednězrnné - OKS) s rozprostřením a zhutněním v pruhu šířky do 3 m, po zhutnění tl. 80 mm</t>
  </si>
  <si>
    <t>37</t>
  </si>
  <si>
    <t>577134111</t>
  </si>
  <si>
    <t>Asfaltový beton vrstva obrusná ACO 11 (ABS) tř. I tl 40 mm š do 3 m z nemodifikovaného asfaltu</t>
  </si>
  <si>
    <t>1183462491</t>
  </si>
  <si>
    <t>Asfaltový beton vrstva obrusná ACO 11 (ABS) s rozprostřením a se zhutněním z nemodifikovaného asfaltu v pruhu šířky do 3 m tř. I, po zhutnění tl. 40 mm</t>
  </si>
  <si>
    <t>38</t>
  </si>
  <si>
    <t>577145111</t>
  </si>
  <si>
    <t>Asfaltový beton vrstva obrusná ACO 16 (ABH) tl 50 mm š do 3 m z nemodifikovaného asfaltu</t>
  </si>
  <si>
    <t>203533520</t>
  </si>
  <si>
    <t>Asfaltový beton vrstva obrusná ACO 16 (ABH) s rozprostřením a zhutněním z nemodifikovaného asfaltu, po zhutnění v pruhu šířky do 3 m tl. 50 mm</t>
  </si>
  <si>
    <t>39</t>
  </si>
  <si>
    <t>564231111</t>
  </si>
  <si>
    <t>Podklad nebo podsyp ze štěrkopísku ŠP tl 100 mm</t>
  </si>
  <si>
    <t>-665656824</t>
  </si>
  <si>
    <t>Podklad nebo podsyp ze štěrkopísku ŠP s rozprostřením, vlhčením a zhutněním, po zhutnění tl. 100 mm</t>
  </si>
  <si>
    <t>57,45+39</t>
  </si>
  <si>
    <t>40</t>
  </si>
  <si>
    <t>564681111a</t>
  </si>
  <si>
    <t>Podklad z kameniva  drceného vel. 16-32 mm tl 300 mm</t>
  </si>
  <si>
    <t>-99823328</t>
  </si>
  <si>
    <t>Podklad z kameniva hrubého drceného vel. 63-125 mm, s rozprostřením a zhutněním, po zhutnění tl. 300 mm</t>
  </si>
  <si>
    <t>41</t>
  </si>
  <si>
    <t>564831111a</t>
  </si>
  <si>
    <t>Podklad z kameniva těženého  tl 100 mm</t>
  </si>
  <si>
    <t>-149486704</t>
  </si>
  <si>
    <t>Podklad ze štěrkodrti ŠD s rozprostřením a zhutněním, po zhutnění tl. 100 mm</t>
  </si>
  <si>
    <t>42</t>
  </si>
  <si>
    <t>573211111</t>
  </si>
  <si>
    <t>Postřik živičný spojovací z asfaltu v množství do 0,70 kg/m2</t>
  </si>
  <si>
    <t>1064803247</t>
  </si>
  <si>
    <t>Postřik živičný spojovací bez posypu kamenivem z asfaltu silničního, v množství od 0,50 do 0,70 kg/m2</t>
  </si>
  <si>
    <t>68,25*2 'Přepočtené koeficientem množství</t>
  </si>
  <si>
    <t>43</t>
  </si>
  <si>
    <t>594611111</t>
  </si>
  <si>
    <t>Dlažba z lomového kamene s provedením lože ze štěrkopísku</t>
  </si>
  <si>
    <t>-733850475</t>
  </si>
  <si>
    <t>Dlažba nebo přídlažba z lomového kamene lomařsky upraveného rigolového v ploše vodorovné nebo ve sklonu tl. do 250 mm, bez vyplnění spár, s provedením lože tl. 50 mm ze štěrkopísku</t>
  </si>
  <si>
    <t>26*1,5</t>
  </si>
  <si>
    <t>44</t>
  </si>
  <si>
    <t>583801100</t>
  </si>
  <si>
    <t>kostka dlažební drobná, žula, I.jakost, velikost 10 cm</t>
  </si>
  <si>
    <t>-830852928</t>
  </si>
  <si>
    <t>výrobky lomařské a kamenické pro komunikace (kostky dlažební, krajníky a obrubníky) kostka dlažební drobná žula (skupina materiálu I/2) 10 II A výběrové  (1t=5,2 m2)</t>
  </si>
  <si>
    <t>0,0936*1,1 'Přepočtené koeficientem množství</t>
  </si>
  <si>
    <t>45</t>
  </si>
  <si>
    <t>596211210</t>
  </si>
  <si>
    <t>Kladení zámkové dlažby komunikací pro pěší tl 80 mm skupiny A pl do 50 m2</t>
  </si>
  <si>
    <t>-1739804991</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</si>
  <si>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</si>
  <si>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4,5*1,5</t>
  </si>
  <si>
    <t>46</t>
  </si>
  <si>
    <t>592453040</t>
  </si>
  <si>
    <t>dlažba se zámkem   20x16,5x6 cm přírodní</t>
  </si>
  <si>
    <t>-1054388332</t>
  </si>
  <si>
    <t>dlaždice betonové dlažba zámková (ČSN EN 1338) dlažba vibrolisovaná  standardní povrch (uzavřený hladký povrch) provedení: přírodní se zámkem                 20 x 16,5 x 6</t>
  </si>
  <si>
    <t>57,45*0,1+0,255</t>
  </si>
  <si>
    <t>47</t>
  </si>
  <si>
    <t>916231212</t>
  </si>
  <si>
    <t>Osazení chodníkového obrubníku betonového stojatého bez boční opěry do lože z betonu prostého</t>
  </si>
  <si>
    <t>245199674</t>
  </si>
  <si>
    <t>Osazení chodníkového obrubníku betonového se zřízením lože, s vyplněním a zatřením spár cementovou maltou stojatého bez boční opěry, do lože z betonu prostého</t>
  </si>
  <si>
    <t>48</t>
  </si>
  <si>
    <t>592175120</t>
  </si>
  <si>
    <t>obrubník   50x5x20 cm přírodní</t>
  </si>
  <si>
    <t>kus</t>
  </si>
  <si>
    <t>-625656854</t>
  </si>
  <si>
    <t>obrubníky betonové a železobetonové obrubníky  provedení: přírodní  (d x š x v) vnější poloměr r=200, d. vnějšího oblouku 78           50 x 5 x 20</t>
  </si>
  <si>
    <t>25*2*1,01</t>
  </si>
  <si>
    <t>49</t>
  </si>
  <si>
    <t>919735112</t>
  </si>
  <si>
    <t>Řezání stávajícího živičného krytu hl do 100 mm</t>
  </si>
  <si>
    <t>-1419228395</t>
  </si>
  <si>
    <t>Řezání stávajícího živičného krytu nebo podkladu hloubky přes 50 do 100 mm</t>
  </si>
  <si>
    <t>Úpravy povrchů, podlahy a osazování výplní</t>
  </si>
  <si>
    <t>62</t>
  </si>
  <si>
    <t>Úprava povrchů vnější</t>
  </si>
  <si>
    <t>50</t>
  </si>
  <si>
    <t>629991011</t>
  </si>
  <si>
    <t>Zakrytí výplní otvorů a svislých ploch fólií přilepenou lepící páskou</t>
  </si>
  <si>
    <t>1429166788</t>
  </si>
  <si>
    <t>Zakrytí vnějších ploch před znečištěním včetně pozdějšího odkrytí výplní otvorů a svislých ploch fólií přilepenou lepící páskou</t>
  </si>
  <si>
    <t>Jihovýchodní</t>
  </si>
  <si>
    <t>1,2*2,2*27</t>
  </si>
  <si>
    <t>Severozápadní</t>
  </si>
  <si>
    <t>1,2*2,2*24</t>
  </si>
  <si>
    <t>Jihozápadní</t>
  </si>
  <si>
    <t>1,2*2,2*(12*3+3)+1,4*2,2+1,6*2,2</t>
  </si>
  <si>
    <t>Sverovýchodní - čelní</t>
  </si>
  <si>
    <t>1,2*2,2*11+1,5*1,2*2+0,6*2,2*2+1,9*2,5*4+1,2*1,5*2+1,8*3,2</t>
  </si>
  <si>
    <t>SV - boky u vstupu tvaru U</t>
  </si>
  <si>
    <t>(1,2*2,2*5+1,2*2,2)*2</t>
  </si>
  <si>
    <t>51</t>
  </si>
  <si>
    <t>629995101</t>
  </si>
  <si>
    <t>Očištění vnějších ploch tlakovou vodou</t>
  </si>
  <si>
    <t>-1369410694</t>
  </si>
  <si>
    <t>Očištění vnějších ploch tlakovou vodou omytím</t>
  </si>
  <si>
    <t>Fasáda členitost VI    +20% plochy</t>
  </si>
  <si>
    <t>278*1,2</t>
  </si>
  <si>
    <t>ostění</t>
  </si>
  <si>
    <t>(1,2+2*2,2)*27*0,2</t>
  </si>
  <si>
    <t>262*1,2</t>
  </si>
  <si>
    <t>(1,2+2*2,2)*24*0,2</t>
  </si>
  <si>
    <t>454*1,2</t>
  </si>
  <si>
    <t>((1,2+2*2,2)*(12*3+3)+(1,4+2*2,2+1,6+2*2,2))*0,2</t>
  </si>
  <si>
    <t>Severovýchodní - průčelí a boky, boky věžičky</t>
  </si>
  <si>
    <t>311*1,2</t>
  </si>
  <si>
    <t>((6,268+6,65)*12,45-(1,2*2,2*5+1,2*2,2)*2)*1,2</t>
  </si>
  <si>
    <t>2*(6*4/2)*1,2</t>
  </si>
  <si>
    <t>((1,2+2*2,2)*11+(1,5+2*1,2)*2+(0,6+2*2,2)*2+(1,9+2*2,5)*4+(1,2+2*1,5)*2+1,8+2*3,2)*0,2</t>
  </si>
  <si>
    <t>(((1,2+2*2,2)*5+1,2+2*2,2)*2)*0,2</t>
  </si>
  <si>
    <t>52</t>
  </si>
  <si>
    <t>622335203</t>
  </si>
  <si>
    <t>Oprava cementové škrábané omítky vnějších stěn v rozsahu do 50%</t>
  </si>
  <si>
    <t>-888900066</t>
  </si>
  <si>
    <t>Oprava cementové škrábané (břízolitové) omítky vnějších ploch stěn, v rozsahu opravované plochy přes 30 do 50%</t>
  </si>
  <si>
    <t xml:space="preserve">Fasáda členitost VI   </t>
  </si>
  <si>
    <t>278</t>
  </si>
  <si>
    <t>262</t>
  </si>
  <si>
    <t>454</t>
  </si>
  <si>
    <t>311</t>
  </si>
  <si>
    <t>2*(6*4/2)</t>
  </si>
  <si>
    <t>53</t>
  </si>
  <si>
    <t>622901110R</t>
  </si>
  <si>
    <t>Očištění  ploch po opravách omítek</t>
  </si>
  <si>
    <t>327692671</t>
  </si>
  <si>
    <t>Očištění ploch po opravách omítek</t>
  </si>
  <si>
    <t>54</t>
  </si>
  <si>
    <t>628195001</t>
  </si>
  <si>
    <t>Očištění zdiva nebo betonu zdí a valů před započetím oprav ručně</t>
  </si>
  <si>
    <t>-1435572368</t>
  </si>
  <si>
    <t>30% plochy - bosáže</t>
  </si>
  <si>
    <t>1625,299*0,3</t>
  </si>
  <si>
    <t>55</t>
  </si>
  <si>
    <t>622131121</t>
  </si>
  <si>
    <t>Penetrace akrylát-silikon vnějších stěn nanášená ručně</t>
  </si>
  <si>
    <t>888523902</t>
  </si>
  <si>
    <t>Podkladní a spojovací vrstva vnějších omítaných ploch penetrace akrylát-silikonová nanášená ručně stěn</t>
  </si>
  <si>
    <t>1891,099</t>
  </si>
  <si>
    <t>56</t>
  </si>
  <si>
    <t>620411135R</t>
  </si>
  <si>
    <t>Nátěr vnější omítky silikonovou barvou jedno nebo dvoubarevný z lešení   2x</t>
  </si>
  <si>
    <t>1666765062</t>
  </si>
  <si>
    <t>57</t>
  </si>
  <si>
    <t>620960001R</t>
  </si>
  <si>
    <t>Oprava a doplnění poškozených částí ornamentálních prvků fasády - odhad - nutno dopřesnit při realizaci !!!</t>
  </si>
  <si>
    <t>kpl</t>
  </si>
  <si>
    <t>-231026384</t>
  </si>
  <si>
    <t>63</t>
  </si>
  <si>
    <t>Podlahy a podlahové konstrukce</t>
  </si>
  <si>
    <t>58</t>
  </si>
  <si>
    <t>632450122</t>
  </si>
  <si>
    <t>Vyrovnávací cementový potěr tl do 30 mm ze suchých směsí provedený v pásu</t>
  </si>
  <si>
    <t>-222085048</t>
  </si>
  <si>
    <t>Potěr cementový vyrovnávací ze suchých směsí v pásu o průměrné (střední) tl. přes 20 do 30 mm</t>
  </si>
  <si>
    <t>vyrovnání podkladu pod klempířské prvky</t>
  </si>
  <si>
    <t>215,5*0,2+98*0,3+1,2*0,2+2</t>
  </si>
  <si>
    <t>59</t>
  </si>
  <si>
    <t>637121111</t>
  </si>
  <si>
    <t>Okapový chodník z kačírku tl 100 mm s udusáním</t>
  </si>
  <si>
    <t>-1421063484</t>
  </si>
  <si>
    <t>Okapový chodník z kameniva s udusáním a urovnáním povrchu z kačírku tl. 100 mm</t>
  </si>
  <si>
    <t>zadní průčelí</t>
  </si>
  <si>
    <t>15*0,5</t>
  </si>
  <si>
    <t>Ostatní konstrukce a práce-bourání</t>
  </si>
  <si>
    <t>94</t>
  </si>
  <si>
    <t>Lešení a stavební výtahy</t>
  </si>
  <si>
    <t>60</t>
  </si>
  <si>
    <t>941111122</t>
  </si>
  <si>
    <t>Montáž lešení řadového trubkového lehkého s podlahami zatížení do 200 kg/m2 š do 1,2 m v do 25 m</t>
  </si>
  <si>
    <t>-1408771191</t>
  </si>
  <si>
    <t>Montáž lešení řadového trubkového lehkého pracovního s podlahami s provozním zatížením tř. 3 do 200 kg/m2 šířky tř. W09 přes 0,9 do 1,2 m, výšky přes 10 do 25 m</t>
  </si>
  <si>
    <t>PSC</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</si>
  <si>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</si>
  <si>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7,2*1,5/2+(24+13)/2*3,4+24*12,5</t>
  </si>
  <si>
    <t>24*3/2+24*12,3</t>
  </si>
  <si>
    <t>35,65*(12,5+3,5)</t>
  </si>
  <si>
    <t>13,5*12,5+7,55*12,5+(3,8+4,55)*11+(4,34+1,2*2)*15,2+6*4/2*2+7,3*12,5</t>
  </si>
  <si>
    <t>SV - na střeše přístavby</t>
  </si>
  <si>
    <t>3,5*12+9,5*2+4,7*4,5/2+3,7*3,5/2</t>
  </si>
  <si>
    <t>61</t>
  </si>
  <si>
    <t>941111222</t>
  </si>
  <si>
    <t>Příplatek k lešení řadovému trubkovému lehkému s podlahami š 1,2 m v 25 m za první a ZKD den použití</t>
  </si>
  <si>
    <t>271392355</t>
  </si>
  <si>
    <t>Montáž lešení řadového trubkového lehkého pracovního s podlahami s provozním zatížením tř. 3 do 200 kg/m2 Příplatek za první a každý další den použití lešení k ceně -1122</t>
  </si>
  <si>
    <t>1920,623*30*3</t>
  </si>
  <si>
    <t>941111822</t>
  </si>
  <si>
    <t>Demontáž lešení řadového trubkového lehkého s podlahami zatížení do 200 kg/m2 š do 1,2 m v do 25 m</t>
  </si>
  <si>
    <t>-1382145829</t>
  </si>
  <si>
    <t>Demontáž lešení řadového trubkového lehkého pracovního s podlahami s provozním zatížením tř. 3 do 200 kg/m2 šířky tř. W09 přes 0,9 do 1,2 m, výšky přes 10 do 25 m</t>
  </si>
  <si>
    <t xml:space="preserve">Poznámka k souboru cen:
1. Demontáž lešení řadového trubkového lehkého výšky přes 25 m se oceňuje individuálně. </t>
  </si>
  <si>
    <t>1920,623</t>
  </si>
  <si>
    <t>941960001R</t>
  </si>
  <si>
    <t>Příplatek pro založení na střeše přístavby</t>
  </si>
  <si>
    <t>-1716684655</t>
  </si>
  <si>
    <t>4,7*4,5/2+3,7*3,5/2</t>
  </si>
  <si>
    <t>Sverovýchodní - čelní - věžička</t>
  </si>
  <si>
    <t>6*4/2*2</t>
  </si>
  <si>
    <t>64</t>
  </si>
  <si>
    <t>944511111</t>
  </si>
  <si>
    <t>Montáž ochranné sítě z textilie z umělých vláken</t>
  </si>
  <si>
    <t>437135293</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</si>
  <si>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</si>
  <si>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</si>
  <si>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65</t>
  </si>
  <si>
    <t>944511211</t>
  </si>
  <si>
    <t>Příplatek k ochranné síti za první a ZKD den použití</t>
  </si>
  <si>
    <t>1519614838</t>
  </si>
  <si>
    <t>Montáž ochranné sítě Příplatek za první a každý další den použití sítě k ceně -1111</t>
  </si>
  <si>
    <t>66</t>
  </si>
  <si>
    <t>944511811</t>
  </si>
  <si>
    <t>Demontáž ochranné sítě z textilie z umělých vláken</t>
  </si>
  <si>
    <t>1441957429</t>
  </si>
  <si>
    <t>Demontáž ochranné sítě zavěšené na konstrukci lešení z textilie z umělých vláken</t>
  </si>
  <si>
    <t>67</t>
  </si>
  <si>
    <t>944711114</t>
  </si>
  <si>
    <t>Montáž záchytné stříšky š přes 2,5 m</t>
  </si>
  <si>
    <t>884258138</t>
  </si>
  <si>
    <t>Montáž záchytné stříšky zřizované současně s lehkým nebo těžkým lešením, šířky přes 2,5 m</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</si>
  <si>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</si>
  <si>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vdstup</t>
  </si>
  <si>
    <t>4,5</t>
  </si>
  <si>
    <t>68</t>
  </si>
  <si>
    <t>944711214</t>
  </si>
  <si>
    <t>Příplatek k záchytné stříšce š přes 2,5 m za první a ZKD den použití</t>
  </si>
  <si>
    <t>723441670</t>
  </si>
  <si>
    <t>Montáž záchytné stříšky Příplatek za první a každý další den použití záchytné stříšky k ceně -1114</t>
  </si>
  <si>
    <t>4,5*30*3</t>
  </si>
  <si>
    <t>69</t>
  </si>
  <si>
    <t>944711814</t>
  </si>
  <si>
    <t>Demontáž záchytné stříšky š přes 2,5 m</t>
  </si>
  <si>
    <t>-1987449232</t>
  </si>
  <si>
    <t>Demontáž záchytné stříšky zřizované současně s lehkým nebo těžkým lešením, šířky přes 2,5 m</t>
  </si>
  <si>
    <t xml:space="preserve">Poznámka k souboru cen:
1. Ceny nelze použít pro samostatnou záchytnou stříšku či jiné ochranné konstrukce, které mají za     účel chránit chodce před padající omítkou či zchátralými římsami apod. </t>
  </si>
  <si>
    <t>95</t>
  </si>
  <si>
    <t>Různé dokončovací konstrukce a práce pozemních staveb</t>
  </si>
  <si>
    <t>70</t>
  </si>
  <si>
    <t>95960001R</t>
  </si>
  <si>
    <t>D+M anglický dvorek</t>
  </si>
  <si>
    <t>ks</t>
  </si>
  <si>
    <t>1340337448</t>
  </si>
  <si>
    <t>sklepní světlík PVC pojížděný s pozinkovaným ocelovým roštem, s nástavcem 125/120/40</t>
  </si>
  <si>
    <t>71</t>
  </si>
  <si>
    <t>95960002R</t>
  </si>
  <si>
    <t>Informační tabule na staveništi 2x3 m</t>
  </si>
  <si>
    <t>1024</t>
  </si>
  <si>
    <t>112577398</t>
  </si>
  <si>
    <t>96</t>
  </si>
  <si>
    <t>Bourání konstrukcí</t>
  </si>
  <si>
    <t>72</t>
  </si>
  <si>
    <t>961044111</t>
  </si>
  <si>
    <t>Bourání základů z betonu prostého</t>
  </si>
  <si>
    <t>1614396009</t>
  </si>
  <si>
    <t>Bourání základů z betonu prostého</t>
  </si>
  <si>
    <t>šachta</t>
  </si>
  <si>
    <t>0,2*((1,5+1,2*2)*1,5+1,5*1,2)</t>
  </si>
  <si>
    <t>0,2*((2,5+1,5*2)*2+2,5*1,5)</t>
  </si>
  <si>
    <t>73</t>
  </si>
  <si>
    <t>978015361</t>
  </si>
  <si>
    <t>Otlučení vnějších omítek MV nebo MVC  průčelí v rozsahu do 50 %</t>
  </si>
  <si>
    <t>1214847313</t>
  </si>
  <si>
    <t>Otlučení omítek vápenných nebo vápenocementových stěn, stropů vnějších, s vyškrabáním spár, s očištěním zdiva, v rozsahu do 50 %</t>
  </si>
  <si>
    <t>74</t>
  </si>
  <si>
    <t>960960001R</t>
  </si>
  <si>
    <t>Odstranění držáků a nefunkčních konzol, vzdušného vedení včetně likvidace - odhad - nutno dopřesnit při realizaci</t>
  </si>
  <si>
    <t>-1592150464</t>
  </si>
  <si>
    <t>997</t>
  </si>
  <si>
    <t>Přesun sutě</t>
  </si>
  <si>
    <t>75</t>
  </si>
  <si>
    <t>997013117</t>
  </si>
  <si>
    <t>Vnitrostaveništní doprava suti a vybouraných hmot pro budovy v do 24 m s použitím mechanizace</t>
  </si>
  <si>
    <t>-1473677315</t>
  </si>
  <si>
    <t>Vnitrostaveništní doprava suti a vybouraných hmot vodorovně do 50 m svisle s použitím mechanizace pro budovy a haly výšky přes 21 do 24 m</t>
  </si>
  <si>
    <t>" celkem " 113,542</t>
  </si>
  <si>
    <t>" zámková dlažba a kamenné kostky opětovnému použití" -(14,306+8,41)*0,9</t>
  </si>
  <si>
    <t>76</t>
  </si>
  <si>
    <t>997013219</t>
  </si>
  <si>
    <t>Příplatek k vnitrostaveništní dopravě suti a vybouraných hmot za zvětšenou dopravu suti ZKD 10 m</t>
  </si>
  <si>
    <t>140921091</t>
  </si>
  <si>
    <t>Vnitrostaveništní doprava suti a vybouraných hmot vodorovně do 50 m Příplatek k cenám -3111 až -3217 za zvětšenou vodorovnou dopravu přes vymezenou dopravní vzdálenost za každých dalších i započatých 10 m</t>
  </si>
  <si>
    <t>77</t>
  </si>
  <si>
    <t>997013501</t>
  </si>
  <si>
    <t>Odvoz suti a vybouraných hmot na skládku nebo meziskládku do 1 km se složením</t>
  </si>
  <si>
    <t>1261077974</t>
  </si>
  <si>
    <t>Odvoz suti a vybouraných hmot na skládku nebo meziskládku se složením, na vzdálenost do 1 km</t>
  </si>
  <si>
    <t>78</t>
  </si>
  <si>
    <t>997013509</t>
  </si>
  <si>
    <t>Příplatek k odvozu suti a vybouraných hmot na skládku ZKD 1 km přes 1 km</t>
  </si>
  <si>
    <t>1284016018</t>
  </si>
  <si>
    <t>Odvoz suti a vybouraných hmot na skládku nebo meziskládku se složením, na vzdálenost Příplatek k ceně za každý další i započatý 1 km přes 1 km</t>
  </si>
  <si>
    <t>P</t>
  </si>
  <si>
    <t>Poznámka k položce:
celkem 20km</t>
  </si>
  <si>
    <t>93,098*19 'Přepočtené koeficientem množství</t>
  </si>
  <si>
    <t>79</t>
  </si>
  <si>
    <t>997013801</t>
  </si>
  <si>
    <t>Poplatek za uložení stavebního betonového odpadu na skládce (skládkovné)</t>
  </si>
  <si>
    <t>-641654140</t>
  </si>
  <si>
    <t>Poplatek za uložení stavebního odpadu na skládce (skládkovné) betonového</t>
  </si>
  <si>
    <t>" betonová suť - čistá" 44,869-12,353</t>
  </si>
  <si>
    <t>80</t>
  </si>
  <si>
    <t>997221131</t>
  </si>
  <si>
    <t>Vodorovná doprava vybouraných hmot nošením do 50 m</t>
  </si>
  <si>
    <t>-1176402091</t>
  </si>
  <si>
    <t>Vodorovná doprava vybouraných hmot nošením s naložením a se složením na vzdálenost do 50 m</t>
  </si>
  <si>
    <t>Poznámka k položce:
- na meziskládku a zpět</t>
  </si>
  <si>
    <t>" zámková dlažba a kamenné kostky opětovnému použití" 2*(14,306+8,41)*0,9</t>
  </si>
  <si>
    <t>81</t>
  </si>
  <si>
    <t>979098231R</t>
  </si>
  <si>
    <t>Poplatek za uložení stavebního směsného odpadu na skládce (skládkovné)</t>
  </si>
  <si>
    <t>934985209</t>
  </si>
  <si>
    <t>" celkem suť" 113,542</t>
  </si>
  <si>
    <t xml:space="preserve">"odpocet kovového materiálu - sběr" </t>
  </si>
  <si>
    <t>-(0,015+0,247+0,172)</t>
  </si>
  <si>
    <t>" rec. živice" -12,353</t>
  </si>
  <si>
    <t>82</t>
  </si>
  <si>
    <t>997221846</t>
  </si>
  <si>
    <t>Poplatek za recyklaci z asfaltových povrchů na skládce (skládkovné)</t>
  </si>
  <si>
    <t>744094614</t>
  </si>
  <si>
    <t>Poplatek za uložení stavebního odpadu na skládce (skládkovné) Poplatek za recyklaci z asfaltových povrchů na skládce (skládkovné)</t>
  </si>
  <si>
    <t>12,353</t>
  </si>
  <si>
    <t>83</t>
  </si>
  <si>
    <t>979098232</t>
  </si>
  <si>
    <t>Poplatek za uložení ocelového odpadu do sběrných surovin</t>
  </si>
  <si>
    <t>-11218909</t>
  </si>
  <si>
    <t>Očištení plných cihel od malty Poplatek za uložení ocelového odpadu do sběrných surovin</t>
  </si>
  <si>
    <t>998</t>
  </si>
  <si>
    <t>Přesun hmot</t>
  </si>
  <si>
    <t>84</t>
  </si>
  <si>
    <t>998011003</t>
  </si>
  <si>
    <t>Přesun hmot pro budovy zděné v do 24 m</t>
  </si>
  <si>
    <t>793889127</t>
  </si>
  <si>
    <t>Přesun hmot pro budovy občanské výstavby, bydlení, výrobu a služby s nosnou svislou konstrukcí zděnou z cihel, tvárnic nebo kamene vodorovná dopravní vzdálenost do 100 m pro budovy výšky přes 12 do 24 m</t>
  </si>
  <si>
    <t>PSV</t>
  </si>
  <si>
    <t>Práce a dodávky PSV</t>
  </si>
  <si>
    <t>711</t>
  </si>
  <si>
    <t>Izolace proti vodě, vlhkosti a plynům</t>
  </si>
  <si>
    <t>85</t>
  </si>
  <si>
    <t>711713416</t>
  </si>
  <si>
    <t>Izolace proti vodě provedení detailů spár 20 x 100mm za studena tmelem</t>
  </si>
  <si>
    <t>728051476</t>
  </si>
  <si>
    <t>Provedení detailů natěradly a tmely za studena tmelem asfaltovým, spár průřezu 20 x 100 mm</t>
  </si>
  <si>
    <t>122,2*1,5</t>
  </si>
  <si>
    <t>86</t>
  </si>
  <si>
    <t>235219105R</t>
  </si>
  <si>
    <t>lepící těsnící tmel</t>
  </si>
  <si>
    <t>kg</t>
  </si>
  <si>
    <t>-596111661</t>
  </si>
  <si>
    <t xml:space="preserve">pryskyřice epoxidové licí, lamináty, polymerbetony  </t>
  </si>
  <si>
    <t>87</t>
  </si>
  <si>
    <t>711792610</t>
  </si>
  <si>
    <t>Izolace proti zemní vlhkosti nopová odvětrávací lišta pro překrytí okraje izolace</t>
  </si>
  <si>
    <t>-673896409</t>
  </si>
  <si>
    <t>Izolace proti vodě a vlhkosti - ostatní nopová - lišta pro překrytí okraje izolace odvětrávací z pozinkovaného plechu</t>
  </si>
  <si>
    <t>88</t>
  </si>
  <si>
    <t>711960001R</t>
  </si>
  <si>
    <t>Izolace proti zemní vlhkosti bentonitovými rohožemi</t>
  </si>
  <si>
    <t>-1041647820</t>
  </si>
  <si>
    <t xml:space="preserve">Izolace proti zemní vlhkosti foliemi základů nebo stěn přidání folie k hydroizolaci s odvodňovací funkcí  </t>
  </si>
  <si>
    <t>3,2*(4,15+3,45)*0,5</t>
  </si>
  <si>
    <t>(6,4+13,1+6,8+11,6)*3,45+1,2*3,45*2</t>
  </si>
  <si>
    <t>22*0,65</t>
  </si>
  <si>
    <t>33,7*0,65</t>
  </si>
  <si>
    <t>23*(0,65+3,45)*0,5</t>
  </si>
  <si>
    <t>89</t>
  </si>
  <si>
    <t>998711102</t>
  </si>
  <si>
    <t>Přesun hmot tonážní pro izolace proti vodě, vlhkosti a plynům v objektech výšky do 12 m</t>
  </si>
  <si>
    <t>-233530656</t>
  </si>
  <si>
    <t>Přesun hmot pro izolace proti vodě, vlhkosti a plynům stanovený z hmotnosti přesunovaného materiálu vodorovná dopravní vzdálenost do 50 m v objektech výšky přes 6 do 12 m</t>
  </si>
  <si>
    <t>764</t>
  </si>
  <si>
    <t>Konstrukce klempířské</t>
  </si>
  <si>
    <t>90</t>
  </si>
  <si>
    <t>764002861</t>
  </si>
  <si>
    <t>Demontáž oplechování říms a ozdobných prvků do suti</t>
  </si>
  <si>
    <t>687600928</t>
  </si>
  <si>
    <t>Demontáž klempířských konstrukcí oplechování říms do suti</t>
  </si>
  <si>
    <t>91</t>
  </si>
  <si>
    <t>764002851</t>
  </si>
  <si>
    <t>Demontáž oplechování parapetů do suti</t>
  </si>
  <si>
    <t>-1687185914</t>
  </si>
  <si>
    <t>Demontáž klempířských konstrukcí oplechování parapetů do suti</t>
  </si>
  <si>
    <t>92</t>
  </si>
  <si>
    <t>764001821</t>
  </si>
  <si>
    <t>Demontáž krytiny ze svitků nebo tabulí do suti</t>
  </si>
  <si>
    <t>357197453</t>
  </si>
  <si>
    <t>Demontáž klempířských konstrukcí krytiny ze svitků nebo tabulí do suti</t>
  </si>
  <si>
    <t>Poznámka k položce:
- plošné prvky ve fasádě</t>
  </si>
  <si>
    <t>93</t>
  </si>
  <si>
    <t>764004863</t>
  </si>
  <si>
    <t>Demontáž svodu k dalšímu použití</t>
  </si>
  <si>
    <t>1027616788</t>
  </si>
  <si>
    <t>Demontáž klempířských konstrukcí svodu k dalšímu použití</t>
  </si>
  <si>
    <t>11,52*2+12,42*4+15,95*2</t>
  </si>
  <si>
    <t>764248481</t>
  </si>
  <si>
    <t>Oplechování římsy oblé ze segmentů celoplošně lepené z TiZn předzvětralého plechu rš přes 670 mm</t>
  </si>
  <si>
    <t>559390134</t>
  </si>
  <si>
    <t>Oplechování říms a ozdobných prvků z titanzinkového předzvětralého plechu oblých nebo ze segmentů, včetně rohů celoplošně lepené přes rš 670 mm</t>
  </si>
  <si>
    <t>764247443</t>
  </si>
  <si>
    <t>Oplechování parapetů oblých ze segmentů celoplošně lepené z TiZn předzvětralého plechu rš 250 mm</t>
  </si>
  <si>
    <t>-611070160</t>
  </si>
  <si>
    <t>Oplechování parapetů z titanzinkového předzvětralého plechu oblých nebo ze segmentů, včetně rohů celoplošně lepené rš 250 mm</t>
  </si>
  <si>
    <t>764248424</t>
  </si>
  <si>
    <t>Oplechování římsy rovné celoplošně lepené z TiZn předzvětralého plechu rš 330 mm</t>
  </si>
  <si>
    <t>-1486170469</t>
  </si>
  <si>
    <t>Oplechování říms a ozdobných prvků z titanzinkového předzvětralého plechu rovných, bez rohů celoplošně lepené rš 330 mm</t>
  </si>
  <si>
    <t>97</t>
  </si>
  <si>
    <t>764508131</t>
  </si>
  <si>
    <t>Montáž kruhového svodu</t>
  </si>
  <si>
    <t>-1401944329</t>
  </si>
  <si>
    <t>Montáž svodu kruhového, průměru svodu</t>
  </si>
  <si>
    <t>Poznámka k položce:
- po práci s fasádou se použijí původní</t>
  </si>
  <si>
    <t>98</t>
  </si>
  <si>
    <t>-1868743640</t>
  </si>
  <si>
    <t>1,2+0,9</t>
  </si>
  <si>
    <t>99</t>
  </si>
  <si>
    <t>764206105</t>
  </si>
  <si>
    <t>Montáž oplechování rovných parapetů rš do 400 mm</t>
  </si>
  <si>
    <t>942087038</t>
  </si>
  <si>
    <t>Montáž oplechování parapetů rovných, bez rohů, rozvinuté šířky do 400 mm</t>
  </si>
  <si>
    <t>pro sklepní okno</t>
  </si>
  <si>
    <t>1,2</t>
  </si>
  <si>
    <t>764510591R</t>
  </si>
  <si>
    <t>Montáž oplechování parapetů Zn-Ti do rš 330 mm - příplatek za Enkolit</t>
  </si>
  <si>
    <t>-1936582909</t>
  </si>
  <si>
    <t>Oplechování parapetů ze zinkotitanového Zn-Ti plechu montáž do rš 330 mm</t>
  </si>
  <si>
    <t>parapety</t>
  </si>
  <si>
    <t>212,5</t>
  </si>
  <si>
    <t>římsy</t>
  </si>
  <si>
    <t>101</t>
  </si>
  <si>
    <t>998764103</t>
  </si>
  <si>
    <t>Přesun hmot tonážní pro konstrukce klempířské v objektech v do 24 m</t>
  </si>
  <si>
    <t>-74004766</t>
  </si>
  <si>
    <t>Přesun hmot pro konstrukce klempířské stanovený z hmotnosti přesunovaného materiálu vodorovná dopravní vzdálenost do 50 m v objektech výšky přes 12 do 24 m</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</si>
</sst>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 numFmtId="169" formatCode="#,##0\ &quot;EUR&quot;;\-#,##0\ &quot;EUR&quot;"/>
    <numFmt numFmtId="170" formatCode="#,##0\ &quot;EUR&quot;;[Red]\-#,##0\ &quot;EUR&quot;"/>
    <numFmt numFmtId="171" formatCode="#,##0.00\ &quot;EUR&quot;;\-#,##0.00\ &quot;EUR&quot;"/>
    <numFmt numFmtId="172" formatCode="#,##0.00\ &quot;EUR&quot;;[Red]\-#,##0.00\ &quot;EUR&quot;"/>
    <numFmt numFmtId="173" formatCode="_-* #,##0\ &quot;EUR&quot;_-;\-* #,##0\ &quot;EUR&quot;_-;_-* &quot;-&quot;\ &quot;EUR&quot;_-;_-@_-"/>
    <numFmt numFmtId="174" formatCode="_-* #,##0\ _E_U_R_-;\-* #,##0\ _E_U_R_-;_-* &quot;-&quot;\ _E_U_R_-;_-@_-"/>
    <numFmt numFmtId="175" formatCode="_-* #,##0.00\ &quot;EUR&quot;_-;\-* #,##0.00\ &quot;EUR&quot;_-;_-* &quot;-&quot;??\ &quot;EUR&quot;_-;_-@_-"/>
    <numFmt numFmtId="176" formatCode="_-* #,##0.00\ _E_U_R_-;\-* #,##0.00\ _E_U_R_-;_-* &quot;-&quot;??\ _E_U_R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Áno&quot;;&quot;Áno&quot;;&quot;Nie&quot;"/>
    <numFmt numFmtId="186" formatCode="&quot;Pravda&quot;;&quot;Pravda&quot;;&quot;Nepravda&quot;"/>
    <numFmt numFmtId="187" formatCode="&quot;Zapnuté&quot;;&quot;Zapnuté&quot;;&quot;Vypnuté&quot;"/>
    <numFmt numFmtId="188" formatCode="[$€-2]\ #\ ##,000_);[Red]\([$€-2]\ #\ ##,000\)"/>
  </numFmts>
  <fonts count="55">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sz val="8"/>
      <color indexed="63"/>
      <name val="Trebuchet MS"/>
      <family val="0"/>
    </font>
    <font>
      <sz val="8"/>
      <color indexed="20"/>
      <name val="Trebuchet MS"/>
      <family val="0"/>
    </font>
    <font>
      <i/>
      <sz val="8"/>
      <color indexed="12"/>
      <name val="Trebuchet MS"/>
      <family val="0"/>
    </font>
    <font>
      <i/>
      <sz val="7"/>
      <color indexed="55"/>
      <name val="Trebuchet MS"/>
      <family val="0"/>
    </font>
    <font>
      <u val="single"/>
      <sz val="8"/>
      <color indexed="12"/>
      <name val="Trebuchet MS"/>
      <family val="0"/>
    </font>
    <font>
      <sz val="18"/>
      <color indexed="12"/>
      <name val="Wingdings 2"/>
      <family val="1"/>
    </font>
    <font>
      <u val="single"/>
      <sz val="10"/>
      <color indexed="12"/>
      <name val="Trebuchet MS"/>
      <family val="0"/>
    </font>
    <font>
      <sz val="8"/>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9"/>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33" fillId="0" borderId="0" applyNumberFormat="0" applyFill="0" applyBorder="0" applyAlignment="0" applyProtection="0"/>
    <xf numFmtId="0" fontId="40"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5" applyNumberFormat="0" applyFont="0" applyAlignment="0" applyProtection="0"/>
    <xf numFmtId="0" fontId="45" fillId="0" borderId="6" applyNumberFormat="0" applyFill="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7" borderId="8" applyNumberFormat="0" applyAlignment="0" applyProtection="0"/>
    <xf numFmtId="0" fontId="50" fillId="19" borderId="8" applyNumberFormat="0" applyAlignment="0" applyProtection="0"/>
    <xf numFmtId="0" fontId="51" fillId="19" borderId="9" applyNumberFormat="0" applyAlignment="0" applyProtection="0"/>
    <xf numFmtId="0" fontId="52" fillId="0" borderId="0" applyNumberFormat="0" applyFill="0" applyBorder="0" applyAlignment="0" applyProtection="0"/>
    <xf numFmtId="0" fontId="53" fillId="3"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3" borderId="0" applyNumberFormat="0" applyBorder="0" applyAlignment="0" applyProtection="0"/>
  </cellStyleXfs>
  <cellXfs count="331">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17" borderId="0" xfId="0" applyFill="1" applyAlignment="1">
      <alignment horizontal="left" vertical="top"/>
    </xf>
    <xf numFmtId="0" fontId="1" fillId="17" borderId="0" xfId="0" applyFont="1" applyFill="1" applyAlignment="1">
      <alignment horizontal="left" vertical="center"/>
    </xf>
    <xf numFmtId="0" fontId="0" fillId="17"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3" fillId="0" borderId="0" xfId="0" applyFont="1" applyAlignment="1">
      <alignment horizontal="left" vertical="center"/>
    </xf>
    <xf numFmtId="0" fontId="0" fillId="0" borderId="14" xfId="0" applyBorder="1" applyAlignment="1">
      <alignment horizontal="left" vertical="top"/>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top"/>
    </xf>
    <xf numFmtId="0" fontId="6" fillId="0" borderId="0" xfId="0" applyFont="1" applyAlignment="1">
      <alignment horizontal="left" vertical="center"/>
    </xf>
    <xf numFmtId="0" fontId="7" fillId="18" borderId="0" xfId="0" applyFont="1" applyFill="1" applyAlignment="1">
      <alignment horizontal="left" vertical="center"/>
    </xf>
    <xf numFmtId="49" fontId="7" fillId="18" borderId="0" xfId="0"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0" fillId="0" borderId="0" xfId="0"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0" xfId="0" applyFont="1" applyAlignment="1">
      <alignment horizontal="right" vertical="center"/>
    </xf>
    <xf numFmtId="0" fontId="11" fillId="0" borderId="13" xfId="0" applyBorder="1" applyAlignment="1">
      <alignment horizontal="left" vertical="center"/>
    </xf>
    <xf numFmtId="0" fontId="11" fillId="0" borderId="0" xfId="0" applyAlignment="1">
      <alignment horizontal="left" vertical="center"/>
    </xf>
    <xf numFmtId="0" fontId="11" fillId="0" borderId="14" xfId="0" applyBorder="1" applyAlignment="1">
      <alignment horizontal="left" vertical="center"/>
    </xf>
    <xf numFmtId="0" fontId="0" fillId="19" borderId="0" xfId="0" applyFill="1" applyAlignment="1">
      <alignment horizontal="left" vertical="center"/>
    </xf>
    <xf numFmtId="0" fontId="9" fillId="19" borderId="17" xfId="0" applyFont="1" applyFill="1" applyBorder="1" applyAlignment="1">
      <alignment horizontal="left" vertical="center"/>
    </xf>
    <xf numFmtId="0" fontId="0" fillId="19" borderId="18" xfId="0" applyFill="1" applyBorder="1" applyAlignment="1">
      <alignment horizontal="left" vertical="center"/>
    </xf>
    <xf numFmtId="0" fontId="9" fillId="19" borderId="18" xfId="0" applyFont="1" applyFill="1" applyBorder="1" applyAlignment="1">
      <alignment horizontal="center" vertical="center"/>
    </xf>
    <xf numFmtId="164" fontId="9" fillId="19" borderId="18" xfId="0" applyFont="1" applyFill="1" applyBorder="1" applyAlignment="1">
      <alignment horizontal="right" vertical="center"/>
    </xf>
    <xf numFmtId="0" fontId="0" fillId="19"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12" fillId="0" borderId="0" xfId="0" applyFont="1" applyAlignment="1">
      <alignment horizontal="left" vertical="center"/>
    </xf>
    <xf numFmtId="166" fontId="7" fillId="0" borderId="0" xfId="0" applyFont="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7" fillId="19"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4" fillId="0" borderId="0" xfId="0" applyFont="1" applyAlignment="1">
      <alignment horizontal="left" vertical="center"/>
    </xf>
    <xf numFmtId="164" fontId="14" fillId="0" borderId="0" xfId="0" applyFont="1" applyAlignment="1">
      <alignment horizontal="right" vertical="center"/>
    </xf>
    <xf numFmtId="0" fontId="9" fillId="0" borderId="0" xfId="0" applyFont="1" applyAlignment="1">
      <alignment horizontal="center" vertical="center"/>
    </xf>
    <xf numFmtId="164" fontId="13" fillId="0" borderId="25" xfId="0" applyFont="1" applyBorder="1" applyAlignment="1">
      <alignment horizontal="right" vertical="center"/>
    </xf>
    <xf numFmtId="164" fontId="13" fillId="0" borderId="0" xfId="0" applyFont="1" applyAlignment="1">
      <alignment horizontal="right" vertical="center"/>
    </xf>
    <xf numFmtId="167" fontId="13" fillId="0" borderId="0" xfId="0" applyFont="1" applyAlignment="1">
      <alignment horizontal="right" vertical="center"/>
    </xf>
    <xf numFmtId="164" fontId="13" fillId="0" borderId="24" xfId="0"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center" vertical="center"/>
    </xf>
    <xf numFmtId="0" fontId="16" fillId="0" borderId="13" xfId="0" applyFont="1" applyBorder="1" applyAlignment="1">
      <alignment horizontal="left" vertical="center"/>
    </xf>
    <xf numFmtId="164" fontId="20" fillId="0" borderId="25" xfId="0" applyFont="1" applyBorder="1" applyAlignment="1">
      <alignment horizontal="right" vertical="center"/>
    </xf>
    <xf numFmtId="164" fontId="20" fillId="0" borderId="0" xfId="0" applyFont="1" applyAlignment="1">
      <alignment horizontal="right" vertical="center"/>
    </xf>
    <xf numFmtId="167" fontId="20" fillId="0" borderId="0" xfId="0" applyFont="1" applyAlignment="1">
      <alignment horizontal="right" vertical="center"/>
    </xf>
    <xf numFmtId="164" fontId="20" fillId="0" borderId="24" xfId="0" applyFont="1" applyBorder="1" applyAlignment="1">
      <alignment horizontal="right" vertical="center"/>
    </xf>
    <xf numFmtId="164" fontId="20" fillId="0" borderId="31" xfId="0" applyFont="1" applyBorder="1" applyAlignment="1">
      <alignment horizontal="right" vertical="center"/>
    </xf>
    <xf numFmtId="164" fontId="20" fillId="0" borderId="32" xfId="0" applyFont="1" applyBorder="1" applyAlignment="1">
      <alignment horizontal="right" vertical="center"/>
    </xf>
    <xf numFmtId="167" fontId="20" fillId="0" borderId="32" xfId="0" applyFont="1" applyBorder="1" applyAlignment="1">
      <alignment horizontal="right" vertical="center"/>
    </xf>
    <xf numFmtId="164" fontId="20" fillId="0" borderId="33" xfId="0" applyFont="1" applyBorder="1" applyAlignment="1">
      <alignment horizontal="right" vertical="center"/>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34" xfId="0"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center"/>
    </xf>
    <xf numFmtId="164" fontId="11" fillId="0" borderId="0" xfId="0" applyFont="1" applyAlignment="1">
      <alignment horizontal="right" vertical="center"/>
    </xf>
    <xf numFmtId="165" fontId="11" fillId="0" borderId="0" xfId="0" applyFont="1" applyAlignment="1">
      <alignment horizontal="right" vertical="center"/>
    </xf>
    <xf numFmtId="0" fontId="9" fillId="19" borderId="18" xfId="0" applyFont="1" applyFill="1" applyBorder="1" applyAlignment="1">
      <alignment horizontal="right" vertical="center"/>
    </xf>
    <xf numFmtId="0" fontId="0" fillId="19" borderId="18" xfId="0" applyFill="1" applyBorder="1" applyAlignment="1">
      <alignment horizontal="left" vertical="center"/>
    </xf>
    <xf numFmtId="0" fontId="0" fillId="19" borderId="35" xfId="0" applyFill="1"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19" borderId="0" xfId="0" applyFont="1" applyFill="1" applyAlignment="1">
      <alignment horizontal="left" vertical="center"/>
    </xf>
    <xf numFmtId="0" fontId="0" fillId="19" borderId="0" xfId="0" applyFill="1" applyAlignment="1">
      <alignment horizontal="left" vertical="center"/>
    </xf>
    <xf numFmtId="0" fontId="7" fillId="19" borderId="0" xfId="0" applyFont="1" applyFill="1" applyAlignment="1">
      <alignment horizontal="right" vertical="center"/>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32" xfId="0" applyFont="1" applyBorder="1" applyAlignment="1">
      <alignment horizontal="left" vertical="center"/>
    </xf>
    <xf numFmtId="0" fontId="21" fillId="0" borderId="32" xfId="0" applyFont="1" applyBorder="1" applyAlignment="1">
      <alignment horizontal="left" vertical="center"/>
    </xf>
    <xf numFmtId="164" fontId="21" fillId="0" borderId="32" xfId="0" applyFont="1" applyBorder="1" applyAlignment="1">
      <alignment horizontal="right" vertical="center"/>
    </xf>
    <xf numFmtId="0" fontId="21" fillId="0" borderId="14" xfId="0" applyFont="1" applyBorder="1" applyAlignment="1">
      <alignment horizontal="left" vertical="center"/>
    </xf>
    <xf numFmtId="0" fontId="22" fillId="0" borderId="0" xfId="0" applyFont="1" applyAlignment="1">
      <alignment horizontal="lef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0" borderId="32" xfId="0" applyFont="1" applyBorder="1" applyAlignment="1">
      <alignment horizontal="left" vertical="center"/>
    </xf>
    <xf numFmtId="0" fontId="23" fillId="0" borderId="32" xfId="0" applyFont="1" applyBorder="1" applyAlignment="1">
      <alignment horizontal="left" vertical="center"/>
    </xf>
    <xf numFmtId="164" fontId="23" fillId="0" borderId="32" xfId="0" applyFont="1" applyBorder="1" applyAlignment="1">
      <alignment horizontal="right" vertical="center"/>
    </xf>
    <xf numFmtId="0" fontId="23" fillId="0" borderId="14" xfId="0" applyFont="1" applyBorder="1" applyAlignment="1">
      <alignment horizontal="left" vertical="center"/>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7" fillId="19" borderId="27" xfId="0" applyFont="1" applyFill="1" applyBorder="1" applyAlignment="1">
      <alignment horizontal="center" vertical="center" wrapText="1"/>
    </xf>
    <xf numFmtId="0" fontId="7" fillId="19" borderId="28" xfId="0" applyFont="1" applyFill="1" applyBorder="1" applyAlignment="1">
      <alignment horizontal="center" vertical="center" wrapText="1"/>
    </xf>
    <xf numFmtId="0" fontId="7" fillId="19" borderId="28" xfId="0" applyFont="1" applyFill="1" applyBorder="1" applyAlignment="1">
      <alignment horizontal="center" vertical="center" wrapText="1"/>
    </xf>
    <xf numFmtId="0" fontId="7" fillId="19" borderId="29" xfId="0" applyFont="1" applyFill="1" applyBorder="1" applyAlignment="1">
      <alignment horizontal="center" vertical="center" wrapText="1"/>
    </xf>
    <xf numFmtId="0" fontId="0" fillId="0" borderId="13" xfId="0" applyBorder="1" applyAlignment="1">
      <alignment horizontal="center" vertical="center" wrapText="1"/>
    </xf>
    <xf numFmtId="164" fontId="14" fillId="0" borderId="0" xfId="0" applyFont="1" applyAlignment="1">
      <alignment horizontal="right"/>
    </xf>
    <xf numFmtId="167" fontId="24" fillId="0" borderId="22" xfId="0" applyFont="1" applyBorder="1" applyAlignment="1">
      <alignment horizontal="right"/>
    </xf>
    <xf numFmtId="167" fontId="24" fillId="0" borderId="23" xfId="0" applyFont="1" applyBorder="1" applyAlignment="1">
      <alignment horizontal="right"/>
    </xf>
    <xf numFmtId="164" fontId="25" fillId="0" borderId="0" xfId="0" applyFont="1" applyAlignment="1">
      <alignment horizontal="right" vertical="center"/>
    </xf>
    <xf numFmtId="0" fontId="0" fillId="0" borderId="0" xfId="0" applyFont="1" applyAlignment="1">
      <alignment horizontal="left"/>
    </xf>
    <xf numFmtId="0" fontId="26" fillId="0" borderId="13" xfId="0" applyBorder="1" applyAlignment="1">
      <alignment horizontal="left"/>
    </xf>
    <xf numFmtId="0" fontId="26" fillId="0" borderId="0" xfId="0" applyAlignment="1">
      <alignment horizontal="left"/>
    </xf>
    <xf numFmtId="0" fontId="26" fillId="0" borderId="0" xfId="0" applyFont="1" applyAlignment="1">
      <alignment horizontal="left"/>
    </xf>
    <xf numFmtId="0" fontId="21" fillId="0" borderId="0" xfId="0" applyFont="1" applyAlignment="1">
      <alignment horizontal="left"/>
    </xf>
    <xf numFmtId="164" fontId="21" fillId="0" borderId="0" xfId="0" applyFont="1" applyAlignment="1">
      <alignment horizontal="right"/>
    </xf>
    <xf numFmtId="0" fontId="26" fillId="0" borderId="13" xfId="0" applyBorder="1" applyAlignment="1">
      <alignment horizontal="left"/>
    </xf>
    <xf numFmtId="0" fontId="26" fillId="0" borderId="25" xfId="0" applyBorder="1" applyAlignment="1">
      <alignment horizontal="left"/>
    </xf>
    <xf numFmtId="167" fontId="26" fillId="0" borderId="0" xfId="0" applyFont="1" applyAlignment="1">
      <alignment horizontal="right"/>
    </xf>
    <xf numFmtId="167" fontId="26" fillId="0" borderId="24" xfId="0" applyFont="1" applyBorder="1" applyAlignment="1">
      <alignment horizontal="right"/>
    </xf>
    <xf numFmtId="0" fontId="26" fillId="0" borderId="0" xfId="0" applyFont="1" applyAlignment="1">
      <alignment horizontal="left"/>
    </xf>
    <xf numFmtId="164" fontId="26" fillId="0" borderId="0" xfId="0" applyFont="1" applyAlignment="1">
      <alignment horizontal="right" vertical="center"/>
    </xf>
    <xf numFmtId="0" fontId="23" fillId="0" borderId="0" xfId="0" applyFont="1" applyAlignment="1">
      <alignment horizontal="left"/>
    </xf>
    <xf numFmtId="164" fontId="23" fillId="0" borderId="0" xfId="0" applyFont="1" applyAlignment="1">
      <alignment horizontal="right"/>
    </xf>
    <xf numFmtId="0" fontId="0" fillId="0" borderId="36" xfId="0" applyFont="1" applyBorder="1" applyAlignment="1">
      <alignment horizontal="center" vertical="center"/>
    </xf>
    <xf numFmtId="49" fontId="0" fillId="0" borderId="36" xfId="0" applyFont="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68" fontId="0" fillId="0" borderId="36" xfId="0" applyFont="1" applyBorder="1" applyAlignment="1">
      <alignment horizontal="right" vertical="center"/>
    </xf>
    <xf numFmtId="164" fontId="0" fillId="18" borderId="36" xfId="0" applyFont="1" applyFill="1" applyBorder="1" applyAlignment="1">
      <alignment horizontal="right" vertical="center"/>
    </xf>
    <xf numFmtId="164" fontId="0" fillId="0" borderId="36" xfId="0" applyFont="1" applyBorder="1" applyAlignment="1">
      <alignment horizontal="right" vertical="center"/>
    </xf>
    <xf numFmtId="0" fontId="11" fillId="18" borderId="36"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Font="1" applyAlignment="1">
      <alignment horizontal="right" vertical="center"/>
    </xf>
    <xf numFmtId="167" fontId="11" fillId="0" borderId="24" xfId="0" applyFont="1" applyBorder="1" applyAlignment="1">
      <alignment horizontal="right" vertical="center"/>
    </xf>
    <xf numFmtId="164" fontId="0" fillId="0" borderId="0" xfId="0" applyFont="1" applyAlignment="1">
      <alignment horizontal="right"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9" fillId="0" borderId="13" xfId="0" applyBorder="1" applyAlignment="1">
      <alignment horizontal="left" vertical="center"/>
    </xf>
    <xf numFmtId="0" fontId="29" fillId="0" borderId="0" xfId="0" applyAlignment="1">
      <alignment horizontal="left" vertical="center"/>
    </xf>
    <xf numFmtId="0" fontId="27"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horizontal="left" vertical="center" wrapText="1"/>
    </xf>
    <xf numFmtId="168" fontId="29" fillId="0" borderId="0" xfId="0" applyFont="1" applyAlignment="1">
      <alignment horizontal="right" vertical="center"/>
    </xf>
    <xf numFmtId="0" fontId="29" fillId="0" borderId="13" xfId="0" applyBorder="1" applyAlignment="1">
      <alignment horizontal="left" vertical="center"/>
    </xf>
    <xf numFmtId="0" fontId="29" fillId="0" borderId="25" xfId="0" applyBorder="1" applyAlignment="1">
      <alignment horizontal="left" vertical="center"/>
    </xf>
    <xf numFmtId="0" fontId="29" fillId="0" borderId="24" xfId="0" applyBorder="1" applyAlignment="1">
      <alignment horizontal="left" vertical="center"/>
    </xf>
    <xf numFmtId="0" fontId="29" fillId="0" borderId="0" xfId="0" applyFont="1" applyAlignment="1">
      <alignment horizontal="left" vertical="center"/>
    </xf>
    <xf numFmtId="0" fontId="29" fillId="0" borderId="0" xfId="0" applyAlignment="1">
      <alignment horizontal="left" vertical="center"/>
    </xf>
    <xf numFmtId="0" fontId="30" fillId="0" borderId="13" xfId="0" applyBorder="1" applyAlignment="1">
      <alignment horizontal="left" vertical="center"/>
    </xf>
    <xf numFmtId="0" fontId="30" fillId="0" borderId="0" xfId="0"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30" fillId="0" borderId="13" xfId="0" applyBorder="1" applyAlignment="1">
      <alignment horizontal="left" vertical="center"/>
    </xf>
    <xf numFmtId="0" fontId="30" fillId="0" borderId="25" xfId="0" applyBorder="1" applyAlignment="1">
      <alignment horizontal="left" vertical="center"/>
    </xf>
    <xf numFmtId="0" fontId="30" fillId="0" borderId="24" xfId="0" applyBorder="1" applyAlignment="1">
      <alignment horizontal="left" vertical="center"/>
    </xf>
    <xf numFmtId="0" fontId="30" fillId="0" borderId="0" xfId="0" applyFont="1" applyAlignment="1">
      <alignment horizontal="left" vertical="center"/>
    </xf>
    <xf numFmtId="0" fontId="30" fillId="0" borderId="0" xfId="0" applyAlignment="1">
      <alignment horizontal="left" vertical="center"/>
    </xf>
    <xf numFmtId="0" fontId="31" fillId="0" borderId="36" xfId="0" applyFont="1" applyBorder="1" applyAlignment="1">
      <alignment horizontal="center" vertical="center"/>
    </xf>
    <xf numFmtId="49" fontId="31" fillId="0" borderId="36" xfId="0" applyFont="1" applyBorder="1" applyAlignment="1">
      <alignment horizontal="left" vertical="center" wrapText="1"/>
    </xf>
    <xf numFmtId="0" fontId="31" fillId="0" borderId="36" xfId="0" applyFont="1" applyBorder="1" applyAlignment="1">
      <alignment horizontal="left" vertical="center" wrapText="1"/>
    </xf>
    <xf numFmtId="0" fontId="31" fillId="0" borderId="36" xfId="0" applyFont="1" applyBorder="1" applyAlignment="1">
      <alignment horizontal="center" vertical="center" wrapText="1"/>
    </xf>
    <xf numFmtId="168" fontId="31" fillId="0" borderId="36" xfId="0" applyFont="1" applyBorder="1" applyAlignment="1">
      <alignment horizontal="right" vertical="center"/>
    </xf>
    <xf numFmtId="164" fontId="31" fillId="18" borderId="36" xfId="0" applyFont="1" applyFill="1" applyBorder="1" applyAlignment="1">
      <alignment horizontal="right" vertical="center"/>
    </xf>
    <xf numFmtId="164" fontId="31" fillId="0" borderId="36" xfId="0" applyFont="1" applyBorder="1" applyAlignment="1">
      <alignment horizontal="right" vertical="center"/>
    </xf>
    <xf numFmtId="0" fontId="31" fillId="0" borderId="13" xfId="0" applyFont="1" applyBorder="1" applyAlignment="1">
      <alignment horizontal="left" vertical="center"/>
    </xf>
    <xf numFmtId="0" fontId="31" fillId="18" borderId="36" xfId="0" applyFont="1" applyFill="1" applyBorder="1" applyAlignment="1">
      <alignment horizontal="left" vertical="center" wrapText="1"/>
    </xf>
    <xf numFmtId="0" fontId="31" fillId="0" borderId="0" xfId="0" applyFont="1" applyAlignment="1">
      <alignment horizontal="center" vertical="center" wrapText="1"/>
    </xf>
    <xf numFmtId="0" fontId="32" fillId="0" borderId="0" xfId="0" applyFont="1" applyAlignment="1">
      <alignment horizontal="left" vertical="top"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29" fillId="0" borderId="31" xfId="0" applyBorder="1" applyAlignment="1">
      <alignment horizontal="left" vertical="center"/>
    </xf>
    <xf numFmtId="0" fontId="29" fillId="0" borderId="32" xfId="0" applyBorder="1" applyAlignment="1">
      <alignment horizontal="left" vertical="center"/>
    </xf>
    <xf numFmtId="0" fontId="29" fillId="0" borderId="33" xfId="0" applyBorder="1" applyAlignment="1">
      <alignment horizontal="left" vertical="center"/>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top"/>
    </xf>
    <xf numFmtId="0" fontId="9" fillId="0" borderId="0" xfId="0" applyFont="1" applyAlignment="1">
      <alignment horizontal="left" vertical="top" wrapText="1"/>
    </xf>
    <xf numFmtId="49" fontId="7" fillId="18" borderId="0" xfId="0" applyFont="1" applyFill="1" applyAlignment="1">
      <alignment horizontal="left" vertical="top"/>
    </xf>
    <xf numFmtId="0" fontId="7" fillId="0" borderId="0" xfId="0" applyFont="1" applyAlignment="1">
      <alignment horizontal="left" vertical="center" wrapText="1"/>
    </xf>
    <xf numFmtId="164" fontId="10" fillId="0" borderId="16" xfId="0" applyFont="1" applyBorder="1" applyAlignment="1">
      <alignment horizontal="right" vertical="center"/>
    </xf>
    <xf numFmtId="0" fontId="0" fillId="0" borderId="16" xfId="0" applyBorder="1" applyAlignment="1">
      <alignment horizontal="left" vertical="center"/>
    </xf>
    <xf numFmtId="0" fontId="11" fillId="0" borderId="0" xfId="0" applyFont="1" applyAlignment="1">
      <alignment horizontal="right" vertical="center"/>
    </xf>
    <xf numFmtId="0" fontId="0" fillId="0" borderId="0" xfId="0" applyAlignment="1">
      <alignment horizontal="left" vertical="center"/>
    </xf>
    <xf numFmtId="165" fontId="11" fillId="0" borderId="0" xfId="0" applyAlignment="1">
      <alignment horizontal="center" vertical="center"/>
    </xf>
    <xf numFmtId="0" fontId="11" fillId="0" borderId="0" xfId="0" applyAlignment="1">
      <alignment horizontal="left" vertical="center"/>
    </xf>
    <xf numFmtId="164" fontId="8" fillId="0" borderId="0" xfId="0" applyFont="1" applyAlignment="1">
      <alignment horizontal="right" vertical="center"/>
    </xf>
    <xf numFmtId="0" fontId="9" fillId="19" borderId="18" xfId="0" applyFont="1" applyFill="1" applyBorder="1" applyAlignment="1">
      <alignment horizontal="left" vertical="center"/>
    </xf>
    <xf numFmtId="0" fontId="0" fillId="19" borderId="18" xfId="0" applyFill="1" applyBorder="1" applyAlignment="1">
      <alignment horizontal="left" vertical="center"/>
    </xf>
    <xf numFmtId="164" fontId="9" fillId="19" borderId="18" xfId="0" applyFont="1" applyFill="1" applyBorder="1" applyAlignment="1">
      <alignment horizontal="right" vertical="center"/>
    </xf>
    <xf numFmtId="0" fontId="0" fillId="19" borderId="26"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166" fontId="7" fillId="0" borderId="0" xfId="0" applyFont="1" applyAlignment="1">
      <alignment horizontal="left" vertical="top"/>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lignment horizontal="left" vertical="center"/>
    </xf>
    <xf numFmtId="0" fontId="7" fillId="19" borderId="17" xfId="0" applyFont="1" applyFill="1" applyBorder="1" applyAlignment="1">
      <alignment horizontal="center" vertical="center"/>
    </xf>
    <xf numFmtId="0" fontId="7" fillId="19" borderId="18" xfId="0" applyFont="1" applyFill="1" applyBorder="1" applyAlignment="1">
      <alignment horizontal="center" vertical="center"/>
    </xf>
    <xf numFmtId="0" fontId="7" fillId="19" borderId="18" xfId="0" applyFont="1" applyFill="1" applyBorder="1" applyAlignment="1">
      <alignment horizontal="right" vertical="center"/>
    </xf>
    <xf numFmtId="164" fontId="18" fillId="0" borderId="0" xfId="0"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164" fontId="14" fillId="0" borderId="0" xfId="0" applyFont="1" applyAlignment="1">
      <alignment horizontal="right" vertical="center"/>
    </xf>
    <xf numFmtId="0" fontId="14" fillId="0" borderId="0" xfId="0" applyFont="1" applyAlignment="1">
      <alignment horizontal="left" vertical="center"/>
    </xf>
    <xf numFmtId="0" fontId="0" fillId="0" borderId="0" xfId="0" applyAlignment="1">
      <alignment horizontal="left" vertical="top"/>
    </xf>
    <xf numFmtId="0" fontId="6" fillId="0" borderId="0" xfId="0" applyFont="1" applyAlignment="1">
      <alignment horizontal="left" vertical="center" wrapText="1"/>
    </xf>
    <xf numFmtId="0" fontId="0" fillId="0" borderId="0" xfId="0" applyAlignment="1">
      <alignment horizontal="left" vertical="center" wrapText="1"/>
    </xf>
    <xf numFmtId="0" fontId="33" fillId="17" borderId="0" xfId="36" applyFill="1" applyAlignment="1">
      <alignment horizontal="left" vertical="top"/>
    </xf>
    <xf numFmtId="0" fontId="34" fillId="0" borderId="0" xfId="36" applyFont="1" applyAlignment="1">
      <alignment horizontal="center" vertical="center"/>
    </xf>
    <xf numFmtId="0" fontId="22" fillId="17" borderId="0" xfId="0" applyFont="1" applyFill="1" applyAlignment="1">
      <alignment horizontal="left" vertical="center"/>
    </xf>
    <xf numFmtId="0" fontId="2" fillId="17" borderId="0" xfId="0" applyFont="1" applyFill="1" applyAlignment="1">
      <alignment horizontal="left" vertical="center"/>
    </xf>
    <xf numFmtId="0" fontId="35" fillId="17" borderId="0" xfId="36" applyFont="1" applyFill="1" applyAlignment="1">
      <alignment horizontal="left" vertical="center"/>
    </xf>
    <xf numFmtId="0" fontId="1" fillId="17" borderId="0" xfId="0" applyFont="1" applyFill="1" applyAlignment="1" applyProtection="1">
      <alignment horizontal="left" vertical="center"/>
      <protection/>
    </xf>
    <xf numFmtId="0" fontId="22" fillId="17" borderId="0" xfId="0" applyFont="1" applyFill="1" applyAlignment="1" applyProtection="1">
      <alignment horizontal="left" vertical="center"/>
      <protection/>
    </xf>
    <xf numFmtId="0" fontId="2" fillId="17" borderId="0" xfId="0" applyFont="1" applyFill="1" applyAlignment="1" applyProtection="1">
      <alignment horizontal="left" vertical="center"/>
      <protection/>
    </xf>
    <xf numFmtId="0" fontId="35" fillId="17" borderId="0" xfId="36" applyFont="1" applyFill="1" applyAlignment="1" applyProtection="1">
      <alignment horizontal="left" vertical="center"/>
      <protection/>
    </xf>
    <xf numFmtId="0" fontId="35" fillId="17" borderId="0" xfId="36" applyFont="1" applyFill="1" applyAlignment="1">
      <alignment horizontal="left" vertical="center"/>
    </xf>
    <xf numFmtId="0" fontId="0" fillId="0" borderId="0" xfId="0" applyAlignment="1">
      <alignment vertical="top"/>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2"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2"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oznámka" xfId="45"/>
    <cellStyle name="Prepojená bunka" xfId="46"/>
    <cellStyle name="Percent"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0AF9F.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56"/>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42" t="s">
        <v>555</v>
      </c>
      <c r="B1" s="243"/>
      <c r="C1" s="243"/>
      <c r="D1" s="244" t="s">
        <v>556</v>
      </c>
      <c r="E1" s="243"/>
      <c r="F1" s="243"/>
      <c r="G1" s="243"/>
      <c r="H1" s="243"/>
      <c r="I1" s="243"/>
      <c r="J1" s="243"/>
      <c r="K1" s="245" t="s">
        <v>387</v>
      </c>
      <c r="L1" s="245"/>
      <c r="M1" s="245"/>
      <c r="N1" s="245"/>
      <c r="O1" s="245"/>
      <c r="P1" s="245"/>
      <c r="Q1" s="245"/>
      <c r="R1" s="245"/>
      <c r="S1" s="245"/>
      <c r="T1" s="243"/>
      <c r="U1" s="243"/>
      <c r="V1" s="243"/>
      <c r="W1" s="245" t="s">
        <v>388</v>
      </c>
      <c r="X1" s="245"/>
      <c r="Y1" s="245"/>
      <c r="Z1" s="245"/>
      <c r="AA1" s="245"/>
      <c r="AB1" s="245"/>
      <c r="AC1" s="245"/>
      <c r="AD1" s="245"/>
      <c r="AE1" s="245"/>
      <c r="AF1" s="245"/>
      <c r="AG1" s="245"/>
      <c r="AH1" s="245"/>
      <c r="AI1" s="237"/>
      <c r="AJ1" s="5"/>
      <c r="AK1" s="5"/>
      <c r="AL1" s="5"/>
      <c r="AM1" s="5"/>
      <c r="AN1" s="5"/>
      <c r="AO1" s="5"/>
      <c r="AP1" s="5"/>
      <c r="AQ1" s="5"/>
      <c r="AR1" s="5"/>
      <c r="AS1" s="5"/>
      <c r="AT1" s="5"/>
      <c r="AU1" s="5"/>
      <c r="AV1" s="5"/>
      <c r="AW1" s="5"/>
      <c r="AX1" s="5"/>
      <c r="AY1" s="5"/>
      <c r="AZ1" s="5"/>
      <c r="BA1" s="4" t="s">
        <v>557</v>
      </c>
      <c r="BB1" s="4"/>
      <c r="BC1" s="5"/>
      <c r="BD1" s="5"/>
      <c r="BE1" s="5"/>
      <c r="BF1" s="5"/>
      <c r="BG1" s="5"/>
      <c r="BH1" s="5"/>
      <c r="BI1" s="5"/>
      <c r="BJ1" s="5"/>
      <c r="BK1" s="5"/>
      <c r="BL1" s="5"/>
      <c r="BM1" s="5"/>
      <c r="BN1" s="5"/>
      <c r="BO1" s="5"/>
      <c r="BP1" s="5"/>
      <c r="BQ1" s="5"/>
      <c r="BR1" s="5"/>
      <c r="BS1" s="5"/>
      <c r="BT1" s="4" t="s">
        <v>558</v>
      </c>
      <c r="BU1" s="4" t="s">
        <v>558</v>
      </c>
      <c r="BV1" s="4" t="s">
        <v>559</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34"/>
      <c r="AS2" s="199"/>
      <c r="AT2" s="199"/>
      <c r="AU2" s="199"/>
      <c r="AV2" s="199"/>
      <c r="AW2" s="199"/>
      <c r="AX2" s="199"/>
      <c r="AY2" s="199"/>
      <c r="AZ2" s="199"/>
      <c r="BA2" s="199"/>
      <c r="BB2" s="199"/>
      <c r="BC2" s="199"/>
      <c r="BD2" s="199"/>
      <c r="BE2" s="199"/>
      <c r="BS2" s="6" t="s">
        <v>560</v>
      </c>
      <c r="BT2" s="6" t="s">
        <v>561</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560</v>
      </c>
      <c r="BT3" s="6" t="s">
        <v>562</v>
      </c>
    </row>
    <row r="4" spans="2:71" s="2" customFormat="1" ht="37.5" customHeight="1">
      <c r="B4" s="10"/>
      <c r="C4" s="11"/>
      <c r="D4" s="12" t="s">
        <v>563</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564</v>
      </c>
      <c r="BE4" s="15" t="s">
        <v>565</v>
      </c>
      <c r="BS4" s="6" t="s">
        <v>566</v>
      </c>
    </row>
    <row r="5" spans="2:71" s="2" customFormat="1" ht="15" customHeight="1">
      <c r="B5" s="10"/>
      <c r="C5" s="11"/>
      <c r="D5" s="16" t="s">
        <v>567</v>
      </c>
      <c r="E5" s="11"/>
      <c r="F5" s="11"/>
      <c r="G5" s="11"/>
      <c r="H5" s="11"/>
      <c r="I5" s="11"/>
      <c r="J5" s="11"/>
      <c r="K5" s="202" t="s">
        <v>568</v>
      </c>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11"/>
      <c r="AQ5" s="13"/>
      <c r="BE5" s="198" t="s">
        <v>569</v>
      </c>
      <c r="BS5" s="6" t="s">
        <v>560</v>
      </c>
    </row>
    <row r="6" spans="2:71" s="2" customFormat="1" ht="37.5" customHeight="1">
      <c r="B6" s="10"/>
      <c r="C6" s="11"/>
      <c r="D6" s="18" t="s">
        <v>570</v>
      </c>
      <c r="E6" s="11"/>
      <c r="F6" s="11"/>
      <c r="G6" s="11"/>
      <c r="H6" s="11"/>
      <c r="I6" s="11"/>
      <c r="J6" s="11"/>
      <c r="K6" s="204" t="s">
        <v>571</v>
      </c>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11"/>
      <c r="AQ6" s="13"/>
      <c r="BE6" s="199"/>
      <c r="BS6" s="6" t="s">
        <v>572</v>
      </c>
    </row>
    <row r="7" spans="2:71" s="2" customFormat="1" ht="15" customHeight="1">
      <c r="B7" s="10"/>
      <c r="C7" s="11"/>
      <c r="D7" s="19" t="s">
        <v>573</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574</v>
      </c>
      <c r="AL7" s="11"/>
      <c r="AM7" s="11"/>
      <c r="AN7" s="17"/>
      <c r="AO7" s="11"/>
      <c r="AP7" s="11"/>
      <c r="AQ7" s="13"/>
      <c r="BE7" s="199"/>
      <c r="BS7" s="6" t="s">
        <v>575</v>
      </c>
    </row>
    <row r="8" spans="2:71" s="2" customFormat="1" ht="15" customHeight="1">
      <c r="B8" s="10"/>
      <c r="C8" s="11"/>
      <c r="D8" s="19" t="s">
        <v>576</v>
      </c>
      <c r="E8" s="11"/>
      <c r="F8" s="11"/>
      <c r="G8" s="11"/>
      <c r="H8" s="11"/>
      <c r="I8" s="11"/>
      <c r="J8" s="11"/>
      <c r="K8" s="17" t="s">
        <v>577</v>
      </c>
      <c r="L8" s="11"/>
      <c r="M8" s="11"/>
      <c r="N8" s="11"/>
      <c r="O8" s="11"/>
      <c r="P8" s="11"/>
      <c r="Q8" s="11"/>
      <c r="R8" s="11"/>
      <c r="S8" s="11"/>
      <c r="T8" s="11"/>
      <c r="U8" s="11"/>
      <c r="V8" s="11"/>
      <c r="W8" s="11"/>
      <c r="X8" s="11"/>
      <c r="Y8" s="11"/>
      <c r="Z8" s="11"/>
      <c r="AA8" s="11"/>
      <c r="AB8" s="11"/>
      <c r="AC8" s="11"/>
      <c r="AD8" s="11"/>
      <c r="AE8" s="11"/>
      <c r="AF8" s="11"/>
      <c r="AG8" s="11"/>
      <c r="AH8" s="11"/>
      <c r="AI8" s="11"/>
      <c r="AJ8" s="11"/>
      <c r="AK8" s="19" t="s">
        <v>578</v>
      </c>
      <c r="AL8" s="11"/>
      <c r="AM8" s="11"/>
      <c r="AN8" s="20" t="s">
        <v>579</v>
      </c>
      <c r="AO8" s="11"/>
      <c r="AP8" s="11"/>
      <c r="AQ8" s="13"/>
      <c r="BE8" s="199"/>
      <c r="BS8" s="6" t="s">
        <v>580</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199"/>
      <c r="BS9" s="6" t="s">
        <v>581</v>
      </c>
    </row>
    <row r="10" spans="2:71" s="2" customFormat="1" ht="15" customHeight="1">
      <c r="B10" s="10"/>
      <c r="C10" s="11"/>
      <c r="D10" s="19" t="s">
        <v>582</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583</v>
      </c>
      <c r="AL10" s="11"/>
      <c r="AM10" s="11"/>
      <c r="AN10" s="17"/>
      <c r="AO10" s="11"/>
      <c r="AP10" s="11"/>
      <c r="AQ10" s="13"/>
      <c r="BE10" s="199"/>
      <c r="BS10" s="6" t="s">
        <v>572</v>
      </c>
    </row>
    <row r="11" spans="2:71" s="2" customFormat="1" ht="19.5" customHeight="1">
      <c r="B11" s="10"/>
      <c r="C11" s="11"/>
      <c r="D11" s="11"/>
      <c r="E11" s="17" t="s">
        <v>584</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585</v>
      </c>
      <c r="AL11" s="11"/>
      <c r="AM11" s="11"/>
      <c r="AN11" s="17"/>
      <c r="AO11" s="11"/>
      <c r="AP11" s="11"/>
      <c r="AQ11" s="13"/>
      <c r="BE11" s="199"/>
      <c r="BS11" s="6" t="s">
        <v>572</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199"/>
      <c r="BS12" s="6" t="s">
        <v>572</v>
      </c>
    </row>
    <row r="13" spans="2:71" s="2" customFormat="1" ht="15" customHeight="1">
      <c r="B13" s="10"/>
      <c r="C13" s="11"/>
      <c r="D13" s="19" t="s">
        <v>586</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583</v>
      </c>
      <c r="AL13" s="11"/>
      <c r="AM13" s="11"/>
      <c r="AN13" s="21" t="s">
        <v>587</v>
      </c>
      <c r="AO13" s="11"/>
      <c r="AP13" s="11"/>
      <c r="AQ13" s="13"/>
      <c r="BE13" s="199"/>
      <c r="BS13" s="6" t="s">
        <v>572</v>
      </c>
    </row>
    <row r="14" spans="2:71" s="2" customFormat="1" ht="15.75" customHeight="1">
      <c r="B14" s="10"/>
      <c r="C14" s="11"/>
      <c r="D14" s="11"/>
      <c r="E14" s="205" t="s">
        <v>587</v>
      </c>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19" t="s">
        <v>585</v>
      </c>
      <c r="AL14" s="11"/>
      <c r="AM14" s="11"/>
      <c r="AN14" s="21" t="s">
        <v>587</v>
      </c>
      <c r="AO14" s="11"/>
      <c r="AP14" s="11"/>
      <c r="AQ14" s="13"/>
      <c r="BE14" s="199"/>
      <c r="BS14" s="6" t="s">
        <v>572</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199"/>
      <c r="BS15" s="6" t="s">
        <v>558</v>
      </c>
    </row>
    <row r="16" spans="2:71" s="2" customFormat="1" ht="15" customHeight="1">
      <c r="B16" s="10"/>
      <c r="C16" s="11"/>
      <c r="D16" s="19" t="s">
        <v>588</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583</v>
      </c>
      <c r="AL16" s="11"/>
      <c r="AM16" s="11"/>
      <c r="AN16" s="17"/>
      <c r="AO16" s="11"/>
      <c r="AP16" s="11"/>
      <c r="AQ16" s="13"/>
      <c r="BE16" s="199"/>
      <c r="BS16" s="6" t="s">
        <v>558</v>
      </c>
    </row>
    <row r="17" spans="2:71" ht="19.5" customHeight="1">
      <c r="B17" s="10"/>
      <c r="C17" s="11"/>
      <c r="D17" s="11"/>
      <c r="E17" s="17" t="s">
        <v>589</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585</v>
      </c>
      <c r="AL17" s="11"/>
      <c r="AM17" s="11"/>
      <c r="AN17" s="17"/>
      <c r="AO17" s="11"/>
      <c r="AP17" s="11"/>
      <c r="AQ17" s="13"/>
      <c r="BE17" s="199"/>
      <c r="BF17" s="2"/>
      <c r="BG17" s="2"/>
      <c r="BH17" s="2"/>
      <c r="BI17" s="2"/>
      <c r="BJ17" s="2"/>
      <c r="BK17" s="2"/>
      <c r="BL17" s="2"/>
      <c r="BM17" s="2"/>
      <c r="BN17" s="2"/>
      <c r="BO17" s="2"/>
      <c r="BP17" s="2"/>
      <c r="BQ17" s="2"/>
      <c r="BR17" s="2"/>
      <c r="BS17" s="6" t="s">
        <v>558</v>
      </c>
    </row>
    <row r="18" spans="2:7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199"/>
      <c r="BF18" s="2"/>
      <c r="BG18" s="2"/>
      <c r="BH18" s="2"/>
      <c r="BI18" s="2"/>
      <c r="BJ18" s="2"/>
      <c r="BK18" s="2"/>
      <c r="BL18" s="2"/>
      <c r="BM18" s="2"/>
      <c r="BN18" s="2"/>
      <c r="BO18" s="2"/>
      <c r="BP18" s="2"/>
      <c r="BQ18" s="2"/>
      <c r="BR18" s="2"/>
      <c r="BS18" s="6" t="s">
        <v>560</v>
      </c>
    </row>
    <row r="19" spans="2:71" ht="15" customHeight="1">
      <c r="B19" s="10"/>
      <c r="C19" s="11"/>
      <c r="D19" s="19" t="s">
        <v>590</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199"/>
      <c r="BF19" s="2"/>
      <c r="BG19" s="2"/>
      <c r="BH19" s="2"/>
      <c r="BI19" s="2"/>
      <c r="BJ19" s="2"/>
      <c r="BK19" s="2"/>
      <c r="BL19" s="2"/>
      <c r="BM19" s="2"/>
      <c r="BN19" s="2"/>
      <c r="BO19" s="2"/>
      <c r="BP19" s="2"/>
      <c r="BQ19" s="2"/>
      <c r="BR19" s="2"/>
      <c r="BS19" s="6" t="s">
        <v>560</v>
      </c>
    </row>
    <row r="20" spans="2:71" ht="15.75" customHeight="1">
      <c r="B20" s="10"/>
      <c r="C20" s="11"/>
      <c r="D20" s="11"/>
      <c r="E20" s="206"/>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11"/>
      <c r="AP20" s="11"/>
      <c r="AQ20" s="13"/>
      <c r="BE20" s="199"/>
      <c r="BF20" s="2"/>
      <c r="BG20" s="2"/>
      <c r="BH20" s="2"/>
      <c r="BI20" s="2"/>
      <c r="BJ20" s="2"/>
      <c r="BK20" s="2"/>
      <c r="BL20" s="2"/>
      <c r="BM20" s="2"/>
      <c r="BN20" s="2"/>
      <c r="BO20" s="2"/>
      <c r="BP20" s="2"/>
      <c r="BQ20" s="2"/>
      <c r="BR20" s="2"/>
      <c r="BS20" s="6" t="s">
        <v>558</v>
      </c>
    </row>
    <row r="21" spans="2:70"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199"/>
      <c r="BF21" s="2"/>
      <c r="BG21" s="2"/>
      <c r="BH21" s="2"/>
      <c r="BI21" s="2"/>
      <c r="BJ21" s="2"/>
      <c r="BK21" s="2"/>
      <c r="BL21" s="2"/>
      <c r="BM21" s="2"/>
      <c r="BN21" s="2"/>
      <c r="BO21" s="2"/>
      <c r="BP21" s="2"/>
      <c r="BQ21" s="2"/>
      <c r="BR21" s="2"/>
    </row>
    <row r="22" spans="2:70"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199"/>
      <c r="BF22" s="2"/>
      <c r="BG22" s="2"/>
      <c r="BH22" s="2"/>
      <c r="BI22" s="2"/>
      <c r="BJ22" s="2"/>
      <c r="BK22" s="2"/>
      <c r="BL22" s="2"/>
      <c r="BM22" s="2"/>
      <c r="BN22" s="2"/>
      <c r="BO22" s="2"/>
      <c r="BP22" s="2"/>
      <c r="BQ22" s="2"/>
      <c r="BR22" s="2"/>
    </row>
    <row r="23" spans="2:57" s="6" customFormat="1" ht="27" customHeight="1">
      <c r="B23" s="23"/>
      <c r="C23" s="24"/>
      <c r="D23" s="25" t="s">
        <v>591</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07">
        <f>ROUND($AG$51,2)</f>
        <v>0</v>
      </c>
      <c r="AL23" s="208"/>
      <c r="AM23" s="208"/>
      <c r="AN23" s="208"/>
      <c r="AO23" s="208"/>
      <c r="AP23" s="24"/>
      <c r="AQ23" s="27"/>
      <c r="BE23" s="200"/>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200"/>
    </row>
    <row r="25" spans="2:57" s="6" customFormat="1" ht="14.25" customHeight="1">
      <c r="B25" s="23"/>
      <c r="C25" s="24"/>
      <c r="D25" s="24"/>
      <c r="E25" s="24"/>
      <c r="F25" s="24"/>
      <c r="G25" s="24"/>
      <c r="H25" s="24"/>
      <c r="I25" s="24"/>
      <c r="J25" s="24"/>
      <c r="K25" s="24"/>
      <c r="L25" s="209" t="s">
        <v>592</v>
      </c>
      <c r="M25" s="210"/>
      <c r="N25" s="210"/>
      <c r="O25" s="210"/>
      <c r="P25" s="24"/>
      <c r="Q25" s="24"/>
      <c r="R25" s="24"/>
      <c r="S25" s="24"/>
      <c r="T25" s="24"/>
      <c r="U25" s="24"/>
      <c r="V25" s="24"/>
      <c r="W25" s="209" t="s">
        <v>593</v>
      </c>
      <c r="X25" s="210"/>
      <c r="Y25" s="210"/>
      <c r="Z25" s="210"/>
      <c r="AA25" s="210"/>
      <c r="AB25" s="210"/>
      <c r="AC25" s="210"/>
      <c r="AD25" s="210"/>
      <c r="AE25" s="210"/>
      <c r="AF25" s="24"/>
      <c r="AG25" s="24"/>
      <c r="AH25" s="24"/>
      <c r="AI25" s="24"/>
      <c r="AJ25" s="24"/>
      <c r="AK25" s="209" t="s">
        <v>594</v>
      </c>
      <c r="AL25" s="210"/>
      <c r="AM25" s="210"/>
      <c r="AN25" s="210"/>
      <c r="AO25" s="210"/>
      <c r="AP25" s="24"/>
      <c r="AQ25" s="27"/>
      <c r="BE25" s="200"/>
    </row>
    <row r="26" spans="2:57" s="6" customFormat="1" ht="15" customHeight="1">
      <c r="B26" s="29"/>
      <c r="C26" s="30"/>
      <c r="D26" s="30" t="s">
        <v>595</v>
      </c>
      <c r="E26" s="30"/>
      <c r="F26" s="30" t="s">
        <v>596</v>
      </c>
      <c r="G26" s="30"/>
      <c r="H26" s="30"/>
      <c r="I26" s="30"/>
      <c r="J26" s="30"/>
      <c r="K26" s="30"/>
      <c r="L26" s="211">
        <v>0.21</v>
      </c>
      <c r="M26" s="212"/>
      <c r="N26" s="212"/>
      <c r="O26" s="212"/>
      <c r="P26" s="30"/>
      <c r="Q26" s="30"/>
      <c r="R26" s="30"/>
      <c r="S26" s="30"/>
      <c r="T26" s="30"/>
      <c r="U26" s="30"/>
      <c r="V26" s="30"/>
      <c r="W26" s="213">
        <f>ROUND($AZ$51,2)</f>
        <v>0</v>
      </c>
      <c r="X26" s="212"/>
      <c r="Y26" s="212"/>
      <c r="Z26" s="212"/>
      <c r="AA26" s="212"/>
      <c r="AB26" s="212"/>
      <c r="AC26" s="212"/>
      <c r="AD26" s="212"/>
      <c r="AE26" s="212"/>
      <c r="AF26" s="30"/>
      <c r="AG26" s="30"/>
      <c r="AH26" s="30"/>
      <c r="AI26" s="30"/>
      <c r="AJ26" s="30"/>
      <c r="AK26" s="213">
        <f>ROUND($AV$51,2)</f>
        <v>0</v>
      </c>
      <c r="AL26" s="212"/>
      <c r="AM26" s="212"/>
      <c r="AN26" s="212"/>
      <c r="AO26" s="212"/>
      <c r="AP26" s="30"/>
      <c r="AQ26" s="31"/>
      <c r="BE26" s="201"/>
    </row>
    <row r="27" spans="2:57" s="6" customFormat="1" ht="15" customHeight="1">
      <c r="B27" s="29"/>
      <c r="C27" s="30"/>
      <c r="D27" s="30"/>
      <c r="E27" s="30"/>
      <c r="F27" s="30" t="s">
        <v>597</v>
      </c>
      <c r="G27" s="30"/>
      <c r="H27" s="30"/>
      <c r="I27" s="30"/>
      <c r="J27" s="30"/>
      <c r="K27" s="30"/>
      <c r="L27" s="211">
        <v>0.15</v>
      </c>
      <c r="M27" s="212"/>
      <c r="N27" s="212"/>
      <c r="O27" s="212"/>
      <c r="P27" s="30"/>
      <c r="Q27" s="30"/>
      <c r="R27" s="30"/>
      <c r="S27" s="30"/>
      <c r="T27" s="30"/>
      <c r="U27" s="30"/>
      <c r="V27" s="30"/>
      <c r="W27" s="213">
        <f>ROUND($BA$51,2)</f>
        <v>0</v>
      </c>
      <c r="X27" s="212"/>
      <c r="Y27" s="212"/>
      <c r="Z27" s="212"/>
      <c r="AA27" s="212"/>
      <c r="AB27" s="212"/>
      <c r="AC27" s="212"/>
      <c r="AD27" s="212"/>
      <c r="AE27" s="212"/>
      <c r="AF27" s="30"/>
      <c r="AG27" s="30"/>
      <c r="AH27" s="30"/>
      <c r="AI27" s="30"/>
      <c r="AJ27" s="30"/>
      <c r="AK27" s="213">
        <f>ROUND($AW$51,2)</f>
        <v>0</v>
      </c>
      <c r="AL27" s="212"/>
      <c r="AM27" s="212"/>
      <c r="AN27" s="212"/>
      <c r="AO27" s="212"/>
      <c r="AP27" s="30"/>
      <c r="AQ27" s="31"/>
      <c r="BE27" s="201"/>
    </row>
    <row r="28" spans="2:57" s="6" customFormat="1" ht="15" customHeight="1" hidden="1">
      <c r="B28" s="29"/>
      <c r="C28" s="30"/>
      <c r="D28" s="30"/>
      <c r="E28" s="30"/>
      <c r="F28" s="30" t="s">
        <v>598</v>
      </c>
      <c r="G28" s="30"/>
      <c r="H28" s="30"/>
      <c r="I28" s="30"/>
      <c r="J28" s="30"/>
      <c r="K28" s="30"/>
      <c r="L28" s="211">
        <v>0.21</v>
      </c>
      <c r="M28" s="212"/>
      <c r="N28" s="212"/>
      <c r="O28" s="212"/>
      <c r="P28" s="30"/>
      <c r="Q28" s="30"/>
      <c r="R28" s="30"/>
      <c r="S28" s="30"/>
      <c r="T28" s="30"/>
      <c r="U28" s="30"/>
      <c r="V28" s="30"/>
      <c r="W28" s="213">
        <f>ROUND($BB$51,2)</f>
        <v>0</v>
      </c>
      <c r="X28" s="212"/>
      <c r="Y28" s="212"/>
      <c r="Z28" s="212"/>
      <c r="AA28" s="212"/>
      <c r="AB28" s="212"/>
      <c r="AC28" s="212"/>
      <c r="AD28" s="212"/>
      <c r="AE28" s="212"/>
      <c r="AF28" s="30"/>
      <c r="AG28" s="30"/>
      <c r="AH28" s="30"/>
      <c r="AI28" s="30"/>
      <c r="AJ28" s="30"/>
      <c r="AK28" s="213">
        <v>0</v>
      </c>
      <c r="AL28" s="212"/>
      <c r="AM28" s="212"/>
      <c r="AN28" s="212"/>
      <c r="AO28" s="212"/>
      <c r="AP28" s="30"/>
      <c r="AQ28" s="31"/>
      <c r="BE28" s="201"/>
    </row>
    <row r="29" spans="2:57" s="6" customFormat="1" ht="15" customHeight="1" hidden="1">
      <c r="B29" s="29"/>
      <c r="C29" s="30"/>
      <c r="D29" s="30"/>
      <c r="E29" s="30"/>
      <c r="F29" s="30" t="s">
        <v>599</v>
      </c>
      <c r="G29" s="30"/>
      <c r="H29" s="30"/>
      <c r="I29" s="30"/>
      <c r="J29" s="30"/>
      <c r="K29" s="30"/>
      <c r="L29" s="211">
        <v>0.15</v>
      </c>
      <c r="M29" s="212"/>
      <c r="N29" s="212"/>
      <c r="O29" s="212"/>
      <c r="P29" s="30"/>
      <c r="Q29" s="30"/>
      <c r="R29" s="30"/>
      <c r="S29" s="30"/>
      <c r="T29" s="30"/>
      <c r="U29" s="30"/>
      <c r="V29" s="30"/>
      <c r="W29" s="213">
        <f>ROUND($BC$51,2)</f>
        <v>0</v>
      </c>
      <c r="X29" s="212"/>
      <c r="Y29" s="212"/>
      <c r="Z29" s="212"/>
      <c r="AA29" s="212"/>
      <c r="AB29" s="212"/>
      <c r="AC29" s="212"/>
      <c r="AD29" s="212"/>
      <c r="AE29" s="212"/>
      <c r="AF29" s="30"/>
      <c r="AG29" s="30"/>
      <c r="AH29" s="30"/>
      <c r="AI29" s="30"/>
      <c r="AJ29" s="30"/>
      <c r="AK29" s="213">
        <v>0</v>
      </c>
      <c r="AL29" s="212"/>
      <c r="AM29" s="212"/>
      <c r="AN29" s="212"/>
      <c r="AO29" s="212"/>
      <c r="AP29" s="30"/>
      <c r="AQ29" s="31"/>
      <c r="BE29" s="201"/>
    </row>
    <row r="30" spans="2:57" s="6" customFormat="1" ht="15" customHeight="1" hidden="1">
      <c r="B30" s="29"/>
      <c r="C30" s="30"/>
      <c r="D30" s="30"/>
      <c r="E30" s="30"/>
      <c r="F30" s="30" t="s">
        <v>600</v>
      </c>
      <c r="G30" s="30"/>
      <c r="H30" s="30"/>
      <c r="I30" s="30"/>
      <c r="J30" s="30"/>
      <c r="K30" s="30"/>
      <c r="L30" s="211">
        <v>0</v>
      </c>
      <c r="M30" s="212"/>
      <c r="N30" s="212"/>
      <c r="O30" s="212"/>
      <c r="P30" s="30"/>
      <c r="Q30" s="30"/>
      <c r="R30" s="30"/>
      <c r="S30" s="30"/>
      <c r="T30" s="30"/>
      <c r="U30" s="30"/>
      <c r="V30" s="30"/>
      <c r="W30" s="213">
        <f>ROUND($BD$51,2)</f>
        <v>0</v>
      </c>
      <c r="X30" s="212"/>
      <c r="Y30" s="212"/>
      <c r="Z30" s="212"/>
      <c r="AA30" s="212"/>
      <c r="AB30" s="212"/>
      <c r="AC30" s="212"/>
      <c r="AD30" s="212"/>
      <c r="AE30" s="212"/>
      <c r="AF30" s="30"/>
      <c r="AG30" s="30"/>
      <c r="AH30" s="30"/>
      <c r="AI30" s="30"/>
      <c r="AJ30" s="30"/>
      <c r="AK30" s="213">
        <v>0</v>
      </c>
      <c r="AL30" s="212"/>
      <c r="AM30" s="212"/>
      <c r="AN30" s="212"/>
      <c r="AO30" s="212"/>
      <c r="AP30" s="30"/>
      <c r="AQ30" s="31"/>
      <c r="BE30" s="201"/>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200"/>
    </row>
    <row r="32" spans="2:57" s="6" customFormat="1" ht="27" customHeight="1">
      <c r="B32" s="23"/>
      <c r="C32" s="32"/>
      <c r="D32" s="33" t="s">
        <v>601</v>
      </c>
      <c r="E32" s="34"/>
      <c r="F32" s="34"/>
      <c r="G32" s="34"/>
      <c r="H32" s="34"/>
      <c r="I32" s="34"/>
      <c r="J32" s="34"/>
      <c r="K32" s="34"/>
      <c r="L32" s="34"/>
      <c r="M32" s="34"/>
      <c r="N32" s="34"/>
      <c r="O32" s="34"/>
      <c r="P32" s="34"/>
      <c r="Q32" s="34"/>
      <c r="R32" s="34"/>
      <c r="S32" s="34"/>
      <c r="T32" s="35" t="s">
        <v>602</v>
      </c>
      <c r="U32" s="34"/>
      <c r="V32" s="34"/>
      <c r="W32" s="34"/>
      <c r="X32" s="214" t="s">
        <v>603</v>
      </c>
      <c r="Y32" s="215"/>
      <c r="Z32" s="215"/>
      <c r="AA32" s="215"/>
      <c r="AB32" s="215"/>
      <c r="AC32" s="34"/>
      <c r="AD32" s="34"/>
      <c r="AE32" s="34"/>
      <c r="AF32" s="34"/>
      <c r="AG32" s="34"/>
      <c r="AH32" s="34"/>
      <c r="AI32" s="34"/>
      <c r="AJ32" s="34"/>
      <c r="AK32" s="216">
        <f>ROUND(SUM($AK$23:$AK$30),2)</f>
        <v>0</v>
      </c>
      <c r="AL32" s="215"/>
      <c r="AM32" s="215"/>
      <c r="AN32" s="215"/>
      <c r="AO32" s="217"/>
      <c r="AP32" s="32"/>
      <c r="AQ32" s="37"/>
      <c r="BE32" s="200"/>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604</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567</v>
      </c>
      <c r="D41" s="17"/>
      <c r="E41" s="17"/>
      <c r="F41" s="17"/>
      <c r="G41" s="17"/>
      <c r="H41" s="17"/>
      <c r="I41" s="17"/>
      <c r="J41" s="17"/>
      <c r="K41" s="17"/>
      <c r="L41" s="17" t="str">
        <f>$K$5</f>
        <v>607o</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570</v>
      </c>
      <c r="D42" s="49"/>
      <c r="E42" s="49"/>
      <c r="F42" s="49"/>
      <c r="G42" s="49"/>
      <c r="H42" s="49"/>
      <c r="I42" s="49"/>
      <c r="J42" s="49"/>
      <c r="K42" s="49"/>
      <c r="L42" s="218" t="str">
        <f>$K$6</f>
        <v>Karlovy Vary, Divadlo Husovka</v>
      </c>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576</v>
      </c>
      <c r="D44" s="24"/>
      <c r="E44" s="24"/>
      <c r="F44" s="24"/>
      <c r="G44" s="24"/>
      <c r="H44" s="24"/>
      <c r="I44" s="24"/>
      <c r="J44" s="24"/>
      <c r="K44" s="24"/>
      <c r="L44" s="51" t="str">
        <f>IF($K$8="","",$K$8)</f>
        <v>Karlovy Vary</v>
      </c>
      <c r="M44" s="24"/>
      <c r="N44" s="24"/>
      <c r="O44" s="24"/>
      <c r="P44" s="24"/>
      <c r="Q44" s="24"/>
      <c r="R44" s="24"/>
      <c r="S44" s="24"/>
      <c r="T44" s="24"/>
      <c r="U44" s="24"/>
      <c r="V44" s="24"/>
      <c r="W44" s="24"/>
      <c r="X44" s="24"/>
      <c r="Y44" s="24"/>
      <c r="Z44" s="24"/>
      <c r="AA44" s="24"/>
      <c r="AB44" s="24"/>
      <c r="AC44" s="24"/>
      <c r="AD44" s="24"/>
      <c r="AE44" s="24"/>
      <c r="AF44" s="24"/>
      <c r="AG44" s="24"/>
      <c r="AH44" s="24"/>
      <c r="AI44" s="19" t="s">
        <v>578</v>
      </c>
      <c r="AJ44" s="24"/>
      <c r="AK44" s="24"/>
      <c r="AL44" s="24"/>
      <c r="AM44" s="220" t="str">
        <f>IF($AN$8="","",$AN$8)</f>
        <v>21.10.2014</v>
      </c>
      <c r="AN44" s="210"/>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582</v>
      </c>
      <c r="D46" s="24"/>
      <c r="E46" s="24"/>
      <c r="F46" s="24"/>
      <c r="G46" s="24"/>
      <c r="H46" s="24"/>
      <c r="I46" s="24"/>
      <c r="J46" s="24"/>
      <c r="K46" s="24"/>
      <c r="L46" s="17" t="str">
        <f>IF($E$11="","",$E$11)</f>
        <v> </v>
      </c>
      <c r="M46" s="24"/>
      <c r="N46" s="24"/>
      <c r="O46" s="24"/>
      <c r="P46" s="24"/>
      <c r="Q46" s="24"/>
      <c r="R46" s="24"/>
      <c r="S46" s="24"/>
      <c r="T46" s="24"/>
      <c r="U46" s="24"/>
      <c r="V46" s="24"/>
      <c r="W46" s="24"/>
      <c r="X46" s="24"/>
      <c r="Y46" s="24"/>
      <c r="Z46" s="24"/>
      <c r="AA46" s="24"/>
      <c r="AB46" s="24"/>
      <c r="AC46" s="24"/>
      <c r="AD46" s="24"/>
      <c r="AE46" s="24"/>
      <c r="AF46" s="24"/>
      <c r="AG46" s="24"/>
      <c r="AH46" s="24"/>
      <c r="AI46" s="19" t="s">
        <v>588</v>
      </c>
      <c r="AJ46" s="24"/>
      <c r="AK46" s="24"/>
      <c r="AL46" s="24"/>
      <c r="AM46" s="202" t="str">
        <f>IF($E$17="","",$E$17)</f>
        <v>G.PROJEKT - Ing. Roman Gajdoš</v>
      </c>
      <c r="AN46" s="210"/>
      <c r="AO46" s="210"/>
      <c r="AP46" s="210"/>
      <c r="AQ46" s="24"/>
      <c r="AR46" s="43"/>
      <c r="AS46" s="221" t="s">
        <v>605</v>
      </c>
      <c r="AT46" s="222"/>
      <c r="AU46" s="53"/>
      <c r="AV46" s="53"/>
      <c r="AW46" s="53"/>
      <c r="AX46" s="53"/>
      <c r="AY46" s="53"/>
      <c r="AZ46" s="53"/>
      <c r="BA46" s="53"/>
      <c r="BB46" s="53"/>
      <c r="BC46" s="53"/>
      <c r="BD46" s="54"/>
    </row>
    <row r="47" spans="2:56" s="6" customFormat="1" ht="15.75" customHeight="1">
      <c r="B47" s="23"/>
      <c r="C47" s="19" t="s">
        <v>586</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23"/>
      <c r="AT47" s="200"/>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24"/>
      <c r="AT48" s="210"/>
      <c r="AU48" s="24"/>
      <c r="AV48" s="24"/>
      <c r="AW48" s="24"/>
      <c r="AX48" s="24"/>
      <c r="AY48" s="24"/>
      <c r="AZ48" s="24"/>
      <c r="BA48" s="24"/>
      <c r="BB48" s="24"/>
      <c r="BC48" s="24"/>
      <c r="BD48" s="57"/>
    </row>
    <row r="49" spans="2:57" s="6" customFormat="1" ht="30" customHeight="1">
      <c r="B49" s="23"/>
      <c r="C49" s="225" t="s">
        <v>606</v>
      </c>
      <c r="D49" s="215"/>
      <c r="E49" s="215"/>
      <c r="F49" s="215"/>
      <c r="G49" s="215"/>
      <c r="H49" s="34"/>
      <c r="I49" s="226" t="s">
        <v>607</v>
      </c>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27" t="s">
        <v>608</v>
      </c>
      <c r="AH49" s="215"/>
      <c r="AI49" s="215"/>
      <c r="AJ49" s="215"/>
      <c r="AK49" s="215"/>
      <c r="AL49" s="215"/>
      <c r="AM49" s="215"/>
      <c r="AN49" s="226" t="s">
        <v>609</v>
      </c>
      <c r="AO49" s="215"/>
      <c r="AP49" s="215"/>
      <c r="AQ49" s="58" t="s">
        <v>610</v>
      </c>
      <c r="AR49" s="43"/>
      <c r="AS49" s="59" t="s">
        <v>611</v>
      </c>
      <c r="AT49" s="60" t="s">
        <v>612</v>
      </c>
      <c r="AU49" s="60" t="s">
        <v>613</v>
      </c>
      <c r="AV49" s="60" t="s">
        <v>614</v>
      </c>
      <c r="AW49" s="60" t="s">
        <v>615</v>
      </c>
      <c r="AX49" s="60" t="s">
        <v>616</v>
      </c>
      <c r="AY49" s="60" t="s">
        <v>617</v>
      </c>
      <c r="AZ49" s="60" t="s">
        <v>618</v>
      </c>
      <c r="BA49" s="60" t="s">
        <v>619</v>
      </c>
      <c r="BB49" s="60" t="s">
        <v>620</v>
      </c>
      <c r="BC49" s="60" t="s">
        <v>621</v>
      </c>
      <c r="BD49" s="61" t="s">
        <v>622</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623</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32">
        <f>ROUND(SUM($AG$52:$AG$54),2)</f>
        <v>0</v>
      </c>
      <c r="AH51" s="233"/>
      <c r="AI51" s="233"/>
      <c r="AJ51" s="233"/>
      <c r="AK51" s="233"/>
      <c r="AL51" s="233"/>
      <c r="AM51" s="233"/>
      <c r="AN51" s="232">
        <f>ROUND(SUM($AG$51,$AT$51),2)</f>
        <v>0</v>
      </c>
      <c r="AO51" s="233"/>
      <c r="AP51" s="233"/>
      <c r="AQ51" s="68"/>
      <c r="AR51" s="50"/>
      <c r="AS51" s="69">
        <f>ROUND(SUM($AS$52:$AS$54),2)</f>
        <v>0</v>
      </c>
      <c r="AT51" s="70">
        <f>ROUND(SUM($AV$51:$AW$51),2)</f>
        <v>0</v>
      </c>
      <c r="AU51" s="71">
        <f>ROUND(SUM($AU$52:$AU$54),5)</f>
        <v>0</v>
      </c>
      <c r="AV51" s="70">
        <f>ROUND($AZ$51*$L$26,2)</f>
        <v>0</v>
      </c>
      <c r="AW51" s="70">
        <f>ROUND($BA$51*$L$27,2)</f>
        <v>0</v>
      </c>
      <c r="AX51" s="70">
        <f>ROUND($BB$51*$L$26,2)</f>
        <v>0</v>
      </c>
      <c r="AY51" s="70">
        <f>ROUND($BC$51*$L$27,2)</f>
        <v>0</v>
      </c>
      <c r="AZ51" s="70">
        <f>ROUND(SUM($AZ$52:$AZ$54),2)</f>
        <v>0</v>
      </c>
      <c r="BA51" s="70">
        <f>ROUND(SUM($BA$52:$BA$54),2)</f>
        <v>0</v>
      </c>
      <c r="BB51" s="70">
        <f>ROUND(SUM($BB$52:$BB$54),2)</f>
        <v>0</v>
      </c>
      <c r="BC51" s="70">
        <f>ROUND(SUM($BC$52:$BC$54),2)</f>
        <v>0</v>
      </c>
      <c r="BD51" s="72">
        <f>ROUND(SUM($BD$52:$BD$54),2)</f>
        <v>0</v>
      </c>
      <c r="BS51" s="47" t="s">
        <v>624</v>
      </c>
      <c r="BT51" s="47" t="s">
        <v>625</v>
      </c>
      <c r="BU51" s="73" t="s">
        <v>626</v>
      </c>
      <c r="BV51" s="47" t="s">
        <v>627</v>
      </c>
      <c r="BW51" s="47" t="s">
        <v>559</v>
      </c>
      <c r="BX51" s="47" t="s">
        <v>628</v>
      </c>
    </row>
    <row r="52" spans="1:91" s="74" customFormat="1" ht="28.5" customHeight="1">
      <c r="A52" s="238" t="s">
        <v>389</v>
      </c>
      <c r="B52" s="75"/>
      <c r="C52" s="76"/>
      <c r="D52" s="230" t="s">
        <v>629</v>
      </c>
      <c r="E52" s="231"/>
      <c r="F52" s="231"/>
      <c r="G52" s="231"/>
      <c r="H52" s="231"/>
      <c r="I52" s="76"/>
      <c r="J52" s="230" t="s">
        <v>630</v>
      </c>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28">
        <f>'01 - Stavební úpravy a op...'!$J$27</f>
        <v>0</v>
      </c>
      <c r="AH52" s="229"/>
      <c r="AI52" s="229"/>
      <c r="AJ52" s="229"/>
      <c r="AK52" s="229"/>
      <c r="AL52" s="229"/>
      <c r="AM52" s="229"/>
      <c r="AN52" s="228">
        <f>ROUND(SUM($AG$52,$AT$52),2)</f>
        <v>0</v>
      </c>
      <c r="AO52" s="229"/>
      <c r="AP52" s="229"/>
      <c r="AQ52" s="77" t="s">
        <v>631</v>
      </c>
      <c r="AR52" s="78"/>
      <c r="AS52" s="79">
        <v>0</v>
      </c>
      <c r="AT52" s="80">
        <f>ROUND(SUM($AV$52:$AW$52),2)</f>
        <v>0</v>
      </c>
      <c r="AU52" s="81">
        <f>'01 - Stavební úpravy a op...'!$P$97</f>
        <v>0</v>
      </c>
      <c r="AV52" s="80">
        <f>'01 - Stavební úpravy a op...'!$J$30</f>
        <v>0</v>
      </c>
      <c r="AW52" s="80">
        <f>'01 - Stavební úpravy a op...'!$J$31</f>
        <v>0</v>
      </c>
      <c r="AX52" s="80">
        <f>'01 - Stavební úpravy a op...'!$J$32</f>
        <v>0</v>
      </c>
      <c r="AY52" s="80">
        <f>'01 - Stavební úpravy a op...'!$J$33</f>
        <v>0</v>
      </c>
      <c r="AZ52" s="80">
        <f>'01 - Stavební úpravy a op...'!$F$30</f>
        <v>0</v>
      </c>
      <c r="BA52" s="80">
        <f>'01 - Stavební úpravy a op...'!$F$31</f>
        <v>0</v>
      </c>
      <c r="BB52" s="80">
        <f>'01 - Stavební úpravy a op...'!$F$32</f>
        <v>0</v>
      </c>
      <c r="BC52" s="80">
        <f>'01 - Stavební úpravy a op...'!$F$33</f>
        <v>0</v>
      </c>
      <c r="BD52" s="82">
        <f>'01 - Stavební úpravy a op...'!$F$34</f>
        <v>0</v>
      </c>
      <c r="BT52" s="74" t="s">
        <v>575</v>
      </c>
      <c r="BV52" s="74" t="s">
        <v>627</v>
      </c>
      <c r="BW52" s="74" t="s">
        <v>632</v>
      </c>
      <c r="BX52" s="74" t="s">
        <v>559</v>
      </c>
      <c r="CM52" s="74" t="s">
        <v>633</v>
      </c>
    </row>
    <row r="53" spans="1:91" s="74" customFormat="1" ht="28.5" customHeight="1">
      <c r="A53" s="238" t="s">
        <v>389</v>
      </c>
      <c r="B53" s="75"/>
      <c r="C53" s="76"/>
      <c r="D53" s="230" t="s">
        <v>634</v>
      </c>
      <c r="E53" s="231"/>
      <c r="F53" s="231"/>
      <c r="G53" s="231"/>
      <c r="H53" s="231"/>
      <c r="I53" s="76"/>
      <c r="J53" s="230" t="s">
        <v>635</v>
      </c>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28">
        <f>'02 - Stavební úpravy a op...'!$J$27</f>
        <v>0</v>
      </c>
      <c r="AH53" s="229"/>
      <c r="AI53" s="229"/>
      <c r="AJ53" s="229"/>
      <c r="AK53" s="229"/>
      <c r="AL53" s="229"/>
      <c r="AM53" s="229"/>
      <c r="AN53" s="228">
        <f>ROUND(SUM($AG$53,$AT$53),2)</f>
        <v>0</v>
      </c>
      <c r="AO53" s="229"/>
      <c r="AP53" s="229"/>
      <c r="AQ53" s="77" t="s">
        <v>631</v>
      </c>
      <c r="AR53" s="78"/>
      <c r="AS53" s="79">
        <v>0</v>
      </c>
      <c r="AT53" s="80">
        <f>ROUND(SUM($AV$53:$AW$53),2)</f>
        <v>0</v>
      </c>
      <c r="AU53" s="81">
        <f>'02 - Stavební úpravy a op...'!$P$96</f>
        <v>0</v>
      </c>
      <c r="AV53" s="80">
        <f>'02 - Stavební úpravy a op...'!$J$30</f>
        <v>0</v>
      </c>
      <c r="AW53" s="80">
        <f>'02 - Stavební úpravy a op...'!$J$31</f>
        <v>0</v>
      </c>
      <c r="AX53" s="80">
        <f>'02 - Stavební úpravy a op...'!$J$32</f>
        <v>0</v>
      </c>
      <c r="AY53" s="80">
        <f>'02 - Stavební úpravy a op...'!$J$33</f>
        <v>0</v>
      </c>
      <c r="AZ53" s="80">
        <f>'02 - Stavební úpravy a op...'!$F$30</f>
        <v>0</v>
      </c>
      <c r="BA53" s="80">
        <f>'02 - Stavební úpravy a op...'!$F$31</f>
        <v>0</v>
      </c>
      <c r="BB53" s="80">
        <f>'02 - Stavební úpravy a op...'!$F$32</f>
        <v>0</v>
      </c>
      <c r="BC53" s="80">
        <f>'02 - Stavební úpravy a op...'!$F$33</f>
        <v>0</v>
      </c>
      <c r="BD53" s="82">
        <f>'02 - Stavební úpravy a op...'!$F$34</f>
        <v>0</v>
      </c>
      <c r="BT53" s="74" t="s">
        <v>575</v>
      </c>
      <c r="BV53" s="74" t="s">
        <v>627</v>
      </c>
      <c r="BW53" s="74" t="s">
        <v>636</v>
      </c>
      <c r="BX53" s="74" t="s">
        <v>559</v>
      </c>
      <c r="CM53" s="74" t="s">
        <v>633</v>
      </c>
    </row>
    <row r="54" spans="1:91" s="74" customFormat="1" ht="28.5" customHeight="1">
      <c r="A54" s="238" t="s">
        <v>389</v>
      </c>
      <c r="B54" s="75"/>
      <c r="C54" s="76"/>
      <c r="D54" s="230" t="s">
        <v>637</v>
      </c>
      <c r="E54" s="231"/>
      <c r="F54" s="231"/>
      <c r="G54" s="231"/>
      <c r="H54" s="231"/>
      <c r="I54" s="76"/>
      <c r="J54" s="230" t="s">
        <v>638</v>
      </c>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28">
        <f>'VON - Vedlejší a ostatní ...'!$J$27</f>
        <v>0</v>
      </c>
      <c r="AH54" s="229"/>
      <c r="AI54" s="229"/>
      <c r="AJ54" s="229"/>
      <c r="AK54" s="229"/>
      <c r="AL54" s="229"/>
      <c r="AM54" s="229"/>
      <c r="AN54" s="228">
        <f>ROUND(SUM($AG$54,$AT$54),2)</f>
        <v>0</v>
      </c>
      <c r="AO54" s="229"/>
      <c r="AP54" s="229"/>
      <c r="AQ54" s="77" t="s">
        <v>637</v>
      </c>
      <c r="AR54" s="78"/>
      <c r="AS54" s="83">
        <v>0</v>
      </c>
      <c r="AT54" s="84">
        <f>ROUND(SUM($AV$54:$AW$54),2)</f>
        <v>0</v>
      </c>
      <c r="AU54" s="85">
        <f>'VON - Vedlejší a ostatní ...'!$P$79</f>
        <v>0</v>
      </c>
      <c r="AV54" s="84">
        <f>'VON - Vedlejší a ostatní ...'!$J$30</f>
        <v>0</v>
      </c>
      <c r="AW54" s="84">
        <f>'VON - Vedlejší a ostatní ...'!$J$31</f>
        <v>0</v>
      </c>
      <c r="AX54" s="84">
        <f>'VON - Vedlejší a ostatní ...'!$J$32</f>
        <v>0</v>
      </c>
      <c r="AY54" s="84">
        <f>'VON - Vedlejší a ostatní ...'!$J$33</f>
        <v>0</v>
      </c>
      <c r="AZ54" s="84">
        <f>'VON - Vedlejší a ostatní ...'!$F$30</f>
        <v>0</v>
      </c>
      <c r="BA54" s="84">
        <f>'VON - Vedlejší a ostatní ...'!$F$31</f>
        <v>0</v>
      </c>
      <c r="BB54" s="84">
        <f>'VON - Vedlejší a ostatní ...'!$F$32</f>
        <v>0</v>
      </c>
      <c r="BC54" s="84">
        <f>'VON - Vedlejší a ostatní ...'!$F$33</f>
        <v>0</v>
      </c>
      <c r="BD54" s="86">
        <f>'VON - Vedlejší a ostatní ...'!$F$34</f>
        <v>0</v>
      </c>
      <c r="BT54" s="74" t="s">
        <v>575</v>
      </c>
      <c r="BV54" s="74" t="s">
        <v>627</v>
      </c>
      <c r="BW54" s="74" t="s">
        <v>639</v>
      </c>
      <c r="BX54" s="74" t="s">
        <v>559</v>
      </c>
      <c r="CM54" s="74" t="s">
        <v>633</v>
      </c>
    </row>
    <row r="55" spans="2:44" s="6" customFormat="1" ht="30.75" customHeight="1">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43"/>
    </row>
    <row r="56" spans="2:44" s="6" customFormat="1" ht="7.5" customHeight="1">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43"/>
    </row>
  </sheetData>
  <sheetProtection password="CC35" sheet="1" objects="1" scenarios="1" formatColumns="0" formatRows="0" sort="0" autoFilter="0"/>
  <mergeCells count="49">
    <mergeCell ref="AG51:AM51"/>
    <mergeCell ref="AN51:AP51"/>
    <mergeCell ref="AR2:BE2"/>
    <mergeCell ref="AN54:AP54"/>
    <mergeCell ref="AG54:AM54"/>
    <mergeCell ref="D54:H54"/>
    <mergeCell ref="J54:AF54"/>
    <mergeCell ref="AN53:AP53"/>
    <mergeCell ref="AG53:AM53"/>
    <mergeCell ref="D53:H53"/>
    <mergeCell ref="J53:AF53"/>
    <mergeCell ref="AN52:AP52"/>
    <mergeCell ref="AG52:AM52"/>
    <mergeCell ref="D52:H52"/>
    <mergeCell ref="J52:AF52"/>
    <mergeCell ref="C49:G49"/>
    <mergeCell ref="I49:AF49"/>
    <mergeCell ref="AG49:AM49"/>
    <mergeCell ref="AN49:AP49"/>
    <mergeCell ref="L42:AO42"/>
    <mergeCell ref="AM44:AN44"/>
    <mergeCell ref="AM46:AP46"/>
    <mergeCell ref="AS46:AT48"/>
    <mergeCell ref="L30:O30"/>
    <mergeCell ref="W30:AE30"/>
    <mergeCell ref="AK30:AO30"/>
    <mergeCell ref="X32:AB32"/>
    <mergeCell ref="AK32:AO32"/>
    <mergeCell ref="L28:O28"/>
    <mergeCell ref="W28:AE28"/>
    <mergeCell ref="AK28:AO28"/>
    <mergeCell ref="L29:O29"/>
    <mergeCell ref="W29:AE29"/>
    <mergeCell ref="AK29:AO29"/>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01 - Stavební úpravy a op...'!C2" tooltip="01 - Stavební úpravy a op..." display="/"/>
    <hyperlink ref="A53" location="'02 - Stavební úpravy a op...'!C2" tooltip="02 - Stavební úpravy a op..." display="/"/>
    <hyperlink ref="A54" location="'VON - Vedlejší a ostatní ...'!C2" tooltip="VON - Vedlejší a ostatní ..."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684"/>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9"/>
      <c r="C1" s="239"/>
      <c r="D1" s="240" t="s">
        <v>556</v>
      </c>
      <c r="E1" s="239"/>
      <c r="F1" s="241" t="s">
        <v>390</v>
      </c>
      <c r="G1" s="246" t="s">
        <v>391</v>
      </c>
      <c r="H1" s="246"/>
      <c r="I1" s="239"/>
      <c r="J1" s="241" t="s">
        <v>392</v>
      </c>
      <c r="K1" s="240" t="s">
        <v>640</v>
      </c>
      <c r="L1" s="241" t="s">
        <v>393</v>
      </c>
      <c r="M1" s="241"/>
      <c r="N1" s="241"/>
      <c r="O1" s="241"/>
      <c r="P1" s="241"/>
      <c r="Q1" s="241"/>
      <c r="R1" s="241"/>
      <c r="S1" s="241"/>
      <c r="T1" s="241"/>
      <c r="U1" s="237"/>
      <c r="V1" s="237"/>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34"/>
      <c r="M2" s="199"/>
      <c r="N2" s="199"/>
      <c r="O2" s="199"/>
      <c r="P2" s="199"/>
      <c r="Q2" s="199"/>
      <c r="R2" s="199"/>
      <c r="S2" s="199"/>
      <c r="T2" s="199"/>
      <c r="U2" s="199"/>
      <c r="V2" s="199"/>
      <c r="AT2" s="2" t="s">
        <v>632</v>
      </c>
    </row>
    <row r="3" spans="2:46" s="2" customFormat="1" ht="7.5" customHeight="1">
      <c r="B3" s="7"/>
      <c r="C3" s="8"/>
      <c r="D3" s="8"/>
      <c r="E3" s="8"/>
      <c r="F3" s="8"/>
      <c r="G3" s="8"/>
      <c r="H3" s="8"/>
      <c r="I3" s="87"/>
      <c r="J3" s="8"/>
      <c r="K3" s="9"/>
      <c r="AT3" s="2" t="s">
        <v>633</v>
      </c>
    </row>
    <row r="4" spans="2:46" s="2" customFormat="1" ht="37.5" customHeight="1">
      <c r="B4" s="10"/>
      <c r="C4" s="11"/>
      <c r="D4" s="12" t="s">
        <v>641</v>
      </c>
      <c r="E4" s="11"/>
      <c r="F4" s="11"/>
      <c r="G4" s="11"/>
      <c r="H4" s="11"/>
      <c r="J4" s="11"/>
      <c r="K4" s="13"/>
      <c r="M4" s="14" t="s">
        <v>564</v>
      </c>
      <c r="AT4" s="2" t="s">
        <v>558</v>
      </c>
    </row>
    <row r="5" spans="2:11" s="2" customFormat="1" ht="7.5" customHeight="1">
      <c r="B5" s="10"/>
      <c r="C5" s="11"/>
      <c r="D5" s="11"/>
      <c r="E5" s="11"/>
      <c r="F5" s="11"/>
      <c r="G5" s="11"/>
      <c r="H5" s="11"/>
      <c r="J5" s="11"/>
      <c r="K5" s="13"/>
    </row>
    <row r="6" spans="2:11" s="2" customFormat="1" ht="15.75" customHeight="1">
      <c r="B6" s="10"/>
      <c r="C6" s="11"/>
      <c r="D6" s="19" t="s">
        <v>570</v>
      </c>
      <c r="E6" s="11"/>
      <c r="F6" s="11"/>
      <c r="G6" s="11"/>
      <c r="H6" s="11"/>
      <c r="J6" s="11"/>
      <c r="K6" s="13"/>
    </row>
    <row r="7" spans="2:11" s="2" customFormat="1" ht="15.75" customHeight="1">
      <c r="B7" s="10"/>
      <c r="C7" s="11"/>
      <c r="D7" s="11"/>
      <c r="E7" s="235" t="str">
        <f>'Rekapitulace stavby'!$K$6</f>
        <v>Karlovy Vary, Divadlo Husovka</v>
      </c>
      <c r="F7" s="203"/>
      <c r="G7" s="203"/>
      <c r="H7" s="203"/>
      <c r="J7" s="11"/>
      <c r="K7" s="13"/>
    </row>
    <row r="8" spans="2:11" s="6" customFormat="1" ht="15.75" customHeight="1">
      <c r="B8" s="23"/>
      <c r="C8" s="24"/>
      <c r="D8" s="19" t="s">
        <v>642</v>
      </c>
      <c r="E8" s="24"/>
      <c r="F8" s="24"/>
      <c r="G8" s="24"/>
      <c r="H8" s="24"/>
      <c r="J8" s="24"/>
      <c r="K8" s="27"/>
    </row>
    <row r="9" spans="2:11" s="6" customFormat="1" ht="37.5" customHeight="1">
      <c r="B9" s="23"/>
      <c r="C9" s="24"/>
      <c r="D9" s="24"/>
      <c r="E9" s="218" t="s">
        <v>643</v>
      </c>
      <c r="F9" s="210"/>
      <c r="G9" s="210"/>
      <c r="H9" s="210"/>
      <c r="J9" s="24"/>
      <c r="K9" s="27"/>
    </row>
    <row r="10" spans="2:11" s="6" customFormat="1" ht="14.25" customHeight="1">
      <c r="B10" s="23"/>
      <c r="C10" s="24"/>
      <c r="D10" s="24"/>
      <c r="E10" s="24"/>
      <c r="F10" s="24"/>
      <c r="G10" s="24"/>
      <c r="H10" s="24"/>
      <c r="J10" s="24"/>
      <c r="K10" s="27"/>
    </row>
    <row r="11" spans="2:11" s="6" customFormat="1" ht="15" customHeight="1">
      <c r="B11" s="23"/>
      <c r="C11" s="24"/>
      <c r="D11" s="19" t="s">
        <v>573</v>
      </c>
      <c r="E11" s="24"/>
      <c r="F11" s="17"/>
      <c r="G11" s="24"/>
      <c r="H11" s="24"/>
      <c r="I11" s="88" t="s">
        <v>574</v>
      </c>
      <c r="J11" s="17"/>
      <c r="K11" s="27"/>
    </row>
    <row r="12" spans="2:11" s="6" customFormat="1" ht="15" customHeight="1">
      <c r="B12" s="23"/>
      <c r="C12" s="24"/>
      <c r="D12" s="19" t="s">
        <v>576</v>
      </c>
      <c r="E12" s="24"/>
      <c r="F12" s="17" t="s">
        <v>577</v>
      </c>
      <c r="G12" s="24"/>
      <c r="H12" s="24"/>
      <c r="I12" s="88" t="s">
        <v>578</v>
      </c>
      <c r="J12" s="52" t="str">
        <f>'Rekapitulace stavby'!$AN$8</f>
        <v>21.10.2014</v>
      </c>
      <c r="K12" s="27"/>
    </row>
    <row r="13" spans="2:11" s="6" customFormat="1" ht="12" customHeight="1">
      <c r="B13" s="23"/>
      <c r="C13" s="24"/>
      <c r="D13" s="24"/>
      <c r="E13" s="24"/>
      <c r="F13" s="24"/>
      <c r="G13" s="24"/>
      <c r="H13" s="24"/>
      <c r="J13" s="24"/>
      <c r="K13" s="27"/>
    </row>
    <row r="14" spans="2:11" s="6" customFormat="1" ht="15" customHeight="1">
      <c r="B14" s="23"/>
      <c r="C14" s="24"/>
      <c r="D14" s="19" t="s">
        <v>582</v>
      </c>
      <c r="E14" s="24"/>
      <c r="F14" s="24"/>
      <c r="G14" s="24"/>
      <c r="H14" s="24"/>
      <c r="I14" s="88" t="s">
        <v>583</v>
      </c>
      <c r="J14" s="17"/>
      <c r="K14" s="27"/>
    </row>
    <row r="15" spans="2:11" s="6" customFormat="1" ht="18.75" customHeight="1">
      <c r="B15" s="23"/>
      <c r="C15" s="24"/>
      <c r="D15" s="24"/>
      <c r="E15" s="17" t="s">
        <v>644</v>
      </c>
      <c r="F15" s="24"/>
      <c r="G15" s="24"/>
      <c r="H15" s="24"/>
      <c r="I15" s="88" t="s">
        <v>585</v>
      </c>
      <c r="J15" s="17"/>
      <c r="K15" s="27"/>
    </row>
    <row r="16" spans="2:11" s="6" customFormat="1" ht="7.5" customHeight="1">
      <c r="B16" s="23"/>
      <c r="C16" s="24"/>
      <c r="D16" s="24"/>
      <c r="E16" s="24"/>
      <c r="F16" s="24"/>
      <c r="G16" s="24"/>
      <c r="H16" s="24"/>
      <c r="J16" s="24"/>
      <c r="K16" s="27"/>
    </row>
    <row r="17" spans="2:11" s="6" customFormat="1" ht="15" customHeight="1">
      <c r="B17" s="23"/>
      <c r="C17" s="24"/>
      <c r="D17" s="19" t="s">
        <v>586</v>
      </c>
      <c r="E17" s="24"/>
      <c r="F17" s="24"/>
      <c r="G17" s="24"/>
      <c r="H17" s="24"/>
      <c r="I17" s="88" t="s">
        <v>583</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585</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588</v>
      </c>
      <c r="E20" s="24"/>
      <c r="F20" s="24"/>
      <c r="G20" s="24"/>
      <c r="H20" s="24"/>
      <c r="I20" s="88" t="s">
        <v>583</v>
      </c>
      <c r="J20" s="17"/>
      <c r="K20" s="27"/>
    </row>
    <row r="21" spans="2:11" s="6" customFormat="1" ht="18.75" customHeight="1">
      <c r="B21" s="23"/>
      <c r="C21" s="24"/>
      <c r="D21" s="24"/>
      <c r="E21" s="17" t="s">
        <v>589</v>
      </c>
      <c r="F21" s="24"/>
      <c r="G21" s="24"/>
      <c r="H21" s="24"/>
      <c r="I21" s="88" t="s">
        <v>585</v>
      </c>
      <c r="J21" s="17"/>
      <c r="K21" s="27"/>
    </row>
    <row r="22" spans="2:11" s="6" customFormat="1" ht="7.5" customHeight="1">
      <c r="B22" s="23"/>
      <c r="C22" s="24"/>
      <c r="D22" s="24"/>
      <c r="E22" s="24"/>
      <c r="F22" s="24"/>
      <c r="G22" s="24"/>
      <c r="H22" s="24"/>
      <c r="J22" s="24"/>
      <c r="K22" s="27"/>
    </row>
    <row r="23" spans="2:11" s="6" customFormat="1" ht="15" customHeight="1">
      <c r="B23" s="23"/>
      <c r="C23" s="24"/>
      <c r="D23" s="19" t="s">
        <v>590</v>
      </c>
      <c r="E23" s="24"/>
      <c r="F23" s="24"/>
      <c r="G23" s="24"/>
      <c r="H23" s="24"/>
      <c r="J23" s="24"/>
      <c r="K23" s="27"/>
    </row>
    <row r="24" spans="2:11" s="89" customFormat="1" ht="15.75" customHeight="1">
      <c r="B24" s="90"/>
      <c r="C24" s="91"/>
      <c r="D24" s="91"/>
      <c r="E24" s="206"/>
      <c r="F24" s="236"/>
      <c r="G24" s="236"/>
      <c r="H24" s="236"/>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591</v>
      </c>
      <c r="E27" s="24"/>
      <c r="F27" s="24"/>
      <c r="G27" s="24"/>
      <c r="H27" s="24"/>
      <c r="J27" s="67">
        <f>ROUND($J$97,2)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593</v>
      </c>
      <c r="G29" s="24"/>
      <c r="H29" s="24"/>
      <c r="I29" s="95" t="s">
        <v>592</v>
      </c>
      <c r="J29" s="28" t="s">
        <v>594</v>
      </c>
      <c r="K29" s="27"/>
    </row>
    <row r="30" spans="2:11" s="6" customFormat="1" ht="15" customHeight="1">
      <c r="B30" s="23"/>
      <c r="C30" s="24"/>
      <c r="D30" s="96" t="s">
        <v>595</v>
      </c>
      <c r="E30" s="96" t="s">
        <v>596</v>
      </c>
      <c r="F30" s="97">
        <f>ROUND(SUM($BE$97:$BE$683),2)</f>
        <v>0</v>
      </c>
      <c r="G30" s="24"/>
      <c r="H30" s="24"/>
      <c r="I30" s="98">
        <v>0.21</v>
      </c>
      <c r="J30" s="97">
        <f>ROUND(SUM($BE$97:$BE$683)*$I$30,2)</f>
        <v>0</v>
      </c>
      <c r="K30" s="27"/>
    </row>
    <row r="31" spans="2:11" s="6" customFormat="1" ht="15" customHeight="1">
      <c r="B31" s="23"/>
      <c r="C31" s="24"/>
      <c r="D31" s="24"/>
      <c r="E31" s="96" t="s">
        <v>597</v>
      </c>
      <c r="F31" s="97">
        <f>ROUND(SUM($BF$97:$BF$683),2)</f>
        <v>0</v>
      </c>
      <c r="G31" s="24"/>
      <c r="H31" s="24"/>
      <c r="I31" s="98">
        <v>0.15</v>
      </c>
      <c r="J31" s="97">
        <f>ROUND(SUM($BF$97:$BF$683)*$I$31,2)</f>
        <v>0</v>
      </c>
      <c r="K31" s="27"/>
    </row>
    <row r="32" spans="2:11" s="6" customFormat="1" ht="15" customHeight="1" hidden="1">
      <c r="B32" s="23"/>
      <c r="C32" s="24"/>
      <c r="D32" s="24"/>
      <c r="E32" s="96" t="s">
        <v>598</v>
      </c>
      <c r="F32" s="97">
        <f>ROUND(SUM($BG$97:$BG$683),2)</f>
        <v>0</v>
      </c>
      <c r="G32" s="24"/>
      <c r="H32" s="24"/>
      <c r="I32" s="98">
        <v>0.21</v>
      </c>
      <c r="J32" s="97">
        <v>0</v>
      </c>
      <c r="K32" s="27"/>
    </row>
    <row r="33" spans="2:11" s="6" customFormat="1" ht="15" customHeight="1" hidden="1">
      <c r="B33" s="23"/>
      <c r="C33" s="24"/>
      <c r="D33" s="24"/>
      <c r="E33" s="96" t="s">
        <v>599</v>
      </c>
      <c r="F33" s="97">
        <f>ROUND(SUM($BH$97:$BH$683),2)</f>
        <v>0</v>
      </c>
      <c r="G33" s="24"/>
      <c r="H33" s="24"/>
      <c r="I33" s="98">
        <v>0.15</v>
      </c>
      <c r="J33" s="97">
        <v>0</v>
      </c>
      <c r="K33" s="27"/>
    </row>
    <row r="34" spans="2:11" s="6" customFormat="1" ht="15" customHeight="1" hidden="1">
      <c r="B34" s="23"/>
      <c r="C34" s="24"/>
      <c r="D34" s="24"/>
      <c r="E34" s="96" t="s">
        <v>600</v>
      </c>
      <c r="F34" s="97">
        <f>ROUND(SUM($BI$97:$BI$683),2)</f>
        <v>0</v>
      </c>
      <c r="G34" s="24"/>
      <c r="H34" s="24"/>
      <c r="I34" s="98">
        <v>0</v>
      </c>
      <c r="J34" s="97">
        <v>0</v>
      </c>
      <c r="K34" s="27"/>
    </row>
    <row r="35" spans="2:11" s="6" customFormat="1" ht="7.5" customHeight="1">
      <c r="B35" s="23"/>
      <c r="C35" s="24"/>
      <c r="D35" s="24"/>
      <c r="E35" s="24"/>
      <c r="F35" s="24"/>
      <c r="G35" s="24"/>
      <c r="H35" s="24"/>
      <c r="J35" s="24"/>
      <c r="K35" s="27"/>
    </row>
    <row r="36" spans="2:11" s="6" customFormat="1" ht="26.25" customHeight="1">
      <c r="B36" s="23"/>
      <c r="C36" s="32"/>
      <c r="D36" s="33" t="s">
        <v>601</v>
      </c>
      <c r="E36" s="34"/>
      <c r="F36" s="34"/>
      <c r="G36" s="99" t="s">
        <v>602</v>
      </c>
      <c r="H36" s="35" t="s">
        <v>603</v>
      </c>
      <c r="I36" s="100"/>
      <c r="J36" s="36">
        <f>ROUND(SUM($J$27:$J$34),2)</f>
        <v>0</v>
      </c>
      <c r="K36" s="101"/>
    </row>
    <row r="37" spans="2:11" s="6" customFormat="1" ht="15" customHeight="1">
      <c r="B37" s="38"/>
      <c r="C37" s="39"/>
      <c r="D37" s="39"/>
      <c r="E37" s="39"/>
      <c r="F37" s="39"/>
      <c r="G37" s="39"/>
      <c r="H37" s="39"/>
      <c r="I37" s="102"/>
      <c r="J37" s="39"/>
      <c r="K37" s="40"/>
    </row>
    <row r="41" spans="2:11" s="6" customFormat="1" ht="7.5" customHeight="1">
      <c r="B41" s="103"/>
      <c r="C41" s="104"/>
      <c r="D41" s="104"/>
      <c r="E41" s="104"/>
      <c r="F41" s="104"/>
      <c r="G41" s="104"/>
      <c r="H41" s="104"/>
      <c r="I41" s="104"/>
      <c r="J41" s="104"/>
      <c r="K41" s="105"/>
    </row>
    <row r="42" spans="2:11" s="6" customFormat="1" ht="37.5" customHeight="1">
      <c r="B42" s="23"/>
      <c r="C42" s="12" t="s">
        <v>645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570</v>
      </c>
      <c r="D44" s="24"/>
      <c r="E44" s="24"/>
      <c r="F44" s="24"/>
      <c r="G44" s="24"/>
      <c r="H44" s="24"/>
      <c r="J44" s="24"/>
      <c r="K44" s="27"/>
    </row>
    <row r="45" spans="2:11" s="6" customFormat="1" ht="16.5" customHeight="1">
      <c r="B45" s="23"/>
      <c r="C45" s="24"/>
      <c r="D45" s="24"/>
      <c r="E45" s="235" t="str">
        <f>$E$7</f>
        <v>Karlovy Vary, Divadlo Husovka</v>
      </c>
      <c r="F45" s="210"/>
      <c r="G45" s="210"/>
      <c r="H45" s="210"/>
      <c r="J45" s="24"/>
      <c r="K45" s="27"/>
    </row>
    <row r="46" spans="2:11" s="6" customFormat="1" ht="15" customHeight="1">
      <c r="B46" s="23"/>
      <c r="C46" s="19" t="s">
        <v>642</v>
      </c>
      <c r="D46" s="24"/>
      <c r="E46" s="24"/>
      <c r="F46" s="24"/>
      <c r="G46" s="24"/>
      <c r="H46" s="24"/>
      <c r="J46" s="24"/>
      <c r="K46" s="27"/>
    </row>
    <row r="47" spans="2:11" s="6" customFormat="1" ht="19.5" customHeight="1">
      <c r="B47" s="23"/>
      <c r="C47" s="24"/>
      <c r="D47" s="24"/>
      <c r="E47" s="218" t="str">
        <f>$E$9</f>
        <v>01 - Stavební úpravy a opravy vnější - Obnova fasády a odvlhčení základů</v>
      </c>
      <c r="F47" s="210"/>
      <c r="G47" s="210"/>
      <c r="H47" s="210"/>
      <c r="J47" s="24"/>
      <c r="K47" s="27"/>
    </row>
    <row r="48" spans="2:11" s="6" customFormat="1" ht="7.5" customHeight="1">
      <c r="B48" s="23"/>
      <c r="C48" s="24"/>
      <c r="D48" s="24"/>
      <c r="E48" s="24"/>
      <c r="F48" s="24"/>
      <c r="G48" s="24"/>
      <c r="H48" s="24"/>
      <c r="J48" s="24"/>
      <c r="K48" s="27"/>
    </row>
    <row r="49" spans="2:11" s="6" customFormat="1" ht="18.75" customHeight="1">
      <c r="B49" s="23"/>
      <c r="C49" s="19" t="s">
        <v>576</v>
      </c>
      <c r="D49" s="24"/>
      <c r="E49" s="24"/>
      <c r="F49" s="17" t="str">
        <f>$F$12</f>
        <v>Karlovy Vary</v>
      </c>
      <c r="G49" s="24"/>
      <c r="H49" s="24"/>
      <c r="I49" s="88" t="s">
        <v>578</v>
      </c>
      <c r="J49" s="52" t="str">
        <f>IF($J$12="","",$J$12)</f>
        <v>21.10.2014</v>
      </c>
      <c r="K49" s="27"/>
    </row>
    <row r="50" spans="2:11" s="6" customFormat="1" ht="7.5" customHeight="1">
      <c r="B50" s="23"/>
      <c r="C50" s="24"/>
      <c r="D50" s="24"/>
      <c r="E50" s="24"/>
      <c r="F50" s="24"/>
      <c r="G50" s="24"/>
      <c r="H50" s="24"/>
      <c r="J50" s="24"/>
      <c r="K50" s="27"/>
    </row>
    <row r="51" spans="2:11" s="6" customFormat="1" ht="15.75" customHeight="1">
      <c r="B51" s="23"/>
      <c r="C51" s="19" t="s">
        <v>582</v>
      </c>
      <c r="D51" s="24"/>
      <c r="E51" s="24"/>
      <c r="F51" s="17" t="str">
        <f>$E$15</f>
        <v>Město Karlovy Vary</v>
      </c>
      <c r="G51" s="24"/>
      <c r="H51" s="24"/>
      <c r="I51" s="88" t="s">
        <v>588</v>
      </c>
      <c r="J51" s="17" t="str">
        <f>$E$21</f>
        <v>G.PROJEKT - Ing. Roman Gajdoš</v>
      </c>
      <c r="K51" s="27"/>
    </row>
    <row r="52" spans="2:11" s="6" customFormat="1" ht="15" customHeight="1">
      <c r="B52" s="23"/>
      <c r="C52" s="19" t="s">
        <v>586</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6" t="s">
        <v>646</v>
      </c>
      <c r="D54" s="32"/>
      <c r="E54" s="32"/>
      <c r="F54" s="32"/>
      <c r="G54" s="32"/>
      <c r="H54" s="32"/>
      <c r="I54" s="107"/>
      <c r="J54" s="108" t="s">
        <v>647</v>
      </c>
      <c r="K54" s="37"/>
    </row>
    <row r="55" spans="2:11" s="6" customFormat="1" ht="11.25" customHeight="1">
      <c r="B55" s="23"/>
      <c r="C55" s="24"/>
      <c r="D55" s="24"/>
      <c r="E55" s="24"/>
      <c r="F55" s="24"/>
      <c r="G55" s="24"/>
      <c r="H55" s="24"/>
      <c r="J55" s="24"/>
      <c r="K55" s="27"/>
    </row>
    <row r="56" spans="2:47" s="6" customFormat="1" ht="30" customHeight="1">
      <c r="B56" s="23"/>
      <c r="C56" s="66" t="s">
        <v>648</v>
      </c>
      <c r="D56" s="24"/>
      <c r="E56" s="24"/>
      <c r="F56" s="24"/>
      <c r="G56" s="24"/>
      <c r="H56" s="24"/>
      <c r="J56" s="67">
        <f>ROUND($J$97,2)</f>
        <v>0</v>
      </c>
      <c r="K56" s="27"/>
      <c r="AU56" s="6" t="s">
        <v>649</v>
      </c>
    </row>
    <row r="57" spans="2:11" s="73" customFormat="1" ht="25.5" customHeight="1">
      <c r="B57" s="109"/>
      <c r="C57" s="110"/>
      <c r="D57" s="111" t="s">
        <v>650</v>
      </c>
      <c r="E57" s="111"/>
      <c r="F57" s="111"/>
      <c r="G57" s="111"/>
      <c r="H57" s="111"/>
      <c r="I57" s="112"/>
      <c r="J57" s="113">
        <f>ROUND($J$98,2)</f>
        <v>0</v>
      </c>
      <c r="K57" s="114"/>
    </row>
    <row r="58" spans="2:11" s="115" customFormat="1" ht="21" customHeight="1">
      <c r="B58" s="116"/>
      <c r="C58" s="117"/>
      <c r="D58" s="118" t="s">
        <v>651</v>
      </c>
      <c r="E58" s="118"/>
      <c r="F58" s="118"/>
      <c r="G58" s="118"/>
      <c r="H58" s="118"/>
      <c r="I58" s="119"/>
      <c r="J58" s="120">
        <f>ROUND($J$99,2)</f>
        <v>0</v>
      </c>
      <c r="K58" s="121"/>
    </row>
    <row r="59" spans="2:11" s="115" customFormat="1" ht="21" customHeight="1">
      <c r="B59" s="116"/>
      <c r="C59" s="117"/>
      <c r="D59" s="118" t="s">
        <v>652</v>
      </c>
      <c r="E59" s="118"/>
      <c r="F59" s="118"/>
      <c r="G59" s="118"/>
      <c r="H59" s="118"/>
      <c r="I59" s="119"/>
      <c r="J59" s="120">
        <f>ROUND($J$181,2)</f>
        <v>0</v>
      </c>
      <c r="K59" s="121"/>
    </row>
    <row r="60" spans="2:11" s="115" customFormat="1" ht="21" customHeight="1">
      <c r="B60" s="116"/>
      <c r="C60" s="117"/>
      <c r="D60" s="118" t="s">
        <v>653</v>
      </c>
      <c r="E60" s="118"/>
      <c r="F60" s="118"/>
      <c r="G60" s="118"/>
      <c r="H60" s="118"/>
      <c r="I60" s="119"/>
      <c r="J60" s="120">
        <f>ROUND($J$221,2)</f>
        <v>0</v>
      </c>
      <c r="K60" s="121"/>
    </row>
    <row r="61" spans="2:11" s="115" customFormat="1" ht="21" customHeight="1">
      <c r="B61" s="116"/>
      <c r="C61" s="117"/>
      <c r="D61" s="118" t="s">
        <v>654</v>
      </c>
      <c r="E61" s="118"/>
      <c r="F61" s="118"/>
      <c r="G61" s="118"/>
      <c r="H61" s="118"/>
      <c r="I61" s="119"/>
      <c r="J61" s="120">
        <f>ROUND($J$242,2)</f>
        <v>0</v>
      </c>
      <c r="K61" s="121"/>
    </row>
    <row r="62" spans="2:11" s="115" customFormat="1" ht="21" customHeight="1">
      <c r="B62" s="116"/>
      <c r="C62" s="117"/>
      <c r="D62" s="118" t="s">
        <v>655</v>
      </c>
      <c r="E62" s="118"/>
      <c r="F62" s="118"/>
      <c r="G62" s="118"/>
      <c r="H62" s="118"/>
      <c r="I62" s="119"/>
      <c r="J62" s="120">
        <f>ROUND($J$325,2)</f>
        <v>0</v>
      </c>
      <c r="K62" s="121"/>
    </row>
    <row r="63" spans="2:11" s="115" customFormat="1" ht="15.75" customHeight="1">
      <c r="B63" s="116"/>
      <c r="C63" s="117"/>
      <c r="D63" s="118" t="s">
        <v>656</v>
      </c>
      <c r="E63" s="118"/>
      <c r="F63" s="118"/>
      <c r="G63" s="118"/>
      <c r="H63" s="118"/>
      <c r="I63" s="119"/>
      <c r="J63" s="120">
        <f>ROUND($J$326,2)</f>
        <v>0</v>
      </c>
      <c r="K63" s="121"/>
    </row>
    <row r="64" spans="2:11" s="115" customFormat="1" ht="15.75" customHeight="1">
      <c r="B64" s="116"/>
      <c r="C64" s="117"/>
      <c r="D64" s="118" t="s">
        <v>657</v>
      </c>
      <c r="E64" s="118"/>
      <c r="F64" s="118"/>
      <c r="G64" s="118"/>
      <c r="H64" s="118"/>
      <c r="I64" s="119"/>
      <c r="J64" s="120">
        <f>ROUND($J$396,2)</f>
        <v>0</v>
      </c>
      <c r="K64" s="121"/>
    </row>
    <row r="65" spans="2:11" s="115" customFormat="1" ht="21" customHeight="1">
      <c r="B65" s="116"/>
      <c r="C65" s="117"/>
      <c r="D65" s="118" t="s">
        <v>658</v>
      </c>
      <c r="E65" s="118"/>
      <c r="F65" s="118"/>
      <c r="G65" s="118"/>
      <c r="H65" s="118"/>
      <c r="I65" s="119"/>
      <c r="J65" s="120">
        <f>ROUND($J$405,2)</f>
        <v>0</v>
      </c>
      <c r="K65" s="121"/>
    </row>
    <row r="66" spans="2:11" s="115" customFormat="1" ht="15.75" customHeight="1">
      <c r="B66" s="116"/>
      <c r="C66" s="117"/>
      <c r="D66" s="118" t="s">
        <v>659</v>
      </c>
      <c r="E66" s="118"/>
      <c r="F66" s="118"/>
      <c r="G66" s="118"/>
      <c r="H66" s="118"/>
      <c r="I66" s="119"/>
      <c r="J66" s="120">
        <f>ROUND($J$406,2)</f>
        <v>0</v>
      </c>
      <c r="K66" s="121"/>
    </row>
    <row r="67" spans="2:11" s="115" customFormat="1" ht="15.75" customHeight="1">
      <c r="B67" s="116"/>
      <c r="C67" s="117"/>
      <c r="D67" s="118" t="s">
        <v>660</v>
      </c>
      <c r="E67" s="118"/>
      <c r="F67" s="118"/>
      <c r="G67" s="118"/>
      <c r="H67" s="118"/>
      <c r="I67" s="119"/>
      <c r="J67" s="120">
        <f>ROUND($J$457,2)</f>
        <v>0</v>
      </c>
      <c r="K67" s="121"/>
    </row>
    <row r="68" spans="2:11" s="115" customFormat="1" ht="15.75" customHeight="1">
      <c r="B68" s="116"/>
      <c r="C68" s="117"/>
      <c r="D68" s="118" t="s">
        <v>661</v>
      </c>
      <c r="E68" s="118"/>
      <c r="F68" s="118"/>
      <c r="G68" s="118"/>
      <c r="H68" s="118"/>
      <c r="I68" s="119"/>
      <c r="J68" s="120">
        <f>ROUND($J$463,2)</f>
        <v>0</v>
      </c>
      <c r="K68" s="121"/>
    </row>
    <row r="69" spans="2:11" s="115" customFormat="1" ht="21" customHeight="1">
      <c r="B69" s="116"/>
      <c r="C69" s="117"/>
      <c r="D69" s="118" t="s">
        <v>662</v>
      </c>
      <c r="E69" s="118"/>
      <c r="F69" s="118"/>
      <c r="G69" s="118"/>
      <c r="H69" s="118"/>
      <c r="I69" s="119"/>
      <c r="J69" s="120">
        <f>ROUND($J$493,2)</f>
        <v>0</v>
      </c>
      <c r="K69" s="121"/>
    </row>
    <row r="70" spans="2:11" s="115" customFormat="1" ht="21" customHeight="1">
      <c r="B70" s="116"/>
      <c r="C70" s="117"/>
      <c r="D70" s="118" t="s">
        <v>663</v>
      </c>
      <c r="E70" s="118"/>
      <c r="F70" s="118"/>
      <c r="G70" s="118"/>
      <c r="H70" s="118"/>
      <c r="I70" s="119"/>
      <c r="J70" s="120">
        <f>ROUND($J$525,2)</f>
        <v>0</v>
      </c>
      <c r="K70" s="121"/>
    </row>
    <row r="71" spans="2:11" s="73" customFormat="1" ht="25.5" customHeight="1">
      <c r="B71" s="109"/>
      <c r="C71" s="110"/>
      <c r="D71" s="111" t="s">
        <v>664</v>
      </c>
      <c r="E71" s="111"/>
      <c r="F71" s="111"/>
      <c r="G71" s="111"/>
      <c r="H71" s="111"/>
      <c r="I71" s="112"/>
      <c r="J71" s="113">
        <f>ROUND($J$528,2)</f>
        <v>0</v>
      </c>
      <c r="K71" s="114"/>
    </row>
    <row r="72" spans="2:11" s="115" customFormat="1" ht="21" customHeight="1">
      <c r="B72" s="116"/>
      <c r="C72" s="117"/>
      <c r="D72" s="118" t="s">
        <v>665</v>
      </c>
      <c r="E72" s="118"/>
      <c r="F72" s="118"/>
      <c r="G72" s="118"/>
      <c r="H72" s="118"/>
      <c r="I72" s="119"/>
      <c r="J72" s="120">
        <f>ROUND($J$529,2)</f>
        <v>0</v>
      </c>
      <c r="K72" s="121"/>
    </row>
    <row r="73" spans="2:11" s="115" customFormat="1" ht="21" customHeight="1">
      <c r="B73" s="116"/>
      <c r="C73" s="117"/>
      <c r="D73" s="118" t="s">
        <v>666</v>
      </c>
      <c r="E73" s="118"/>
      <c r="F73" s="118"/>
      <c r="G73" s="118"/>
      <c r="H73" s="118"/>
      <c r="I73" s="119"/>
      <c r="J73" s="120">
        <f>ROUND($J$559,2)</f>
        <v>0</v>
      </c>
      <c r="K73" s="121"/>
    </row>
    <row r="74" spans="2:11" s="115" customFormat="1" ht="21" customHeight="1">
      <c r="B74" s="116"/>
      <c r="C74" s="117"/>
      <c r="D74" s="118" t="s">
        <v>667</v>
      </c>
      <c r="E74" s="118"/>
      <c r="F74" s="118"/>
      <c r="G74" s="118"/>
      <c r="H74" s="118"/>
      <c r="I74" s="119"/>
      <c r="J74" s="120">
        <f>ROUND($J$596,2)</f>
        <v>0</v>
      </c>
      <c r="K74" s="121"/>
    </row>
    <row r="75" spans="2:11" s="115" customFormat="1" ht="21" customHeight="1">
      <c r="B75" s="116"/>
      <c r="C75" s="117"/>
      <c r="D75" s="118" t="s">
        <v>668</v>
      </c>
      <c r="E75" s="118"/>
      <c r="F75" s="118"/>
      <c r="G75" s="118"/>
      <c r="H75" s="118"/>
      <c r="I75" s="119"/>
      <c r="J75" s="120">
        <f>ROUND($J$607,2)</f>
        <v>0</v>
      </c>
      <c r="K75" s="121"/>
    </row>
    <row r="76" spans="2:11" s="115" customFormat="1" ht="21" customHeight="1">
      <c r="B76" s="116"/>
      <c r="C76" s="117"/>
      <c r="D76" s="118" t="s">
        <v>669</v>
      </c>
      <c r="E76" s="118"/>
      <c r="F76" s="118"/>
      <c r="G76" s="118"/>
      <c r="H76" s="118"/>
      <c r="I76" s="119"/>
      <c r="J76" s="120">
        <f>ROUND($J$613,2)</f>
        <v>0</v>
      </c>
      <c r="K76" s="121"/>
    </row>
    <row r="77" spans="2:11" s="115" customFormat="1" ht="21" customHeight="1">
      <c r="B77" s="116"/>
      <c r="C77" s="117"/>
      <c r="D77" s="118" t="s">
        <v>670</v>
      </c>
      <c r="E77" s="118"/>
      <c r="F77" s="118"/>
      <c r="G77" s="118"/>
      <c r="H77" s="118"/>
      <c r="I77" s="119"/>
      <c r="J77" s="120">
        <f>ROUND($J$673,2)</f>
        <v>0</v>
      </c>
      <c r="K77" s="121"/>
    </row>
    <row r="78" spans="2:11" s="6" customFormat="1" ht="22.5" customHeight="1">
      <c r="B78" s="23"/>
      <c r="C78" s="24"/>
      <c r="D78" s="24"/>
      <c r="E78" s="24"/>
      <c r="F78" s="24"/>
      <c r="G78" s="24"/>
      <c r="H78" s="24"/>
      <c r="J78" s="24"/>
      <c r="K78" s="27"/>
    </row>
    <row r="79" spans="2:11" s="6" customFormat="1" ht="7.5" customHeight="1">
      <c r="B79" s="38"/>
      <c r="C79" s="39"/>
      <c r="D79" s="39"/>
      <c r="E79" s="39"/>
      <c r="F79" s="39"/>
      <c r="G79" s="39"/>
      <c r="H79" s="39"/>
      <c r="I79" s="102"/>
      <c r="J79" s="39"/>
      <c r="K79" s="40"/>
    </row>
    <row r="83" spans="2:12" s="6" customFormat="1" ht="7.5" customHeight="1">
      <c r="B83" s="41"/>
      <c r="C83" s="42"/>
      <c r="D83" s="42"/>
      <c r="E83" s="42"/>
      <c r="F83" s="42"/>
      <c r="G83" s="42"/>
      <c r="H83" s="42"/>
      <c r="I83" s="104"/>
      <c r="J83" s="42"/>
      <c r="K83" s="42"/>
      <c r="L83" s="43"/>
    </row>
    <row r="84" spans="2:12" s="6" customFormat="1" ht="37.5" customHeight="1">
      <c r="B84" s="23"/>
      <c r="C84" s="12" t="s">
        <v>671</v>
      </c>
      <c r="D84" s="24"/>
      <c r="E84" s="24"/>
      <c r="F84" s="24"/>
      <c r="G84" s="24"/>
      <c r="H84" s="24"/>
      <c r="J84" s="24"/>
      <c r="K84" s="24"/>
      <c r="L84" s="43"/>
    </row>
    <row r="85" spans="2:12" s="6" customFormat="1" ht="7.5" customHeight="1">
      <c r="B85" s="23"/>
      <c r="C85" s="24"/>
      <c r="D85" s="24"/>
      <c r="E85" s="24"/>
      <c r="F85" s="24"/>
      <c r="G85" s="24"/>
      <c r="H85" s="24"/>
      <c r="J85" s="24"/>
      <c r="K85" s="24"/>
      <c r="L85" s="43"/>
    </row>
    <row r="86" spans="2:12" s="6" customFormat="1" ht="15" customHeight="1">
      <c r="B86" s="23"/>
      <c r="C86" s="19" t="s">
        <v>570</v>
      </c>
      <c r="D86" s="24"/>
      <c r="E86" s="24"/>
      <c r="F86" s="24"/>
      <c r="G86" s="24"/>
      <c r="H86" s="24"/>
      <c r="J86" s="24"/>
      <c r="K86" s="24"/>
      <c r="L86" s="43"/>
    </row>
    <row r="87" spans="2:12" s="6" customFormat="1" ht="16.5" customHeight="1">
      <c r="B87" s="23"/>
      <c r="C87" s="24"/>
      <c r="D87" s="24"/>
      <c r="E87" s="235" t="str">
        <f>$E$7</f>
        <v>Karlovy Vary, Divadlo Husovka</v>
      </c>
      <c r="F87" s="210"/>
      <c r="G87" s="210"/>
      <c r="H87" s="210"/>
      <c r="J87" s="24"/>
      <c r="K87" s="24"/>
      <c r="L87" s="43"/>
    </row>
    <row r="88" spans="2:12" s="6" customFormat="1" ht="15" customHeight="1">
      <c r="B88" s="23"/>
      <c r="C88" s="19" t="s">
        <v>642</v>
      </c>
      <c r="D88" s="24"/>
      <c r="E88" s="24"/>
      <c r="F88" s="24"/>
      <c r="G88" s="24"/>
      <c r="H88" s="24"/>
      <c r="J88" s="24"/>
      <c r="K88" s="24"/>
      <c r="L88" s="43"/>
    </row>
    <row r="89" spans="2:12" s="6" customFormat="1" ht="19.5" customHeight="1">
      <c r="B89" s="23"/>
      <c r="C89" s="24"/>
      <c r="D89" s="24"/>
      <c r="E89" s="218" t="str">
        <f>$E$9</f>
        <v>01 - Stavební úpravy a opravy vnější - Obnova fasády a odvlhčení základů</v>
      </c>
      <c r="F89" s="210"/>
      <c r="G89" s="210"/>
      <c r="H89" s="210"/>
      <c r="J89" s="24"/>
      <c r="K89" s="24"/>
      <c r="L89" s="43"/>
    </row>
    <row r="90" spans="2:12" s="6" customFormat="1" ht="7.5" customHeight="1">
      <c r="B90" s="23"/>
      <c r="C90" s="24"/>
      <c r="D90" s="24"/>
      <c r="E90" s="24"/>
      <c r="F90" s="24"/>
      <c r="G90" s="24"/>
      <c r="H90" s="24"/>
      <c r="J90" s="24"/>
      <c r="K90" s="24"/>
      <c r="L90" s="43"/>
    </row>
    <row r="91" spans="2:12" s="6" customFormat="1" ht="18.75" customHeight="1">
      <c r="B91" s="23"/>
      <c r="C91" s="19" t="s">
        <v>576</v>
      </c>
      <c r="D91" s="24"/>
      <c r="E91" s="24"/>
      <c r="F91" s="17" t="str">
        <f>$F$12</f>
        <v>Karlovy Vary</v>
      </c>
      <c r="G91" s="24"/>
      <c r="H91" s="24"/>
      <c r="I91" s="88" t="s">
        <v>578</v>
      </c>
      <c r="J91" s="52" t="str">
        <f>IF($J$12="","",$J$12)</f>
        <v>21.10.2014</v>
      </c>
      <c r="K91" s="24"/>
      <c r="L91" s="43"/>
    </row>
    <row r="92" spans="2:12" s="6" customFormat="1" ht="7.5" customHeight="1">
      <c r="B92" s="23"/>
      <c r="C92" s="24"/>
      <c r="D92" s="24"/>
      <c r="E92" s="24"/>
      <c r="F92" s="24"/>
      <c r="G92" s="24"/>
      <c r="H92" s="24"/>
      <c r="J92" s="24"/>
      <c r="K92" s="24"/>
      <c r="L92" s="43"/>
    </row>
    <row r="93" spans="2:12" s="6" customFormat="1" ht="15.75" customHeight="1">
      <c r="B93" s="23"/>
      <c r="C93" s="19" t="s">
        <v>582</v>
      </c>
      <c r="D93" s="24"/>
      <c r="E93" s="24"/>
      <c r="F93" s="17" t="str">
        <f>$E$15</f>
        <v>Město Karlovy Vary</v>
      </c>
      <c r="G93" s="24"/>
      <c r="H93" s="24"/>
      <c r="I93" s="88" t="s">
        <v>588</v>
      </c>
      <c r="J93" s="17" t="str">
        <f>$E$21</f>
        <v>G.PROJEKT - Ing. Roman Gajdoš</v>
      </c>
      <c r="K93" s="24"/>
      <c r="L93" s="43"/>
    </row>
    <row r="94" spans="2:12" s="6" customFormat="1" ht="15" customHeight="1">
      <c r="B94" s="23"/>
      <c r="C94" s="19" t="s">
        <v>586</v>
      </c>
      <c r="D94" s="24"/>
      <c r="E94" s="24"/>
      <c r="F94" s="17">
        <f>IF($E$18="","",$E$18)</f>
      </c>
      <c r="G94" s="24"/>
      <c r="H94" s="24"/>
      <c r="J94" s="24"/>
      <c r="K94" s="24"/>
      <c r="L94" s="43"/>
    </row>
    <row r="95" spans="2:12" s="6" customFormat="1" ht="11.25" customHeight="1">
      <c r="B95" s="23"/>
      <c r="C95" s="24"/>
      <c r="D95" s="24"/>
      <c r="E95" s="24"/>
      <c r="F95" s="24"/>
      <c r="G95" s="24"/>
      <c r="H95" s="24"/>
      <c r="J95" s="24"/>
      <c r="K95" s="24"/>
      <c r="L95" s="43"/>
    </row>
    <row r="96" spans="2:20" s="122" customFormat="1" ht="30" customHeight="1">
      <c r="B96" s="123"/>
      <c r="C96" s="124" t="s">
        <v>672</v>
      </c>
      <c r="D96" s="125" t="s">
        <v>610</v>
      </c>
      <c r="E96" s="125" t="s">
        <v>606</v>
      </c>
      <c r="F96" s="125" t="s">
        <v>673</v>
      </c>
      <c r="G96" s="125" t="s">
        <v>674</v>
      </c>
      <c r="H96" s="125" t="s">
        <v>675</v>
      </c>
      <c r="I96" s="126" t="s">
        <v>676</v>
      </c>
      <c r="J96" s="125" t="s">
        <v>677</v>
      </c>
      <c r="K96" s="127" t="s">
        <v>678</v>
      </c>
      <c r="L96" s="128"/>
      <c r="M96" s="59" t="s">
        <v>679</v>
      </c>
      <c r="N96" s="60" t="s">
        <v>595</v>
      </c>
      <c r="O96" s="60" t="s">
        <v>680</v>
      </c>
      <c r="P96" s="60" t="s">
        <v>681</v>
      </c>
      <c r="Q96" s="60" t="s">
        <v>682</v>
      </c>
      <c r="R96" s="60" t="s">
        <v>683</v>
      </c>
      <c r="S96" s="60" t="s">
        <v>684</v>
      </c>
      <c r="T96" s="61" t="s">
        <v>685</v>
      </c>
    </row>
    <row r="97" spans="2:63" s="6" customFormat="1" ht="30" customHeight="1">
      <c r="B97" s="23"/>
      <c r="C97" s="66" t="s">
        <v>648</v>
      </c>
      <c r="D97" s="24"/>
      <c r="E97" s="24"/>
      <c r="F97" s="24"/>
      <c r="G97" s="24"/>
      <c r="H97" s="24"/>
      <c r="J97" s="129">
        <f>$BK$97</f>
        <v>0</v>
      </c>
      <c r="K97" s="24"/>
      <c r="L97" s="43"/>
      <c r="M97" s="63"/>
      <c r="N97" s="64"/>
      <c r="O97" s="64"/>
      <c r="P97" s="130">
        <f>$P$98+$P$528</f>
        <v>0</v>
      </c>
      <c r="Q97" s="64"/>
      <c r="R97" s="130">
        <f>$R$98+$R$528</f>
        <v>436.14306242235006</v>
      </c>
      <c r="S97" s="64"/>
      <c r="T97" s="131">
        <f>$T$98+$T$528</f>
        <v>113.5420498</v>
      </c>
      <c r="AT97" s="6" t="s">
        <v>624</v>
      </c>
      <c r="AU97" s="6" t="s">
        <v>649</v>
      </c>
      <c r="BK97" s="132">
        <f>$BK$98+$BK$528</f>
        <v>0</v>
      </c>
    </row>
    <row r="98" spans="2:63" s="133" customFormat="1" ht="37.5" customHeight="1">
      <c r="B98" s="134"/>
      <c r="C98" s="135"/>
      <c r="D98" s="136" t="s">
        <v>624</v>
      </c>
      <c r="E98" s="137" t="s">
        <v>686</v>
      </c>
      <c r="F98" s="137" t="s">
        <v>687</v>
      </c>
      <c r="G98" s="135"/>
      <c r="H98" s="135"/>
      <c r="J98" s="138">
        <f>$BK$98</f>
        <v>0</v>
      </c>
      <c r="K98" s="135"/>
      <c r="L98" s="139"/>
      <c r="M98" s="140"/>
      <c r="N98" s="135"/>
      <c r="O98" s="135"/>
      <c r="P98" s="141">
        <f>$P$99+$P$181+$P$221+$P$242+$P$325+$P$405+$P$493+$P$525</f>
        <v>0</v>
      </c>
      <c r="Q98" s="135"/>
      <c r="R98" s="141">
        <f>$R$99+$R$181+$R$221+$R$242+$R$325+$R$405+$R$493+$R$525</f>
        <v>434.93108204488004</v>
      </c>
      <c r="S98" s="135"/>
      <c r="T98" s="142">
        <f>$T$99+$T$181+$T$221+$T$242+$T$325+$T$405+$T$493+$T$525</f>
        <v>112.303571</v>
      </c>
      <c r="AR98" s="143" t="s">
        <v>575</v>
      </c>
      <c r="AT98" s="143" t="s">
        <v>624</v>
      </c>
      <c r="AU98" s="143" t="s">
        <v>625</v>
      </c>
      <c r="AY98" s="143" t="s">
        <v>688</v>
      </c>
      <c r="BK98" s="144">
        <f>$BK$99+$BK$181+$BK$221+$BK$242+$BK$325+$BK$405+$BK$493+$BK$525</f>
        <v>0</v>
      </c>
    </row>
    <row r="99" spans="2:63" s="133" customFormat="1" ht="21" customHeight="1">
      <c r="B99" s="134"/>
      <c r="C99" s="135"/>
      <c r="D99" s="136" t="s">
        <v>624</v>
      </c>
      <c r="E99" s="145" t="s">
        <v>575</v>
      </c>
      <c r="F99" s="145" t="s">
        <v>689</v>
      </c>
      <c r="G99" s="135"/>
      <c r="H99" s="135"/>
      <c r="J99" s="146">
        <f>$BK$99</f>
        <v>0</v>
      </c>
      <c r="K99" s="135"/>
      <c r="L99" s="139"/>
      <c r="M99" s="140"/>
      <c r="N99" s="135"/>
      <c r="O99" s="135"/>
      <c r="P99" s="141">
        <f>SUM($P$100:$P$180)</f>
        <v>0</v>
      </c>
      <c r="Q99" s="135"/>
      <c r="R99" s="141">
        <f>SUM($R$100:$R$180)</f>
        <v>112.27839877788</v>
      </c>
      <c r="S99" s="135"/>
      <c r="T99" s="142">
        <f>SUM($T$100:$T$180)</f>
        <v>0</v>
      </c>
      <c r="AR99" s="143" t="s">
        <v>575</v>
      </c>
      <c r="AT99" s="143" t="s">
        <v>624</v>
      </c>
      <c r="AU99" s="143" t="s">
        <v>575</v>
      </c>
      <c r="AY99" s="143" t="s">
        <v>688</v>
      </c>
      <c r="BK99" s="144">
        <f>SUM($BK$100:$BK$180)</f>
        <v>0</v>
      </c>
    </row>
    <row r="100" spans="2:65" s="6" customFormat="1" ht="15.75" customHeight="1">
      <c r="B100" s="23"/>
      <c r="C100" s="147" t="s">
        <v>575</v>
      </c>
      <c r="D100" s="147" t="s">
        <v>690</v>
      </c>
      <c r="E100" s="148" t="s">
        <v>691</v>
      </c>
      <c r="F100" s="149" t="s">
        <v>692</v>
      </c>
      <c r="G100" s="150" t="s">
        <v>693</v>
      </c>
      <c r="H100" s="151">
        <v>44</v>
      </c>
      <c r="I100" s="152"/>
      <c r="J100" s="153">
        <f>ROUND($I$100*$H$100,2)</f>
        <v>0</v>
      </c>
      <c r="K100" s="149" t="s">
        <v>694</v>
      </c>
      <c r="L100" s="43"/>
      <c r="M100" s="154"/>
      <c r="N100" s="155" t="s">
        <v>596</v>
      </c>
      <c r="O100" s="24"/>
      <c r="P100" s="24"/>
      <c r="Q100" s="156">
        <v>0</v>
      </c>
      <c r="R100" s="156">
        <f>$Q$100*$H$100</f>
        <v>0</v>
      </c>
      <c r="S100" s="156">
        <v>0</v>
      </c>
      <c r="T100" s="157">
        <f>$S$100*$H$100</f>
        <v>0</v>
      </c>
      <c r="AR100" s="89" t="s">
        <v>695</v>
      </c>
      <c r="AT100" s="89" t="s">
        <v>690</v>
      </c>
      <c r="AU100" s="89" t="s">
        <v>633</v>
      </c>
      <c r="AY100" s="6" t="s">
        <v>688</v>
      </c>
      <c r="BE100" s="158">
        <f>IF($N$100="základní",$J$100,0)</f>
        <v>0</v>
      </c>
      <c r="BF100" s="158">
        <f>IF($N$100="snížená",$J$100,0)</f>
        <v>0</v>
      </c>
      <c r="BG100" s="158">
        <f>IF($N$100="zákl. přenesená",$J$100,0)</f>
        <v>0</v>
      </c>
      <c r="BH100" s="158">
        <f>IF($N$100="sníž. přenesená",$J$100,0)</f>
        <v>0</v>
      </c>
      <c r="BI100" s="158">
        <f>IF($N$100="nulová",$J$100,0)</f>
        <v>0</v>
      </c>
      <c r="BJ100" s="89" t="s">
        <v>575</v>
      </c>
      <c r="BK100" s="158">
        <f>ROUND($I$100*$H$100,2)</f>
        <v>0</v>
      </c>
      <c r="BL100" s="89" t="s">
        <v>695</v>
      </c>
      <c r="BM100" s="89" t="s">
        <v>696</v>
      </c>
    </row>
    <row r="101" spans="2:47" s="6" customFormat="1" ht="16.5" customHeight="1">
      <c r="B101" s="23"/>
      <c r="C101" s="24"/>
      <c r="D101" s="159" t="s">
        <v>697</v>
      </c>
      <c r="E101" s="24"/>
      <c r="F101" s="160" t="s">
        <v>698</v>
      </c>
      <c r="G101" s="24"/>
      <c r="H101" s="24"/>
      <c r="J101" s="24"/>
      <c r="K101" s="24"/>
      <c r="L101" s="43"/>
      <c r="M101" s="56"/>
      <c r="N101" s="24"/>
      <c r="O101" s="24"/>
      <c r="P101" s="24"/>
      <c r="Q101" s="24"/>
      <c r="R101" s="24"/>
      <c r="S101" s="24"/>
      <c r="T101" s="57"/>
      <c r="AT101" s="6" t="s">
        <v>697</v>
      </c>
      <c r="AU101" s="6" t="s">
        <v>633</v>
      </c>
    </row>
    <row r="102" spans="2:51" s="6" customFormat="1" ht="15.75" customHeight="1">
      <c r="B102" s="161"/>
      <c r="C102" s="162"/>
      <c r="D102" s="163" t="s">
        <v>699</v>
      </c>
      <c r="E102" s="164"/>
      <c r="F102" s="165" t="s">
        <v>700</v>
      </c>
      <c r="G102" s="162"/>
      <c r="H102" s="166">
        <v>44</v>
      </c>
      <c r="J102" s="162"/>
      <c r="K102" s="162"/>
      <c r="L102" s="167"/>
      <c r="M102" s="168"/>
      <c r="N102" s="162"/>
      <c r="O102" s="162"/>
      <c r="P102" s="162"/>
      <c r="Q102" s="162"/>
      <c r="R102" s="162"/>
      <c r="S102" s="162"/>
      <c r="T102" s="169"/>
      <c r="AT102" s="170" t="s">
        <v>699</v>
      </c>
      <c r="AU102" s="170" t="s">
        <v>633</v>
      </c>
      <c r="AV102" s="171" t="s">
        <v>633</v>
      </c>
      <c r="AW102" s="171" t="s">
        <v>649</v>
      </c>
      <c r="AX102" s="171" t="s">
        <v>625</v>
      </c>
      <c r="AY102" s="170" t="s">
        <v>688</v>
      </c>
    </row>
    <row r="103" spans="2:65" s="6" customFormat="1" ht="15.75" customHeight="1">
      <c r="B103" s="23"/>
      <c r="C103" s="147" t="s">
        <v>633</v>
      </c>
      <c r="D103" s="147" t="s">
        <v>690</v>
      </c>
      <c r="E103" s="148" t="s">
        <v>701</v>
      </c>
      <c r="F103" s="149" t="s">
        <v>702</v>
      </c>
      <c r="G103" s="150" t="s">
        <v>703</v>
      </c>
      <c r="H103" s="151">
        <v>48.3</v>
      </c>
      <c r="I103" s="152"/>
      <c r="J103" s="153">
        <f>ROUND($I$103*$H$103,2)</f>
        <v>0</v>
      </c>
      <c r="K103" s="149" t="s">
        <v>704</v>
      </c>
      <c r="L103" s="43"/>
      <c r="M103" s="154"/>
      <c r="N103" s="155" t="s">
        <v>596</v>
      </c>
      <c r="O103" s="24"/>
      <c r="P103" s="24"/>
      <c r="Q103" s="156">
        <v>0.0071217</v>
      </c>
      <c r="R103" s="156">
        <f>$Q$103*$H$103</f>
        <v>0.34397810999999995</v>
      </c>
      <c r="S103" s="156">
        <v>0</v>
      </c>
      <c r="T103" s="157">
        <f>$S$103*$H$103</f>
        <v>0</v>
      </c>
      <c r="AR103" s="89" t="s">
        <v>695</v>
      </c>
      <c r="AT103" s="89" t="s">
        <v>690</v>
      </c>
      <c r="AU103" s="89" t="s">
        <v>633</v>
      </c>
      <c r="AY103" s="6" t="s">
        <v>688</v>
      </c>
      <c r="BE103" s="158">
        <f>IF($N$103="základní",$J$103,0)</f>
        <v>0</v>
      </c>
      <c r="BF103" s="158">
        <f>IF($N$103="snížená",$J$103,0)</f>
        <v>0</v>
      </c>
      <c r="BG103" s="158">
        <f>IF($N$103="zákl. přenesená",$J$103,0)</f>
        <v>0</v>
      </c>
      <c r="BH103" s="158">
        <f>IF($N$103="sníž. přenesená",$J$103,0)</f>
        <v>0</v>
      </c>
      <c r="BI103" s="158">
        <f>IF($N$103="nulová",$J$103,0)</f>
        <v>0</v>
      </c>
      <c r="BJ103" s="89" t="s">
        <v>575</v>
      </c>
      <c r="BK103" s="158">
        <f>ROUND($I$103*$H$103,2)</f>
        <v>0</v>
      </c>
      <c r="BL103" s="89" t="s">
        <v>695</v>
      </c>
      <c r="BM103" s="89" t="s">
        <v>705</v>
      </c>
    </row>
    <row r="104" spans="2:47" s="6" customFormat="1" ht="38.25" customHeight="1">
      <c r="B104" s="23"/>
      <c r="C104" s="24"/>
      <c r="D104" s="159" t="s">
        <v>697</v>
      </c>
      <c r="E104" s="24"/>
      <c r="F104" s="160" t="s">
        <v>706</v>
      </c>
      <c r="G104" s="24"/>
      <c r="H104" s="24"/>
      <c r="J104" s="24"/>
      <c r="K104" s="24"/>
      <c r="L104" s="43"/>
      <c r="M104" s="56"/>
      <c r="N104" s="24"/>
      <c r="O104" s="24"/>
      <c r="P104" s="24"/>
      <c r="Q104" s="24"/>
      <c r="R104" s="24"/>
      <c r="S104" s="24"/>
      <c r="T104" s="57"/>
      <c r="AT104" s="6" t="s">
        <v>697</v>
      </c>
      <c r="AU104" s="6" t="s">
        <v>633</v>
      </c>
    </row>
    <row r="105" spans="2:65" s="6" customFormat="1" ht="15.75" customHeight="1">
      <c r="B105" s="23"/>
      <c r="C105" s="147" t="s">
        <v>707</v>
      </c>
      <c r="D105" s="147" t="s">
        <v>690</v>
      </c>
      <c r="E105" s="148" t="s">
        <v>708</v>
      </c>
      <c r="F105" s="149" t="s">
        <v>709</v>
      </c>
      <c r="G105" s="150" t="s">
        <v>703</v>
      </c>
      <c r="H105" s="151">
        <v>48.3</v>
      </c>
      <c r="I105" s="152"/>
      <c r="J105" s="153">
        <f>ROUND($I$105*$H$105,2)</f>
        <v>0</v>
      </c>
      <c r="K105" s="149" t="s">
        <v>704</v>
      </c>
      <c r="L105" s="43"/>
      <c r="M105" s="154"/>
      <c r="N105" s="155" t="s">
        <v>596</v>
      </c>
      <c r="O105" s="24"/>
      <c r="P105" s="24"/>
      <c r="Q105" s="156">
        <v>0.0589717</v>
      </c>
      <c r="R105" s="156">
        <f>$Q$105*$H$105</f>
        <v>2.84833311</v>
      </c>
      <c r="S105" s="156">
        <v>0</v>
      </c>
      <c r="T105" s="157">
        <f>$S$105*$H$105</f>
        <v>0</v>
      </c>
      <c r="AR105" s="89" t="s">
        <v>695</v>
      </c>
      <c r="AT105" s="89" t="s">
        <v>690</v>
      </c>
      <c r="AU105" s="89" t="s">
        <v>633</v>
      </c>
      <c r="AY105" s="6" t="s">
        <v>688</v>
      </c>
      <c r="BE105" s="158">
        <f>IF($N$105="základní",$J$105,0)</f>
        <v>0</v>
      </c>
      <c r="BF105" s="158">
        <f>IF($N$105="snížená",$J$105,0)</f>
        <v>0</v>
      </c>
      <c r="BG105" s="158">
        <f>IF($N$105="zákl. přenesená",$J$105,0)</f>
        <v>0</v>
      </c>
      <c r="BH105" s="158">
        <f>IF($N$105="sníž. přenesená",$J$105,0)</f>
        <v>0</v>
      </c>
      <c r="BI105" s="158">
        <f>IF($N$105="nulová",$J$105,0)</f>
        <v>0</v>
      </c>
      <c r="BJ105" s="89" t="s">
        <v>575</v>
      </c>
      <c r="BK105" s="158">
        <f>ROUND($I$105*$H$105,2)</f>
        <v>0</v>
      </c>
      <c r="BL105" s="89" t="s">
        <v>695</v>
      </c>
      <c r="BM105" s="89" t="s">
        <v>710</v>
      </c>
    </row>
    <row r="106" spans="2:47" s="6" customFormat="1" ht="38.25" customHeight="1">
      <c r="B106" s="23"/>
      <c r="C106" s="24"/>
      <c r="D106" s="159" t="s">
        <v>697</v>
      </c>
      <c r="E106" s="24"/>
      <c r="F106" s="160" t="s">
        <v>711</v>
      </c>
      <c r="G106" s="24"/>
      <c r="H106" s="24"/>
      <c r="J106" s="24"/>
      <c r="K106" s="24"/>
      <c r="L106" s="43"/>
      <c r="M106" s="56"/>
      <c r="N106" s="24"/>
      <c r="O106" s="24"/>
      <c r="P106" s="24"/>
      <c r="Q106" s="24"/>
      <c r="R106" s="24"/>
      <c r="S106" s="24"/>
      <c r="T106" s="57"/>
      <c r="AT106" s="6" t="s">
        <v>697</v>
      </c>
      <c r="AU106" s="6" t="s">
        <v>633</v>
      </c>
    </row>
    <row r="107" spans="2:51" s="6" customFormat="1" ht="15.75" customHeight="1">
      <c r="B107" s="172"/>
      <c r="C107" s="173"/>
      <c r="D107" s="163" t="s">
        <v>699</v>
      </c>
      <c r="E107" s="174"/>
      <c r="F107" s="175" t="s">
        <v>712</v>
      </c>
      <c r="G107" s="173"/>
      <c r="H107" s="174"/>
      <c r="J107" s="173"/>
      <c r="K107" s="173"/>
      <c r="L107" s="176"/>
      <c r="M107" s="177"/>
      <c r="N107" s="173"/>
      <c r="O107" s="173"/>
      <c r="P107" s="173"/>
      <c r="Q107" s="173"/>
      <c r="R107" s="173"/>
      <c r="S107" s="173"/>
      <c r="T107" s="178"/>
      <c r="AT107" s="179" t="s">
        <v>699</v>
      </c>
      <c r="AU107" s="179" t="s">
        <v>633</v>
      </c>
      <c r="AV107" s="180" t="s">
        <v>575</v>
      </c>
      <c r="AW107" s="180" t="s">
        <v>649</v>
      </c>
      <c r="AX107" s="180" t="s">
        <v>625</v>
      </c>
      <c r="AY107" s="179" t="s">
        <v>688</v>
      </c>
    </row>
    <row r="108" spans="2:51" s="6" customFormat="1" ht="15.75" customHeight="1">
      <c r="B108" s="161"/>
      <c r="C108" s="162"/>
      <c r="D108" s="163" t="s">
        <v>699</v>
      </c>
      <c r="E108" s="164"/>
      <c r="F108" s="165" t="s">
        <v>713</v>
      </c>
      <c r="G108" s="162"/>
      <c r="H108" s="166">
        <v>22.5</v>
      </c>
      <c r="J108" s="162"/>
      <c r="K108" s="162"/>
      <c r="L108" s="167"/>
      <c r="M108" s="168"/>
      <c r="N108" s="162"/>
      <c r="O108" s="162"/>
      <c r="P108" s="162"/>
      <c r="Q108" s="162"/>
      <c r="R108" s="162"/>
      <c r="S108" s="162"/>
      <c r="T108" s="169"/>
      <c r="AT108" s="170" t="s">
        <v>699</v>
      </c>
      <c r="AU108" s="170" t="s">
        <v>633</v>
      </c>
      <c r="AV108" s="171" t="s">
        <v>633</v>
      </c>
      <c r="AW108" s="171" t="s">
        <v>649</v>
      </c>
      <c r="AX108" s="171" t="s">
        <v>625</v>
      </c>
      <c r="AY108" s="170" t="s">
        <v>688</v>
      </c>
    </row>
    <row r="109" spans="2:51" s="6" customFormat="1" ht="15.75" customHeight="1">
      <c r="B109" s="172"/>
      <c r="C109" s="173"/>
      <c r="D109" s="163" t="s">
        <v>699</v>
      </c>
      <c r="E109" s="174"/>
      <c r="F109" s="175" t="s">
        <v>714</v>
      </c>
      <c r="G109" s="173"/>
      <c r="H109" s="174"/>
      <c r="J109" s="173"/>
      <c r="K109" s="173"/>
      <c r="L109" s="176"/>
      <c r="M109" s="177"/>
      <c r="N109" s="173"/>
      <c r="O109" s="173"/>
      <c r="P109" s="173"/>
      <c r="Q109" s="173"/>
      <c r="R109" s="173"/>
      <c r="S109" s="173"/>
      <c r="T109" s="178"/>
      <c r="AT109" s="179" t="s">
        <v>699</v>
      </c>
      <c r="AU109" s="179" t="s">
        <v>633</v>
      </c>
      <c r="AV109" s="180" t="s">
        <v>575</v>
      </c>
      <c r="AW109" s="180" t="s">
        <v>649</v>
      </c>
      <c r="AX109" s="180" t="s">
        <v>625</v>
      </c>
      <c r="AY109" s="179" t="s">
        <v>688</v>
      </c>
    </row>
    <row r="110" spans="2:51" s="6" customFormat="1" ht="15.75" customHeight="1">
      <c r="B110" s="161"/>
      <c r="C110" s="162"/>
      <c r="D110" s="163" t="s">
        <v>699</v>
      </c>
      <c r="E110" s="164"/>
      <c r="F110" s="165" t="s">
        <v>715</v>
      </c>
      <c r="G110" s="162"/>
      <c r="H110" s="166">
        <v>25.8</v>
      </c>
      <c r="J110" s="162"/>
      <c r="K110" s="162"/>
      <c r="L110" s="167"/>
      <c r="M110" s="168"/>
      <c r="N110" s="162"/>
      <c r="O110" s="162"/>
      <c r="P110" s="162"/>
      <c r="Q110" s="162"/>
      <c r="R110" s="162"/>
      <c r="S110" s="162"/>
      <c r="T110" s="169"/>
      <c r="AT110" s="170" t="s">
        <v>699</v>
      </c>
      <c r="AU110" s="170" t="s">
        <v>633</v>
      </c>
      <c r="AV110" s="171" t="s">
        <v>633</v>
      </c>
      <c r="AW110" s="171" t="s">
        <v>649</v>
      </c>
      <c r="AX110" s="171" t="s">
        <v>625</v>
      </c>
      <c r="AY110" s="170" t="s">
        <v>688</v>
      </c>
    </row>
    <row r="111" spans="2:65" s="6" customFormat="1" ht="15.75" customHeight="1">
      <c r="B111" s="23"/>
      <c r="C111" s="147" t="s">
        <v>695</v>
      </c>
      <c r="D111" s="147" t="s">
        <v>690</v>
      </c>
      <c r="E111" s="148" t="s">
        <v>716</v>
      </c>
      <c r="F111" s="149" t="s">
        <v>717</v>
      </c>
      <c r="G111" s="150" t="s">
        <v>718</v>
      </c>
      <c r="H111" s="151">
        <v>147.924</v>
      </c>
      <c r="I111" s="152"/>
      <c r="J111" s="153">
        <f>ROUND($I$111*$H$111,2)</f>
        <v>0</v>
      </c>
      <c r="K111" s="149" t="s">
        <v>704</v>
      </c>
      <c r="L111" s="43"/>
      <c r="M111" s="154"/>
      <c r="N111" s="155" t="s">
        <v>596</v>
      </c>
      <c r="O111" s="24"/>
      <c r="P111" s="24"/>
      <c r="Q111" s="156">
        <v>0</v>
      </c>
      <c r="R111" s="156">
        <f>$Q$111*$H$111</f>
        <v>0</v>
      </c>
      <c r="S111" s="156">
        <v>0</v>
      </c>
      <c r="T111" s="157">
        <f>$S$111*$H$111</f>
        <v>0</v>
      </c>
      <c r="AR111" s="89" t="s">
        <v>695</v>
      </c>
      <c r="AT111" s="89" t="s">
        <v>690</v>
      </c>
      <c r="AU111" s="89" t="s">
        <v>633</v>
      </c>
      <c r="AY111" s="6" t="s">
        <v>688</v>
      </c>
      <c r="BE111" s="158">
        <f>IF($N$111="základní",$J$111,0)</f>
        <v>0</v>
      </c>
      <c r="BF111" s="158">
        <f>IF($N$111="snížená",$J$111,0)</f>
        <v>0</v>
      </c>
      <c r="BG111" s="158">
        <f>IF($N$111="zákl. přenesená",$J$111,0)</f>
        <v>0</v>
      </c>
      <c r="BH111" s="158">
        <f>IF($N$111="sníž. přenesená",$J$111,0)</f>
        <v>0</v>
      </c>
      <c r="BI111" s="158">
        <f>IF($N$111="nulová",$J$111,0)</f>
        <v>0</v>
      </c>
      <c r="BJ111" s="89" t="s">
        <v>575</v>
      </c>
      <c r="BK111" s="158">
        <f>ROUND($I$111*$H$111,2)</f>
        <v>0</v>
      </c>
      <c r="BL111" s="89" t="s">
        <v>695</v>
      </c>
      <c r="BM111" s="89" t="s">
        <v>719</v>
      </c>
    </row>
    <row r="112" spans="2:47" s="6" customFormat="1" ht="16.5" customHeight="1">
      <c r="B112" s="23"/>
      <c r="C112" s="24"/>
      <c r="D112" s="159" t="s">
        <v>697</v>
      </c>
      <c r="E112" s="24"/>
      <c r="F112" s="160" t="s">
        <v>720</v>
      </c>
      <c r="G112" s="24"/>
      <c r="H112" s="24"/>
      <c r="J112" s="24"/>
      <c r="K112" s="24"/>
      <c r="L112" s="43"/>
      <c r="M112" s="56"/>
      <c r="N112" s="24"/>
      <c r="O112" s="24"/>
      <c r="P112" s="24"/>
      <c r="Q112" s="24"/>
      <c r="R112" s="24"/>
      <c r="S112" s="24"/>
      <c r="T112" s="57"/>
      <c r="AT112" s="6" t="s">
        <v>697</v>
      </c>
      <c r="AU112" s="6" t="s">
        <v>633</v>
      </c>
    </row>
    <row r="113" spans="2:51" s="6" customFormat="1" ht="15.75" customHeight="1">
      <c r="B113" s="172"/>
      <c r="C113" s="173"/>
      <c r="D113" s="163" t="s">
        <v>699</v>
      </c>
      <c r="E113" s="174"/>
      <c r="F113" s="175" t="s">
        <v>712</v>
      </c>
      <c r="G113" s="173"/>
      <c r="H113" s="174"/>
      <c r="J113" s="173"/>
      <c r="K113" s="173"/>
      <c r="L113" s="176"/>
      <c r="M113" s="177"/>
      <c r="N113" s="173"/>
      <c r="O113" s="173"/>
      <c r="P113" s="173"/>
      <c r="Q113" s="173"/>
      <c r="R113" s="173"/>
      <c r="S113" s="173"/>
      <c r="T113" s="178"/>
      <c r="AT113" s="179" t="s">
        <v>699</v>
      </c>
      <c r="AU113" s="179" t="s">
        <v>633</v>
      </c>
      <c r="AV113" s="180" t="s">
        <v>575</v>
      </c>
      <c r="AW113" s="180" t="s">
        <v>649</v>
      </c>
      <c r="AX113" s="180" t="s">
        <v>625</v>
      </c>
      <c r="AY113" s="179" t="s">
        <v>688</v>
      </c>
    </row>
    <row r="114" spans="2:51" s="6" customFormat="1" ht="15.75" customHeight="1">
      <c r="B114" s="161"/>
      <c r="C114" s="162"/>
      <c r="D114" s="163" t="s">
        <v>699</v>
      </c>
      <c r="E114" s="164"/>
      <c r="F114" s="165" t="s">
        <v>721</v>
      </c>
      <c r="G114" s="162"/>
      <c r="H114" s="166">
        <v>89.1</v>
      </c>
      <c r="J114" s="162"/>
      <c r="K114" s="162"/>
      <c r="L114" s="167"/>
      <c r="M114" s="168"/>
      <c r="N114" s="162"/>
      <c r="O114" s="162"/>
      <c r="P114" s="162"/>
      <c r="Q114" s="162"/>
      <c r="R114" s="162"/>
      <c r="S114" s="162"/>
      <c r="T114" s="169"/>
      <c r="AT114" s="170" t="s">
        <v>699</v>
      </c>
      <c r="AU114" s="170" t="s">
        <v>633</v>
      </c>
      <c r="AV114" s="171" t="s">
        <v>633</v>
      </c>
      <c r="AW114" s="171" t="s">
        <v>649</v>
      </c>
      <c r="AX114" s="171" t="s">
        <v>625</v>
      </c>
      <c r="AY114" s="170" t="s">
        <v>688</v>
      </c>
    </row>
    <row r="115" spans="2:51" s="6" customFormat="1" ht="15.75" customHeight="1">
      <c r="B115" s="172"/>
      <c r="C115" s="173"/>
      <c r="D115" s="163" t="s">
        <v>699</v>
      </c>
      <c r="E115" s="174"/>
      <c r="F115" s="175" t="s">
        <v>714</v>
      </c>
      <c r="G115" s="173"/>
      <c r="H115" s="174"/>
      <c r="J115" s="173"/>
      <c r="K115" s="173"/>
      <c r="L115" s="176"/>
      <c r="M115" s="177"/>
      <c r="N115" s="173"/>
      <c r="O115" s="173"/>
      <c r="P115" s="173"/>
      <c r="Q115" s="173"/>
      <c r="R115" s="173"/>
      <c r="S115" s="173"/>
      <c r="T115" s="178"/>
      <c r="AT115" s="179" t="s">
        <v>699</v>
      </c>
      <c r="AU115" s="179" t="s">
        <v>633</v>
      </c>
      <c r="AV115" s="180" t="s">
        <v>575</v>
      </c>
      <c r="AW115" s="180" t="s">
        <v>649</v>
      </c>
      <c r="AX115" s="180" t="s">
        <v>625</v>
      </c>
      <c r="AY115" s="179" t="s">
        <v>688</v>
      </c>
    </row>
    <row r="116" spans="2:51" s="6" customFormat="1" ht="15.75" customHeight="1">
      <c r="B116" s="161"/>
      <c r="C116" s="162"/>
      <c r="D116" s="163" t="s">
        <v>699</v>
      </c>
      <c r="E116" s="164"/>
      <c r="F116" s="165" t="s">
        <v>722</v>
      </c>
      <c r="G116" s="162"/>
      <c r="H116" s="166">
        <v>58.824</v>
      </c>
      <c r="J116" s="162"/>
      <c r="K116" s="162"/>
      <c r="L116" s="167"/>
      <c r="M116" s="168"/>
      <c r="N116" s="162"/>
      <c r="O116" s="162"/>
      <c r="P116" s="162"/>
      <c r="Q116" s="162"/>
      <c r="R116" s="162"/>
      <c r="S116" s="162"/>
      <c r="T116" s="169"/>
      <c r="AT116" s="170" t="s">
        <v>699</v>
      </c>
      <c r="AU116" s="170" t="s">
        <v>633</v>
      </c>
      <c r="AV116" s="171" t="s">
        <v>633</v>
      </c>
      <c r="AW116" s="171" t="s">
        <v>649</v>
      </c>
      <c r="AX116" s="171" t="s">
        <v>625</v>
      </c>
      <c r="AY116" s="170" t="s">
        <v>688</v>
      </c>
    </row>
    <row r="117" spans="2:65" s="6" customFormat="1" ht="15.75" customHeight="1">
      <c r="B117" s="23"/>
      <c r="C117" s="147" t="s">
        <v>723</v>
      </c>
      <c r="D117" s="147" t="s">
        <v>690</v>
      </c>
      <c r="E117" s="148" t="s">
        <v>724</v>
      </c>
      <c r="F117" s="149" t="s">
        <v>725</v>
      </c>
      <c r="G117" s="150" t="s">
        <v>718</v>
      </c>
      <c r="H117" s="151">
        <v>173.632</v>
      </c>
      <c r="I117" s="152"/>
      <c r="J117" s="153">
        <f>ROUND($I$117*$H$117,2)</f>
        <v>0</v>
      </c>
      <c r="K117" s="149" t="s">
        <v>704</v>
      </c>
      <c r="L117" s="43"/>
      <c r="M117" s="154"/>
      <c r="N117" s="155" t="s">
        <v>596</v>
      </c>
      <c r="O117" s="24"/>
      <c r="P117" s="24"/>
      <c r="Q117" s="156">
        <v>0</v>
      </c>
      <c r="R117" s="156">
        <f>$Q$117*$H$117</f>
        <v>0</v>
      </c>
      <c r="S117" s="156">
        <v>0</v>
      </c>
      <c r="T117" s="157">
        <f>$S$117*$H$117</f>
        <v>0</v>
      </c>
      <c r="AR117" s="89" t="s">
        <v>695</v>
      </c>
      <c r="AT117" s="89" t="s">
        <v>690</v>
      </c>
      <c r="AU117" s="89" t="s">
        <v>633</v>
      </c>
      <c r="AY117" s="6" t="s">
        <v>688</v>
      </c>
      <c r="BE117" s="158">
        <f>IF($N$117="základní",$J$117,0)</f>
        <v>0</v>
      </c>
      <c r="BF117" s="158">
        <f>IF($N$117="snížená",$J$117,0)</f>
        <v>0</v>
      </c>
      <c r="BG117" s="158">
        <f>IF($N$117="zákl. přenesená",$J$117,0)</f>
        <v>0</v>
      </c>
      <c r="BH117" s="158">
        <f>IF($N$117="sníž. přenesená",$J$117,0)</f>
        <v>0</v>
      </c>
      <c r="BI117" s="158">
        <f>IF($N$117="nulová",$J$117,0)</f>
        <v>0</v>
      </c>
      <c r="BJ117" s="89" t="s">
        <v>575</v>
      </c>
      <c r="BK117" s="158">
        <f>ROUND($I$117*$H$117,2)</f>
        <v>0</v>
      </c>
      <c r="BL117" s="89" t="s">
        <v>695</v>
      </c>
      <c r="BM117" s="89" t="s">
        <v>726</v>
      </c>
    </row>
    <row r="118" spans="2:47" s="6" customFormat="1" ht="27" customHeight="1">
      <c r="B118" s="23"/>
      <c r="C118" s="24"/>
      <c r="D118" s="159" t="s">
        <v>697</v>
      </c>
      <c r="E118" s="24"/>
      <c r="F118" s="160" t="s">
        <v>727</v>
      </c>
      <c r="G118" s="24"/>
      <c r="H118" s="24"/>
      <c r="J118" s="24"/>
      <c r="K118" s="24"/>
      <c r="L118" s="43"/>
      <c r="M118" s="56"/>
      <c r="N118" s="24"/>
      <c r="O118" s="24"/>
      <c r="P118" s="24"/>
      <c r="Q118" s="24"/>
      <c r="R118" s="24"/>
      <c r="S118" s="24"/>
      <c r="T118" s="57"/>
      <c r="AT118" s="6" t="s">
        <v>697</v>
      </c>
      <c r="AU118" s="6" t="s">
        <v>633</v>
      </c>
    </row>
    <row r="119" spans="2:51" s="6" customFormat="1" ht="15.75" customHeight="1">
      <c r="B119" s="172"/>
      <c r="C119" s="173"/>
      <c r="D119" s="163" t="s">
        <v>699</v>
      </c>
      <c r="E119" s="174"/>
      <c r="F119" s="175" t="s">
        <v>712</v>
      </c>
      <c r="G119" s="173"/>
      <c r="H119" s="174"/>
      <c r="J119" s="173"/>
      <c r="K119" s="173"/>
      <c r="L119" s="176"/>
      <c r="M119" s="177"/>
      <c r="N119" s="173"/>
      <c r="O119" s="173"/>
      <c r="P119" s="173"/>
      <c r="Q119" s="173"/>
      <c r="R119" s="173"/>
      <c r="S119" s="173"/>
      <c r="T119" s="178"/>
      <c r="AT119" s="179" t="s">
        <v>699</v>
      </c>
      <c r="AU119" s="179" t="s">
        <v>633</v>
      </c>
      <c r="AV119" s="180" t="s">
        <v>575</v>
      </c>
      <c r="AW119" s="180" t="s">
        <v>649</v>
      </c>
      <c r="AX119" s="180" t="s">
        <v>625</v>
      </c>
      <c r="AY119" s="179" t="s">
        <v>688</v>
      </c>
    </row>
    <row r="120" spans="2:51" s="6" customFormat="1" ht="15.75" customHeight="1">
      <c r="B120" s="161"/>
      <c r="C120" s="162"/>
      <c r="D120" s="163" t="s">
        <v>699</v>
      </c>
      <c r="E120" s="164"/>
      <c r="F120" s="165" t="s">
        <v>728</v>
      </c>
      <c r="G120" s="162"/>
      <c r="H120" s="166">
        <v>7.008</v>
      </c>
      <c r="J120" s="162"/>
      <c r="K120" s="162"/>
      <c r="L120" s="167"/>
      <c r="M120" s="168"/>
      <c r="N120" s="162"/>
      <c r="O120" s="162"/>
      <c r="P120" s="162"/>
      <c r="Q120" s="162"/>
      <c r="R120" s="162"/>
      <c r="S120" s="162"/>
      <c r="T120" s="169"/>
      <c r="AT120" s="170" t="s">
        <v>699</v>
      </c>
      <c r="AU120" s="170" t="s">
        <v>633</v>
      </c>
      <c r="AV120" s="171" t="s">
        <v>633</v>
      </c>
      <c r="AW120" s="171" t="s">
        <v>649</v>
      </c>
      <c r="AX120" s="171" t="s">
        <v>625</v>
      </c>
      <c r="AY120" s="170" t="s">
        <v>688</v>
      </c>
    </row>
    <row r="121" spans="2:51" s="6" customFormat="1" ht="15.75" customHeight="1">
      <c r="B121" s="161"/>
      <c r="C121" s="162"/>
      <c r="D121" s="163" t="s">
        <v>699</v>
      </c>
      <c r="E121" s="164"/>
      <c r="F121" s="165" t="s">
        <v>729</v>
      </c>
      <c r="G121" s="162"/>
      <c r="H121" s="166">
        <v>92.07</v>
      </c>
      <c r="J121" s="162"/>
      <c r="K121" s="162"/>
      <c r="L121" s="167"/>
      <c r="M121" s="168"/>
      <c r="N121" s="162"/>
      <c r="O121" s="162"/>
      <c r="P121" s="162"/>
      <c r="Q121" s="162"/>
      <c r="R121" s="162"/>
      <c r="S121" s="162"/>
      <c r="T121" s="169"/>
      <c r="AT121" s="170" t="s">
        <v>699</v>
      </c>
      <c r="AU121" s="170" t="s">
        <v>633</v>
      </c>
      <c r="AV121" s="171" t="s">
        <v>633</v>
      </c>
      <c r="AW121" s="171" t="s">
        <v>649</v>
      </c>
      <c r="AX121" s="171" t="s">
        <v>625</v>
      </c>
      <c r="AY121" s="170" t="s">
        <v>688</v>
      </c>
    </row>
    <row r="122" spans="2:51" s="6" customFormat="1" ht="15.75" customHeight="1">
      <c r="B122" s="172"/>
      <c r="C122" s="173"/>
      <c r="D122" s="163" t="s">
        <v>699</v>
      </c>
      <c r="E122" s="174"/>
      <c r="F122" s="175" t="s">
        <v>730</v>
      </c>
      <c r="G122" s="173"/>
      <c r="H122" s="174"/>
      <c r="J122" s="173"/>
      <c r="K122" s="173"/>
      <c r="L122" s="176"/>
      <c r="M122" s="177"/>
      <c r="N122" s="173"/>
      <c r="O122" s="173"/>
      <c r="P122" s="173"/>
      <c r="Q122" s="173"/>
      <c r="R122" s="173"/>
      <c r="S122" s="173"/>
      <c r="T122" s="178"/>
      <c r="AT122" s="179" t="s">
        <v>699</v>
      </c>
      <c r="AU122" s="179" t="s">
        <v>633</v>
      </c>
      <c r="AV122" s="180" t="s">
        <v>575</v>
      </c>
      <c r="AW122" s="180" t="s">
        <v>649</v>
      </c>
      <c r="AX122" s="180" t="s">
        <v>625</v>
      </c>
      <c r="AY122" s="179" t="s">
        <v>688</v>
      </c>
    </row>
    <row r="123" spans="2:51" s="6" customFormat="1" ht="15.75" customHeight="1">
      <c r="B123" s="161"/>
      <c r="C123" s="162"/>
      <c r="D123" s="163" t="s">
        <v>699</v>
      </c>
      <c r="E123" s="164"/>
      <c r="F123" s="165" t="s">
        <v>731</v>
      </c>
      <c r="G123" s="162"/>
      <c r="H123" s="166">
        <v>9.08</v>
      </c>
      <c r="J123" s="162"/>
      <c r="K123" s="162"/>
      <c r="L123" s="167"/>
      <c r="M123" s="168"/>
      <c r="N123" s="162"/>
      <c r="O123" s="162"/>
      <c r="P123" s="162"/>
      <c r="Q123" s="162"/>
      <c r="R123" s="162"/>
      <c r="S123" s="162"/>
      <c r="T123" s="169"/>
      <c r="AT123" s="170" t="s">
        <v>699</v>
      </c>
      <c r="AU123" s="170" t="s">
        <v>633</v>
      </c>
      <c r="AV123" s="171" t="s">
        <v>633</v>
      </c>
      <c r="AW123" s="171" t="s">
        <v>649</v>
      </c>
      <c r="AX123" s="171" t="s">
        <v>625</v>
      </c>
      <c r="AY123" s="170" t="s">
        <v>688</v>
      </c>
    </row>
    <row r="124" spans="2:51" s="6" customFormat="1" ht="15.75" customHeight="1">
      <c r="B124" s="172"/>
      <c r="C124" s="173"/>
      <c r="D124" s="163" t="s">
        <v>699</v>
      </c>
      <c r="E124" s="174"/>
      <c r="F124" s="175" t="s">
        <v>732</v>
      </c>
      <c r="G124" s="173"/>
      <c r="H124" s="174"/>
      <c r="J124" s="173"/>
      <c r="K124" s="173"/>
      <c r="L124" s="176"/>
      <c r="M124" s="177"/>
      <c r="N124" s="173"/>
      <c r="O124" s="173"/>
      <c r="P124" s="173"/>
      <c r="Q124" s="173"/>
      <c r="R124" s="173"/>
      <c r="S124" s="173"/>
      <c r="T124" s="178"/>
      <c r="AT124" s="179" t="s">
        <v>699</v>
      </c>
      <c r="AU124" s="179" t="s">
        <v>633</v>
      </c>
      <c r="AV124" s="180" t="s">
        <v>575</v>
      </c>
      <c r="AW124" s="180" t="s">
        <v>649</v>
      </c>
      <c r="AX124" s="180" t="s">
        <v>625</v>
      </c>
      <c r="AY124" s="179" t="s">
        <v>688</v>
      </c>
    </row>
    <row r="125" spans="2:51" s="6" customFormat="1" ht="15.75" customHeight="1">
      <c r="B125" s="161"/>
      <c r="C125" s="162"/>
      <c r="D125" s="163" t="s">
        <v>699</v>
      </c>
      <c r="E125" s="164"/>
      <c r="F125" s="165" t="s">
        <v>733</v>
      </c>
      <c r="G125" s="162"/>
      <c r="H125" s="166">
        <v>16.85</v>
      </c>
      <c r="J125" s="162"/>
      <c r="K125" s="162"/>
      <c r="L125" s="167"/>
      <c r="M125" s="168"/>
      <c r="N125" s="162"/>
      <c r="O125" s="162"/>
      <c r="P125" s="162"/>
      <c r="Q125" s="162"/>
      <c r="R125" s="162"/>
      <c r="S125" s="162"/>
      <c r="T125" s="169"/>
      <c r="AT125" s="170" t="s">
        <v>699</v>
      </c>
      <c r="AU125" s="170" t="s">
        <v>633</v>
      </c>
      <c r="AV125" s="171" t="s">
        <v>633</v>
      </c>
      <c r="AW125" s="171" t="s">
        <v>649</v>
      </c>
      <c r="AX125" s="171" t="s">
        <v>625</v>
      </c>
      <c r="AY125" s="170" t="s">
        <v>688</v>
      </c>
    </row>
    <row r="126" spans="2:51" s="6" customFormat="1" ht="15.75" customHeight="1">
      <c r="B126" s="172"/>
      <c r="C126" s="173"/>
      <c r="D126" s="163" t="s">
        <v>699</v>
      </c>
      <c r="E126" s="174"/>
      <c r="F126" s="175" t="s">
        <v>734</v>
      </c>
      <c r="G126" s="173"/>
      <c r="H126" s="174"/>
      <c r="J126" s="173"/>
      <c r="K126" s="173"/>
      <c r="L126" s="176"/>
      <c r="M126" s="177"/>
      <c r="N126" s="173"/>
      <c r="O126" s="173"/>
      <c r="P126" s="173"/>
      <c r="Q126" s="173"/>
      <c r="R126" s="173"/>
      <c r="S126" s="173"/>
      <c r="T126" s="178"/>
      <c r="AT126" s="179" t="s">
        <v>699</v>
      </c>
      <c r="AU126" s="179" t="s">
        <v>633</v>
      </c>
      <c r="AV126" s="180" t="s">
        <v>575</v>
      </c>
      <c r="AW126" s="180" t="s">
        <v>649</v>
      </c>
      <c r="AX126" s="180" t="s">
        <v>625</v>
      </c>
      <c r="AY126" s="179" t="s">
        <v>688</v>
      </c>
    </row>
    <row r="127" spans="2:51" s="6" customFormat="1" ht="15.75" customHeight="1">
      <c r="B127" s="161"/>
      <c r="C127" s="162"/>
      <c r="D127" s="163" t="s">
        <v>699</v>
      </c>
      <c r="E127" s="164"/>
      <c r="F127" s="165" t="s">
        <v>735</v>
      </c>
      <c r="G127" s="162"/>
      <c r="H127" s="166">
        <v>48.624</v>
      </c>
      <c r="J127" s="162"/>
      <c r="K127" s="162"/>
      <c r="L127" s="167"/>
      <c r="M127" s="168"/>
      <c r="N127" s="162"/>
      <c r="O127" s="162"/>
      <c r="P127" s="162"/>
      <c r="Q127" s="162"/>
      <c r="R127" s="162"/>
      <c r="S127" s="162"/>
      <c r="T127" s="169"/>
      <c r="AT127" s="170" t="s">
        <v>699</v>
      </c>
      <c r="AU127" s="170" t="s">
        <v>633</v>
      </c>
      <c r="AV127" s="171" t="s">
        <v>633</v>
      </c>
      <c r="AW127" s="171" t="s">
        <v>649</v>
      </c>
      <c r="AX127" s="171" t="s">
        <v>625</v>
      </c>
      <c r="AY127" s="170" t="s">
        <v>688</v>
      </c>
    </row>
    <row r="128" spans="2:65" s="6" customFormat="1" ht="15.75" customHeight="1">
      <c r="B128" s="23"/>
      <c r="C128" s="147" t="s">
        <v>736</v>
      </c>
      <c r="D128" s="147" t="s">
        <v>690</v>
      </c>
      <c r="E128" s="148" t="s">
        <v>737</v>
      </c>
      <c r="F128" s="149" t="s">
        <v>738</v>
      </c>
      <c r="G128" s="150" t="s">
        <v>693</v>
      </c>
      <c r="H128" s="151">
        <v>159.97</v>
      </c>
      <c r="I128" s="152"/>
      <c r="J128" s="153">
        <f>ROUND($I$128*$H$128,2)</f>
        <v>0</v>
      </c>
      <c r="K128" s="149" t="s">
        <v>704</v>
      </c>
      <c r="L128" s="43"/>
      <c r="M128" s="154"/>
      <c r="N128" s="155" t="s">
        <v>596</v>
      </c>
      <c r="O128" s="24"/>
      <c r="P128" s="24"/>
      <c r="Q128" s="156">
        <v>0.00055882</v>
      </c>
      <c r="R128" s="156">
        <f>$Q$128*$H$128</f>
        <v>0.0893944354</v>
      </c>
      <c r="S128" s="156">
        <v>0</v>
      </c>
      <c r="T128" s="157">
        <f>$S$128*$H$128</f>
        <v>0</v>
      </c>
      <c r="AR128" s="89" t="s">
        <v>695</v>
      </c>
      <c r="AT128" s="89" t="s">
        <v>690</v>
      </c>
      <c r="AU128" s="89" t="s">
        <v>633</v>
      </c>
      <c r="AY128" s="6" t="s">
        <v>688</v>
      </c>
      <c r="BE128" s="158">
        <f>IF($N$128="základní",$J$128,0)</f>
        <v>0</v>
      </c>
      <c r="BF128" s="158">
        <f>IF($N$128="snížená",$J$128,0)</f>
        <v>0</v>
      </c>
      <c r="BG128" s="158">
        <f>IF($N$128="zákl. přenesená",$J$128,0)</f>
        <v>0</v>
      </c>
      <c r="BH128" s="158">
        <f>IF($N$128="sníž. přenesená",$J$128,0)</f>
        <v>0</v>
      </c>
      <c r="BI128" s="158">
        <f>IF($N$128="nulová",$J$128,0)</f>
        <v>0</v>
      </c>
      <c r="BJ128" s="89" t="s">
        <v>575</v>
      </c>
      <c r="BK128" s="158">
        <f>ROUND($I$128*$H$128,2)</f>
        <v>0</v>
      </c>
      <c r="BL128" s="89" t="s">
        <v>695</v>
      </c>
      <c r="BM128" s="89" t="s">
        <v>739</v>
      </c>
    </row>
    <row r="129" spans="2:47" s="6" customFormat="1" ht="27" customHeight="1">
      <c r="B129" s="23"/>
      <c r="C129" s="24"/>
      <c r="D129" s="159" t="s">
        <v>697</v>
      </c>
      <c r="E129" s="24"/>
      <c r="F129" s="160" t="s">
        <v>740</v>
      </c>
      <c r="G129" s="24"/>
      <c r="H129" s="24"/>
      <c r="J129" s="24"/>
      <c r="K129" s="24"/>
      <c r="L129" s="43"/>
      <c r="M129" s="56"/>
      <c r="N129" s="24"/>
      <c r="O129" s="24"/>
      <c r="P129" s="24"/>
      <c r="Q129" s="24"/>
      <c r="R129" s="24"/>
      <c r="S129" s="24"/>
      <c r="T129" s="57"/>
      <c r="AT129" s="6" t="s">
        <v>697</v>
      </c>
      <c r="AU129" s="6" t="s">
        <v>633</v>
      </c>
    </row>
    <row r="130" spans="2:51" s="6" customFormat="1" ht="15.75" customHeight="1">
      <c r="B130" s="172"/>
      <c r="C130" s="173"/>
      <c r="D130" s="163" t="s">
        <v>699</v>
      </c>
      <c r="E130" s="174"/>
      <c r="F130" s="175" t="s">
        <v>712</v>
      </c>
      <c r="G130" s="173"/>
      <c r="H130" s="174"/>
      <c r="J130" s="173"/>
      <c r="K130" s="173"/>
      <c r="L130" s="176"/>
      <c r="M130" s="177"/>
      <c r="N130" s="173"/>
      <c r="O130" s="173"/>
      <c r="P130" s="173"/>
      <c r="Q130" s="173"/>
      <c r="R130" s="173"/>
      <c r="S130" s="173"/>
      <c r="T130" s="178"/>
      <c r="AT130" s="179" t="s">
        <v>699</v>
      </c>
      <c r="AU130" s="179" t="s">
        <v>633</v>
      </c>
      <c r="AV130" s="180" t="s">
        <v>575</v>
      </c>
      <c r="AW130" s="180" t="s">
        <v>649</v>
      </c>
      <c r="AX130" s="180" t="s">
        <v>625</v>
      </c>
      <c r="AY130" s="179" t="s">
        <v>688</v>
      </c>
    </row>
    <row r="131" spans="2:51" s="6" customFormat="1" ht="15.75" customHeight="1">
      <c r="B131" s="161"/>
      <c r="C131" s="162"/>
      <c r="D131" s="163" t="s">
        <v>699</v>
      </c>
      <c r="E131" s="164"/>
      <c r="F131" s="165" t="s">
        <v>741</v>
      </c>
      <c r="G131" s="162"/>
      <c r="H131" s="166">
        <v>11.68</v>
      </c>
      <c r="J131" s="162"/>
      <c r="K131" s="162"/>
      <c r="L131" s="167"/>
      <c r="M131" s="168"/>
      <c r="N131" s="162"/>
      <c r="O131" s="162"/>
      <c r="P131" s="162"/>
      <c r="Q131" s="162"/>
      <c r="R131" s="162"/>
      <c r="S131" s="162"/>
      <c r="T131" s="169"/>
      <c r="AT131" s="170" t="s">
        <v>699</v>
      </c>
      <c r="AU131" s="170" t="s">
        <v>633</v>
      </c>
      <c r="AV131" s="171" t="s">
        <v>633</v>
      </c>
      <c r="AW131" s="171" t="s">
        <v>649</v>
      </c>
      <c r="AX131" s="171" t="s">
        <v>625</v>
      </c>
      <c r="AY131" s="170" t="s">
        <v>688</v>
      </c>
    </row>
    <row r="132" spans="2:51" s="6" customFormat="1" ht="15.75" customHeight="1">
      <c r="B132" s="161"/>
      <c r="C132" s="162"/>
      <c r="D132" s="163" t="s">
        <v>699</v>
      </c>
      <c r="E132" s="164"/>
      <c r="F132" s="165" t="s">
        <v>742</v>
      </c>
      <c r="G132" s="162"/>
      <c r="H132" s="166">
        <v>125.07</v>
      </c>
      <c r="J132" s="162"/>
      <c r="K132" s="162"/>
      <c r="L132" s="167"/>
      <c r="M132" s="168"/>
      <c r="N132" s="162"/>
      <c r="O132" s="162"/>
      <c r="P132" s="162"/>
      <c r="Q132" s="162"/>
      <c r="R132" s="162"/>
      <c r="S132" s="162"/>
      <c r="T132" s="169"/>
      <c r="AT132" s="170" t="s">
        <v>699</v>
      </c>
      <c r="AU132" s="170" t="s">
        <v>633</v>
      </c>
      <c r="AV132" s="171" t="s">
        <v>633</v>
      </c>
      <c r="AW132" s="171" t="s">
        <v>649</v>
      </c>
      <c r="AX132" s="171" t="s">
        <v>625</v>
      </c>
      <c r="AY132" s="170" t="s">
        <v>688</v>
      </c>
    </row>
    <row r="133" spans="2:51" s="6" customFormat="1" ht="15.75" customHeight="1">
      <c r="B133" s="172"/>
      <c r="C133" s="173"/>
      <c r="D133" s="163" t="s">
        <v>699</v>
      </c>
      <c r="E133" s="174"/>
      <c r="F133" s="175" t="s">
        <v>714</v>
      </c>
      <c r="G133" s="173"/>
      <c r="H133" s="174"/>
      <c r="J133" s="173"/>
      <c r="K133" s="173"/>
      <c r="L133" s="176"/>
      <c r="M133" s="177"/>
      <c r="N133" s="173"/>
      <c r="O133" s="173"/>
      <c r="P133" s="173"/>
      <c r="Q133" s="173"/>
      <c r="R133" s="173"/>
      <c r="S133" s="173"/>
      <c r="T133" s="178"/>
      <c r="AT133" s="179" t="s">
        <v>699</v>
      </c>
      <c r="AU133" s="179" t="s">
        <v>633</v>
      </c>
      <c r="AV133" s="180" t="s">
        <v>575</v>
      </c>
      <c r="AW133" s="180" t="s">
        <v>649</v>
      </c>
      <c r="AX133" s="180" t="s">
        <v>625</v>
      </c>
      <c r="AY133" s="179" t="s">
        <v>688</v>
      </c>
    </row>
    <row r="134" spans="2:51" s="6" customFormat="1" ht="15.75" customHeight="1">
      <c r="B134" s="161"/>
      <c r="C134" s="162"/>
      <c r="D134" s="163" t="s">
        <v>699</v>
      </c>
      <c r="E134" s="164"/>
      <c r="F134" s="165" t="s">
        <v>743</v>
      </c>
      <c r="G134" s="162"/>
      <c r="H134" s="166">
        <v>23.22</v>
      </c>
      <c r="J134" s="162"/>
      <c r="K134" s="162"/>
      <c r="L134" s="167"/>
      <c r="M134" s="168"/>
      <c r="N134" s="162"/>
      <c r="O134" s="162"/>
      <c r="P134" s="162"/>
      <c r="Q134" s="162"/>
      <c r="R134" s="162"/>
      <c r="S134" s="162"/>
      <c r="T134" s="169"/>
      <c r="AT134" s="170" t="s">
        <v>699</v>
      </c>
      <c r="AU134" s="170" t="s">
        <v>633</v>
      </c>
      <c r="AV134" s="171" t="s">
        <v>633</v>
      </c>
      <c r="AW134" s="171" t="s">
        <v>649</v>
      </c>
      <c r="AX134" s="171" t="s">
        <v>625</v>
      </c>
      <c r="AY134" s="170" t="s">
        <v>688</v>
      </c>
    </row>
    <row r="135" spans="2:65" s="6" customFormat="1" ht="15.75" customHeight="1">
      <c r="B135" s="23"/>
      <c r="C135" s="147" t="s">
        <v>744</v>
      </c>
      <c r="D135" s="147" t="s">
        <v>690</v>
      </c>
      <c r="E135" s="148" t="s">
        <v>745</v>
      </c>
      <c r="F135" s="149" t="s">
        <v>746</v>
      </c>
      <c r="G135" s="150" t="s">
        <v>693</v>
      </c>
      <c r="H135" s="151">
        <v>159.97</v>
      </c>
      <c r="I135" s="152"/>
      <c r="J135" s="153">
        <f>ROUND($I$135*$H$135,2)</f>
        <v>0</v>
      </c>
      <c r="K135" s="149" t="s">
        <v>704</v>
      </c>
      <c r="L135" s="43"/>
      <c r="M135" s="154"/>
      <c r="N135" s="155" t="s">
        <v>596</v>
      </c>
      <c r="O135" s="24"/>
      <c r="P135" s="24"/>
      <c r="Q135" s="156">
        <v>0</v>
      </c>
      <c r="R135" s="156">
        <f>$Q$135*$H$135</f>
        <v>0</v>
      </c>
      <c r="S135" s="156">
        <v>0</v>
      </c>
      <c r="T135" s="157">
        <f>$S$135*$H$135</f>
        <v>0</v>
      </c>
      <c r="AR135" s="89" t="s">
        <v>695</v>
      </c>
      <c r="AT135" s="89" t="s">
        <v>690</v>
      </c>
      <c r="AU135" s="89" t="s">
        <v>633</v>
      </c>
      <c r="AY135" s="6" t="s">
        <v>688</v>
      </c>
      <c r="BE135" s="158">
        <f>IF($N$135="základní",$J$135,0)</f>
        <v>0</v>
      </c>
      <c r="BF135" s="158">
        <f>IF($N$135="snížená",$J$135,0)</f>
        <v>0</v>
      </c>
      <c r="BG135" s="158">
        <f>IF($N$135="zákl. přenesená",$J$135,0)</f>
        <v>0</v>
      </c>
      <c r="BH135" s="158">
        <f>IF($N$135="sníž. přenesená",$J$135,0)</f>
        <v>0</v>
      </c>
      <c r="BI135" s="158">
        <f>IF($N$135="nulová",$J$135,0)</f>
        <v>0</v>
      </c>
      <c r="BJ135" s="89" t="s">
        <v>575</v>
      </c>
      <c r="BK135" s="158">
        <f>ROUND($I$135*$H$135,2)</f>
        <v>0</v>
      </c>
      <c r="BL135" s="89" t="s">
        <v>695</v>
      </c>
      <c r="BM135" s="89" t="s">
        <v>747</v>
      </c>
    </row>
    <row r="136" spans="2:47" s="6" customFormat="1" ht="27" customHeight="1">
      <c r="B136" s="23"/>
      <c r="C136" s="24"/>
      <c r="D136" s="159" t="s">
        <v>697</v>
      </c>
      <c r="E136" s="24"/>
      <c r="F136" s="160" t="s">
        <v>748</v>
      </c>
      <c r="G136" s="24"/>
      <c r="H136" s="24"/>
      <c r="J136" s="24"/>
      <c r="K136" s="24"/>
      <c r="L136" s="43"/>
      <c r="M136" s="56"/>
      <c r="N136" s="24"/>
      <c r="O136" s="24"/>
      <c r="P136" s="24"/>
      <c r="Q136" s="24"/>
      <c r="R136" s="24"/>
      <c r="S136" s="24"/>
      <c r="T136" s="57"/>
      <c r="AT136" s="6" t="s">
        <v>697</v>
      </c>
      <c r="AU136" s="6" t="s">
        <v>633</v>
      </c>
    </row>
    <row r="137" spans="2:65" s="6" customFormat="1" ht="15.75" customHeight="1">
      <c r="B137" s="23"/>
      <c r="C137" s="147" t="s">
        <v>749</v>
      </c>
      <c r="D137" s="147" t="s">
        <v>690</v>
      </c>
      <c r="E137" s="148" t="s">
        <v>750</v>
      </c>
      <c r="F137" s="149" t="s">
        <v>751</v>
      </c>
      <c r="G137" s="150" t="s">
        <v>718</v>
      </c>
      <c r="H137" s="151">
        <v>191.964</v>
      </c>
      <c r="I137" s="152"/>
      <c r="J137" s="153">
        <f>ROUND($I$137*$H$137,2)</f>
        <v>0</v>
      </c>
      <c r="K137" s="149" t="s">
        <v>704</v>
      </c>
      <c r="L137" s="43"/>
      <c r="M137" s="154"/>
      <c r="N137" s="155" t="s">
        <v>596</v>
      </c>
      <c r="O137" s="24"/>
      <c r="P137" s="24"/>
      <c r="Q137" s="156">
        <v>8.82E-06</v>
      </c>
      <c r="R137" s="156">
        <f>$Q$137*$H$137</f>
        <v>0.00169312248</v>
      </c>
      <c r="S137" s="156">
        <v>0</v>
      </c>
      <c r="T137" s="157">
        <f>$S$137*$H$137</f>
        <v>0</v>
      </c>
      <c r="AR137" s="89" t="s">
        <v>695</v>
      </c>
      <c r="AT137" s="89" t="s">
        <v>690</v>
      </c>
      <c r="AU137" s="89" t="s">
        <v>633</v>
      </c>
      <c r="AY137" s="6" t="s">
        <v>688</v>
      </c>
      <c r="BE137" s="158">
        <f>IF($N$137="základní",$J$137,0)</f>
        <v>0</v>
      </c>
      <c r="BF137" s="158">
        <f>IF($N$137="snížená",$J$137,0)</f>
        <v>0</v>
      </c>
      <c r="BG137" s="158">
        <f>IF($N$137="zákl. přenesená",$J$137,0)</f>
        <v>0</v>
      </c>
      <c r="BH137" s="158">
        <f>IF($N$137="sníž. přenesená",$J$137,0)</f>
        <v>0</v>
      </c>
      <c r="BI137" s="158">
        <f>IF($N$137="nulová",$J$137,0)</f>
        <v>0</v>
      </c>
      <c r="BJ137" s="89" t="s">
        <v>575</v>
      </c>
      <c r="BK137" s="158">
        <f>ROUND($I$137*$H$137,2)</f>
        <v>0</v>
      </c>
      <c r="BL137" s="89" t="s">
        <v>695</v>
      </c>
      <c r="BM137" s="89" t="s">
        <v>752</v>
      </c>
    </row>
    <row r="138" spans="2:47" s="6" customFormat="1" ht="16.5" customHeight="1">
      <c r="B138" s="23"/>
      <c r="C138" s="24"/>
      <c r="D138" s="159" t="s">
        <v>697</v>
      </c>
      <c r="E138" s="24"/>
      <c r="F138" s="160" t="s">
        <v>753</v>
      </c>
      <c r="G138" s="24"/>
      <c r="H138" s="24"/>
      <c r="J138" s="24"/>
      <c r="K138" s="24"/>
      <c r="L138" s="43"/>
      <c r="M138" s="56"/>
      <c r="N138" s="24"/>
      <c r="O138" s="24"/>
      <c r="P138" s="24"/>
      <c r="Q138" s="24"/>
      <c r="R138" s="24"/>
      <c r="S138" s="24"/>
      <c r="T138" s="57"/>
      <c r="AT138" s="6" t="s">
        <v>697</v>
      </c>
      <c r="AU138" s="6" t="s">
        <v>633</v>
      </c>
    </row>
    <row r="139" spans="2:51" s="6" customFormat="1" ht="15.75" customHeight="1">
      <c r="B139" s="172"/>
      <c r="C139" s="173"/>
      <c r="D139" s="163" t="s">
        <v>699</v>
      </c>
      <c r="E139" s="174"/>
      <c r="F139" s="175" t="s">
        <v>712</v>
      </c>
      <c r="G139" s="173"/>
      <c r="H139" s="174"/>
      <c r="J139" s="173"/>
      <c r="K139" s="173"/>
      <c r="L139" s="176"/>
      <c r="M139" s="177"/>
      <c r="N139" s="173"/>
      <c r="O139" s="173"/>
      <c r="P139" s="173"/>
      <c r="Q139" s="173"/>
      <c r="R139" s="173"/>
      <c r="S139" s="173"/>
      <c r="T139" s="178"/>
      <c r="AT139" s="179" t="s">
        <v>699</v>
      </c>
      <c r="AU139" s="179" t="s">
        <v>633</v>
      </c>
      <c r="AV139" s="180" t="s">
        <v>575</v>
      </c>
      <c r="AW139" s="180" t="s">
        <v>649</v>
      </c>
      <c r="AX139" s="180" t="s">
        <v>625</v>
      </c>
      <c r="AY139" s="179" t="s">
        <v>688</v>
      </c>
    </row>
    <row r="140" spans="2:51" s="6" customFormat="1" ht="15.75" customHeight="1">
      <c r="B140" s="161"/>
      <c r="C140" s="162"/>
      <c r="D140" s="163" t="s">
        <v>699</v>
      </c>
      <c r="E140" s="164"/>
      <c r="F140" s="165" t="s">
        <v>754</v>
      </c>
      <c r="G140" s="162"/>
      <c r="H140" s="166">
        <v>14.016</v>
      </c>
      <c r="J140" s="162"/>
      <c r="K140" s="162"/>
      <c r="L140" s="167"/>
      <c r="M140" s="168"/>
      <c r="N140" s="162"/>
      <c r="O140" s="162"/>
      <c r="P140" s="162"/>
      <c r="Q140" s="162"/>
      <c r="R140" s="162"/>
      <c r="S140" s="162"/>
      <c r="T140" s="169"/>
      <c r="AT140" s="170" t="s">
        <v>699</v>
      </c>
      <c r="AU140" s="170" t="s">
        <v>633</v>
      </c>
      <c r="AV140" s="171" t="s">
        <v>633</v>
      </c>
      <c r="AW140" s="171" t="s">
        <v>649</v>
      </c>
      <c r="AX140" s="171" t="s">
        <v>625</v>
      </c>
      <c r="AY140" s="170" t="s">
        <v>688</v>
      </c>
    </row>
    <row r="141" spans="2:51" s="6" customFormat="1" ht="15.75" customHeight="1">
      <c r="B141" s="161"/>
      <c r="C141" s="162"/>
      <c r="D141" s="163" t="s">
        <v>699</v>
      </c>
      <c r="E141" s="164"/>
      <c r="F141" s="165" t="s">
        <v>755</v>
      </c>
      <c r="G141" s="162"/>
      <c r="H141" s="166">
        <v>150.084</v>
      </c>
      <c r="J141" s="162"/>
      <c r="K141" s="162"/>
      <c r="L141" s="167"/>
      <c r="M141" s="168"/>
      <c r="N141" s="162"/>
      <c r="O141" s="162"/>
      <c r="P141" s="162"/>
      <c r="Q141" s="162"/>
      <c r="R141" s="162"/>
      <c r="S141" s="162"/>
      <c r="T141" s="169"/>
      <c r="AT141" s="170" t="s">
        <v>699</v>
      </c>
      <c r="AU141" s="170" t="s">
        <v>633</v>
      </c>
      <c r="AV141" s="171" t="s">
        <v>633</v>
      </c>
      <c r="AW141" s="171" t="s">
        <v>649</v>
      </c>
      <c r="AX141" s="171" t="s">
        <v>625</v>
      </c>
      <c r="AY141" s="170" t="s">
        <v>688</v>
      </c>
    </row>
    <row r="142" spans="2:51" s="6" customFormat="1" ht="15.75" customHeight="1">
      <c r="B142" s="172"/>
      <c r="C142" s="173"/>
      <c r="D142" s="163" t="s">
        <v>699</v>
      </c>
      <c r="E142" s="174"/>
      <c r="F142" s="175" t="s">
        <v>714</v>
      </c>
      <c r="G142" s="173"/>
      <c r="H142" s="174"/>
      <c r="J142" s="173"/>
      <c r="K142" s="173"/>
      <c r="L142" s="176"/>
      <c r="M142" s="177"/>
      <c r="N142" s="173"/>
      <c r="O142" s="173"/>
      <c r="P142" s="173"/>
      <c r="Q142" s="173"/>
      <c r="R142" s="173"/>
      <c r="S142" s="173"/>
      <c r="T142" s="178"/>
      <c r="AT142" s="179" t="s">
        <v>699</v>
      </c>
      <c r="AU142" s="179" t="s">
        <v>633</v>
      </c>
      <c r="AV142" s="180" t="s">
        <v>575</v>
      </c>
      <c r="AW142" s="180" t="s">
        <v>649</v>
      </c>
      <c r="AX142" s="180" t="s">
        <v>625</v>
      </c>
      <c r="AY142" s="179" t="s">
        <v>688</v>
      </c>
    </row>
    <row r="143" spans="2:51" s="6" customFormat="1" ht="15.75" customHeight="1">
      <c r="B143" s="161"/>
      <c r="C143" s="162"/>
      <c r="D143" s="163" t="s">
        <v>699</v>
      </c>
      <c r="E143" s="164"/>
      <c r="F143" s="165" t="s">
        <v>756</v>
      </c>
      <c r="G143" s="162"/>
      <c r="H143" s="166">
        <v>27.864</v>
      </c>
      <c r="J143" s="162"/>
      <c r="K143" s="162"/>
      <c r="L143" s="167"/>
      <c r="M143" s="168"/>
      <c r="N143" s="162"/>
      <c r="O143" s="162"/>
      <c r="P143" s="162"/>
      <c r="Q143" s="162"/>
      <c r="R143" s="162"/>
      <c r="S143" s="162"/>
      <c r="T143" s="169"/>
      <c r="AT143" s="170" t="s">
        <v>699</v>
      </c>
      <c r="AU143" s="170" t="s">
        <v>633</v>
      </c>
      <c r="AV143" s="171" t="s">
        <v>633</v>
      </c>
      <c r="AW143" s="171" t="s">
        <v>649</v>
      </c>
      <c r="AX143" s="171" t="s">
        <v>625</v>
      </c>
      <c r="AY143" s="170" t="s">
        <v>688</v>
      </c>
    </row>
    <row r="144" spans="2:65" s="6" customFormat="1" ht="15.75" customHeight="1">
      <c r="B144" s="23"/>
      <c r="C144" s="147" t="s">
        <v>757</v>
      </c>
      <c r="D144" s="147" t="s">
        <v>690</v>
      </c>
      <c r="E144" s="148" t="s">
        <v>758</v>
      </c>
      <c r="F144" s="149" t="s">
        <v>759</v>
      </c>
      <c r="G144" s="150" t="s">
        <v>718</v>
      </c>
      <c r="H144" s="151">
        <v>191.964</v>
      </c>
      <c r="I144" s="152"/>
      <c r="J144" s="153">
        <f>ROUND($I$144*$H$144,2)</f>
        <v>0</v>
      </c>
      <c r="K144" s="149" t="s">
        <v>704</v>
      </c>
      <c r="L144" s="43"/>
      <c r="M144" s="154"/>
      <c r="N144" s="155" t="s">
        <v>596</v>
      </c>
      <c r="O144" s="24"/>
      <c r="P144" s="24"/>
      <c r="Q144" s="156">
        <v>0</v>
      </c>
      <c r="R144" s="156">
        <f>$Q$144*$H$144</f>
        <v>0</v>
      </c>
      <c r="S144" s="156">
        <v>0</v>
      </c>
      <c r="T144" s="157">
        <f>$S$144*$H$144</f>
        <v>0</v>
      </c>
      <c r="AR144" s="89" t="s">
        <v>695</v>
      </c>
      <c r="AT144" s="89" t="s">
        <v>690</v>
      </c>
      <c r="AU144" s="89" t="s">
        <v>633</v>
      </c>
      <c r="AY144" s="6" t="s">
        <v>688</v>
      </c>
      <c r="BE144" s="158">
        <f>IF($N$144="základní",$J$144,0)</f>
        <v>0</v>
      </c>
      <c r="BF144" s="158">
        <f>IF($N$144="snížená",$J$144,0)</f>
        <v>0</v>
      </c>
      <c r="BG144" s="158">
        <f>IF($N$144="zákl. přenesená",$J$144,0)</f>
        <v>0</v>
      </c>
      <c r="BH144" s="158">
        <f>IF($N$144="sníž. přenesená",$J$144,0)</f>
        <v>0</v>
      </c>
      <c r="BI144" s="158">
        <f>IF($N$144="nulová",$J$144,0)</f>
        <v>0</v>
      </c>
      <c r="BJ144" s="89" t="s">
        <v>575</v>
      </c>
      <c r="BK144" s="158">
        <f>ROUND($I$144*$H$144,2)</f>
        <v>0</v>
      </c>
      <c r="BL144" s="89" t="s">
        <v>695</v>
      </c>
      <c r="BM144" s="89" t="s">
        <v>760</v>
      </c>
    </row>
    <row r="145" spans="2:47" s="6" customFormat="1" ht="27" customHeight="1">
      <c r="B145" s="23"/>
      <c r="C145" s="24"/>
      <c r="D145" s="159" t="s">
        <v>697</v>
      </c>
      <c r="E145" s="24"/>
      <c r="F145" s="160" t="s">
        <v>761</v>
      </c>
      <c r="G145" s="24"/>
      <c r="H145" s="24"/>
      <c r="J145" s="24"/>
      <c r="K145" s="24"/>
      <c r="L145" s="43"/>
      <c r="M145" s="56"/>
      <c r="N145" s="24"/>
      <c r="O145" s="24"/>
      <c r="P145" s="24"/>
      <c r="Q145" s="24"/>
      <c r="R145" s="24"/>
      <c r="S145" s="24"/>
      <c r="T145" s="57"/>
      <c r="AT145" s="6" t="s">
        <v>697</v>
      </c>
      <c r="AU145" s="6" t="s">
        <v>633</v>
      </c>
    </row>
    <row r="146" spans="2:65" s="6" customFormat="1" ht="15.75" customHeight="1">
      <c r="B146" s="23"/>
      <c r="C146" s="147" t="s">
        <v>580</v>
      </c>
      <c r="D146" s="147" t="s">
        <v>690</v>
      </c>
      <c r="E146" s="148" t="s">
        <v>762</v>
      </c>
      <c r="F146" s="149" t="s">
        <v>763</v>
      </c>
      <c r="G146" s="150" t="s">
        <v>718</v>
      </c>
      <c r="H146" s="151">
        <v>48.624</v>
      </c>
      <c r="I146" s="152"/>
      <c r="J146" s="153">
        <f>ROUND($I$146*$H$146,2)</f>
        <v>0</v>
      </c>
      <c r="K146" s="149" t="s">
        <v>704</v>
      </c>
      <c r="L146" s="43"/>
      <c r="M146" s="154"/>
      <c r="N146" s="155" t="s">
        <v>596</v>
      </c>
      <c r="O146" s="24"/>
      <c r="P146" s="24"/>
      <c r="Q146" s="156">
        <v>0</v>
      </c>
      <c r="R146" s="156">
        <f>$Q$146*$H$146</f>
        <v>0</v>
      </c>
      <c r="S146" s="156">
        <v>0</v>
      </c>
      <c r="T146" s="157">
        <f>$S$146*$H$146</f>
        <v>0</v>
      </c>
      <c r="AR146" s="89" t="s">
        <v>695</v>
      </c>
      <c r="AT146" s="89" t="s">
        <v>690</v>
      </c>
      <c r="AU146" s="89" t="s">
        <v>633</v>
      </c>
      <c r="AY146" s="6" t="s">
        <v>688</v>
      </c>
      <c r="BE146" s="158">
        <f>IF($N$146="základní",$J$146,0)</f>
        <v>0</v>
      </c>
      <c r="BF146" s="158">
        <f>IF($N$146="snížená",$J$146,0)</f>
        <v>0</v>
      </c>
      <c r="BG146" s="158">
        <f>IF($N$146="zákl. přenesená",$J$146,0)</f>
        <v>0</v>
      </c>
      <c r="BH146" s="158">
        <f>IF($N$146="sníž. přenesená",$J$146,0)</f>
        <v>0</v>
      </c>
      <c r="BI146" s="158">
        <f>IF($N$146="nulová",$J$146,0)</f>
        <v>0</v>
      </c>
      <c r="BJ146" s="89" t="s">
        <v>575</v>
      </c>
      <c r="BK146" s="158">
        <f>ROUND($I$146*$H$146,2)</f>
        <v>0</v>
      </c>
      <c r="BL146" s="89" t="s">
        <v>695</v>
      </c>
      <c r="BM146" s="89" t="s">
        <v>764</v>
      </c>
    </row>
    <row r="147" spans="2:47" s="6" customFormat="1" ht="27" customHeight="1">
      <c r="B147" s="23"/>
      <c r="C147" s="24"/>
      <c r="D147" s="159" t="s">
        <v>697</v>
      </c>
      <c r="E147" s="24"/>
      <c r="F147" s="160" t="s">
        <v>765</v>
      </c>
      <c r="G147" s="24"/>
      <c r="H147" s="24"/>
      <c r="J147" s="24"/>
      <c r="K147" s="24"/>
      <c r="L147" s="43"/>
      <c r="M147" s="56"/>
      <c r="N147" s="24"/>
      <c r="O147" s="24"/>
      <c r="P147" s="24"/>
      <c r="Q147" s="24"/>
      <c r="R147" s="24"/>
      <c r="S147" s="24"/>
      <c r="T147" s="57"/>
      <c r="AT147" s="6" t="s">
        <v>697</v>
      </c>
      <c r="AU147" s="6" t="s">
        <v>633</v>
      </c>
    </row>
    <row r="148" spans="2:65" s="6" customFormat="1" ht="15.75" customHeight="1">
      <c r="B148" s="23"/>
      <c r="C148" s="147" t="s">
        <v>766</v>
      </c>
      <c r="D148" s="147" t="s">
        <v>690</v>
      </c>
      <c r="E148" s="148" t="s">
        <v>767</v>
      </c>
      <c r="F148" s="149" t="s">
        <v>768</v>
      </c>
      <c r="G148" s="150" t="s">
        <v>718</v>
      </c>
      <c r="H148" s="151">
        <v>181.128</v>
      </c>
      <c r="I148" s="152"/>
      <c r="J148" s="153">
        <f>ROUND($I$148*$H$148,2)</f>
        <v>0</v>
      </c>
      <c r="K148" s="149" t="s">
        <v>704</v>
      </c>
      <c r="L148" s="43"/>
      <c r="M148" s="154"/>
      <c r="N148" s="155" t="s">
        <v>596</v>
      </c>
      <c r="O148" s="24"/>
      <c r="P148" s="24"/>
      <c r="Q148" s="156">
        <v>0</v>
      </c>
      <c r="R148" s="156">
        <f>$Q$148*$H$148</f>
        <v>0</v>
      </c>
      <c r="S148" s="156">
        <v>0</v>
      </c>
      <c r="T148" s="157">
        <f>$S$148*$H$148</f>
        <v>0</v>
      </c>
      <c r="AR148" s="89" t="s">
        <v>695</v>
      </c>
      <c r="AT148" s="89" t="s">
        <v>690</v>
      </c>
      <c r="AU148" s="89" t="s">
        <v>633</v>
      </c>
      <c r="AY148" s="6" t="s">
        <v>688</v>
      </c>
      <c r="BE148" s="158">
        <f>IF($N$148="základní",$J$148,0)</f>
        <v>0</v>
      </c>
      <c r="BF148" s="158">
        <f>IF($N$148="snížená",$J$148,0)</f>
        <v>0</v>
      </c>
      <c r="BG148" s="158">
        <f>IF($N$148="zákl. přenesená",$J$148,0)</f>
        <v>0</v>
      </c>
      <c r="BH148" s="158">
        <f>IF($N$148="sníž. přenesená",$J$148,0)</f>
        <v>0</v>
      </c>
      <c r="BI148" s="158">
        <f>IF($N$148="nulová",$J$148,0)</f>
        <v>0</v>
      </c>
      <c r="BJ148" s="89" t="s">
        <v>575</v>
      </c>
      <c r="BK148" s="158">
        <f>ROUND($I$148*$H$148,2)</f>
        <v>0</v>
      </c>
      <c r="BL148" s="89" t="s">
        <v>695</v>
      </c>
      <c r="BM148" s="89" t="s">
        <v>769</v>
      </c>
    </row>
    <row r="149" spans="2:47" s="6" customFormat="1" ht="27" customHeight="1">
      <c r="B149" s="23"/>
      <c r="C149" s="24"/>
      <c r="D149" s="159" t="s">
        <v>697</v>
      </c>
      <c r="E149" s="24"/>
      <c r="F149" s="160" t="s">
        <v>770</v>
      </c>
      <c r="G149" s="24"/>
      <c r="H149" s="24"/>
      <c r="J149" s="24"/>
      <c r="K149" s="24"/>
      <c r="L149" s="43"/>
      <c r="M149" s="56"/>
      <c r="N149" s="24"/>
      <c r="O149" s="24"/>
      <c r="P149" s="24"/>
      <c r="Q149" s="24"/>
      <c r="R149" s="24"/>
      <c r="S149" s="24"/>
      <c r="T149" s="57"/>
      <c r="AT149" s="6" t="s">
        <v>697</v>
      </c>
      <c r="AU149" s="6" t="s">
        <v>633</v>
      </c>
    </row>
    <row r="150" spans="2:51" s="6" customFormat="1" ht="15.75" customHeight="1">
      <c r="B150" s="172"/>
      <c r="C150" s="173"/>
      <c r="D150" s="163" t="s">
        <v>699</v>
      </c>
      <c r="E150" s="174"/>
      <c r="F150" s="175" t="s">
        <v>712</v>
      </c>
      <c r="G150" s="173"/>
      <c r="H150" s="174"/>
      <c r="J150" s="173"/>
      <c r="K150" s="173"/>
      <c r="L150" s="176"/>
      <c r="M150" s="177"/>
      <c r="N150" s="173"/>
      <c r="O150" s="173"/>
      <c r="P150" s="173"/>
      <c r="Q150" s="173"/>
      <c r="R150" s="173"/>
      <c r="S150" s="173"/>
      <c r="T150" s="178"/>
      <c r="AT150" s="179" t="s">
        <v>699</v>
      </c>
      <c r="AU150" s="179" t="s">
        <v>633</v>
      </c>
      <c r="AV150" s="180" t="s">
        <v>575</v>
      </c>
      <c r="AW150" s="180" t="s">
        <v>649</v>
      </c>
      <c r="AX150" s="180" t="s">
        <v>625</v>
      </c>
      <c r="AY150" s="179" t="s">
        <v>688</v>
      </c>
    </row>
    <row r="151" spans="2:51" s="6" customFormat="1" ht="15.75" customHeight="1">
      <c r="B151" s="161"/>
      <c r="C151" s="162"/>
      <c r="D151" s="163" t="s">
        <v>699</v>
      </c>
      <c r="E151" s="164"/>
      <c r="F151" s="165" t="s">
        <v>754</v>
      </c>
      <c r="G151" s="162"/>
      <c r="H151" s="166">
        <v>14.016</v>
      </c>
      <c r="J151" s="162"/>
      <c r="K151" s="162"/>
      <c r="L151" s="167"/>
      <c r="M151" s="168"/>
      <c r="N151" s="162"/>
      <c r="O151" s="162"/>
      <c r="P151" s="162"/>
      <c r="Q151" s="162"/>
      <c r="R151" s="162"/>
      <c r="S151" s="162"/>
      <c r="T151" s="169"/>
      <c r="AT151" s="170" t="s">
        <v>699</v>
      </c>
      <c r="AU151" s="170" t="s">
        <v>633</v>
      </c>
      <c r="AV151" s="171" t="s">
        <v>633</v>
      </c>
      <c r="AW151" s="171" t="s">
        <v>649</v>
      </c>
      <c r="AX151" s="171" t="s">
        <v>625</v>
      </c>
      <c r="AY151" s="170" t="s">
        <v>688</v>
      </c>
    </row>
    <row r="152" spans="2:51" s="6" customFormat="1" ht="15.75" customHeight="1">
      <c r="B152" s="161"/>
      <c r="C152" s="162"/>
      <c r="D152" s="163" t="s">
        <v>699</v>
      </c>
      <c r="E152" s="164"/>
      <c r="F152" s="165" t="s">
        <v>771</v>
      </c>
      <c r="G152" s="162"/>
      <c r="H152" s="166">
        <v>167.112</v>
      </c>
      <c r="J152" s="162"/>
      <c r="K152" s="162"/>
      <c r="L152" s="167"/>
      <c r="M152" s="168"/>
      <c r="N152" s="162"/>
      <c r="O152" s="162"/>
      <c r="P152" s="162"/>
      <c r="Q152" s="162"/>
      <c r="R152" s="162"/>
      <c r="S152" s="162"/>
      <c r="T152" s="169"/>
      <c r="AT152" s="170" t="s">
        <v>699</v>
      </c>
      <c r="AU152" s="170" t="s">
        <v>633</v>
      </c>
      <c r="AV152" s="171" t="s">
        <v>633</v>
      </c>
      <c r="AW152" s="171" t="s">
        <v>649</v>
      </c>
      <c r="AX152" s="171" t="s">
        <v>625</v>
      </c>
      <c r="AY152" s="170" t="s">
        <v>688</v>
      </c>
    </row>
    <row r="153" spans="2:65" s="6" customFormat="1" ht="15.75" customHeight="1">
      <c r="B153" s="23"/>
      <c r="C153" s="147" t="s">
        <v>772</v>
      </c>
      <c r="D153" s="147" t="s">
        <v>690</v>
      </c>
      <c r="E153" s="148" t="s">
        <v>773</v>
      </c>
      <c r="F153" s="149" t="s">
        <v>774</v>
      </c>
      <c r="G153" s="150" t="s">
        <v>718</v>
      </c>
      <c r="H153" s="151">
        <v>163.769</v>
      </c>
      <c r="I153" s="152"/>
      <c r="J153" s="153">
        <f>ROUND($I$153*$H$153,2)</f>
        <v>0</v>
      </c>
      <c r="K153" s="149" t="s">
        <v>704</v>
      </c>
      <c r="L153" s="43"/>
      <c r="M153" s="154"/>
      <c r="N153" s="155" t="s">
        <v>596</v>
      </c>
      <c r="O153" s="24"/>
      <c r="P153" s="24"/>
      <c r="Q153" s="156">
        <v>0</v>
      </c>
      <c r="R153" s="156">
        <f>$Q$153*$H$153</f>
        <v>0</v>
      </c>
      <c r="S153" s="156">
        <v>0</v>
      </c>
      <c r="T153" s="157">
        <f>$S$153*$H$153</f>
        <v>0</v>
      </c>
      <c r="AR153" s="89" t="s">
        <v>695</v>
      </c>
      <c r="AT153" s="89" t="s">
        <v>690</v>
      </c>
      <c r="AU153" s="89" t="s">
        <v>633</v>
      </c>
      <c r="AY153" s="6" t="s">
        <v>688</v>
      </c>
      <c r="BE153" s="158">
        <f>IF($N$153="základní",$J$153,0)</f>
        <v>0</v>
      </c>
      <c r="BF153" s="158">
        <f>IF($N$153="snížená",$J$153,0)</f>
        <v>0</v>
      </c>
      <c r="BG153" s="158">
        <f>IF($N$153="zákl. přenesená",$J$153,0)</f>
        <v>0</v>
      </c>
      <c r="BH153" s="158">
        <f>IF($N$153="sníž. přenesená",$J$153,0)</f>
        <v>0</v>
      </c>
      <c r="BI153" s="158">
        <f>IF($N$153="nulová",$J$153,0)</f>
        <v>0</v>
      </c>
      <c r="BJ153" s="89" t="s">
        <v>575</v>
      </c>
      <c r="BK153" s="158">
        <f>ROUND($I$153*$H$153,2)</f>
        <v>0</v>
      </c>
      <c r="BL153" s="89" t="s">
        <v>695</v>
      </c>
      <c r="BM153" s="89" t="s">
        <v>775</v>
      </c>
    </row>
    <row r="154" spans="2:47" s="6" customFormat="1" ht="27" customHeight="1">
      <c r="B154" s="23"/>
      <c r="C154" s="24"/>
      <c r="D154" s="159" t="s">
        <v>697</v>
      </c>
      <c r="E154" s="24"/>
      <c r="F154" s="160" t="s">
        <v>776</v>
      </c>
      <c r="G154" s="24"/>
      <c r="H154" s="24"/>
      <c r="J154" s="24"/>
      <c r="K154" s="24"/>
      <c r="L154" s="43"/>
      <c r="M154" s="56"/>
      <c r="N154" s="24"/>
      <c r="O154" s="24"/>
      <c r="P154" s="24"/>
      <c r="Q154" s="24"/>
      <c r="R154" s="24"/>
      <c r="S154" s="24"/>
      <c r="T154" s="57"/>
      <c r="AT154" s="6" t="s">
        <v>697</v>
      </c>
      <c r="AU154" s="6" t="s">
        <v>633</v>
      </c>
    </row>
    <row r="155" spans="2:51" s="6" customFormat="1" ht="15.75" customHeight="1">
      <c r="B155" s="172"/>
      <c r="C155" s="173"/>
      <c r="D155" s="163" t="s">
        <v>699</v>
      </c>
      <c r="E155" s="174"/>
      <c r="F155" s="175" t="s">
        <v>777</v>
      </c>
      <c r="G155" s="173"/>
      <c r="H155" s="174"/>
      <c r="J155" s="173"/>
      <c r="K155" s="173"/>
      <c r="L155" s="176"/>
      <c r="M155" s="177"/>
      <c r="N155" s="173"/>
      <c r="O155" s="173"/>
      <c r="P155" s="173"/>
      <c r="Q155" s="173"/>
      <c r="R155" s="173"/>
      <c r="S155" s="173"/>
      <c r="T155" s="178"/>
      <c r="AT155" s="179" t="s">
        <v>699</v>
      </c>
      <c r="AU155" s="179" t="s">
        <v>633</v>
      </c>
      <c r="AV155" s="180" t="s">
        <v>575</v>
      </c>
      <c r="AW155" s="180" t="s">
        <v>649</v>
      </c>
      <c r="AX155" s="180" t="s">
        <v>625</v>
      </c>
      <c r="AY155" s="179" t="s">
        <v>688</v>
      </c>
    </row>
    <row r="156" spans="2:51" s="6" customFormat="1" ht="15.75" customHeight="1">
      <c r="B156" s="161"/>
      <c r="C156" s="162"/>
      <c r="D156" s="163" t="s">
        <v>699</v>
      </c>
      <c r="E156" s="164"/>
      <c r="F156" s="165" t="s">
        <v>778</v>
      </c>
      <c r="G156" s="162"/>
      <c r="H156" s="166">
        <v>183.832</v>
      </c>
      <c r="J156" s="162"/>
      <c r="K156" s="162"/>
      <c r="L156" s="167"/>
      <c r="M156" s="168"/>
      <c r="N156" s="162"/>
      <c r="O156" s="162"/>
      <c r="P156" s="162"/>
      <c r="Q156" s="162"/>
      <c r="R156" s="162"/>
      <c r="S156" s="162"/>
      <c r="T156" s="169"/>
      <c r="AT156" s="170" t="s">
        <v>699</v>
      </c>
      <c r="AU156" s="170" t="s">
        <v>633</v>
      </c>
      <c r="AV156" s="171" t="s">
        <v>633</v>
      </c>
      <c r="AW156" s="171" t="s">
        <v>649</v>
      </c>
      <c r="AX156" s="171" t="s">
        <v>625</v>
      </c>
      <c r="AY156" s="170" t="s">
        <v>688</v>
      </c>
    </row>
    <row r="157" spans="2:51" s="6" customFormat="1" ht="15.75" customHeight="1">
      <c r="B157" s="172"/>
      <c r="C157" s="173"/>
      <c r="D157" s="163" t="s">
        <v>699</v>
      </c>
      <c r="E157" s="174"/>
      <c r="F157" s="175" t="s">
        <v>779</v>
      </c>
      <c r="G157" s="173"/>
      <c r="H157" s="174"/>
      <c r="J157" s="173"/>
      <c r="K157" s="173"/>
      <c r="L157" s="176"/>
      <c r="M157" s="177"/>
      <c r="N157" s="173"/>
      <c r="O157" s="173"/>
      <c r="P157" s="173"/>
      <c r="Q157" s="173"/>
      <c r="R157" s="173"/>
      <c r="S157" s="173"/>
      <c r="T157" s="178"/>
      <c r="AT157" s="179" t="s">
        <v>699</v>
      </c>
      <c r="AU157" s="179" t="s">
        <v>633</v>
      </c>
      <c r="AV157" s="180" t="s">
        <v>575</v>
      </c>
      <c r="AW157" s="180" t="s">
        <v>649</v>
      </c>
      <c r="AX157" s="180" t="s">
        <v>625</v>
      </c>
      <c r="AY157" s="179" t="s">
        <v>688</v>
      </c>
    </row>
    <row r="158" spans="2:51" s="6" customFormat="1" ht="15.75" customHeight="1">
      <c r="B158" s="161"/>
      <c r="C158" s="162"/>
      <c r="D158" s="163" t="s">
        <v>699</v>
      </c>
      <c r="E158" s="164"/>
      <c r="F158" s="165" t="s">
        <v>780</v>
      </c>
      <c r="G158" s="162"/>
      <c r="H158" s="166">
        <v>-20.063</v>
      </c>
      <c r="J158" s="162"/>
      <c r="K158" s="162"/>
      <c r="L158" s="167"/>
      <c r="M158" s="168"/>
      <c r="N158" s="162"/>
      <c r="O158" s="162"/>
      <c r="P158" s="162"/>
      <c r="Q158" s="162"/>
      <c r="R158" s="162"/>
      <c r="S158" s="162"/>
      <c r="T158" s="169"/>
      <c r="AT158" s="170" t="s">
        <v>699</v>
      </c>
      <c r="AU158" s="170" t="s">
        <v>633</v>
      </c>
      <c r="AV158" s="171" t="s">
        <v>633</v>
      </c>
      <c r="AW158" s="171" t="s">
        <v>649</v>
      </c>
      <c r="AX158" s="171" t="s">
        <v>625</v>
      </c>
      <c r="AY158" s="170" t="s">
        <v>688</v>
      </c>
    </row>
    <row r="159" spans="2:65" s="6" customFormat="1" ht="15.75" customHeight="1">
      <c r="B159" s="23"/>
      <c r="C159" s="147" t="s">
        <v>781</v>
      </c>
      <c r="D159" s="147" t="s">
        <v>690</v>
      </c>
      <c r="E159" s="148" t="s">
        <v>782</v>
      </c>
      <c r="F159" s="149" t="s">
        <v>783</v>
      </c>
      <c r="G159" s="150" t="s">
        <v>718</v>
      </c>
      <c r="H159" s="151">
        <v>1473.921</v>
      </c>
      <c r="I159" s="152"/>
      <c r="J159" s="153">
        <f>ROUND($I$159*$H$159,2)</f>
        <v>0</v>
      </c>
      <c r="K159" s="149" t="s">
        <v>704</v>
      </c>
      <c r="L159" s="43"/>
      <c r="M159" s="154"/>
      <c r="N159" s="155" t="s">
        <v>596</v>
      </c>
      <c r="O159" s="24"/>
      <c r="P159" s="24"/>
      <c r="Q159" s="156">
        <v>0</v>
      </c>
      <c r="R159" s="156">
        <f>$Q$159*$H$159</f>
        <v>0</v>
      </c>
      <c r="S159" s="156">
        <v>0</v>
      </c>
      <c r="T159" s="157">
        <f>$S$159*$H$159</f>
        <v>0</v>
      </c>
      <c r="AR159" s="89" t="s">
        <v>695</v>
      </c>
      <c r="AT159" s="89" t="s">
        <v>690</v>
      </c>
      <c r="AU159" s="89" t="s">
        <v>633</v>
      </c>
      <c r="AY159" s="6" t="s">
        <v>688</v>
      </c>
      <c r="BE159" s="158">
        <f>IF($N$159="základní",$J$159,0)</f>
        <v>0</v>
      </c>
      <c r="BF159" s="158">
        <f>IF($N$159="snížená",$J$159,0)</f>
        <v>0</v>
      </c>
      <c r="BG159" s="158">
        <f>IF($N$159="zákl. přenesená",$J$159,0)</f>
        <v>0</v>
      </c>
      <c r="BH159" s="158">
        <f>IF($N$159="sníž. přenesená",$J$159,0)</f>
        <v>0</v>
      </c>
      <c r="BI159" s="158">
        <f>IF($N$159="nulová",$J$159,0)</f>
        <v>0</v>
      </c>
      <c r="BJ159" s="89" t="s">
        <v>575</v>
      </c>
      <c r="BK159" s="158">
        <f>ROUND($I$159*$H$159,2)</f>
        <v>0</v>
      </c>
      <c r="BL159" s="89" t="s">
        <v>695</v>
      </c>
      <c r="BM159" s="89" t="s">
        <v>784</v>
      </c>
    </row>
    <row r="160" spans="2:47" s="6" customFormat="1" ht="27" customHeight="1">
      <c r="B160" s="23"/>
      <c r="C160" s="24"/>
      <c r="D160" s="159" t="s">
        <v>697</v>
      </c>
      <c r="E160" s="24"/>
      <c r="F160" s="160" t="s">
        <v>785</v>
      </c>
      <c r="G160" s="24"/>
      <c r="H160" s="24"/>
      <c r="J160" s="24"/>
      <c r="K160" s="24"/>
      <c r="L160" s="43"/>
      <c r="M160" s="56"/>
      <c r="N160" s="24"/>
      <c r="O160" s="24"/>
      <c r="P160" s="24"/>
      <c r="Q160" s="24"/>
      <c r="R160" s="24"/>
      <c r="S160" s="24"/>
      <c r="T160" s="57"/>
      <c r="AT160" s="6" t="s">
        <v>697</v>
      </c>
      <c r="AU160" s="6" t="s">
        <v>633</v>
      </c>
    </row>
    <row r="161" spans="2:51" s="6" customFormat="1" ht="15.75" customHeight="1">
      <c r="B161" s="161"/>
      <c r="C161" s="162"/>
      <c r="D161" s="163" t="s">
        <v>699</v>
      </c>
      <c r="E161" s="162"/>
      <c r="F161" s="165" t="s">
        <v>786</v>
      </c>
      <c r="G161" s="162"/>
      <c r="H161" s="166">
        <v>1473.921</v>
      </c>
      <c r="J161" s="162"/>
      <c r="K161" s="162"/>
      <c r="L161" s="167"/>
      <c r="M161" s="168"/>
      <c r="N161" s="162"/>
      <c r="O161" s="162"/>
      <c r="P161" s="162"/>
      <c r="Q161" s="162"/>
      <c r="R161" s="162"/>
      <c r="S161" s="162"/>
      <c r="T161" s="169"/>
      <c r="AT161" s="170" t="s">
        <v>699</v>
      </c>
      <c r="AU161" s="170" t="s">
        <v>633</v>
      </c>
      <c r="AV161" s="171" t="s">
        <v>633</v>
      </c>
      <c r="AW161" s="171" t="s">
        <v>625</v>
      </c>
      <c r="AX161" s="171" t="s">
        <v>575</v>
      </c>
      <c r="AY161" s="170" t="s">
        <v>688</v>
      </c>
    </row>
    <row r="162" spans="2:65" s="6" customFormat="1" ht="15.75" customHeight="1">
      <c r="B162" s="23"/>
      <c r="C162" s="147" t="s">
        <v>787</v>
      </c>
      <c r="D162" s="147" t="s">
        <v>690</v>
      </c>
      <c r="E162" s="148" t="s">
        <v>788</v>
      </c>
      <c r="F162" s="149" t="s">
        <v>789</v>
      </c>
      <c r="G162" s="150" t="s">
        <v>718</v>
      </c>
      <c r="H162" s="151">
        <v>163.769</v>
      </c>
      <c r="I162" s="152"/>
      <c r="J162" s="153">
        <f>ROUND($I$162*$H$162,2)</f>
        <v>0</v>
      </c>
      <c r="K162" s="149" t="s">
        <v>704</v>
      </c>
      <c r="L162" s="43"/>
      <c r="M162" s="154"/>
      <c r="N162" s="155" t="s">
        <v>596</v>
      </c>
      <c r="O162" s="24"/>
      <c r="P162" s="24"/>
      <c r="Q162" s="156">
        <v>0</v>
      </c>
      <c r="R162" s="156">
        <f>$Q$162*$H$162</f>
        <v>0</v>
      </c>
      <c r="S162" s="156">
        <v>0</v>
      </c>
      <c r="T162" s="157">
        <f>$S$162*$H$162</f>
        <v>0</v>
      </c>
      <c r="AR162" s="89" t="s">
        <v>695</v>
      </c>
      <c r="AT162" s="89" t="s">
        <v>690</v>
      </c>
      <c r="AU162" s="89" t="s">
        <v>633</v>
      </c>
      <c r="AY162" s="6" t="s">
        <v>688</v>
      </c>
      <c r="BE162" s="158">
        <f>IF($N$162="základní",$J$162,0)</f>
        <v>0</v>
      </c>
      <c r="BF162" s="158">
        <f>IF($N$162="snížená",$J$162,0)</f>
        <v>0</v>
      </c>
      <c r="BG162" s="158">
        <f>IF($N$162="zákl. přenesená",$J$162,0)</f>
        <v>0</v>
      </c>
      <c r="BH162" s="158">
        <f>IF($N$162="sníž. přenesená",$J$162,0)</f>
        <v>0</v>
      </c>
      <c r="BI162" s="158">
        <f>IF($N$162="nulová",$J$162,0)</f>
        <v>0</v>
      </c>
      <c r="BJ162" s="89" t="s">
        <v>575</v>
      </c>
      <c r="BK162" s="158">
        <f>ROUND($I$162*$H$162,2)</f>
        <v>0</v>
      </c>
      <c r="BL162" s="89" t="s">
        <v>695</v>
      </c>
      <c r="BM162" s="89" t="s">
        <v>790</v>
      </c>
    </row>
    <row r="163" spans="2:47" s="6" customFormat="1" ht="16.5" customHeight="1">
      <c r="B163" s="23"/>
      <c r="C163" s="24"/>
      <c r="D163" s="159" t="s">
        <v>697</v>
      </c>
      <c r="E163" s="24"/>
      <c r="F163" s="160" t="s">
        <v>789</v>
      </c>
      <c r="G163" s="24"/>
      <c r="H163" s="24"/>
      <c r="J163" s="24"/>
      <c r="K163" s="24"/>
      <c r="L163" s="43"/>
      <c r="M163" s="56"/>
      <c r="N163" s="24"/>
      <c r="O163" s="24"/>
      <c r="P163" s="24"/>
      <c r="Q163" s="24"/>
      <c r="R163" s="24"/>
      <c r="S163" s="24"/>
      <c r="T163" s="57"/>
      <c r="AT163" s="6" t="s">
        <v>697</v>
      </c>
      <c r="AU163" s="6" t="s">
        <v>633</v>
      </c>
    </row>
    <row r="164" spans="2:65" s="6" customFormat="1" ht="15.75" customHeight="1">
      <c r="B164" s="23"/>
      <c r="C164" s="147" t="s">
        <v>562</v>
      </c>
      <c r="D164" s="147" t="s">
        <v>690</v>
      </c>
      <c r="E164" s="148" t="s">
        <v>791</v>
      </c>
      <c r="F164" s="149" t="s">
        <v>792</v>
      </c>
      <c r="G164" s="150" t="s">
        <v>793</v>
      </c>
      <c r="H164" s="151">
        <v>327.538</v>
      </c>
      <c r="I164" s="152"/>
      <c r="J164" s="153">
        <f>ROUND($I$164*$H$164,2)</f>
        <v>0</v>
      </c>
      <c r="K164" s="149" t="s">
        <v>704</v>
      </c>
      <c r="L164" s="43"/>
      <c r="M164" s="154"/>
      <c r="N164" s="155" t="s">
        <v>596</v>
      </c>
      <c r="O164" s="24"/>
      <c r="P164" s="24"/>
      <c r="Q164" s="156">
        <v>0</v>
      </c>
      <c r="R164" s="156">
        <f>$Q$164*$H$164</f>
        <v>0</v>
      </c>
      <c r="S164" s="156">
        <v>0</v>
      </c>
      <c r="T164" s="157">
        <f>$S$164*$H$164</f>
        <v>0</v>
      </c>
      <c r="AR164" s="89" t="s">
        <v>695</v>
      </c>
      <c r="AT164" s="89" t="s">
        <v>690</v>
      </c>
      <c r="AU164" s="89" t="s">
        <v>633</v>
      </c>
      <c r="AY164" s="6" t="s">
        <v>688</v>
      </c>
      <c r="BE164" s="158">
        <f>IF($N$164="základní",$J$164,0)</f>
        <v>0</v>
      </c>
      <c r="BF164" s="158">
        <f>IF($N$164="snížená",$J$164,0)</f>
        <v>0</v>
      </c>
      <c r="BG164" s="158">
        <f>IF($N$164="zákl. přenesená",$J$164,0)</f>
        <v>0</v>
      </c>
      <c r="BH164" s="158">
        <f>IF($N$164="sníž. přenesená",$J$164,0)</f>
        <v>0</v>
      </c>
      <c r="BI164" s="158">
        <f>IF($N$164="nulová",$J$164,0)</f>
        <v>0</v>
      </c>
      <c r="BJ164" s="89" t="s">
        <v>575</v>
      </c>
      <c r="BK164" s="158">
        <f>ROUND($I$164*$H$164,2)</f>
        <v>0</v>
      </c>
      <c r="BL164" s="89" t="s">
        <v>695</v>
      </c>
      <c r="BM164" s="89" t="s">
        <v>794</v>
      </c>
    </row>
    <row r="165" spans="2:47" s="6" customFormat="1" ht="16.5" customHeight="1">
      <c r="B165" s="23"/>
      <c r="C165" s="24"/>
      <c r="D165" s="159" t="s">
        <v>697</v>
      </c>
      <c r="E165" s="24"/>
      <c r="F165" s="160" t="s">
        <v>795</v>
      </c>
      <c r="G165" s="24"/>
      <c r="H165" s="24"/>
      <c r="J165" s="24"/>
      <c r="K165" s="24"/>
      <c r="L165" s="43"/>
      <c r="M165" s="56"/>
      <c r="N165" s="24"/>
      <c r="O165" s="24"/>
      <c r="P165" s="24"/>
      <c r="Q165" s="24"/>
      <c r="R165" s="24"/>
      <c r="S165" s="24"/>
      <c r="T165" s="57"/>
      <c r="AT165" s="6" t="s">
        <v>697</v>
      </c>
      <c r="AU165" s="6" t="s">
        <v>633</v>
      </c>
    </row>
    <row r="166" spans="2:51" s="6" customFormat="1" ht="15.75" customHeight="1">
      <c r="B166" s="161"/>
      <c r="C166" s="162"/>
      <c r="D166" s="163" t="s">
        <v>699</v>
      </c>
      <c r="E166" s="162"/>
      <c r="F166" s="165" t="s">
        <v>796</v>
      </c>
      <c r="G166" s="162"/>
      <c r="H166" s="166">
        <v>327.538</v>
      </c>
      <c r="J166" s="162"/>
      <c r="K166" s="162"/>
      <c r="L166" s="167"/>
      <c r="M166" s="168"/>
      <c r="N166" s="162"/>
      <c r="O166" s="162"/>
      <c r="P166" s="162"/>
      <c r="Q166" s="162"/>
      <c r="R166" s="162"/>
      <c r="S166" s="162"/>
      <c r="T166" s="169"/>
      <c r="AT166" s="170" t="s">
        <v>699</v>
      </c>
      <c r="AU166" s="170" t="s">
        <v>633</v>
      </c>
      <c r="AV166" s="171" t="s">
        <v>633</v>
      </c>
      <c r="AW166" s="171" t="s">
        <v>625</v>
      </c>
      <c r="AX166" s="171" t="s">
        <v>575</v>
      </c>
      <c r="AY166" s="170" t="s">
        <v>688</v>
      </c>
    </row>
    <row r="167" spans="2:65" s="6" customFormat="1" ht="15.75" customHeight="1">
      <c r="B167" s="23"/>
      <c r="C167" s="147" t="s">
        <v>797</v>
      </c>
      <c r="D167" s="147" t="s">
        <v>690</v>
      </c>
      <c r="E167" s="148" t="s">
        <v>798</v>
      </c>
      <c r="F167" s="149" t="s">
        <v>799</v>
      </c>
      <c r="G167" s="150" t="s">
        <v>718</v>
      </c>
      <c r="H167" s="151">
        <v>18.391</v>
      </c>
      <c r="I167" s="152"/>
      <c r="J167" s="153">
        <f>ROUND($I$167*$H$167,2)</f>
        <v>0</v>
      </c>
      <c r="K167" s="149" t="s">
        <v>704</v>
      </c>
      <c r="L167" s="43"/>
      <c r="M167" s="154"/>
      <c r="N167" s="155" t="s">
        <v>596</v>
      </c>
      <c r="O167" s="24"/>
      <c r="P167" s="24"/>
      <c r="Q167" s="156">
        <v>0</v>
      </c>
      <c r="R167" s="156">
        <f>$Q$167*$H$167</f>
        <v>0</v>
      </c>
      <c r="S167" s="156">
        <v>0</v>
      </c>
      <c r="T167" s="157">
        <f>$S$167*$H$167</f>
        <v>0</v>
      </c>
      <c r="AR167" s="89" t="s">
        <v>695</v>
      </c>
      <c r="AT167" s="89" t="s">
        <v>690</v>
      </c>
      <c r="AU167" s="89" t="s">
        <v>633</v>
      </c>
      <c r="AY167" s="6" t="s">
        <v>688</v>
      </c>
      <c r="BE167" s="158">
        <f>IF($N$167="základní",$J$167,0)</f>
        <v>0</v>
      </c>
      <c r="BF167" s="158">
        <f>IF($N$167="snížená",$J$167,0)</f>
        <v>0</v>
      </c>
      <c r="BG167" s="158">
        <f>IF($N$167="zákl. přenesená",$J$167,0)</f>
        <v>0</v>
      </c>
      <c r="BH167" s="158">
        <f>IF($N$167="sníž. přenesená",$J$167,0)</f>
        <v>0</v>
      </c>
      <c r="BI167" s="158">
        <f>IF($N$167="nulová",$J$167,0)</f>
        <v>0</v>
      </c>
      <c r="BJ167" s="89" t="s">
        <v>575</v>
      </c>
      <c r="BK167" s="158">
        <f>ROUND($I$167*$H$167,2)</f>
        <v>0</v>
      </c>
      <c r="BL167" s="89" t="s">
        <v>695</v>
      </c>
      <c r="BM167" s="89" t="s">
        <v>800</v>
      </c>
    </row>
    <row r="168" spans="2:47" s="6" customFormat="1" ht="27" customHeight="1">
      <c r="B168" s="23"/>
      <c r="C168" s="24"/>
      <c r="D168" s="159" t="s">
        <v>697</v>
      </c>
      <c r="E168" s="24"/>
      <c r="F168" s="160" t="s">
        <v>801</v>
      </c>
      <c r="G168" s="24"/>
      <c r="H168" s="24"/>
      <c r="J168" s="24"/>
      <c r="K168" s="24"/>
      <c r="L168" s="43"/>
      <c r="M168" s="56"/>
      <c r="N168" s="24"/>
      <c r="O168" s="24"/>
      <c r="P168" s="24"/>
      <c r="Q168" s="24"/>
      <c r="R168" s="24"/>
      <c r="S168" s="24"/>
      <c r="T168" s="57"/>
      <c r="AT168" s="6" t="s">
        <v>697</v>
      </c>
      <c r="AU168" s="6" t="s">
        <v>633</v>
      </c>
    </row>
    <row r="169" spans="2:51" s="6" customFormat="1" ht="15.75" customHeight="1">
      <c r="B169" s="172"/>
      <c r="C169" s="173"/>
      <c r="D169" s="163" t="s">
        <v>699</v>
      </c>
      <c r="E169" s="174"/>
      <c r="F169" s="175" t="s">
        <v>777</v>
      </c>
      <c r="G169" s="173"/>
      <c r="H169" s="174"/>
      <c r="J169" s="173"/>
      <c r="K169" s="173"/>
      <c r="L169" s="176"/>
      <c r="M169" s="177"/>
      <c r="N169" s="173"/>
      <c r="O169" s="173"/>
      <c r="P169" s="173"/>
      <c r="Q169" s="173"/>
      <c r="R169" s="173"/>
      <c r="S169" s="173"/>
      <c r="T169" s="178"/>
      <c r="AT169" s="179" t="s">
        <v>699</v>
      </c>
      <c r="AU169" s="179" t="s">
        <v>633</v>
      </c>
      <c r="AV169" s="180" t="s">
        <v>575</v>
      </c>
      <c r="AW169" s="180" t="s">
        <v>649</v>
      </c>
      <c r="AX169" s="180" t="s">
        <v>625</v>
      </c>
      <c r="AY169" s="179" t="s">
        <v>688</v>
      </c>
    </row>
    <row r="170" spans="2:51" s="6" customFormat="1" ht="15.75" customHeight="1">
      <c r="B170" s="161"/>
      <c r="C170" s="162"/>
      <c r="D170" s="163" t="s">
        <v>699</v>
      </c>
      <c r="E170" s="164"/>
      <c r="F170" s="165" t="s">
        <v>778</v>
      </c>
      <c r="G170" s="162"/>
      <c r="H170" s="166">
        <v>183.832</v>
      </c>
      <c r="J170" s="162"/>
      <c r="K170" s="162"/>
      <c r="L170" s="167"/>
      <c r="M170" s="168"/>
      <c r="N170" s="162"/>
      <c r="O170" s="162"/>
      <c r="P170" s="162"/>
      <c r="Q170" s="162"/>
      <c r="R170" s="162"/>
      <c r="S170" s="162"/>
      <c r="T170" s="169"/>
      <c r="AT170" s="170" t="s">
        <v>699</v>
      </c>
      <c r="AU170" s="170" t="s">
        <v>633</v>
      </c>
      <c r="AV170" s="171" t="s">
        <v>633</v>
      </c>
      <c r="AW170" s="171" t="s">
        <v>649</v>
      </c>
      <c r="AX170" s="171" t="s">
        <v>625</v>
      </c>
      <c r="AY170" s="170" t="s">
        <v>688</v>
      </c>
    </row>
    <row r="171" spans="2:51" s="6" customFormat="1" ht="15.75" customHeight="1">
      <c r="B171" s="172"/>
      <c r="C171" s="173"/>
      <c r="D171" s="163" t="s">
        <v>699</v>
      </c>
      <c r="E171" s="174"/>
      <c r="F171" s="175" t="s">
        <v>802</v>
      </c>
      <c r="G171" s="173"/>
      <c r="H171" s="174"/>
      <c r="J171" s="173"/>
      <c r="K171" s="173"/>
      <c r="L171" s="176"/>
      <c r="M171" s="177"/>
      <c r="N171" s="173"/>
      <c r="O171" s="173"/>
      <c r="P171" s="173"/>
      <c r="Q171" s="173"/>
      <c r="R171" s="173"/>
      <c r="S171" s="173"/>
      <c r="T171" s="178"/>
      <c r="AT171" s="179" t="s">
        <v>699</v>
      </c>
      <c r="AU171" s="179" t="s">
        <v>633</v>
      </c>
      <c r="AV171" s="180" t="s">
        <v>575</v>
      </c>
      <c r="AW171" s="180" t="s">
        <v>649</v>
      </c>
      <c r="AX171" s="180" t="s">
        <v>625</v>
      </c>
      <c r="AY171" s="179" t="s">
        <v>688</v>
      </c>
    </row>
    <row r="172" spans="2:51" s="6" customFormat="1" ht="15.75" customHeight="1">
      <c r="B172" s="161"/>
      <c r="C172" s="162"/>
      <c r="D172" s="163" t="s">
        <v>699</v>
      </c>
      <c r="E172" s="164"/>
      <c r="F172" s="165" t="s">
        <v>803</v>
      </c>
      <c r="G172" s="162"/>
      <c r="H172" s="166">
        <v>-73.44617625</v>
      </c>
      <c r="J172" s="162"/>
      <c r="K172" s="162"/>
      <c r="L172" s="167"/>
      <c r="M172" s="168"/>
      <c r="N172" s="162"/>
      <c r="O172" s="162"/>
      <c r="P172" s="162"/>
      <c r="Q172" s="162"/>
      <c r="R172" s="162"/>
      <c r="S172" s="162"/>
      <c r="T172" s="169"/>
      <c r="AT172" s="170" t="s">
        <v>699</v>
      </c>
      <c r="AU172" s="170" t="s">
        <v>633</v>
      </c>
      <c r="AV172" s="171" t="s">
        <v>633</v>
      </c>
      <c r="AW172" s="171" t="s">
        <v>649</v>
      </c>
      <c r="AX172" s="171" t="s">
        <v>625</v>
      </c>
      <c r="AY172" s="170" t="s">
        <v>688</v>
      </c>
    </row>
    <row r="173" spans="2:51" s="6" customFormat="1" ht="15.75" customHeight="1">
      <c r="B173" s="172"/>
      <c r="C173" s="173"/>
      <c r="D173" s="163" t="s">
        <v>699</v>
      </c>
      <c r="E173" s="174"/>
      <c r="F173" s="175" t="s">
        <v>804</v>
      </c>
      <c r="G173" s="173"/>
      <c r="H173" s="174"/>
      <c r="J173" s="173"/>
      <c r="K173" s="173"/>
      <c r="L173" s="176"/>
      <c r="M173" s="177"/>
      <c r="N173" s="173"/>
      <c r="O173" s="173"/>
      <c r="P173" s="173"/>
      <c r="Q173" s="173"/>
      <c r="R173" s="173"/>
      <c r="S173" s="173"/>
      <c r="T173" s="178"/>
      <c r="AT173" s="179" t="s">
        <v>699</v>
      </c>
      <c r="AU173" s="179" t="s">
        <v>633</v>
      </c>
      <c r="AV173" s="180" t="s">
        <v>575</v>
      </c>
      <c r="AW173" s="180" t="s">
        <v>649</v>
      </c>
      <c r="AX173" s="180" t="s">
        <v>625</v>
      </c>
      <c r="AY173" s="179" t="s">
        <v>688</v>
      </c>
    </row>
    <row r="174" spans="2:51" s="6" customFormat="1" ht="15.75" customHeight="1">
      <c r="B174" s="161"/>
      <c r="C174" s="162"/>
      <c r="D174" s="163" t="s">
        <v>699</v>
      </c>
      <c r="E174" s="164"/>
      <c r="F174" s="165" t="s">
        <v>805</v>
      </c>
      <c r="G174" s="162"/>
      <c r="H174" s="166">
        <v>-34.125</v>
      </c>
      <c r="J174" s="162"/>
      <c r="K174" s="162"/>
      <c r="L174" s="167"/>
      <c r="M174" s="168"/>
      <c r="N174" s="162"/>
      <c r="O174" s="162"/>
      <c r="P174" s="162"/>
      <c r="Q174" s="162"/>
      <c r="R174" s="162"/>
      <c r="S174" s="162"/>
      <c r="T174" s="169"/>
      <c r="AT174" s="170" t="s">
        <v>699</v>
      </c>
      <c r="AU174" s="170" t="s">
        <v>633</v>
      </c>
      <c r="AV174" s="171" t="s">
        <v>633</v>
      </c>
      <c r="AW174" s="171" t="s">
        <v>649</v>
      </c>
      <c r="AX174" s="171" t="s">
        <v>625</v>
      </c>
      <c r="AY174" s="170" t="s">
        <v>688</v>
      </c>
    </row>
    <row r="175" spans="2:51" s="6" customFormat="1" ht="15.75" customHeight="1">
      <c r="B175" s="172"/>
      <c r="C175" s="173"/>
      <c r="D175" s="163" t="s">
        <v>699</v>
      </c>
      <c r="E175" s="174"/>
      <c r="F175" s="175" t="s">
        <v>806</v>
      </c>
      <c r="G175" s="173"/>
      <c r="H175" s="174"/>
      <c r="J175" s="173"/>
      <c r="K175" s="173"/>
      <c r="L175" s="176"/>
      <c r="M175" s="177"/>
      <c r="N175" s="173"/>
      <c r="O175" s="173"/>
      <c r="P175" s="173"/>
      <c r="Q175" s="173"/>
      <c r="R175" s="173"/>
      <c r="S175" s="173"/>
      <c r="T175" s="178"/>
      <c r="AT175" s="179" t="s">
        <v>699</v>
      </c>
      <c r="AU175" s="179" t="s">
        <v>633</v>
      </c>
      <c r="AV175" s="180" t="s">
        <v>575</v>
      </c>
      <c r="AW175" s="180" t="s">
        <v>649</v>
      </c>
      <c r="AX175" s="180" t="s">
        <v>625</v>
      </c>
      <c r="AY175" s="179" t="s">
        <v>688</v>
      </c>
    </row>
    <row r="176" spans="2:51" s="6" customFormat="1" ht="15.75" customHeight="1">
      <c r="B176" s="161"/>
      <c r="C176" s="162"/>
      <c r="D176" s="163" t="s">
        <v>699</v>
      </c>
      <c r="E176" s="164"/>
      <c r="F176" s="165" t="s">
        <v>807</v>
      </c>
      <c r="G176" s="162"/>
      <c r="H176" s="166">
        <v>-57.87</v>
      </c>
      <c r="J176" s="162"/>
      <c r="K176" s="162"/>
      <c r="L176" s="167"/>
      <c r="M176" s="168"/>
      <c r="N176" s="162"/>
      <c r="O176" s="162"/>
      <c r="P176" s="162"/>
      <c r="Q176" s="162"/>
      <c r="R176" s="162"/>
      <c r="S176" s="162"/>
      <c r="T176" s="169"/>
      <c r="AT176" s="170" t="s">
        <v>699</v>
      </c>
      <c r="AU176" s="170" t="s">
        <v>633</v>
      </c>
      <c r="AV176" s="171" t="s">
        <v>633</v>
      </c>
      <c r="AW176" s="171" t="s">
        <v>649</v>
      </c>
      <c r="AX176" s="171" t="s">
        <v>625</v>
      </c>
      <c r="AY176" s="170" t="s">
        <v>688</v>
      </c>
    </row>
    <row r="177" spans="2:65" s="6" customFormat="1" ht="15.75" customHeight="1">
      <c r="B177" s="23"/>
      <c r="C177" s="147" t="s">
        <v>808</v>
      </c>
      <c r="D177" s="147" t="s">
        <v>690</v>
      </c>
      <c r="E177" s="148" t="s">
        <v>809</v>
      </c>
      <c r="F177" s="149" t="s">
        <v>810</v>
      </c>
      <c r="G177" s="150" t="s">
        <v>718</v>
      </c>
      <c r="H177" s="151">
        <v>58.17</v>
      </c>
      <c r="I177" s="152"/>
      <c r="J177" s="153">
        <f>ROUND($I$177*$H$177,2)</f>
        <v>0</v>
      </c>
      <c r="K177" s="149" t="s">
        <v>704</v>
      </c>
      <c r="L177" s="43"/>
      <c r="M177" s="154"/>
      <c r="N177" s="155" t="s">
        <v>596</v>
      </c>
      <c r="O177" s="24"/>
      <c r="P177" s="24"/>
      <c r="Q177" s="156">
        <v>0</v>
      </c>
      <c r="R177" s="156">
        <f>$Q$177*$H$177</f>
        <v>0</v>
      </c>
      <c r="S177" s="156">
        <v>0</v>
      </c>
      <c r="T177" s="157">
        <f>$S$177*$H$177</f>
        <v>0</v>
      </c>
      <c r="AR177" s="89" t="s">
        <v>695</v>
      </c>
      <c r="AT177" s="89" t="s">
        <v>690</v>
      </c>
      <c r="AU177" s="89" t="s">
        <v>633</v>
      </c>
      <c r="AY177" s="6" t="s">
        <v>688</v>
      </c>
      <c r="BE177" s="158">
        <f>IF($N$177="základní",$J$177,0)</f>
        <v>0</v>
      </c>
      <c r="BF177" s="158">
        <f>IF($N$177="snížená",$J$177,0)</f>
        <v>0</v>
      </c>
      <c r="BG177" s="158">
        <f>IF($N$177="zákl. přenesená",$J$177,0)</f>
        <v>0</v>
      </c>
      <c r="BH177" s="158">
        <f>IF($N$177="sníž. přenesená",$J$177,0)</f>
        <v>0</v>
      </c>
      <c r="BI177" s="158">
        <f>IF($N$177="nulová",$J$177,0)</f>
        <v>0</v>
      </c>
      <c r="BJ177" s="89" t="s">
        <v>575</v>
      </c>
      <c r="BK177" s="158">
        <f>ROUND($I$177*$H$177,2)</f>
        <v>0</v>
      </c>
      <c r="BL177" s="89" t="s">
        <v>695</v>
      </c>
      <c r="BM177" s="89" t="s">
        <v>811</v>
      </c>
    </row>
    <row r="178" spans="2:47" s="6" customFormat="1" ht="27" customHeight="1">
      <c r="B178" s="23"/>
      <c r="C178" s="24"/>
      <c r="D178" s="159" t="s">
        <v>697</v>
      </c>
      <c r="E178" s="24"/>
      <c r="F178" s="160" t="s">
        <v>812</v>
      </c>
      <c r="G178" s="24"/>
      <c r="H178" s="24"/>
      <c r="J178" s="24"/>
      <c r="K178" s="24"/>
      <c r="L178" s="43"/>
      <c r="M178" s="56"/>
      <c r="N178" s="24"/>
      <c r="O178" s="24"/>
      <c r="P178" s="24"/>
      <c r="Q178" s="24"/>
      <c r="R178" s="24"/>
      <c r="S178" s="24"/>
      <c r="T178" s="57"/>
      <c r="AT178" s="6" t="s">
        <v>697</v>
      </c>
      <c r="AU178" s="6" t="s">
        <v>633</v>
      </c>
    </row>
    <row r="179" spans="2:65" s="6" customFormat="1" ht="15.75" customHeight="1">
      <c r="B179" s="23"/>
      <c r="C179" s="181" t="s">
        <v>813</v>
      </c>
      <c r="D179" s="181" t="s">
        <v>814</v>
      </c>
      <c r="E179" s="182" t="s">
        <v>815</v>
      </c>
      <c r="F179" s="183" t="s">
        <v>816</v>
      </c>
      <c r="G179" s="184" t="s">
        <v>793</v>
      </c>
      <c r="H179" s="185">
        <v>108.995</v>
      </c>
      <c r="I179" s="186"/>
      <c r="J179" s="187">
        <f>ROUND($I$179*$H$179,2)</f>
        <v>0</v>
      </c>
      <c r="K179" s="183" t="s">
        <v>704</v>
      </c>
      <c r="L179" s="188"/>
      <c r="M179" s="189"/>
      <c r="N179" s="190" t="s">
        <v>596</v>
      </c>
      <c r="O179" s="24"/>
      <c r="P179" s="24"/>
      <c r="Q179" s="156">
        <v>1</v>
      </c>
      <c r="R179" s="156">
        <f>$Q$179*$H$179</f>
        <v>108.995</v>
      </c>
      <c r="S179" s="156">
        <v>0</v>
      </c>
      <c r="T179" s="157">
        <f>$S$179*$H$179</f>
        <v>0</v>
      </c>
      <c r="AR179" s="89" t="s">
        <v>749</v>
      </c>
      <c r="AT179" s="89" t="s">
        <v>814</v>
      </c>
      <c r="AU179" s="89" t="s">
        <v>633</v>
      </c>
      <c r="AY179" s="6" t="s">
        <v>688</v>
      </c>
      <c r="BE179" s="158">
        <f>IF($N$179="základní",$J$179,0)</f>
        <v>0</v>
      </c>
      <c r="BF179" s="158">
        <f>IF($N$179="snížená",$J$179,0)</f>
        <v>0</v>
      </c>
      <c r="BG179" s="158">
        <f>IF($N$179="zákl. přenesená",$J$179,0)</f>
        <v>0</v>
      </c>
      <c r="BH179" s="158">
        <f>IF($N$179="sníž. přenesená",$J$179,0)</f>
        <v>0</v>
      </c>
      <c r="BI179" s="158">
        <f>IF($N$179="nulová",$J$179,0)</f>
        <v>0</v>
      </c>
      <c r="BJ179" s="89" t="s">
        <v>575</v>
      </c>
      <c r="BK179" s="158">
        <f>ROUND($I$179*$H$179,2)</f>
        <v>0</v>
      </c>
      <c r="BL179" s="89" t="s">
        <v>695</v>
      </c>
      <c r="BM179" s="89" t="s">
        <v>817</v>
      </c>
    </row>
    <row r="180" spans="2:47" s="6" customFormat="1" ht="16.5" customHeight="1">
      <c r="B180" s="23"/>
      <c r="C180" s="24"/>
      <c r="D180" s="159" t="s">
        <v>697</v>
      </c>
      <c r="E180" s="24"/>
      <c r="F180" s="160" t="s">
        <v>818</v>
      </c>
      <c r="G180" s="24"/>
      <c r="H180" s="24"/>
      <c r="J180" s="24"/>
      <c r="K180" s="24"/>
      <c r="L180" s="43"/>
      <c r="M180" s="56"/>
      <c r="N180" s="24"/>
      <c r="O180" s="24"/>
      <c r="P180" s="24"/>
      <c r="Q180" s="24"/>
      <c r="R180" s="24"/>
      <c r="S180" s="24"/>
      <c r="T180" s="57"/>
      <c r="AT180" s="6" t="s">
        <v>697</v>
      </c>
      <c r="AU180" s="6" t="s">
        <v>633</v>
      </c>
    </row>
    <row r="181" spans="2:63" s="133" customFormat="1" ht="30.75" customHeight="1">
      <c r="B181" s="134"/>
      <c r="C181" s="135"/>
      <c r="D181" s="136" t="s">
        <v>624</v>
      </c>
      <c r="E181" s="145" t="s">
        <v>633</v>
      </c>
      <c r="F181" s="145" t="s">
        <v>819</v>
      </c>
      <c r="G181" s="135"/>
      <c r="H181" s="135"/>
      <c r="J181" s="146">
        <f>$BK$181</f>
        <v>0</v>
      </c>
      <c r="K181" s="135"/>
      <c r="L181" s="139"/>
      <c r="M181" s="140"/>
      <c r="N181" s="135"/>
      <c r="O181" s="135"/>
      <c r="P181" s="141">
        <f>SUM($P$182:$P$220)</f>
        <v>0</v>
      </c>
      <c r="Q181" s="135"/>
      <c r="R181" s="141">
        <f>SUM($R$182:$R$220)</f>
        <v>54.202912497</v>
      </c>
      <c r="S181" s="135"/>
      <c r="T181" s="142">
        <f>SUM($T$182:$T$220)</f>
        <v>0</v>
      </c>
      <c r="AR181" s="143" t="s">
        <v>575</v>
      </c>
      <c r="AT181" s="143" t="s">
        <v>624</v>
      </c>
      <c r="AU181" s="143" t="s">
        <v>575</v>
      </c>
      <c r="AY181" s="143" t="s">
        <v>688</v>
      </c>
      <c r="BK181" s="144">
        <f>SUM($BK$182:$BK$220)</f>
        <v>0</v>
      </c>
    </row>
    <row r="182" spans="2:65" s="6" customFormat="1" ht="15.75" customHeight="1">
      <c r="B182" s="23"/>
      <c r="C182" s="147" t="s">
        <v>820</v>
      </c>
      <c r="D182" s="147" t="s">
        <v>690</v>
      </c>
      <c r="E182" s="148" t="s">
        <v>821</v>
      </c>
      <c r="F182" s="149" t="s">
        <v>822</v>
      </c>
      <c r="G182" s="150" t="s">
        <v>693</v>
      </c>
      <c r="H182" s="151">
        <v>188.55</v>
      </c>
      <c r="I182" s="152"/>
      <c r="J182" s="153">
        <f>ROUND($I$182*$H$182,2)</f>
        <v>0</v>
      </c>
      <c r="K182" s="149" t="s">
        <v>704</v>
      </c>
      <c r="L182" s="43"/>
      <c r="M182" s="154"/>
      <c r="N182" s="155" t="s">
        <v>596</v>
      </c>
      <c r="O182" s="24"/>
      <c r="P182" s="24"/>
      <c r="Q182" s="156">
        <v>0.00016694</v>
      </c>
      <c r="R182" s="156">
        <f>$Q$182*$H$182</f>
        <v>0.031476537</v>
      </c>
      <c r="S182" s="156">
        <v>0</v>
      </c>
      <c r="T182" s="157">
        <f>$S$182*$H$182</f>
        <v>0</v>
      </c>
      <c r="AR182" s="89" t="s">
        <v>695</v>
      </c>
      <c r="AT182" s="89" t="s">
        <v>690</v>
      </c>
      <c r="AU182" s="89" t="s">
        <v>633</v>
      </c>
      <c r="AY182" s="6" t="s">
        <v>688</v>
      </c>
      <c r="BE182" s="158">
        <f>IF($N$182="základní",$J$182,0)</f>
        <v>0</v>
      </c>
      <c r="BF182" s="158">
        <f>IF($N$182="snížená",$J$182,0)</f>
        <v>0</v>
      </c>
      <c r="BG182" s="158">
        <f>IF($N$182="zákl. přenesená",$J$182,0)</f>
        <v>0</v>
      </c>
      <c r="BH182" s="158">
        <f>IF($N$182="sníž. přenesená",$J$182,0)</f>
        <v>0</v>
      </c>
      <c r="BI182" s="158">
        <f>IF($N$182="nulová",$J$182,0)</f>
        <v>0</v>
      </c>
      <c r="BJ182" s="89" t="s">
        <v>575</v>
      </c>
      <c r="BK182" s="158">
        <f>ROUND($I$182*$H$182,2)</f>
        <v>0</v>
      </c>
      <c r="BL182" s="89" t="s">
        <v>695</v>
      </c>
      <c r="BM182" s="89" t="s">
        <v>823</v>
      </c>
    </row>
    <row r="183" spans="2:47" s="6" customFormat="1" ht="27" customHeight="1">
      <c r="B183" s="23"/>
      <c r="C183" s="24"/>
      <c r="D183" s="159" t="s">
        <v>697</v>
      </c>
      <c r="E183" s="24"/>
      <c r="F183" s="160" t="s">
        <v>824</v>
      </c>
      <c r="G183" s="24"/>
      <c r="H183" s="24"/>
      <c r="J183" s="24"/>
      <c r="K183" s="24"/>
      <c r="L183" s="43"/>
      <c r="M183" s="56"/>
      <c r="N183" s="24"/>
      <c r="O183" s="24"/>
      <c r="P183" s="24"/>
      <c r="Q183" s="24"/>
      <c r="R183" s="24"/>
      <c r="S183" s="24"/>
      <c r="T183" s="57"/>
      <c r="AT183" s="6" t="s">
        <v>697</v>
      </c>
      <c r="AU183" s="6" t="s">
        <v>633</v>
      </c>
    </row>
    <row r="184" spans="2:51" s="6" customFormat="1" ht="15.75" customHeight="1">
      <c r="B184" s="161"/>
      <c r="C184" s="162"/>
      <c r="D184" s="163" t="s">
        <v>699</v>
      </c>
      <c r="E184" s="164"/>
      <c r="F184" s="165" t="s">
        <v>825</v>
      </c>
      <c r="G184" s="162"/>
      <c r="H184" s="166">
        <v>188.55</v>
      </c>
      <c r="J184" s="162"/>
      <c r="K184" s="162"/>
      <c r="L184" s="167"/>
      <c r="M184" s="168"/>
      <c r="N184" s="162"/>
      <c r="O184" s="162"/>
      <c r="P184" s="162"/>
      <c r="Q184" s="162"/>
      <c r="R184" s="162"/>
      <c r="S184" s="162"/>
      <c r="T184" s="169"/>
      <c r="AT184" s="170" t="s">
        <v>699</v>
      </c>
      <c r="AU184" s="170" t="s">
        <v>633</v>
      </c>
      <c r="AV184" s="171" t="s">
        <v>633</v>
      </c>
      <c r="AW184" s="171" t="s">
        <v>649</v>
      </c>
      <c r="AX184" s="171" t="s">
        <v>575</v>
      </c>
      <c r="AY184" s="170" t="s">
        <v>688</v>
      </c>
    </row>
    <row r="185" spans="2:65" s="6" customFormat="1" ht="15.75" customHeight="1">
      <c r="B185" s="23"/>
      <c r="C185" s="181" t="s">
        <v>826</v>
      </c>
      <c r="D185" s="181" t="s">
        <v>814</v>
      </c>
      <c r="E185" s="182" t="s">
        <v>827</v>
      </c>
      <c r="F185" s="183" t="s">
        <v>828</v>
      </c>
      <c r="G185" s="184" t="s">
        <v>693</v>
      </c>
      <c r="H185" s="185">
        <v>226.26</v>
      </c>
      <c r="I185" s="186"/>
      <c r="J185" s="187">
        <f>ROUND($I$185*$H$185,2)</f>
        <v>0</v>
      </c>
      <c r="K185" s="183"/>
      <c r="L185" s="188"/>
      <c r="M185" s="189"/>
      <c r="N185" s="190" t="s">
        <v>596</v>
      </c>
      <c r="O185" s="24"/>
      <c r="P185" s="24"/>
      <c r="Q185" s="156">
        <v>0.0005</v>
      </c>
      <c r="R185" s="156">
        <f>$Q$185*$H$185</f>
        <v>0.11313</v>
      </c>
      <c r="S185" s="156">
        <v>0</v>
      </c>
      <c r="T185" s="157">
        <f>$S$185*$H$185</f>
        <v>0</v>
      </c>
      <c r="AR185" s="89" t="s">
        <v>749</v>
      </c>
      <c r="AT185" s="89" t="s">
        <v>814</v>
      </c>
      <c r="AU185" s="89" t="s">
        <v>633</v>
      </c>
      <c r="AY185" s="6" t="s">
        <v>688</v>
      </c>
      <c r="BE185" s="158">
        <f>IF($N$185="základní",$J$185,0)</f>
        <v>0</v>
      </c>
      <c r="BF185" s="158">
        <f>IF($N$185="snížená",$J$185,0)</f>
        <v>0</v>
      </c>
      <c r="BG185" s="158">
        <f>IF($N$185="zákl. přenesená",$J$185,0)</f>
        <v>0</v>
      </c>
      <c r="BH185" s="158">
        <f>IF($N$185="sníž. přenesená",$J$185,0)</f>
        <v>0</v>
      </c>
      <c r="BI185" s="158">
        <f>IF($N$185="nulová",$J$185,0)</f>
        <v>0</v>
      </c>
      <c r="BJ185" s="89" t="s">
        <v>575</v>
      </c>
      <c r="BK185" s="158">
        <f>ROUND($I$185*$H$185,2)</f>
        <v>0</v>
      </c>
      <c r="BL185" s="89" t="s">
        <v>695</v>
      </c>
      <c r="BM185" s="89" t="s">
        <v>829</v>
      </c>
    </row>
    <row r="186" spans="2:47" s="6" customFormat="1" ht="27" customHeight="1">
      <c r="B186" s="23"/>
      <c r="C186" s="24"/>
      <c r="D186" s="159" t="s">
        <v>697</v>
      </c>
      <c r="E186" s="24"/>
      <c r="F186" s="160" t="s">
        <v>830</v>
      </c>
      <c r="G186" s="24"/>
      <c r="H186" s="24"/>
      <c r="J186" s="24"/>
      <c r="K186" s="24"/>
      <c r="L186" s="43"/>
      <c r="M186" s="56"/>
      <c r="N186" s="24"/>
      <c r="O186" s="24"/>
      <c r="P186" s="24"/>
      <c r="Q186" s="24"/>
      <c r="R186" s="24"/>
      <c r="S186" s="24"/>
      <c r="T186" s="57"/>
      <c r="AT186" s="6" t="s">
        <v>697</v>
      </c>
      <c r="AU186" s="6" t="s">
        <v>633</v>
      </c>
    </row>
    <row r="187" spans="2:51" s="6" customFormat="1" ht="15.75" customHeight="1">
      <c r="B187" s="161"/>
      <c r="C187" s="162"/>
      <c r="D187" s="163" t="s">
        <v>699</v>
      </c>
      <c r="E187" s="162"/>
      <c r="F187" s="165" t="s">
        <v>831</v>
      </c>
      <c r="G187" s="162"/>
      <c r="H187" s="166">
        <v>226.26</v>
      </c>
      <c r="J187" s="162"/>
      <c r="K187" s="162"/>
      <c r="L187" s="167"/>
      <c r="M187" s="168"/>
      <c r="N187" s="162"/>
      <c r="O187" s="162"/>
      <c r="P187" s="162"/>
      <c r="Q187" s="162"/>
      <c r="R187" s="162"/>
      <c r="S187" s="162"/>
      <c r="T187" s="169"/>
      <c r="AT187" s="170" t="s">
        <v>699</v>
      </c>
      <c r="AU187" s="170" t="s">
        <v>633</v>
      </c>
      <c r="AV187" s="171" t="s">
        <v>633</v>
      </c>
      <c r="AW187" s="171" t="s">
        <v>625</v>
      </c>
      <c r="AX187" s="171" t="s">
        <v>575</v>
      </c>
      <c r="AY187" s="170" t="s">
        <v>688</v>
      </c>
    </row>
    <row r="188" spans="2:65" s="6" customFormat="1" ht="15.75" customHeight="1">
      <c r="B188" s="23"/>
      <c r="C188" s="147" t="s">
        <v>561</v>
      </c>
      <c r="D188" s="147" t="s">
        <v>690</v>
      </c>
      <c r="E188" s="148" t="s">
        <v>832</v>
      </c>
      <c r="F188" s="149" t="s">
        <v>833</v>
      </c>
      <c r="G188" s="150" t="s">
        <v>718</v>
      </c>
      <c r="H188" s="151">
        <v>13.056</v>
      </c>
      <c r="I188" s="152"/>
      <c r="J188" s="153">
        <f>ROUND($I$188*$H$188,2)</f>
        <v>0</v>
      </c>
      <c r="K188" s="149" t="s">
        <v>704</v>
      </c>
      <c r="L188" s="43"/>
      <c r="M188" s="154"/>
      <c r="N188" s="155" t="s">
        <v>596</v>
      </c>
      <c r="O188" s="24"/>
      <c r="P188" s="24"/>
      <c r="Q188" s="156">
        <v>1.9205</v>
      </c>
      <c r="R188" s="156">
        <f>$Q$188*$H$188</f>
        <v>25.074048</v>
      </c>
      <c r="S188" s="156">
        <v>0</v>
      </c>
      <c r="T188" s="157">
        <f>$S$188*$H$188</f>
        <v>0</v>
      </c>
      <c r="AR188" s="89" t="s">
        <v>695</v>
      </c>
      <c r="AT188" s="89" t="s">
        <v>690</v>
      </c>
      <c r="AU188" s="89" t="s">
        <v>633</v>
      </c>
      <c r="AY188" s="6" t="s">
        <v>688</v>
      </c>
      <c r="BE188" s="158">
        <f>IF($N$188="základní",$J$188,0)</f>
        <v>0</v>
      </c>
      <c r="BF188" s="158">
        <f>IF($N$188="snížená",$J$188,0)</f>
        <v>0</v>
      </c>
      <c r="BG188" s="158">
        <f>IF($N$188="zákl. přenesená",$J$188,0)</f>
        <v>0</v>
      </c>
      <c r="BH188" s="158">
        <f>IF($N$188="sníž. přenesená",$J$188,0)</f>
        <v>0</v>
      </c>
      <c r="BI188" s="158">
        <f>IF($N$188="nulová",$J$188,0)</f>
        <v>0</v>
      </c>
      <c r="BJ188" s="89" t="s">
        <v>575</v>
      </c>
      <c r="BK188" s="158">
        <f>ROUND($I$188*$H$188,2)</f>
        <v>0</v>
      </c>
      <c r="BL188" s="89" t="s">
        <v>695</v>
      </c>
      <c r="BM188" s="89" t="s">
        <v>834</v>
      </c>
    </row>
    <row r="189" spans="2:47" s="6" customFormat="1" ht="16.5" customHeight="1">
      <c r="B189" s="23"/>
      <c r="C189" s="24"/>
      <c r="D189" s="159" t="s">
        <v>697</v>
      </c>
      <c r="E189" s="24"/>
      <c r="F189" s="160" t="s">
        <v>833</v>
      </c>
      <c r="G189" s="24"/>
      <c r="H189" s="24"/>
      <c r="J189" s="24"/>
      <c r="K189" s="24"/>
      <c r="L189" s="43"/>
      <c r="M189" s="56"/>
      <c r="N189" s="24"/>
      <c r="O189" s="24"/>
      <c r="P189" s="24"/>
      <c r="Q189" s="24"/>
      <c r="R189" s="24"/>
      <c r="S189" s="24"/>
      <c r="T189" s="57"/>
      <c r="AT189" s="6" t="s">
        <v>697</v>
      </c>
      <c r="AU189" s="6" t="s">
        <v>633</v>
      </c>
    </row>
    <row r="190" spans="2:51" s="6" customFormat="1" ht="15.75" customHeight="1">
      <c r="B190" s="172"/>
      <c r="C190" s="173"/>
      <c r="D190" s="163" t="s">
        <v>699</v>
      </c>
      <c r="E190" s="174"/>
      <c r="F190" s="175" t="s">
        <v>712</v>
      </c>
      <c r="G190" s="173"/>
      <c r="H190" s="174"/>
      <c r="J190" s="173"/>
      <c r="K190" s="173"/>
      <c r="L190" s="176"/>
      <c r="M190" s="177"/>
      <c r="N190" s="173"/>
      <c r="O190" s="173"/>
      <c r="P190" s="173"/>
      <c r="Q190" s="173"/>
      <c r="R190" s="173"/>
      <c r="S190" s="173"/>
      <c r="T190" s="178"/>
      <c r="AT190" s="179" t="s">
        <v>699</v>
      </c>
      <c r="AU190" s="179" t="s">
        <v>633</v>
      </c>
      <c r="AV190" s="180" t="s">
        <v>575</v>
      </c>
      <c r="AW190" s="180" t="s">
        <v>649</v>
      </c>
      <c r="AX190" s="180" t="s">
        <v>625</v>
      </c>
      <c r="AY190" s="179" t="s">
        <v>688</v>
      </c>
    </row>
    <row r="191" spans="2:51" s="6" customFormat="1" ht="15.75" customHeight="1">
      <c r="B191" s="161"/>
      <c r="C191" s="162"/>
      <c r="D191" s="163" t="s">
        <v>699</v>
      </c>
      <c r="E191" s="164"/>
      <c r="F191" s="165" t="s">
        <v>835</v>
      </c>
      <c r="G191" s="162"/>
      <c r="H191" s="166">
        <v>0.384</v>
      </c>
      <c r="J191" s="162"/>
      <c r="K191" s="162"/>
      <c r="L191" s="167"/>
      <c r="M191" s="168"/>
      <c r="N191" s="162"/>
      <c r="O191" s="162"/>
      <c r="P191" s="162"/>
      <c r="Q191" s="162"/>
      <c r="R191" s="162"/>
      <c r="S191" s="162"/>
      <c r="T191" s="169"/>
      <c r="AT191" s="170" t="s">
        <v>699</v>
      </c>
      <c r="AU191" s="170" t="s">
        <v>633</v>
      </c>
      <c r="AV191" s="171" t="s">
        <v>633</v>
      </c>
      <c r="AW191" s="171" t="s">
        <v>649</v>
      </c>
      <c r="AX191" s="171" t="s">
        <v>625</v>
      </c>
      <c r="AY191" s="170" t="s">
        <v>688</v>
      </c>
    </row>
    <row r="192" spans="2:51" s="6" customFormat="1" ht="15.75" customHeight="1">
      <c r="B192" s="161"/>
      <c r="C192" s="162"/>
      <c r="D192" s="163" t="s">
        <v>699</v>
      </c>
      <c r="E192" s="164"/>
      <c r="F192" s="165" t="s">
        <v>836</v>
      </c>
      <c r="G192" s="162"/>
      <c r="H192" s="166">
        <v>5.064</v>
      </c>
      <c r="J192" s="162"/>
      <c r="K192" s="162"/>
      <c r="L192" s="167"/>
      <c r="M192" s="168"/>
      <c r="N192" s="162"/>
      <c r="O192" s="162"/>
      <c r="P192" s="162"/>
      <c r="Q192" s="162"/>
      <c r="R192" s="162"/>
      <c r="S192" s="162"/>
      <c r="T192" s="169"/>
      <c r="AT192" s="170" t="s">
        <v>699</v>
      </c>
      <c r="AU192" s="170" t="s">
        <v>633</v>
      </c>
      <c r="AV192" s="171" t="s">
        <v>633</v>
      </c>
      <c r="AW192" s="171" t="s">
        <v>649</v>
      </c>
      <c r="AX192" s="171" t="s">
        <v>625</v>
      </c>
      <c r="AY192" s="170" t="s">
        <v>688</v>
      </c>
    </row>
    <row r="193" spans="2:51" s="6" customFormat="1" ht="15.75" customHeight="1">
      <c r="B193" s="172"/>
      <c r="C193" s="173"/>
      <c r="D193" s="163" t="s">
        <v>699</v>
      </c>
      <c r="E193" s="174"/>
      <c r="F193" s="175" t="s">
        <v>730</v>
      </c>
      <c r="G193" s="173"/>
      <c r="H193" s="174"/>
      <c r="J193" s="173"/>
      <c r="K193" s="173"/>
      <c r="L193" s="176"/>
      <c r="M193" s="177"/>
      <c r="N193" s="173"/>
      <c r="O193" s="173"/>
      <c r="P193" s="173"/>
      <c r="Q193" s="173"/>
      <c r="R193" s="173"/>
      <c r="S193" s="173"/>
      <c r="T193" s="178"/>
      <c r="AT193" s="179" t="s">
        <v>699</v>
      </c>
      <c r="AU193" s="179" t="s">
        <v>633</v>
      </c>
      <c r="AV193" s="180" t="s">
        <v>575</v>
      </c>
      <c r="AW193" s="180" t="s">
        <v>649</v>
      </c>
      <c r="AX193" s="180" t="s">
        <v>625</v>
      </c>
      <c r="AY193" s="179" t="s">
        <v>688</v>
      </c>
    </row>
    <row r="194" spans="2:51" s="6" customFormat="1" ht="15.75" customHeight="1">
      <c r="B194" s="161"/>
      <c r="C194" s="162"/>
      <c r="D194" s="163" t="s">
        <v>699</v>
      </c>
      <c r="E194" s="164"/>
      <c r="F194" s="165" t="s">
        <v>837</v>
      </c>
      <c r="G194" s="162"/>
      <c r="H194" s="166">
        <v>1.816</v>
      </c>
      <c r="J194" s="162"/>
      <c r="K194" s="162"/>
      <c r="L194" s="167"/>
      <c r="M194" s="168"/>
      <c r="N194" s="162"/>
      <c r="O194" s="162"/>
      <c r="P194" s="162"/>
      <c r="Q194" s="162"/>
      <c r="R194" s="162"/>
      <c r="S194" s="162"/>
      <c r="T194" s="169"/>
      <c r="AT194" s="170" t="s">
        <v>699</v>
      </c>
      <c r="AU194" s="170" t="s">
        <v>633</v>
      </c>
      <c r="AV194" s="171" t="s">
        <v>633</v>
      </c>
      <c r="AW194" s="171" t="s">
        <v>649</v>
      </c>
      <c r="AX194" s="171" t="s">
        <v>625</v>
      </c>
      <c r="AY194" s="170" t="s">
        <v>688</v>
      </c>
    </row>
    <row r="195" spans="2:51" s="6" customFormat="1" ht="15.75" customHeight="1">
      <c r="B195" s="172"/>
      <c r="C195" s="173"/>
      <c r="D195" s="163" t="s">
        <v>699</v>
      </c>
      <c r="E195" s="174"/>
      <c r="F195" s="175" t="s">
        <v>732</v>
      </c>
      <c r="G195" s="173"/>
      <c r="H195" s="174"/>
      <c r="J195" s="173"/>
      <c r="K195" s="173"/>
      <c r="L195" s="176"/>
      <c r="M195" s="177"/>
      <c r="N195" s="173"/>
      <c r="O195" s="173"/>
      <c r="P195" s="173"/>
      <c r="Q195" s="173"/>
      <c r="R195" s="173"/>
      <c r="S195" s="173"/>
      <c r="T195" s="178"/>
      <c r="AT195" s="179" t="s">
        <v>699</v>
      </c>
      <c r="AU195" s="179" t="s">
        <v>633</v>
      </c>
      <c r="AV195" s="180" t="s">
        <v>575</v>
      </c>
      <c r="AW195" s="180" t="s">
        <v>649</v>
      </c>
      <c r="AX195" s="180" t="s">
        <v>625</v>
      </c>
      <c r="AY195" s="179" t="s">
        <v>688</v>
      </c>
    </row>
    <row r="196" spans="2:51" s="6" customFormat="1" ht="15.75" customHeight="1">
      <c r="B196" s="161"/>
      <c r="C196" s="162"/>
      <c r="D196" s="163" t="s">
        <v>699</v>
      </c>
      <c r="E196" s="164"/>
      <c r="F196" s="165" t="s">
        <v>838</v>
      </c>
      <c r="G196" s="162"/>
      <c r="H196" s="166">
        <v>2.696</v>
      </c>
      <c r="J196" s="162"/>
      <c r="K196" s="162"/>
      <c r="L196" s="167"/>
      <c r="M196" s="168"/>
      <c r="N196" s="162"/>
      <c r="O196" s="162"/>
      <c r="P196" s="162"/>
      <c r="Q196" s="162"/>
      <c r="R196" s="162"/>
      <c r="S196" s="162"/>
      <c r="T196" s="169"/>
      <c r="AT196" s="170" t="s">
        <v>699</v>
      </c>
      <c r="AU196" s="170" t="s">
        <v>633</v>
      </c>
      <c r="AV196" s="171" t="s">
        <v>633</v>
      </c>
      <c r="AW196" s="171" t="s">
        <v>649</v>
      </c>
      <c r="AX196" s="171" t="s">
        <v>625</v>
      </c>
      <c r="AY196" s="170" t="s">
        <v>688</v>
      </c>
    </row>
    <row r="197" spans="2:51" s="6" customFormat="1" ht="15.75" customHeight="1">
      <c r="B197" s="172"/>
      <c r="C197" s="173"/>
      <c r="D197" s="163" t="s">
        <v>699</v>
      </c>
      <c r="E197" s="174"/>
      <c r="F197" s="175" t="s">
        <v>714</v>
      </c>
      <c r="G197" s="173"/>
      <c r="H197" s="174"/>
      <c r="J197" s="173"/>
      <c r="K197" s="173"/>
      <c r="L197" s="176"/>
      <c r="M197" s="177"/>
      <c r="N197" s="173"/>
      <c r="O197" s="173"/>
      <c r="P197" s="173"/>
      <c r="Q197" s="173"/>
      <c r="R197" s="173"/>
      <c r="S197" s="173"/>
      <c r="T197" s="178"/>
      <c r="AT197" s="179" t="s">
        <v>699</v>
      </c>
      <c r="AU197" s="179" t="s">
        <v>633</v>
      </c>
      <c r="AV197" s="180" t="s">
        <v>575</v>
      </c>
      <c r="AW197" s="180" t="s">
        <v>649</v>
      </c>
      <c r="AX197" s="180" t="s">
        <v>625</v>
      </c>
      <c r="AY197" s="179" t="s">
        <v>688</v>
      </c>
    </row>
    <row r="198" spans="2:51" s="6" customFormat="1" ht="15.75" customHeight="1">
      <c r="B198" s="161"/>
      <c r="C198" s="162"/>
      <c r="D198" s="163" t="s">
        <v>699</v>
      </c>
      <c r="E198" s="164"/>
      <c r="F198" s="165" t="s">
        <v>839</v>
      </c>
      <c r="G198" s="162"/>
      <c r="H198" s="166">
        <v>3.096</v>
      </c>
      <c r="J198" s="162"/>
      <c r="K198" s="162"/>
      <c r="L198" s="167"/>
      <c r="M198" s="168"/>
      <c r="N198" s="162"/>
      <c r="O198" s="162"/>
      <c r="P198" s="162"/>
      <c r="Q198" s="162"/>
      <c r="R198" s="162"/>
      <c r="S198" s="162"/>
      <c r="T198" s="169"/>
      <c r="AT198" s="170" t="s">
        <v>699</v>
      </c>
      <c r="AU198" s="170" t="s">
        <v>633</v>
      </c>
      <c r="AV198" s="171" t="s">
        <v>633</v>
      </c>
      <c r="AW198" s="171" t="s">
        <v>649</v>
      </c>
      <c r="AX198" s="171" t="s">
        <v>625</v>
      </c>
      <c r="AY198" s="170" t="s">
        <v>688</v>
      </c>
    </row>
    <row r="199" spans="2:65" s="6" customFormat="1" ht="15.75" customHeight="1">
      <c r="B199" s="23"/>
      <c r="C199" s="147" t="s">
        <v>840</v>
      </c>
      <c r="D199" s="147" t="s">
        <v>690</v>
      </c>
      <c r="E199" s="148" t="s">
        <v>841</v>
      </c>
      <c r="F199" s="149" t="s">
        <v>842</v>
      </c>
      <c r="G199" s="150" t="s">
        <v>703</v>
      </c>
      <c r="H199" s="151">
        <v>125.7</v>
      </c>
      <c r="I199" s="152"/>
      <c r="J199" s="153">
        <f>ROUND($I$199*$H$199,2)</f>
        <v>0</v>
      </c>
      <c r="K199" s="149" t="s">
        <v>704</v>
      </c>
      <c r="L199" s="43"/>
      <c r="M199" s="154"/>
      <c r="N199" s="155" t="s">
        <v>596</v>
      </c>
      <c r="O199" s="24"/>
      <c r="P199" s="24"/>
      <c r="Q199" s="156">
        <v>0.2305828</v>
      </c>
      <c r="R199" s="156">
        <f>$Q$199*$H$199</f>
        <v>28.98425796</v>
      </c>
      <c r="S199" s="156">
        <v>0</v>
      </c>
      <c r="T199" s="157">
        <f>$S$199*$H$199</f>
        <v>0</v>
      </c>
      <c r="AR199" s="89" t="s">
        <v>695</v>
      </c>
      <c r="AT199" s="89" t="s">
        <v>690</v>
      </c>
      <c r="AU199" s="89" t="s">
        <v>633</v>
      </c>
      <c r="AY199" s="6" t="s">
        <v>688</v>
      </c>
      <c r="BE199" s="158">
        <f>IF($N$199="základní",$J$199,0)</f>
        <v>0</v>
      </c>
      <c r="BF199" s="158">
        <f>IF($N$199="snížená",$J$199,0)</f>
        <v>0</v>
      </c>
      <c r="BG199" s="158">
        <f>IF($N$199="zákl. přenesená",$J$199,0)</f>
        <v>0</v>
      </c>
      <c r="BH199" s="158">
        <f>IF($N$199="sníž. přenesená",$J$199,0)</f>
        <v>0</v>
      </c>
      <c r="BI199" s="158">
        <f>IF($N$199="nulová",$J$199,0)</f>
        <v>0</v>
      </c>
      <c r="BJ199" s="89" t="s">
        <v>575</v>
      </c>
      <c r="BK199" s="158">
        <f>ROUND($I$199*$H$199,2)</f>
        <v>0</v>
      </c>
      <c r="BL199" s="89" t="s">
        <v>695</v>
      </c>
      <c r="BM199" s="89" t="s">
        <v>843</v>
      </c>
    </row>
    <row r="200" spans="2:47" s="6" customFormat="1" ht="27" customHeight="1">
      <c r="B200" s="23"/>
      <c r="C200" s="24"/>
      <c r="D200" s="159" t="s">
        <v>697</v>
      </c>
      <c r="E200" s="24"/>
      <c r="F200" s="160" t="s">
        <v>844</v>
      </c>
      <c r="G200" s="24"/>
      <c r="H200" s="24"/>
      <c r="J200" s="24"/>
      <c r="K200" s="24"/>
      <c r="L200" s="43"/>
      <c r="M200" s="56"/>
      <c r="N200" s="24"/>
      <c r="O200" s="24"/>
      <c r="P200" s="24"/>
      <c r="Q200" s="24"/>
      <c r="R200" s="24"/>
      <c r="S200" s="24"/>
      <c r="T200" s="57"/>
      <c r="AT200" s="6" t="s">
        <v>697</v>
      </c>
      <c r="AU200" s="6" t="s">
        <v>633</v>
      </c>
    </row>
    <row r="201" spans="2:51" s="6" customFormat="1" ht="15.75" customHeight="1">
      <c r="B201" s="172"/>
      <c r="C201" s="173"/>
      <c r="D201" s="163" t="s">
        <v>699</v>
      </c>
      <c r="E201" s="174"/>
      <c r="F201" s="175" t="s">
        <v>712</v>
      </c>
      <c r="G201" s="173"/>
      <c r="H201" s="174"/>
      <c r="J201" s="173"/>
      <c r="K201" s="173"/>
      <c r="L201" s="176"/>
      <c r="M201" s="177"/>
      <c r="N201" s="173"/>
      <c r="O201" s="173"/>
      <c r="P201" s="173"/>
      <c r="Q201" s="173"/>
      <c r="R201" s="173"/>
      <c r="S201" s="173"/>
      <c r="T201" s="178"/>
      <c r="AT201" s="179" t="s">
        <v>699</v>
      </c>
      <c r="AU201" s="179" t="s">
        <v>633</v>
      </c>
      <c r="AV201" s="180" t="s">
        <v>575</v>
      </c>
      <c r="AW201" s="180" t="s">
        <v>649</v>
      </c>
      <c r="AX201" s="180" t="s">
        <v>625</v>
      </c>
      <c r="AY201" s="179" t="s">
        <v>688</v>
      </c>
    </row>
    <row r="202" spans="2:51" s="6" customFormat="1" ht="15.75" customHeight="1">
      <c r="B202" s="161"/>
      <c r="C202" s="162"/>
      <c r="D202" s="163" t="s">
        <v>699</v>
      </c>
      <c r="E202" s="164"/>
      <c r="F202" s="165" t="s">
        <v>845</v>
      </c>
      <c r="G202" s="162"/>
      <c r="H202" s="166">
        <v>3.2</v>
      </c>
      <c r="J202" s="162"/>
      <c r="K202" s="162"/>
      <c r="L202" s="167"/>
      <c r="M202" s="168"/>
      <c r="N202" s="162"/>
      <c r="O202" s="162"/>
      <c r="P202" s="162"/>
      <c r="Q202" s="162"/>
      <c r="R202" s="162"/>
      <c r="S202" s="162"/>
      <c r="T202" s="169"/>
      <c r="AT202" s="170" t="s">
        <v>699</v>
      </c>
      <c r="AU202" s="170" t="s">
        <v>633</v>
      </c>
      <c r="AV202" s="171" t="s">
        <v>633</v>
      </c>
      <c r="AW202" s="171" t="s">
        <v>649</v>
      </c>
      <c r="AX202" s="171" t="s">
        <v>625</v>
      </c>
      <c r="AY202" s="170" t="s">
        <v>688</v>
      </c>
    </row>
    <row r="203" spans="2:51" s="6" customFormat="1" ht="15.75" customHeight="1">
      <c r="B203" s="161"/>
      <c r="C203" s="162"/>
      <c r="D203" s="163" t="s">
        <v>699</v>
      </c>
      <c r="E203" s="164"/>
      <c r="F203" s="165" t="s">
        <v>846</v>
      </c>
      <c r="G203" s="162"/>
      <c r="H203" s="166">
        <v>40.3</v>
      </c>
      <c r="J203" s="162"/>
      <c r="K203" s="162"/>
      <c r="L203" s="167"/>
      <c r="M203" s="168"/>
      <c r="N203" s="162"/>
      <c r="O203" s="162"/>
      <c r="P203" s="162"/>
      <c r="Q203" s="162"/>
      <c r="R203" s="162"/>
      <c r="S203" s="162"/>
      <c r="T203" s="169"/>
      <c r="AT203" s="170" t="s">
        <v>699</v>
      </c>
      <c r="AU203" s="170" t="s">
        <v>633</v>
      </c>
      <c r="AV203" s="171" t="s">
        <v>633</v>
      </c>
      <c r="AW203" s="171" t="s">
        <v>649</v>
      </c>
      <c r="AX203" s="171" t="s">
        <v>625</v>
      </c>
      <c r="AY203" s="170" t="s">
        <v>688</v>
      </c>
    </row>
    <row r="204" spans="2:51" s="6" customFormat="1" ht="15.75" customHeight="1">
      <c r="B204" s="172"/>
      <c r="C204" s="173"/>
      <c r="D204" s="163" t="s">
        <v>699</v>
      </c>
      <c r="E204" s="174"/>
      <c r="F204" s="175" t="s">
        <v>730</v>
      </c>
      <c r="G204" s="173"/>
      <c r="H204" s="174"/>
      <c r="J204" s="173"/>
      <c r="K204" s="173"/>
      <c r="L204" s="176"/>
      <c r="M204" s="177"/>
      <c r="N204" s="173"/>
      <c r="O204" s="173"/>
      <c r="P204" s="173"/>
      <c r="Q204" s="173"/>
      <c r="R204" s="173"/>
      <c r="S204" s="173"/>
      <c r="T204" s="178"/>
      <c r="AT204" s="179" t="s">
        <v>699</v>
      </c>
      <c r="AU204" s="179" t="s">
        <v>633</v>
      </c>
      <c r="AV204" s="180" t="s">
        <v>575</v>
      </c>
      <c r="AW204" s="180" t="s">
        <v>649</v>
      </c>
      <c r="AX204" s="180" t="s">
        <v>625</v>
      </c>
      <c r="AY204" s="179" t="s">
        <v>688</v>
      </c>
    </row>
    <row r="205" spans="2:51" s="6" customFormat="1" ht="15.75" customHeight="1">
      <c r="B205" s="161"/>
      <c r="C205" s="162"/>
      <c r="D205" s="163" t="s">
        <v>699</v>
      </c>
      <c r="E205" s="164"/>
      <c r="F205" s="165" t="s">
        <v>847</v>
      </c>
      <c r="G205" s="162"/>
      <c r="H205" s="166">
        <v>22.7</v>
      </c>
      <c r="J205" s="162"/>
      <c r="K205" s="162"/>
      <c r="L205" s="167"/>
      <c r="M205" s="168"/>
      <c r="N205" s="162"/>
      <c r="O205" s="162"/>
      <c r="P205" s="162"/>
      <c r="Q205" s="162"/>
      <c r="R205" s="162"/>
      <c r="S205" s="162"/>
      <c r="T205" s="169"/>
      <c r="AT205" s="170" t="s">
        <v>699</v>
      </c>
      <c r="AU205" s="170" t="s">
        <v>633</v>
      </c>
      <c r="AV205" s="171" t="s">
        <v>633</v>
      </c>
      <c r="AW205" s="171" t="s">
        <v>649</v>
      </c>
      <c r="AX205" s="171" t="s">
        <v>625</v>
      </c>
      <c r="AY205" s="170" t="s">
        <v>688</v>
      </c>
    </row>
    <row r="206" spans="2:51" s="6" customFormat="1" ht="15.75" customHeight="1">
      <c r="B206" s="172"/>
      <c r="C206" s="173"/>
      <c r="D206" s="163" t="s">
        <v>699</v>
      </c>
      <c r="E206" s="174"/>
      <c r="F206" s="175" t="s">
        <v>732</v>
      </c>
      <c r="G206" s="173"/>
      <c r="H206" s="174"/>
      <c r="J206" s="173"/>
      <c r="K206" s="173"/>
      <c r="L206" s="176"/>
      <c r="M206" s="177"/>
      <c r="N206" s="173"/>
      <c r="O206" s="173"/>
      <c r="P206" s="173"/>
      <c r="Q206" s="173"/>
      <c r="R206" s="173"/>
      <c r="S206" s="173"/>
      <c r="T206" s="178"/>
      <c r="AT206" s="179" t="s">
        <v>699</v>
      </c>
      <c r="AU206" s="179" t="s">
        <v>633</v>
      </c>
      <c r="AV206" s="180" t="s">
        <v>575</v>
      </c>
      <c r="AW206" s="180" t="s">
        <v>649</v>
      </c>
      <c r="AX206" s="180" t="s">
        <v>625</v>
      </c>
      <c r="AY206" s="179" t="s">
        <v>688</v>
      </c>
    </row>
    <row r="207" spans="2:51" s="6" customFormat="1" ht="15.75" customHeight="1">
      <c r="B207" s="161"/>
      <c r="C207" s="162"/>
      <c r="D207" s="163" t="s">
        <v>699</v>
      </c>
      <c r="E207" s="164"/>
      <c r="F207" s="165" t="s">
        <v>848</v>
      </c>
      <c r="G207" s="162"/>
      <c r="H207" s="166">
        <v>33.7</v>
      </c>
      <c r="J207" s="162"/>
      <c r="K207" s="162"/>
      <c r="L207" s="167"/>
      <c r="M207" s="168"/>
      <c r="N207" s="162"/>
      <c r="O207" s="162"/>
      <c r="P207" s="162"/>
      <c r="Q207" s="162"/>
      <c r="R207" s="162"/>
      <c r="S207" s="162"/>
      <c r="T207" s="169"/>
      <c r="AT207" s="170" t="s">
        <v>699</v>
      </c>
      <c r="AU207" s="170" t="s">
        <v>633</v>
      </c>
      <c r="AV207" s="171" t="s">
        <v>633</v>
      </c>
      <c r="AW207" s="171" t="s">
        <v>649</v>
      </c>
      <c r="AX207" s="171" t="s">
        <v>625</v>
      </c>
      <c r="AY207" s="170" t="s">
        <v>688</v>
      </c>
    </row>
    <row r="208" spans="2:51" s="6" customFormat="1" ht="15.75" customHeight="1">
      <c r="B208" s="172"/>
      <c r="C208" s="173"/>
      <c r="D208" s="163" t="s">
        <v>699</v>
      </c>
      <c r="E208" s="174"/>
      <c r="F208" s="175" t="s">
        <v>714</v>
      </c>
      <c r="G208" s="173"/>
      <c r="H208" s="174"/>
      <c r="J208" s="173"/>
      <c r="K208" s="173"/>
      <c r="L208" s="176"/>
      <c r="M208" s="177"/>
      <c r="N208" s="173"/>
      <c r="O208" s="173"/>
      <c r="P208" s="173"/>
      <c r="Q208" s="173"/>
      <c r="R208" s="173"/>
      <c r="S208" s="173"/>
      <c r="T208" s="178"/>
      <c r="AT208" s="179" t="s">
        <v>699</v>
      </c>
      <c r="AU208" s="179" t="s">
        <v>633</v>
      </c>
      <c r="AV208" s="180" t="s">
        <v>575</v>
      </c>
      <c r="AW208" s="180" t="s">
        <v>649</v>
      </c>
      <c r="AX208" s="180" t="s">
        <v>625</v>
      </c>
      <c r="AY208" s="179" t="s">
        <v>688</v>
      </c>
    </row>
    <row r="209" spans="2:51" s="6" customFormat="1" ht="15.75" customHeight="1">
      <c r="B209" s="161"/>
      <c r="C209" s="162"/>
      <c r="D209" s="163" t="s">
        <v>699</v>
      </c>
      <c r="E209" s="164"/>
      <c r="F209" s="165" t="s">
        <v>715</v>
      </c>
      <c r="G209" s="162"/>
      <c r="H209" s="166">
        <v>25.8</v>
      </c>
      <c r="J209" s="162"/>
      <c r="K209" s="162"/>
      <c r="L209" s="167"/>
      <c r="M209" s="168"/>
      <c r="N209" s="162"/>
      <c r="O209" s="162"/>
      <c r="P209" s="162"/>
      <c r="Q209" s="162"/>
      <c r="R209" s="162"/>
      <c r="S209" s="162"/>
      <c r="T209" s="169"/>
      <c r="AT209" s="170" t="s">
        <v>699</v>
      </c>
      <c r="AU209" s="170" t="s">
        <v>633</v>
      </c>
      <c r="AV209" s="171" t="s">
        <v>633</v>
      </c>
      <c r="AW209" s="171" t="s">
        <v>649</v>
      </c>
      <c r="AX209" s="171" t="s">
        <v>625</v>
      </c>
      <c r="AY209" s="170" t="s">
        <v>688</v>
      </c>
    </row>
    <row r="210" spans="2:65" s="6" customFormat="1" ht="15.75" customHeight="1">
      <c r="B210" s="23"/>
      <c r="C210" s="147" t="s">
        <v>849</v>
      </c>
      <c r="D210" s="147" t="s">
        <v>690</v>
      </c>
      <c r="E210" s="148" t="s">
        <v>850</v>
      </c>
      <c r="F210" s="149" t="s">
        <v>851</v>
      </c>
      <c r="G210" s="150" t="s">
        <v>693</v>
      </c>
      <c r="H210" s="151">
        <v>216.22</v>
      </c>
      <c r="I210" s="152"/>
      <c r="J210" s="153">
        <f>ROUND($I$210*$H$210,2)</f>
        <v>0</v>
      </c>
      <c r="K210" s="149" t="s">
        <v>704</v>
      </c>
      <c r="L210" s="43"/>
      <c r="M210" s="154"/>
      <c r="N210" s="155" t="s">
        <v>596</v>
      </c>
      <c r="O210" s="24"/>
      <c r="P210" s="24"/>
      <c r="Q210" s="156">
        <v>0</v>
      </c>
      <c r="R210" s="156">
        <f>$Q$210*$H$210</f>
        <v>0</v>
      </c>
      <c r="S210" s="156">
        <v>0</v>
      </c>
      <c r="T210" s="157">
        <f>$S$210*$H$210</f>
        <v>0</v>
      </c>
      <c r="AR210" s="89" t="s">
        <v>695</v>
      </c>
      <c r="AT210" s="89" t="s">
        <v>690</v>
      </c>
      <c r="AU210" s="89" t="s">
        <v>633</v>
      </c>
      <c r="AY210" s="6" t="s">
        <v>688</v>
      </c>
      <c r="BE210" s="158">
        <f>IF($N$210="základní",$J$210,0)</f>
        <v>0</v>
      </c>
      <c r="BF210" s="158">
        <f>IF($N$210="snížená",$J$210,0)</f>
        <v>0</v>
      </c>
      <c r="BG210" s="158">
        <f>IF($N$210="zákl. přenesená",$J$210,0)</f>
        <v>0</v>
      </c>
      <c r="BH210" s="158">
        <f>IF($N$210="sníž. přenesená",$J$210,0)</f>
        <v>0</v>
      </c>
      <c r="BI210" s="158">
        <f>IF($N$210="nulová",$J$210,0)</f>
        <v>0</v>
      </c>
      <c r="BJ210" s="89" t="s">
        <v>575</v>
      </c>
      <c r="BK210" s="158">
        <f>ROUND($I$210*$H$210,2)</f>
        <v>0</v>
      </c>
      <c r="BL210" s="89" t="s">
        <v>695</v>
      </c>
      <c r="BM210" s="89" t="s">
        <v>852</v>
      </c>
    </row>
    <row r="211" spans="2:47" s="6" customFormat="1" ht="16.5" customHeight="1">
      <c r="B211" s="23"/>
      <c r="C211" s="24"/>
      <c r="D211" s="159" t="s">
        <v>697</v>
      </c>
      <c r="E211" s="24"/>
      <c r="F211" s="160" t="s">
        <v>851</v>
      </c>
      <c r="G211" s="24"/>
      <c r="H211" s="24"/>
      <c r="J211" s="24"/>
      <c r="K211" s="24"/>
      <c r="L211" s="43"/>
      <c r="M211" s="56"/>
      <c r="N211" s="24"/>
      <c r="O211" s="24"/>
      <c r="P211" s="24"/>
      <c r="Q211" s="24"/>
      <c r="R211" s="24"/>
      <c r="S211" s="24"/>
      <c r="T211" s="57"/>
      <c r="AT211" s="6" t="s">
        <v>697</v>
      </c>
      <c r="AU211" s="6" t="s">
        <v>633</v>
      </c>
    </row>
    <row r="212" spans="2:51" s="6" customFormat="1" ht="15.75" customHeight="1">
      <c r="B212" s="172"/>
      <c r="C212" s="173"/>
      <c r="D212" s="163" t="s">
        <v>699</v>
      </c>
      <c r="E212" s="174"/>
      <c r="F212" s="175" t="s">
        <v>712</v>
      </c>
      <c r="G212" s="173"/>
      <c r="H212" s="174"/>
      <c r="J212" s="173"/>
      <c r="K212" s="173"/>
      <c r="L212" s="176"/>
      <c r="M212" s="177"/>
      <c r="N212" s="173"/>
      <c r="O212" s="173"/>
      <c r="P212" s="173"/>
      <c r="Q212" s="173"/>
      <c r="R212" s="173"/>
      <c r="S212" s="173"/>
      <c r="T212" s="178"/>
      <c r="AT212" s="179" t="s">
        <v>699</v>
      </c>
      <c r="AU212" s="179" t="s">
        <v>633</v>
      </c>
      <c r="AV212" s="180" t="s">
        <v>575</v>
      </c>
      <c r="AW212" s="180" t="s">
        <v>649</v>
      </c>
      <c r="AX212" s="180" t="s">
        <v>625</v>
      </c>
      <c r="AY212" s="179" t="s">
        <v>688</v>
      </c>
    </row>
    <row r="213" spans="2:51" s="6" customFormat="1" ht="15.75" customHeight="1">
      <c r="B213" s="161"/>
      <c r="C213" s="162"/>
      <c r="D213" s="163" t="s">
        <v>699</v>
      </c>
      <c r="E213" s="164"/>
      <c r="F213" s="165" t="s">
        <v>741</v>
      </c>
      <c r="G213" s="162"/>
      <c r="H213" s="166">
        <v>11.68</v>
      </c>
      <c r="J213" s="162"/>
      <c r="K213" s="162"/>
      <c r="L213" s="167"/>
      <c r="M213" s="168"/>
      <c r="N213" s="162"/>
      <c r="O213" s="162"/>
      <c r="P213" s="162"/>
      <c r="Q213" s="162"/>
      <c r="R213" s="162"/>
      <c r="S213" s="162"/>
      <c r="T213" s="169"/>
      <c r="AT213" s="170" t="s">
        <v>699</v>
      </c>
      <c r="AU213" s="170" t="s">
        <v>633</v>
      </c>
      <c r="AV213" s="171" t="s">
        <v>633</v>
      </c>
      <c r="AW213" s="171" t="s">
        <v>649</v>
      </c>
      <c r="AX213" s="171" t="s">
        <v>625</v>
      </c>
      <c r="AY213" s="170" t="s">
        <v>688</v>
      </c>
    </row>
    <row r="214" spans="2:51" s="6" customFormat="1" ht="15.75" customHeight="1">
      <c r="B214" s="161"/>
      <c r="C214" s="162"/>
      <c r="D214" s="163" t="s">
        <v>699</v>
      </c>
      <c r="E214" s="164"/>
      <c r="F214" s="165" t="s">
        <v>853</v>
      </c>
      <c r="G214" s="162"/>
      <c r="H214" s="166">
        <v>132.99</v>
      </c>
      <c r="J214" s="162"/>
      <c r="K214" s="162"/>
      <c r="L214" s="167"/>
      <c r="M214" s="168"/>
      <c r="N214" s="162"/>
      <c r="O214" s="162"/>
      <c r="P214" s="162"/>
      <c r="Q214" s="162"/>
      <c r="R214" s="162"/>
      <c r="S214" s="162"/>
      <c r="T214" s="169"/>
      <c r="AT214" s="170" t="s">
        <v>699</v>
      </c>
      <c r="AU214" s="170" t="s">
        <v>633</v>
      </c>
      <c r="AV214" s="171" t="s">
        <v>633</v>
      </c>
      <c r="AW214" s="171" t="s">
        <v>649</v>
      </c>
      <c r="AX214" s="171" t="s">
        <v>625</v>
      </c>
      <c r="AY214" s="170" t="s">
        <v>688</v>
      </c>
    </row>
    <row r="215" spans="2:51" s="6" customFormat="1" ht="15.75" customHeight="1">
      <c r="B215" s="172"/>
      <c r="C215" s="173"/>
      <c r="D215" s="163" t="s">
        <v>699</v>
      </c>
      <c r="E215" s="174"/>
      <c r="F215" s="175" t="s">
        <v>730</v>
      </c>
      <c r="G215" s="173"/>
      <c r="H215" s="174"/>
      <c r="J215" s="173"/>
      <c r="K215" s="173"/>
      <c r="L215" s="176"/>
      <c r="M215" s="177"/>
      <c r="N215" s="173"/>
      <c r="O215" s="173"/>
      <c r="P215" s="173"/>
      <c r="Q215" s="173"/>
      <c r="R215" s="173"/>
      <c r="S215" s="173"/>
      <c r="T215" s="178"/>
      <c r="AT215" s="179" t="s">
        <v>699</v>
      </c>
      <c r="AU215" s="179" t="s">
        <v>633</v>
      </c>
      <c r="AV215" s="180" t="s">
        <v>575</v>
      </c>
      <c r="AW215" s="180" t="s">
        <v>649</v>
      </c>
      <c r="AX215" s="180" t="s">
        <v>625</v>
      </c>
      <c r="AY215" s="179" t="s">
        <v>688</v>
      </c>
    </row>
    <row r="216" spans="2:51" s="6" customFormat="1" ht="15.75" customHeight="1">
      <c r="B216" s="161"/>
      <c r="C216" s="162"/>
      <c r="D216" s="163" t="s">
        <v>699</v>
      </c>
      <c r="E216" s="164"/>
      <c r="F216" s="165" t="s">
        <v>854</v>
      </c>
      <c r="G216" s="162"/>
      <c r="H216" s="166">
        <v>11</v>
      </c>
      <c r="J216" s="162"/>
      <c r="K216" s="162"/>
      <c r="L216" s="167"/>
      <c r="M216" s="168"/>
      <c r="N216" s="162"/>
      <c r="O216" s="162"/>
      <c r="P216" s="162"/>
      <c r="Q216" s="162"/>
      <c r="R216" s="162"/>
      <c r="S216" s="162"/>
      <c r="T216" s="169"/>
      <c r="AT216" s="170" t="s">
        <v>699</v>
      </c>
      <c r="AU216" s="170" t="s">
        <v>633</v>
      </c>
      <c r="AV216" s="171" t="s">
        <v>633</v>
      </c>
      <c r="AW216" s="171" t="s">
        <v>649</v>
      </c>
      <c r="AX216" s="171" t="s">
        <v>625</v>
      </c>
      <c r="AY216" s="170" t="s">
        <v>688</v>
      </c>
    </row>
    <row r="217" spans="2:51" s="6" customFormat="1" ht="15.75" customHeight="1">
      <c r="B217" s="172"/>
      <c r="C217" s="173"/>
      <c r="D217" s="163" t="s">
        <v>699</v>
      </c>
      <c r="E217" s="174"/>
      <c r="F217" s="175" t="s">
        <v>732</v>
      </c>
      <c r="G217" s="173"/>
      <c r="H217" s="174"/>
      <c r="J217" s="173"/>
      <c r="K217" s="173"/>
      <c r="L217" s="176"/>
      <c r="M217" s="177"/>
      <c r="N217" s="173"/>
      <c r="O217" s="173"/>
      <c r="P217" s="173"/>
      <c r="Q217" s="173"/>
      <c r="R217" s="173"/>
      <c r="S217" s="173"/>
      <c r="T217" s="178"/>
      <c r="AT217" s="179" t="s">
        <v>699</v>
      </c>
      <c r="AU217" s="179" t="s">
        <v>633</v>
      </c>
      <c r="AV217" s="180" t="s">
        <v>575</v>
      </c>
      <c r="AW217" s="180" t="s">
        <v>649</v>
      </c>
      <c r="AX217" s="180" t="s">
        <v>625</v>
      </c>
      <c r="AY217" s="179" t="s">
        <v>688</v>
      </c>
    </row>
    <row r="218" spans="2:51" s="6" customFormat="1" ht="15.75" customHeight="1">
      <c r="B218" s="161"/>
      <c r="C218" s="162"/>
      <c r="D218" s="163" t="s">
        <v>699</v>
      </c>
      <c r="E218" s="164"/>
      <c r="F218" s="165" t="s">
        <v>855</v>
      </c>
      <c r="G218" s="162"/>
      <c r="H218" s="166">
        <v>16.85</v>
      </c>
      <c r="J218" s="162"/>
      <c r="K218" s="162"/>
      <c r="L218" s="167"/>
      <c r="M218" s="168"/>
      <c r="N218" s="162"/>
      <c r="O218" s="162"/>
      <c r="P218" s="162"/>
      <c r="Q218" s="162"/>
      <c r="R218" s="162"/>
      <c r="S218" s="162"/>
      <c r="T218" s="169"/>
      <c r="AT218" s="170" t="s">
        <v>699</v>
      </c>
      <c r="AU218" s="170" t="s">
        <v>633</v>
      </c>
      <c r="AV218" s="171" t="s">
        <v>633</v>
      </c>
      <c r="AW218" s="171" t="s">
        <v>649</v>
      </c>
      <c r="AX218" s="171" t="s">
        <v>625</v>
      </c>
      <c r="AY218" s="170" t="s">
        <v>688</v>
      </c>
    </row>
    <row r="219" spans="2:51" s="6" customFormat="1" ht="15.75" customHeight="1">
      <c r="B219" s="172"/>
      <c r="C219" s="173"/>
      <c r="D219" s="163" t="s">
        <v>699</v>
      </c>
      <c r="E219" s="174"/>
      <c r="F219" s="175" t="s">
        <v>734</v>
      </c>
      <c r="G219" s="173"/>
      <c r="H219" s="174"/>
      <c r="J219" s="173"/>
      <c r="K219" s="173"/>
      <c r="L219" s="176"/>
      <c r="M219" s="177"/>
      <c r="N219" s="173"/>
      <c r="O219" s="173"/>
      <c r="P219" s="173"/>
      <c r="Q219" s="173"/>
      <c r="R219" s="173"/>
      <c r="S219" s="173"/>
      <c r="T219" s="178"/>
      <c r="AT219" s="179" t="s">
        <v>699</v>
      </c>
      <c r="AU219" s="179" t="s">
        <v>633</v>
      </c>
      <c r="AV219" s="180" t="s">
        <v>575</v>
      </c>
      <c r="AW219" s="180" t="s">
        <v>649</v>
      </c>
      <c r="AX219" s="180" t="s">
        <v>625</v>
      </c>
      <c r="AY219" s="179" t="s">
        <v>688</v>
      </c>
    </row>
    <row r="220" spans="2:51" s="6" customFormat="1" ht="15.75" customHeight="1">
      <c r="B220" s="161"/>
      <c r="C220" s="162"/>
      <c r="D220" s="163" t="s">
        <v>699</v>
      </c>
      <c r="E220" s="164"/>
      <c r="F220" s="165" t="s">
        <v>856</v>
      </c>
      <c r="G220" s="162"/>
      <c r="H220" s="166">
        <v>43.7</v>
      </c>
      <c r="J220" s="162"/>
      <c r="K220" s="162"/>
      <c r="L220" s="167"/>
      <c r="M220" s="168"/>
      <c r="N220" s="162"/>
      <c r="O220" s="162"/>
      <c r="P220" s="162"/>
      <c r="Q220" s="162"/>
      <c r="R220" s="162"/>
      <c r="S220" s="162"/>
      <c r="T220" s="169"/>
      <c r="AT220" s="170" t="s">
        <v>699</v>
      </c>
      <c r="AU220" s="170" t="s">
        <v>633</v>
      </c>
      <c r="AV220" s="171" t="s">
        <v>633</v>
      </c>
      <c r="AW220" s="171" t="s">
        <v>649</v>
      </c>
      <c r="AX220" s="171" t="s">
        <v>625</v>
      </c>
      <c r="AY220" s="170" t="s">
        <v>688</v>
      </c>
    </row>
    <row r="221" spans="2:63" s="133" customFormat="1" ht="30.75" customHeight="1">
      <c r="B221" s="134"/>
      <c r="C221" s="135"/>
      <c r="D221" s="136" t="s">
        <v>624</v>
      </c>
      <c r="E221" s="145" t="s">
        <v>707</v>
      </c>
      <c r="F221" s="145" t="s">
        <v>857</v>
      </c>
      <c r="G221" s="135"/>
      <c r="H221" s="135"/>
      <c r="J221" s="146">
        <f>$BK$221</f>
        <v>0</v>
      </c>
      <c r="K221" s="135"/>
      <c r="L221" s="139"/>
      <c r="M221" s="140"/>
      <c r="N221" s="135"/>
      <c r="O221" s="135"/>
      <c r="P221" s="141">
        <f>SUM($P$222:$P$241)</f>
        <v>0</v>
      </c>
      <c r="Q221" s="135"/>
      <c r="R221" s="141">
        <f>SUM($R$222:$R$241)</f>
        <v>12.1553654</v>
      </c>
      <c r="S221" s="135"/>
      <c r="T221" s="142">
        <f>SUM($T$222:$T$241)</f>
        <v>0</v>
      </c>
      <c r="AR221" s="143" t="s">
        <v>575</v>
      </c>
      <c r="AT221" s="143" t="s">
        <v>624</v>
      </c>
      <c r="AU221" s="143" t="s">
        <v>575</v>
      </c>
      <c r="AY221" s="143" t="s">
        <v>688</v>
      </c>
      <c r="BK221" s="144">
        <f>SUM($BK$222:$BK$241)</f>
        <v>0</v>
      </c>
    </row>
    <row r="222" spans="2:65" s="6" customFormat="1" ht="15.75" customHeight="1">
      <c r="B222" s="23"/>
      <c r="C222" s="147" t="s">
        <v>858</v>
      </c>
      <c r="D222" s="147" t="s">
        <v>690</v>
      </c>
      <c r="E222" s="148" t="s">
        <v>859</v>
      </c>
      <c r="F222" s="149" t="s">
        <v>860</v>
      </c>
      <c r="G222" s="150" t="s">
        <v>718</v>
      </c>
      <c r="H222" s="151">
        <v>1</v>
      </c>
      <c r="I222" s="152"/>
      <c r="J222" s="153">
        <f>ROUND($I$222*$H$222,2)</f>
        <v>0</v>
      </c>
      <c r="K222" s="149" t="s">
        <v>704</v>
      </c>
      <c r="L222" s="43"/>
      <c r="M222" s="154"/>
      <c r="N222" s="155" t="s">
        <v>596</v>
      </c>
      <c r="O222" s="24"/>
      <c r="P222" s="24"/>
      <c r="Q222" s="156">
        <v>1.8775</v>
      </c>
      <c r="R222" s="156">
        <f>$Q$222*$H$222</f>
        <v>1.8775</v>
      </c>
      <c r="S222" s="156">
        <v>0</v>
      </c>
      <c r="T222" s="157">
        <f>$S$222*$H$222</f>
        <v>0</v>
      </c>
      <c r="AR222" s="89" t="s">
        <v>695</v>
      </c>
      <c r="AT222" s="89" t="s">
        <v>690</v>
      </c>
      <c r="AU222" s="89" t="s">
        <v>633</v>
      </c>
      <c r="AY222" s="6" t="s">
        <v>688</v>
      </c>
      <c r="BE222" s="158">
        <f>IF($N$222="základní",$J$222,0)</f>
        <v>0</v>
      </c>
      <c r="BF222" s="158">
        <f>IF($N$222="snížená",$J$222,0)</f>
        <v>0</v>
      </c>
      <c r="BG222" s="158">
        <f>IF($N$222="zákl. přenesená",$J$222,0)</f>
        <v>0</v>
      </c>
      <c r="BH222" s="158">
        <f>IF($N$222="sníž. přenesená",$J$222,0)</f>
        <v>0</v>
      </c>
      <c r="BI222" s="158">
        <f>IF($N$222="nulová",$J$222,0)</f>
        <v>0</v>
      </c>
      <c r="BJ222" s="89" t="s">
        <v>575</v>
      </c>
      <c r="BK222" s="158">
        <f>ROUND($I$222*$H$222,2)</f>
        <v>0</v>
      </c>
      <c r="BL222" s="89" t="s">
        <v>695</v>
      </c>
      <c r="BM222" s="89" t="s">
        <v>861</v>
      </c>
    </row>
    <row r="223" spans="2:47" s="6" customFormat="1" ht="16.5" customHeight="1">
      <c r="B223" s="23"/>
      <c r="C223" s="24"/>
      <c r="D223" s="159" t="s">
        <v>697</v>
      </c>
      <c r="E223" s="24"/>
      <c r="F223" s="160" t="s">
        <v>862</v>
      </c>
      <c r="G223" s="24"/>
      <c r="H223" s="24"/>
      <c r="J223" s="24"/>
      <c r="K223" s="24"/>
      <c r="L223" s="43"/>
      <c r="M223" s="56"/>
      <c r="N223" s="24"/>
      <c r="O223" s="24"/>
      <c r="P223" s="24"/>
      <c r="Q223" s="24"/>
      <c r="R223" s="24"/>
      <c r="S223" s="24"/>
      <c r="T223" s="57"/>
      <c r="AT223" s="6" t="s">
        <v>697</v>
      </c>
      <c r="AU223" s="6" t="s">
        <v>633</v>
      </c>
    </row>
    <row r="224" spans="2:65" s="6" customFormat="1" ht="15.75" customHeight="1">
      <c r="B224" s="23"/>
      <c r="C224" s="147" t="s">
        <v>863</v>
      </c>
      <c r="D224" s="147" t="s">
        <v>690</v>
      </c>
      <c r="E224" s="148" t="s">
        <v>864</v>
      </c>
      <c r="F224" s="149" t="s">
        <v>865</v>
      </c>
      <c r="G224" s="150" t="s">
        <v>718</v>
      </c>
      <c r="H224" s="151">
        <v>2.184</v>
      </c>
      <c r="I224" s="152"/>
      <c r="J224" s="153">
        <f>ROUND($I$224*$H$224,2)</f>
        <v>0</v>
      </c>
      <c r="K224" s="149" t="s">
        <v>704</v>
      </c>
      <c r="L224" s="43"/>
      <c r="M224" s="154"/>
      <c r="N224" s="155" t="s">
        <v>596</v>
      </c>
      <c r="O224" s="24"/>
      <c r="P224" s="24"/>
      <c r="Q224" s="156">
        <v>1.8775</v>
      </c>
      <c r="R224" s="156">
        <f>$Q$224*$H$224</f>
        <v>4.10046</v>
      </c>
      <c r="S224" s="156">
        <v>0</v>
      </c>
      <c r="T224" s="157">
        <f>$S$224*$H$224</f>
        <v>0</v>
      </c>
      <c r="AR224" s="89" t="s">
        <v>695</v>
      </c>
      <c r="AT224" s="89" t="s">
        <v>690</v>
      </c>
      <c r="AU224" s="89" t="s">
        <v>633</v>
      </c>
      <c r="AY224" s="6" t="s">
        <v>688</v>
      </c>
      <c r="BE224" s="158">
        <f>IF($N$224="základní",$J$224,0)</f>
        <v>0</v>
      </c>
      <c r="BF224" s="158">
        <f>IF($N$224="snížená",$J$224,0)</f>
        <v>0</v>
      </c>
      <c r="BG224" s="158">
        <f>IF($N$224="zákl. přenesená",$J$224,0)</f>
        <v>0</v>
      </c>
      <c r="BH224" s="158">
        <f>IF($N$224="sníž. přenesená",$J$224,0)</f>
        <v>0</v>
      </c>
      <c r="BI224" s="158">
        <f>IF($N$224="nulová",$J$224,0)</f>
        <v>0</v>
      </c>
      <c r="BJ224" s="89" t="s">
        <v>575</v>
      </c>
      <c r="BK224" s="158">
        <f>ROUND($I$224*$H$224,2)</f>
        <v>0</v>
      </c>
      <c r="BL224" s="89" t="s">
        <v>695</v>
      </c>
      <c r="BM224" s="89" t="s">
        <v>866</v>
      </c>
    </row>
    <row r="225" spans="2:47" s="6" customFormat="1" ht="16.5" customHeight="1">
      <c r="B225" s="23"/>
      <c r="C225" s="24"/>
      <c r="D225" s="159" t="s">
        <v>697</v>
      </c>
      <c r="E225" s="24"/>
      <c r="F225" s="160" t="s">
        <v>867</v>
      </c>
      <c r="G225" s="24"/>
      <c r="H225" s="24"/>
      <c r="J225" s="24"/>
      <c r="K225" s="24"/>
      <c r="L225" s="43"/>
      <c r="M225" s="56"/>
      <c r="N225" s="24"/>
      <c r="O225" s="24"/>
      <c r="P225" s="24"/>
      <c r="Q225" s="24"/>
      <c r="R225" s="24"/>
      <c r="S225" s="24"/>
      <c r="T225" s="57"/>
      <c r="AT225" s="6" t="s">
        <v>697</v>
      </c>
      <c r="AU225" s="6" t="s">
        <v>633</v>
      </c>
    </row>
    <row r="226" spans="2:51" s="6" customFormat="1" ht="15.75" customHeight="1">
      <c r="B226" s="172"/>
      <c r="C226" s="173"/>
      <c r="D226" s="163" t="s">
        <v>699</v>
      </c>
      <c r="E226" s="174"/>
      <c r="F226" s="175" t="s">
        <v>868</v>
      </c>
      <c r="G226" s="173"/>
      <c r="H226" s="174"/>
      <c r="J226" s="173"/>
      <c r="K226" s="173"/>
      <c r="L226" s="176"/>
      <c r="M226" s="177"/>
      <c r="N226" s="173"/>
      <c r="O226" s="173"/>
      <c r="P226" s="173"/>
      <c r="Q226" s="173"/>
      <c r="R226" s="173"/>
      <c r="S226" s="173"/>
      <c r="T226" s="178"/>
      <c r="AT226" s="179" t="s">
        <v>699</v>
      </c>
      <c r="AU226" s="179" t="s">
        <v>633</v>
      </c>
      <c r="AV226" s="180" t="s">
        <v>575</v>
      </c>
      <c r="AW226" s="180" t="s">
        <v>649</v>
      </c>
      <c r="AX226" s="180" t="s">
        <v>625</v>
      </c>
      <c r="AY226" s="179" t="s">
        <v>688</v>
      </c>
    </row>
    <row r="227" spans="2:51" s="6" customFormat="1" ht="15.75" customHeight="1">
      <c r="B227" s="161"/>
      <c r="C227" s="162"/>
      <c r="D227" s="163" t="s">
        <v>699</v>
      </c>
      <c r="E227" s="164"/>
      <c r="F227" s="165" t="s">
        <v>869</v>
      </c>
      <c r="G227" s="162"/>
      <c r="H227" s="166">
        <v>1.806</v>
      </c>
      <c r="J227" s="162"/>
      <c r="K227" s="162"/>
      <c r="L227" s="167"/>
      <c r="M227" s="168"/>
      <c r="N227" s="162"/>
      <c r="O227" s="162"/>
      <c r="P227" s="162"/>
      <c r="Q227" s="162"/>
      <c r="R227" s="162"/>
      <c r="S227" s="162"/>
      <c r="T227" s="169"/>
      <c r="AT227" s="170" t="s">
        <v>699</v>
      </c>
      <c r="AU227" s="170" t="s">
        <v>633</v>
      </c>
      <c r="AV227" s="171" t="s">
        <v>633</v>
      </c>
      <c r="AW227" s="171" t="s">
        <v>649</v>
      </c>
      <c r="AX227" s="171" t="s">
        <v>625</v>
      </c>
      <c r="AY227" s="170" t="s">
        <v>688</v>
      </c>
    </row>
    <row r="228" spans="2:51" s="6" customFormat="1" ht="15.75" customHeight="1">
      <c r="B228" s="172"/>
      <c r="C228" s="173"/>
      <c r="D228" s="163" t="s">
        <v>699</v>
      </c>
      <c r="E228" s="174"/>
      <c r="F228" s="175" t="s">
        <v>870</v>
      </c>
      <c r="G228" s="173"/>
      <c r="H228" s="174"/>
      <c r="J228" s="173"/>
      <c r="K228" s="173"/>
      <c r="L228" s="176"/>
      <c r="M228" s="177"/>
      <c r="N228" s="173"/>
      <c r="O228" s="173"/>
      <c r="P228" s="173"/>
      <c r="Q228" s="173"/>
      <c r="R228" s="173"/>
      <c r="S228" s="173"/>
      <c r="T228" s="178"/>
      <c r="AT228" s="179" t="s">
        <v>699</v>
      </c>
      <c r="AU228" s="179" t="s">
        <v>633</v>
      </c>
      <c r="AV228" s="180" t="s">
        <v>575</v>
      </c>
      <c r="AW228" s="180" t="s">
        <v>649</v>
      </c>
      <c r="AX228" s="180" t="s">
        <v>625</v>
      </c>
      <c r="AY228" s="179" t="s">
        <v>688</v>
      </c>
    </row>
    <row r="229" spans="2:51" s="6" customFormat="1" ht="15.75" customHeight="1">
      <c r="B229" s="161"/>
      <c r="C229" s="162"/>
      <c r="D229" s="163" t="s">
        <v>699</v>
      </c>
      <c r="E229" s="164"/>
      <c r="F229" s="165" t="s">
        <v>871</v>
      </c>
      <c r="G229" s="162"/>
      <c r="H229" s="166">
        <v>0.378</v>
      </c>
      <c r="J229" s="162"/>
      <c r="K229" s="162"/>
      <c r="L229" s="167"/>
      <c r="M229" s="168"/>
      <c r="N229" s="162"/>
      <c r="O229" s="162"/>
      <c r="P229" s="162"/>
      <c r="Q229" s="162"/>
      <c r="R229" s="162"/>
      <c r="S229" s="162"/>
      <c r="T229" s="169"/>
      <c r="AT229" s="170" t="s">
        <v>699</v>
      </c>
      <c r="AU229" s="170" t="s">
        <v>633</v>
      </c>
      <c r="AV229" s="171" t="s">
        <v>633</v>
      </c>
      <c r="AW229" s="171" t="s">
        <v>649</v>
      </c>
      <c r="AX229" s="171" t="s">
        <v>625</v>
      </c>
      <c r="AY229" s="170" t="s">
        <v>688</v>
      </c>
    </row>
    <row r="230" spans="2:65" s="6" customFormat="1" ht="15.75" customHeight="1">
      <c r="B230" s="23"/>
      <c r="C230" s="147" t="s">
        <v>872</v>
      </c>
      <c r="D230" s="147" t="s">
        <v>690</v>
      </c>
      <c r="E230" s="148" t="s">
        <v>873</v>
      </c>
      <c r="F230" s="149" t="s">
        <v>874</v>
      </c>
      <c r="G230" s="150" t="s">
        <v>693</v>
      </c>
      <c r="H230" s="151">
        <v>216.22</v>
      </c>
      <c r="I230" s="152"/>
      <c r="J230" s="153">
        <f>ROUND($I$230*$H$230,2)</f>
        <v>0</v>
      </c>
      <c r="K230" s="149" t="s">
        <v>704</v>
      </c>
      <c r="L230" s="43"/>
      <c r="M230" s="154"/>
      <c r="N230" s="155" t="s">
        <v>596</v>
      </c>
      <c r="O230" s="24"/>
      <c r="P230" s="24"/>
      <c r="Q230" s="156">
        <v>0.02857</v>
      </c>
      <c r="R230" s="156">
        <f>$Q$230*$H$230</f>
        <v>6.1774054000000005</v>
      </c>
      <c r="S230" s="156">
        <v>0</v>
      </c>
      <c r="T230" s="157">
        <f>$S$230*$H$230</f>
        <v>0</v>
      </c>
      <c r="AR230" s="89" t="s">
        <v>695</v>
      </c>
      <c r="AT230" s="89" t="s">
        <v>690</v>
      </c>
      <c r="AU230" s="89" t="s">
        <v>633</v>
      </c>
      <c r="AY230" s="6" t="s">
        <v>688</v>
      </c>
      <c r="BE230" s="158">
        <f>IF($N$230="základní",$J$230,0)</f>
        <v>0</v>
      </c>
      <c r="BF230" s="158">
        <f>IF($N$230="snížená",$J$230,0)</f>
        <v>0</v>
      </c>
      <c r="BG230" s="158">
        <f>IF($N$230="zákl. přenesená",$J$230,0)</f>
        <v>0</v>
      </c>
      <c r="BH230" s="158">
        <f>IF($N$230="sníž. přenesená",$J$230,0)</f>
        <v>0</v>
      </c>
      <c r="BI230" s="158">
        <f>IF($N$230="nulová",$J$230,0)</f>
        <v>0</v>
      </c>
      <c r="BJ230" s="89" t="s">
        <v>575</v>
      </c>
      <c r="BK230" s="158">
        <f>ROUND($I$230*$H$230,2)</f>
        <v>0</v>
      </c>
      <c r="BL230" s="89" t="s">
        <v>695</v>
      </c>
      <c r="BM230" s="89" t="s">
        <v>875</v>
      </c>
    </row>
    <row r="231" spans="2:47" s="6" customFormat="1" ht="16.5" customHeight="1">
      <c r="B231" s="23"/>
      <c r="C231" s="24"/>
      <c r="D231" s="159" t="s">
        <v>697</v>
      </c>
      <c r="E231" s="24"/>
      <c r="F231" s="160" t="s">
        <v>876</v>
      </c>
      <c r="G231" s="24"/>
      <c r="H231" s="24"/>
      <c r="J231" s="24"/>
      <c r="K231" s="24"/>
      <c r="L231" s="43"/>
      <c r="M231" s="56"/>
      <c r="N231" s="24"/>
      <c r="O231" s="24"/>
      <c r="P231" s="24"/>
      <c r="Q231" s="24"/>
      <c r="R231" s="24"/>
      <c r="S231" s="24"/>
      <c r="T231" s="57"/>
      <c r="AT231" s="6" t="s">
        <v>697</v>
      </c>
      <c r="AU231" s="6" t="s">
        <v>633</v>
      </c>
    </row>
    <row r="232" spans="2:51" s="6" customFormat="1" ht="15.75" customHeight="1">
      <c r="B232" s="172"/>
      <c r="C232" s="173"/>
      <c r="D232" s="163" t="s">
        <v>699</v>
      </c>
      <c r="E232" s="174"/>
      <c r="F232" s="175" t="s">
        <v>877</v>
      </c>
      <c r="G232" s="173"/>
      <c r="H232" s="174"/>
      <c r="J232" s="173"/>
      <c r="K232" s="173"/>
      <c r="L232" s="176"/>
      <c r="M232" s="177"/>
      <c r="N232" s="173"/>
      <c r="O232" s="173"/>
      <c r="P232" s="173"/>
      <c r="Q232" s="173"/>
      <c r="R232" s="173"/>
      <c r="S232" s="173"/>
      <c r="T232" s="178"/>
      <c r="AT232" s="179" t="s">
        <v>699</v>
      </c>
      <c r="AU232" s="179" t="s">
        <v>633</v>
      </c>
      <c r="AV232" s="180" t="s">
        <v>575</v>
      </c>
      <c r="AW232" s="180" t="s">
        <v>649</v>
      </c>
      <c r="AX232" s="180" t="s">
        <v>625</v>
      </c>
      <c r="AY232" s="179" t="s">
        <v>688</v>
      </c>
    </row>
    <row r="233" spans="2:51" s="6" customFormat="1" ht="15.75" customHeight="1">
      <c r="B233" s="172"/>
      <c r="C233" s="173"/>
      <c r="D233" s="163" t="s">
        <v>699</v>
      </c>
      <c r="E233" s="174"/>
      <c r="F233" s="175" t="s">
        <v>712</v>
      </c>
      <c r="G233" s="173"/>
      <c r="H233" s="174"/>
      <c r="J233" s="173"/>
      <c r="K233" s="173"/>
      <c r="L233" s="176"/>
      <c r="M233" s="177"/>
      <c r="N233" s="173"/>
      <c r="O233" s="173"/>
      <c r="P233" s="173"/>
      <c r="Q233" s="173"/>
      <c r="R233" s="173"/>
      <c r="S233" s="173"/>
      <c r="T233" s="178"/>
      <c r="AT233" s="179" t="s">
        <v>699</v>
      </c>
      <c r="AU233" s="179" t="s">
        <v>633</v>
      </c>
      <c r="AV233" s="180" t="s">
        <v>575</v>
      </c>
      <c r="AW233" s="180" t="s">
        <v>649</v>
      </c>
      <c r="AX233" s="180" t="s">
        <v>625</v>
      </c>
      <c r="AY233" s="179" t="s">
        <v>688</v>
      </c>
    </row>
    <row r="234" spans="2:51" s="6" customFormat="1" ht="15.75" customHeight="1">
      <c r="B234" s="161"/>
      <c r="C234" s="162"/>
      <c r="D234" s="163" t="s">
        <v>699</v>
      </c>
      <c r="E234" s="164"/>
      <c r="F234" s="165" t="s">
        <v>741</v>
      </c>
      <c r="G234" s="162"/>
      <c r="H234" s="166">
        <v>11.68</v>
      </c>
      <c r="J234" s="162"/>
      <c r="K234" s="162"/>
      <c r="L234" s="167"/>
      <c r="M234" s="168"/>
      <c r="N234" s="162"/>
      <c r="O234" s="162"/>
      <c r="P234" s="162"/>
      <c r="Q234" s="162"/>
      <c r="R234" s="162"/>
      <c r="S234" s="162"/>
      <c r="T234" s="169"/>
      <c r="AT234" s="170" t="s">
        <v>699</v>
      </c>
      <c r="AU234" s="170" t="s">
        <v>633</v>
      </c>
      <c r="AV234" s="171" t="s">
        <v>633</v>
      </c>
      <c r="AW234" s="171" t="s">
        <v>649</v>
      </c>
      <c r="AX234" s="171" t="s">
        <v>625</v>
      </c>
      <c r="AY234" s="170" t="s">
        <v>688</v>
      </c>
    </row>
    <row r="235" spans="2:51" s="6" customFormat="1" ht="15.75" customHeight="1">
      <c r="B235" s="161"/>
      <c r="C235" s="162"/>
      <c r="D235" s="163" t="s">
        <v>699</v>
      </c>
      <c r="E235" s="164"/>
      <c r="F235" s="165" t="s">
        <v>853</v>
      </c>
      <c r="G235" s="162"/>
      <c r="H235" s="166">
        <v>132.99</v>
      </c>
      <c r="J235" s="162"/>
      <c r="K235" s="162"/>
      <c r="L235" s="167"/>
      <c r="M235" s="168"/>
      <c r="N235" s="162"/>
      <c r="O235" s="162"/>
      <c r="P235" s="162"/>
      <c r="Q235" s="162"/>
      <c r="R235" s="162"/>
      <c r="S235" s="162"/>
      <c r="T235" s="169"/>
      <c r="AT235" s="170" t="s">
        <v>699</v>
      </c>
      <c r="AU235" s="170" t="s">
        <v>633</v>
      </c>
      <c r="AV235" s="171" t="s">
        <v>633</v>
      </c>
      <c r="AW235" s="171" t="s">
        <v>649</v>
      </c>
      <c r="AX235" s="171" t="s">
        <v>625</v>
      </c>
      <c r="AY235" s="170" t="s">
        <v>688</v>
      </c>
    </row>
    <row r="236" spans="2:51" s="6" customFormat="1" ht="15.75" customHeight="1">
      <c r="B236" s="172"/>
      <c r="C236" s="173"/>
      <c r="D236" s="163" t="s">
        <v>699</v>
      </c>
      <c r="E236" s="174"/>
      <c r="F236" s="175" t="s">
        <v>730</v>
      </c>
      <c r="G236" s="173"/>
      <c r="H236" s="174"/>
      <c r="J236" s="173"/>
      <c r="K236" s="173"/>
      <c r="L236" s="176"/>
      <c r="M236" s="177"/>
      <c r="N236" s="173"/>
      <c r="O236" s="173"/>
      <c r="P236" s="173"/>
      <c r="Q236" s="173"/>
      <c r="R236" s="173"/>
      <c r="S236" s="173"/>
      <c r="T236" s="178"/>
      <c r="AT236" s="179" t="s">
        <v>699</v>
      </c>
      <c r="AU236" s="179" t="s">
        <v>633</v>
      </c>
      <c r="AV236" s="180" t="s">
        <v>575</v>
      </c>
      <c r="AW236" s="180" t="s">
        <v>649</v>
      </c>
      <c r="AX236" s="180" t="s">
        <v>625</v>
      </c>
      <c r="AY236" s="179" t="s">
        <v>688</v>
      </c>
    </row>
    <row r="237" spans="2:51" s="6" customFormat="1" ht="15.75" customHeight="1">
      <c r="B237" s="161"/>
      <c r="C237" s="162"/>
      <c r="D237" s="163" t="s">
        <v>699</v>
      </c>
      <c r="E237" s="164"/>
      <c r="F237" s="165" t="s">
        <v>854</v>
      </c>
      <c r="G237" s="162"/>
      <c r="H237" s="166">
        <v>11</v>
      </c>
      <c r="J237" s="162"/>
      <c r="K237" s="162"/>
      <c r="L237" s="167"/>
      <c r="M237" s="168"/>
      <c r="N237" s="162"/>
      <c r="O237" s="162"/>
      <c r="P237" s="162"/>
      <c r="Q237" s="162"/>
      <c r="R237" s="162"/>
      <c r="S237" s="162"/>
      <c r="T237" s="169"/>
      <c r="AT237" s="170" t="s">
        <v>699</v>
      </c>
      <c r="AU237" s="170" t="s">
        <v>633</v>
      </c>
      <c r="AV237" s="171" t="s">
        <v>633</v>
      </c>
      <c r="AW237" s="171" t="s">
        <v>649</v>
      </c>
      <c r="AX237" s="171" t="s">
        <v>625</v>
      </c>
      <c r="AY237" s="170" t="s">
        <v>688</v>
      </c>
    </row>
    <row r="238" spans="2:51" s="6" customFormat="1" ht="15.75" customHeight="1">
      <c r="B238" s="172"/>
      <c r="C238" s="173"/>
      <c r="D238" s="163" t="s">
        <v>699</v>
      </c>
      <c r="E238" s="174"/>
      <c r="F238" s="175" t="s">
        <v>732</v>
      </c>
      <c r="G238" s="173"/>
      <c r="H238" s="174"/>
      <c r="J238" s="173"/>
      <c r="K238" s="173"/>
      <c r="L238" s="176"/>
      <c r="M238" s="177"/>
      <c r="N238" s="173"/>
      <c r="O238" s="173"/>
      <c r="P238" s="173"/>
      <c r="Q238" s="173"/>
      <c r="R238" s="173"/>
      <c r="S238" s="173"/>
      <c r="T238" s="178"/>
      <c r="AT238" s="179" t="s">
        <v>699</v>
      </c>
      <c r="AU238" s="179" t="s">
        <v>633</v>
      </c>
      <c r="AV238" s="180" t="s">
        <v>575</v>
      </c>
      <c r="AW238" s="180" t="s">
        <v>649</v>
      </c>
      <c r="AX238" s="180" t="s">
        <v>625</v>
      </c>
      <c r="AY238" s="179" t="s">
        <v>688</v>
      </c>
    </row>
    <row r="239" spans="2:51" s="6" customFormat="1" ht="15.75" customHeight="1">
      <c r="B239" s="161"/>
      <c r="C239" s="162"/>
      <c r="D239" s="163" t="s">
        <v>699</v>
      </c>
      <c r="E239" s="164"/>
      <c r="F239" s="165" t="s">
        <v>855</v>
      </c>
      <c r="G239" s="162"/>
      <c r="H239" s="166">
        <v>16.85</v>
      </c>
      <c r="J239" s="162"/>
      <c r="K239" s="162"/>
      <c r="L239" s="167"/>
      <c r="M239" s="168"/>
      <c r="N239" s="162"/>
      <c r="O239" s="162"/>
      <c r="P239" s="162"/>
      <c r="Q239" s="162"/>
      <c r="R239" s="162"/>
      <c r="S239" s="162"/>
      <c r="T239" s="169"/>
      <c r="AT239" s="170" t="s">
        <v>699</v>
      </c>
      <c r="AU239" s="170" t="s">
        <v>633</v>
      </c>
      <c r="AV239" s="171" t="s">
        <v>633</v>
      </c>
      <c r="AW239" s="171" t="s">
        <v>649</v>
      </c>
      <c r="AX239" s="171" t="s">
        <v>625</v>
      </c>
      <c r="AY239" s="170" t="s">
        <v>688</v>
      </c>
    </row>
    <row r="240" spans="2:51" s="6" customFormat="1" ht="15.75" customHeight="1">
      <c r="B240" s="172"/>
      <c r="C240" s="173"/>
      <c r="D240" s="163" t="s">
        <v>699</v>
      </c>
      <c r="E240" s="174"/>
      <c r="F240" s="175" t="s">
        <v>734</v>
      </c>
      <c r="G240" s="173"/>
      <c r="H240" s="174"/>
      <c r="J240" s="173"/>
      <c r="K240" s="173"/>
      <c r="L240" s="176"/>
      <c r="M240" s="177"/>
      <c r="N240" s="173"/>
      <c r="O240" s="173"/>
      <c r="P240" s="173"/>
      <c r="Q240" s="173"/>
      <c r="R240" s="173"/>
      <c r="S240" s="173"/>
      <c r="T240" s="178"/>
      <c r="AT240" s="179" t="s">
        <v>699</v>
      </c>
      <c r="AU240" s="179" t="s">
        <v>633</v>
      </c>
      <c r="AV240" s="180" t="s">
        <v>575</v>
      </c>
      <c r="AW240" s="180" t="s">
        <v>649</v>
      </c>
      <c r="AX240" s="180" t="s">
        <v>625</v>
      </c>
      <c r="AY240" s="179" t="s">
        <v>688</v>
      </c>
    </row>
    <row r="241" spans="2:51" s="6" customFormat="1" ht="15.75" customHeight="1">
      <c r="B241" s="161"/>
      <c r="C241" s="162"/>
      <c r="D241" s="163" t="s">
        <v>699</v>
      </c>
      <c r="E241" s="164"/>
      <c r="F241" s="165" t="s">
        <v>856</v>
      </c>
      <c r="G241" s="162"/>
      <c r="H241" s="166">
        <v>43.7</v>
      </c>
      <c r="J241" s="162"/>
      <c r="K241" s="162"/>
      <c r="L241" s="167"/>
      <c r="M241" s="168"/>
      <c r="N241" s="162"/>
      <c r="O241" s="162"/>
      <c r="P241" s="162"/>
      <c r="Q241" s="162"/>
      <c r="R241" s="162"/>
      <c r="S241" s="162"/>
      <c r="T241" s="169"/>
      <c r="AT241" s="170" t="s">
        <v>699</v>
      </c>
      <c r="AU241" s="170" t="s">
        <v>633</v>
      </c>
      <c r="AV241" s="171" t="s">
        <v>633</v>
      </c>
      <c r="AW241" s="171" t="s">
        <v>649</v>
      </c>
      <c r="AX241" s="171" t="s">
        <v>625</v>
      </c>
      <c r="AY241" s="170" t="s">
        <v>688</v>
      </c>
    </row>
    <row r="242" spans="2:63" s="133" customFormat="1" ht="30.75" customHeight="1">
      <c r="B242" s="134"/>
      <c r="C242" s="135"/>
      <c r="D242" s="136" t="s">
        <v>624</v>
      </c>
      <c r="E242" s="145" t="s">
        <v>723</v>
      </c>
      <c r="F242" s="145" t="s">
        <v>878</v>
      </c>
      <c r="G242" s="135"/>
      <c r="H242" s="135"/>
      <c r="J242" s="146">
        <f>$BK$242</f>
        <v>0</v>
      </c>
      <c r="K242" s="135"/>
      <c r="L242" s="139"/>
      <c r="M242" s="140"/>
      <c r="N242" s="135"/>
      <c r="O242" s="135"/>
      <c r="P242" s="141">
        <f>SUM($P$243:$P$324)</f>
        <v>0</v>
      </c>
      <c r="Q242" s="135"/>
      <c r="R242" s="141">
        <f>SUM($R$243:$R$324)</f>
        <v>198.31949480000003</v>
      </c>
      <c r="S242" s="135"/>
      <c r="T242" s="142">
        <f>SUM($T$243:$T$324)</f>
        <v>56.2099</v>
      </c>
      <c r="AR242" s="143" t="s">
        <v>575</v>
      </c>
      <c r="AT242" s="143" t="s">
        <v>624</v>
      </c>
      <c r="AU242" s="143" t="s">
        <v>575</v>
      </c>
      <c r="AY242" s="143" t="s">
        <v>688</v>
      </c>
      <c r="BK242" s="144">
        <f>SUM($BK$243:$BK$324)</f>
        <v>0</v>
      </c>
    </row>
    <row r="243" spans="2:65" s="6" customFormat="1" ht="15.75" customHeight="1">
      <c r="B243" s="23"/>
      <c r="C243" s="147" t="s">
        <v>879</v>
      </c>
      <c r="D243" s="147" t="s">
        <v>690</v>
      </c>
      <c r="E243" s="148" t="s">
        <v>880</v>
      </c>
      <c r="F243" s="149" t="s">
        <v>881</v>
      </c>
      <c r="G243" s="150" t="s">
        <v>693</v>
      </c>
      <c r="H243" s="151">
        <v>56.1</v>
      </c>
      <c r="I243" s="152"/>
      <c r="J243" s="153">
        <f>ROUND($I$243*$H$243,2)</f>
        <v>0</v>
      </c>
      <c r="K243" s="149" t="s">
        <v>704</v>
      </c>
      <c r="L243" s="43"/>
      <c r="M243" s="154"/>
      <c r="N243" s="155" t="s">
        <v>596</v>
      </c>
      <c r="O243" s="24"/>
      <c r="P243" s="24"/>
      <c r="Q243" s="156">
        <v>0</v>
      </c>
      <c r="R243" s="156">
        <f>$Q$243*$H$243</f>
        <v>0</v>
      </c>
      <c r="S243" s="156">
        <v>0.255</v>
      </c>
      <c r="T243" s="157">
        <f>$S$243*$H$243</f>
        <v>14.3055</v>
      </c>
      <c r="AR243" s="89" t="s">
        <v>695</v>
      </c>
      <c r="AT243" s="89" t="s">
        <v>690</v>
      </c>
      <c r="AU243" s="89" t="s">
        <v>633</v>
      </c>
      <c r="AY243" s="6" t="s">
        <v>688</v>
      </c>
      <c r="BE243" s="158">
        <f>IF($N$243="základní",$J$243,0)</f>
        <v>0</v>
      </c>
      <c r="BF243" s="158">
        <f>IF($N$243="snížená",$J$243,0)</f>
        <v>0</v>
      </c>
      <c r="BG243" s="158">
        <f>IF($N$243="zákl. přenesená",$J$243,0)</f>
        <v>0</v>
      </c>
      <c r="BH243" s="158">
        <f>IF($N$243="sníž. přenesená",$J$243,0)</f>
        <v>0</v>
      </c>
      <c r="BI243" s="158">
        <f>IF($N$243="nulová",$J$243,0)</f>
        <v>0</v>
      </c>
      <c r="BJ243" s="89" t="s">
        <v>575</v>
      </c>
      <c r="BK243" s="158">
        <f>ROUND($I$243*$H$243,2)</f>
        <v>0</v>
      </c>
      <c r="BL243" s="89" t="s">
        <v>695</v>
      </c>
      <c r="BM243" s="89" t="s">
        <v>882</v>
      </c>
    </row>
    <row r="244" spans="2:47" s="6" customFormat="1" ht="38.25" customHeight="1">
      <c r="B244" s="23"/>
      <c r="C244" s="24"/>
      <c r="D244" s="159" t="s">
        <v>697</v>
      </c>
      <c r="E244" s="24"/>
      <c r="F244" s="160" t="s">
        <v>883</v>
      </c>
      <c r="G244" s="24"/>
      <c r="H244" s="24"/>
      <c r="J244" s="24"/>
      <c r="K244" s="24"/>
      <c r="L244" s="43"/>
      <c r="M244" s="56"/>
      <c r="N244" s="24"/>
      <c r="O244" s="24"/>
      <c r="P244" s="24"/>
      <c r="Q244" s="24"/>
      <c r="R244" s="24"/>
      <c r="S244" s="24"/>
      <c r="T244" s="57"/>
      <c r="AT244" s="6" t="s">
        <v>697</v>
      </c>
      <c r="AU244" s="6" t="s">
        <v>633</v>
      </c>
    </row>
    <row r="245" spans="2:51" s="6" customFormat="1" ht="15.75" customHeight="1">
      <c r="B245" s="172"/>
      <c r="C245" s="173"/>
      <c r="D245" s="163" t="s">
        <v>699</v>
      </c>
      <c r="E245" s="174"/>
      <c r="F245" s="175" t="s">
        <v>712</v>
      </c>
      <c r="G245" s="173"/>
      <c r="H245" s="174"/>
      <c r="J245" s="173"/>
      <c r="K245" s="173"/>
      <c r="L245" s="176"/>
      <c r="M245" s="177"/>
      <c r="N245" s="173"/>
      <c r="O245" s="173"/>
      <c r="P245" s="173"/>
      <c r="Q245" s="173"/>
      <c r="R245" s="173"/>
      <c r="S245" s="173"/>
      <c r="T245" s="178"/>
      <c r="AT245" s="179" t="s">
        <v>699</v>
      </c>
      <c r="AU245" s="179" t="s">
        <v>633</v>
      </c>
      <c r="AV245" s="180" t="s">
        <v>575</v>
      </c>
      <c r="AW245" s="180" t="s">
        <v>649</v>
      </c>
      <c r="AX245" s="180" t="s">
        <v>625</v>
      </c>
      <c r="AY245" s="179" t="s">
        <v>688</v>
      </c>
    </row>
    <row r="246" spans="2:51" s="6" customFormat="1" ht="15.75" customHeight="1">
      <c r="B246" s="161"/>
      <c r="C246" s="162"/>
      <c r="D246" s="163" t="s">
        <v>699</v>
      </c>
      <c r="E246" s="164"/>
      <c r="F246" s="165" t="s">
        <v>884</v>
      </c>
      <c r="G246" s="162"/>
      <c r="H246" s="166">
        <v>5.4</v>
      </c>
      <c r="J246" s="162"/>
      <c r="K246" s="162"/>
      <c r="L246" s="167"/>
      <c r="M246" s="168"/>
      <c r="N246" s="162"/>
      <c r="O246" s="162"/>
      <c r="P246" s="162"/>
      <c r="Q246" s="162"/>
      <c r="R246" s="162"/>
      <c r="S246" s="162"/>
      <c r="T246" s="169"/>
      <c r="AT246" s="170" t="s">
        <v>699</v>
      </c>
      <c r="AU246" s="170" t="s">
        <v>633</v>
      </c>
      <c r="AV246" s="171" t="s">
        <v>633</v>
      </c>
      <c r="AW246" s="171" t="s">
        <v>649</v>
      </c>
      <c r="AX246" s="171" t="s">
        <v>625</v>
      </c>
      <c r="AY246" s="170" t="s">
        <v>688</v>
      </c>
    </row>
    <row r="247" spans="2:51" s="6" customFormat="1" ht="15.75" customHeight="1">
      <c r="B247" s="172"/>
      <c r="C247" s="173"/>
      <c r="D247" s="163" t="s">
        <v>699</v>
      </c>
      <c r="E247" s="174"/>
      <c r="F247" s="175" t="s">
        <v>732</v>
      </c>
      <c r="G247" s="173"/>
      <c r="H247" s="174"/>
      <c r="J247" s="173"/>
      <c r="K247" s="173"/>
      <c r="L247" s="176"/>
      <c r="M247" s="177"/>
      <c r="N247" s="173"/>
      <c r="O247" s="173"/>
      <c r="P247" s="173"/>
      <c r="Q247" s="173"/>
      <c r="R247" s="173"/>
      <c r="S247" s="173"/>
      <c r="T247" s="178"/>
      <c r="AT247" s="179" t="s">
        <v>699</v>
      </c>
      <c r="AU247" s="179" t="s">
        <v>633</v>
      </c>
      <c r="AV247" s="180" t="s">
        <v>575</v>
      </c>
      <c r="AW247" s="180" t="s">
        <v>649</v>
      </c>
      <c r="AX247" s="180" t="s">
        <v>625</v>
      </c>
      <c r="AY247" s="179" t="s">
        <v>688</v>
      </c>
    </row>
    <row r="248" spans="2:51" s="6" customFormat="1" ht="15.75" customHeight="1">
      <c r="B248" s="161"/>
      <c r="C248" s="162"/>
      <c r="D248" s="163" t="s">
        <v>699</v>
      </c>
      <c r="E248" s="164"/>
      <c r="F248" s="165" t="s">
        <v>885</v>
      </c>
      <c r="G248" s="162"/>
      <c r="H248" s="166">
        <v>50.7</v>
      </c>
      <c r="J248" s="162"/>
      <c r="K248" s="162"/>
      <c r="L248" s="167"/>
      <c r="M248" s="168"/>
      <c r="N248" s="162"/>
      <c r="O248" s="162"/>
      <c r="P248" s="162"/>
      <c r="Q248" s="162"/>
      <c r="R248" s="162"/>
      <c r="S248" s="162"/>
      <c r="T248" s="169"/>
      <c r="AT248" s="170" t="s">
        <v>699</v>
      </c>
      <c r="AU248" s="170" t="s">
        <v>633</v>
      </c>
      <c r="AV248" s="171" t="s">
        <v>633</v>
      </c>
      <c r="AW248" s="171" t="s">
        <v>649</v>
      </c>
      <c r="AX248" s="171" t="s">
        <v>625</v>
      </c>
      <c r="AY248" s="170" t="s">
        <v>688</v>
      </c>
    </row>
    <row r="249" spans="2:65" s="6" customFormat="1" ht="15.75" customHeight="1">
      <c r="B249" s="23"/>
      <c r="C249" s="147" t="s">
        <v>886</v>
      </c>
      <c r="D249" s="147" t="s">
        <v>690</v>
      </c>
      <c r="E249" s="148" t="s">
        <v>887</v>
      </c>
      <c r="F249" s="149" t="s">
        <v>888</v>
      </c>
      <c r="G249" s="150" t="s">
        <v>693</v>
      </c>
      <c r="H249" s="151">
        <v>76.99</v>
      </c>
      <c r="I249" s="152"/>
      <c r="J249" s="153">
        <f>ROUND($I$249*$H$249,2)</f>
        <v>0</v>
      </c>
      <c r="K249" s="149" t="s">
        <v>704</v>
      </c>
      <c r="L249" s="43"/>
      <c r="M249" s="154"/>
      <c r="N249" s="155" t="s">
        <v>596</v>
      </c>
      <c r="O249" s="24"/>
      <c r="P249" s="24"/>
      <c r="Q249" s="156">
        <v>0</v>
      </c>
      <c r="R249" s="156">
        <f>$Q$249*$H$249</f>
        <v>0</v>
      </c>
      <c r="S249" s="156">
        <v>0.235</v>
      </c>
      <c r="T249" s="157">
        <f>$S$249*$H$249</f>
        <v>18.09265</v>
      </c>
      <c r="AR249" s="89" t="s">
        <v>695</v>
      </c>
      <c r="AT249" s="89" t="s">
        <v>690</v>
      </c>
      <c r="AU249" s="89" t="s">
        <v>633</v>
      </c>
      <c r="AY249" s="6" t="s">
        <v>688</v>
      </c>
      <c r="BE249" s="158">
        <f>IF($N$249="základní",$J$249,0)</f>
        <v>0</v>
      </c>
      <c r="BF249" s="158">
        <f>IF($N$249="snížená",$J$249,0)</f>
        <v>0</v>
      </c>
      <c r="BG249" s="158">
        <f>IF($N$249="zákl. přenesená",$J$249,0)</f>
        <v>0</v>
      </c>
      <c r="BH249" s="158">
        <f>IF($N$249="sníž. přenesená",$J$249,0)</f>
        <v>0</v>
      </c>
      <c r="BI249" s="158">
        <f>IF($N$249="nulová",$J$249,0)</f>
        <v>0</v>
      </c>
      <c r="BJ249" s="89" t="s">
        <v>575</v>
      </c>
      <c r="BK249" s="158">
        <f>ROUND($I$249*$H$249,2)</f>
        <v>0</v>
      </c>
      <c r="BL249" s="89" t="s">
        <v>695</v>
      </c>
      <c r="BM249" s="89" t="s">
        <v>889</v>
      </c>
    </row>
    <row r="250" spans="2:47" s="6" customFormat="1" ht="38.25" customHeight="1">
      <c r="B250" s="23"/>
      <c r="C250" s="24"/>
      <c r="D250" s="159" t="s">
        <v>697</v>
      </c>
      <c r="E250" s="24"/>
      <c r="F250" s="160" t="s">
        <v>890</v>
      </c>
      <c r="G250" s="24"/>
      <c r="H250" s="24"/>
      <c r="J250" s="24"/>
      <c r="K250" s="24"/>
      <c r="L250" s="43"/>
      <c r="M250" s="56"/>
      <c r="N250" s="24"/>
      <c r="O250" s="24"/>
      <c r="P250" s="24"/>
      <c r="Q250" s="24"/>
      <c r="R250" s="24"/>
      <c r="S250" s="24"/>
      <c r="T250" s="57"/>
      <c r="AT250" s="6" t="s">
        <v>697</v>
      </c>
      <c r="AU250" s="6" t="s">
        <v>633</v>
      </c>
    </row>
    <row r="251" spans="2:51" s="6" customFormat="1" ht="15.75" customHeight="1">
      <c r="B251" s="172"/>
      <c r="C251" s="173"/>
      <c r="D251" s="163" t="s">
        <v>699</v>
      </c>
      <c r="E251" s="174"/>
      <c r="F251" s="175" t="s">
        <v>891</v>
      </c>
      <c r="G251" s="173"/>
      <c r="H251" s="174"/>
      <c r="J251" s="173"/>
      <c r="K251" s="173"/>
      <c r="L251" s="176"/>
      <c r="M251" s="177"/>
      <c r="N251" s="173"/>
      <c r="O251" s="173"/>
      <c r="P251" s="173"/>
      <c r="Q251" s="173"/>
      <c r="R251" s="173"/>
      <c r="S251" s="173"/>
      <c r="T251" s="178"/>
      <c r="AT251" s="179" t="s">
        <v>699</v>
      </c>
      <c r="AU251" s="179" t="s">
        <v>633</v>
      </c>
      <c r="AV251" s="180" t="s">
        <v>575</v>
      </c>
      <c r="AW251" s="180" t="s">
        <v>649</v>
      </c>
      <c r="AX251" s="180" t="s">
        <v>625</v>
      </c>
      <c r="AY251" s="179" t="s">
        <v>688</v>
      </c>
    </row>
    <row r="252" spans="2:51" s="6" customFormat="1" ht="15.75" customHeight="1">
      <c r="B252" s="161"/>
      <c r="C252" s="162"/>
      <c r="D252" s="163" t="s">
        <v>699</v>
      </c>
      <c r="E252" s="164"/>
      <c r="F252" s="165" t="s">
        <v>892</v>
      </c>
      <c r="G252" s="162"/>
      <c r="H252" s="166">
        <v>41.2</v>
      </c>
      <c r="J252" s="162"/>
      <c r="K252" s="162"/>
      <c r="L252" s="167"/>
      <c r="M252" s="168"/>
      <c r="N252" s="162"/>
      <c r="O252" s="162"/>
      <c r="P252" s="162"/>
      <c r="Q252" s="162"/>
      <c r="R252" s="162"/>
      <c r="S252" s="162"/>
      <c r="T252" s="169"/>
      <c r="AT252" s="170" t="s">
        <v>699</v>
      </c>
      <c r="AU252" s="170" t="s">
        <v>633</v>
      </c>
      <c r="AV252" s="171" t="s">
        <v>633</v>
      </c>
      <c r="AW252" s="171" t="s">
        <v>649</v>
      </c>
      <c r="AX252" s="171" t="s">
        <v>625</v>
      </c>
      <c r="AY252" s="170" t="s">
        <v>688</v>
      </c>
    </row>
    <row r="253" spans="2:51" s="6" customFormat="1" ht="15.75" customHeight="1">
      <c r="B253" s="172"/>
      <c r="C253" s="173"/>
      <c r="D253" s="163" t="s">
        <v>699</v>
      </c>
      <c r="E253" s="174"/>
      <c r="F253" s="175" t="s">
        <v>893</v>
      </c>
      <c r="G253" s="173"/>
      <c r="H253" s="174"/>
      <c r="J253" s="173"/>
      <c r="K253" s="173"/>
      <c r="L253" s="176"/>
      <c r="M253" s="177"/>
      <c r="N253" s="173"/>
      <c r="O253" s="173"/>
      <c r="P253" s="173"/>
      <c r="Q253" s="173"/>
      <c r="R253" s="173"/>
      <c r="S253" s="173"/>
      <c r="T253" s="178"/>
      <c r="AT253" s="179" t="s">
        <v>699</v>
      </c>
      <c r="AU253" s="179" t="s">
        <v>633</v>
      </c>
      <c r="AV253" s="180" t="s">
        <v>575</v>
      </c>
      <c r="AW253" s="180" t="s">
        <v>649</v>
      </c>
      <c r="AX253" s="180" t="s">
        <v>625</v>
      </c>
      <c r="AY253" s="179" t="s">
        <v>688</v>
      </c>
    </row>
    <row r="254" spans="2:51" s="6" customFormat="1" ht="15.75" customHeight="1">
      <c r="B254" s="172"/>
      <c r="C254" s="173"/>
      <c r="D254" s="163" t="s">
        <v>699</v>
      </c>
      <c r="E254" s="174"/>
      <c r="F254" s="175" t="s">
        <v>714</v>
      </c>
      <c r="G254" s="173"/>
      <c r="H254" s="174"/>
      <c r="J254" s="173"/>
      <c r="K254" s="173"/>
      <c r="L254" s="176"/>
      <c r="M254" s="177"/>
      <c r="N254" s="173"/>
      <c r="O254" s="173"/>
      <c r="P254" s="173"/>
      <c r="Q254" s="173"/>
      <c r="R254" s="173"/>
      <c r="S254" s="173"/>
      <c r="T254" s="178"/>
      <c r="AT254" s="179" t="s">
        <v>699</v>
      </c>
      <c r="AU254" s="179" t="s">
        <v>633</v>
      </c>
      <c r="AV254" s="180" t="s">
        <v>575</v>
      </c>
      <c r="AW254" s="180" t="s">
        <v>649</v>
      </c>
      <c r="AX254" s="180" t="s">
        <v>625</v>
      </c>
      <c r="AY254" s="179" t="s">
        <v>688</v>
      </c>
    </row>
    <row r="255" spans="2:51" s="6" customFormat="1" ht="15.75" customHeight="1">
      <c r="B255" s="161"/>
      <c r="C255" s="162"/>
      <c r="D255" s="163" t="s">
        <v>699</v>
      </c>
      <c r="E255" s="164"/>
      <c r="F255" s="165" t="s">
        <v>894</v>
      </c>
      <c r="G255" s="162"/>
      <c r="H255" s="166">
        <v>35.79</v>
      </c>
      <c r="J255" s="162"/>
      <c r="K255" s="162"/>
      <c r="L255" s="167"/>
      <c r="M255" s="168"/>
      <c r="N255" s="162"/>
      <c r="O255" s="162"/>
      <c r="P255" s="162"/>
      <c r="Q255" s="162"/>
      <c r="R255" s="162"/>
      <c r="S255" s="162"/>
      <c r="T255" s="169"/>
      <c r="AT255" s="170" t="s">
        <v>699</v>
      </c>
      <c r="AU255" s="170" t="s">
        <v>633</v>
      </c>
      <c r="AV255" s="171" t="s">
        <v>633</v>
      </c>
      <c r="AW255" s="171" t="s">
        <v>649</v>
      </c>
      <c r="AX255" s="171" t="s">
        <v>625</v>
      </c>
      <c r="AY255" s="170" t="s">
        <v>688</v>
      </c>
    </row>
    <row r="256" spans="2:65" s="6" customFormat="1" ht="15.75" customHeight="1">
      <c r="B256" s="23"/>
      <c r="C256" s="147" t="s">
        <v>895</v>
      </c>
      <c r="D256" s="147" t="s">
        <v>690</v>
      </c>
      <c r="E256" s="148" t="s">
        <v>896</v>
      </c>
      <c r="F256" s="149" t="s">
        <v>897</v>
      </c>
      <c r="G256" s="150" t="s">
        <v>693</v>
      </c>
      <c r="H256" s="151">
        <v>20.6</v>
      </c>
      <c r="I256" s="152"/>
      <c r="J256" s="153">
        <f>ROUND($I$256*$H$256,2)</f>
        <v>0</v>
      </c>
      <c r="K256" s="149" t="s">
        <v>704</v>
      </c>
      <c r="L256" s="43"/>
      <c r="M256" s="154"/>
      <c r="N256" s="155" t="s">
        <v>596</v>
      </c>
      <c r="O256" s="24"/>
      <c r="P256" s="24"/>
      <c r="Q256" s="156">
        <v>0</v>
      </c>
      <c r="R256" s="156">
        <f>$Q$256*$H$256</f>
        <v>0</v>
      </c>
      <c r="S256" s="156">
        <v>0.185</v>
      </c>
      <c r="T256" s="157">
        <f>$S$256*$H$256</f>
        <v>3.8110000000000004</v>
      </c>
      <c r="AR256" s="89" t="s">
        <v>695</v>
      </c>
      <c r="AT256" s="89" t="s">
        <v>690</v>
      </c>
      <c r="AU256" s="89" t="s">
        <v>633</v>
      </c>
      <c r="AY256" s="6" t="s">
        <v>688</v>
      </c>
      <c r="BE256" s="158">
        <f>IF($N$256="základní",$J$256,0)</f>
        <v>0</v>
      </c>
      <c r="BF256" s="158">
        <f>IF($N$256="snížená",$J$256,0)</f>
        <v>0</v>
      </c>
      <c r="BG256" s="158">
        <f>IF($N$256="zákl. přenesená",$J$256,0)</f>
        <v>0</v>
      </c>
      <c r="BH256" s="158">
        <f>IF($N$256="sníž. přenesená",$J$256,0)</f>
        <v>0</v>
      </c>
      <c r="BI256" s="158">
        <f>IF($N$256="nulová",$J$256,0)</f>
        <v>0</v>
      </c>
      <c r="BJ256" s="89" t="s">
        <v>575</v>
      </c>
      <c r="BK256" s="158">
        <f>ROUND($I$256*$H$256,2)</f>
        <v>0</v>
      </c>
      <c r="BL256" s="89" t="s">
        <v>695</v>
      </c>
      <c r="BM256" s="89" t="s">
        <v>898</v>
      </c>
    </row>
    <row r="257" spans="2:47" s="6" customFormat="1" ht="27" customHeight="1">
      <c r="B257" s="23"/>
      <c r="C257" s="24"/>
      <c r="D257" s="159" t="s">
        <v>697</v>
      </c>
      <c r="E257" s="24"/>
      <c r="F257" s="160" t="s">
        <v>899</v>
      </c>
      <c r="G257" s="24"/>
      <c r="H257" s="24"/>
      <c r="J257" s="24"/>
      <c r="K257" s="24"/>
      <c r="L257" s="43"/>
      <c r="M257" s="56"/>
      <c r="N257" s="24"/>
      <c r="O257" s="24"/>
      <c r="P257" s="24"/>
      <c r="Q257" s="24"/>
      <c r="R257" s="24"/>
      <c r="S257" s="24"/>
      <c r="T257" s="57"/>
      <c r="AT257" s="6" t="s">
        <v>697</v>
      </c>
      <c r="AU257" s="6" t="s">
        <v>633</v>
      </c>
    </row>
    <row r="258" spans="2:51" s="6" customFormat="1" ht="15.75" customHeight="1">
      <c r="B258" s="172"/>
      <c r="C258" s="173"/>
      <c r="D258" s="163" t="s">
        <v>699</v>
      </c>
      <c r="E258" s="174"/>
      <c r="F258" s="175" t="s">
        <v>900</v>
      </c>
      <c r="G258" s="173"/>
      <c r="H258" s="174"/>
      <c r="J258" s="173"/>
      <c r="K258" s="173"/>
      <c r="L258" s="176"/>
      <c r="M258" s="177"/>
      <c r="N258" s="173"/>
      <c r="O258" s="173"/>
      <c r="P258" s="173"/>
      <c r="Q258" s="173"/>
      <c r="R258" s="173"/>
      <c r="S258" s="173"/>
      <c r="T258" s="178"/>
      <c r="AT258" s="179" t="s">
        <v>699</v>
      </c>
      <c r="AU258" s="179" t="s">
        <v>633</v>
      </c>
      <c r="AV258" s="180" t="s">
        <v>575</v>
      </c>
      <c r="AW258" s="180" t="s">
        <v>649</v>
      </c>
      <c r="AX258" s="180" t="s">
        <v>625</v>
      </c>
      <c r="AY258" s="179" t="s">
        <v>688</v>
      </c>
    </row>
    <row r="259" spans="2:51" s="6" customFormat="1" ht="15.75" customHeight="1">
      <c r="B259" s="161"/>
      <c r="C259" s="162"/>
      <c r="D259" s="163" t="s">
        <v>699</v>
      </c>
      <c r="E259" s="164"/>
      <c r="F259" s="165" t="s">
        <v>901</v>
      </c>
      <c r="G259" s="162"/>
      <c r="H259" s="166">
        <v>20.6</v>
      </c>
      <c r="J259" s="162"/>
      <c r="K259" s="162"/>
      <c r="L259" s="167"/>
      <c r="M259" s="168"/>
      <c r="N259" s="162"/>
      <c r="O259" s="162"/>
      <c r="P259" s="162"/>
      <c r="Q259" s="162"/>
      <c r="R259" s="162"/>
      <c r="S259" s="162"/>
      <c r="T259" s="169"/>
      <c r="AT259" s="170" t="s">
        <v>699</v>
      </c>
      <c r="AU259" s="170" t="s">
        <v>633</v>
      </c>
      <c r="AV259" s="171" t="s">
        <v>633</v>
      </c>
      <c r="AW259" s="171" t="s">
        <v>649</v>
      </c>
      <c r="AX259" s="171" t="s">
        <v>625</v>
      </c>
      <c r="AY259" s="170" t="s">
        <v>688</v>
      </c>
    </row>
    <row r="260" spans="2:65" s="6" customFormat="1" ht="15.75" customHeight="1">
      <c r="B260" s="23"/>
      <c r="C260" s="147" t="s">
        <v>902</v>
      </c>
      <c r="D260" s="147" t="s">
        <v>690</v>
      </c>
      <c r="E260" s="148" t="s">
        <v>903</v>
      </c>
      <c r="F260" s="149" t="s">
        <v>904</v>
      </c>
      <c r="G260" s="150" t="s">
        <v>693</v>
      </c>
      <c r="H260" s="151">
        <v>68.25</v>
      </c>
      <c r="I260" s="152"/>
      <c r="J260" s="153">
        <f>ROUND($I$260*$H$260,2)</f>
        <v>0</v>
      </c>
      <c r="K260" s="149" t="s">
        <v>704</v>
      </c>
      <c r="L260" s="43"/>
      <c r="M260" s="154"/>
      <c r="N260" s="155" t="s">
        <v>596</v>
      </c>
      <c r="O260" s="24"/>
      <c r="P260" s="24"/>
      <c r="Q260" s="156">
        <v>0</v>
      </c>
      <c r="R260" s="156">
        <f>$Q$260*$H$260</f>
        <v>0</v>
      </c>
      <c r="S260" s="156">
        <v>0.181</v>
      </c>
      <c r="T260" s="157">
        <f>$S$260*$H$260</f>
        <v>12.35325</v>
      </c>
      <c r="AR260" s="89" t="s">
        <v>695</v>
      </c>
      <c r="AT260" s="89" t="s">
        <v>690</v>
      </c>
      <c r="AU260" s="89" t="s">
        <v>633</v>
      </c>
      <c r="AY260" s="6" t="s">
        <v>688</v>
      </c>
      <c r="BE260" s="158">
        <f>IF($N$260="základní",$J$260,0)</f>
        <v>0</v>
      </c>
      <c r="BF260" s="158">
        <f>IF($N$260="snížená",$J$260,0)</f>
        <v>0</v>
      </c>
      <c r="BG260" s="158">
        <f>IF($N$260="zákl. přenesená",$J$260,0)</f>
        <v>0</v>
      </c>
      <c r="BH260" s="158">
        <f>IF($N$260="sníž. přenesená",$J$260,0)</f>
        <v>0</v>
      </c>
      <c r="BI260" s="158">
        <f>IF($N$260="nulová",$J$260,0)</f>
        <v>0</v>
      </c>
      <c r="BJ260" s="89" t="s">
        <v>575</v>
      </c>
      <c r="BK260" s="158">
        <f>ROUND($I$260*$H$260,2)</f>
        <v>0</v>
      </c>
      <c r="BL260" s="89" t="s">
        <v>695</v>
      </c>
      <c r="BM260" s="89" t="s">
        <v>905</v>
      </c>
    </row>
    <row r="261" spans="2:47" s="6" customFormat="1" ht="27" customHeight="1">
      <c r="B261" s="23"/>
      <c r="C261" s="24"/>
      <c r="D261" s="159" t="s">
        <v>697</v>
      </c>
      <c r="E261" s="24"/>
      <c r="F261" s="160" t="s">
        <v>906</v>
      </c>
      <c r="G261" s="24"/>
      <c r="H261" s="24"/>
      <c r="J261" s="24"/>
      <c r="K261" s="24"/>
      <c r="L261" s="43"/>
      <c r="M261" s="56"/>
      <c r="N261" s="24"/>
      <c r="O261" s="24"/>
      <c r="P261" s="24"/>
      <c r="Q261" s="24"/>
      <c r="R261" s="24"/>
      <c r="S261" s="24"/>
      <c r="T261" s="57"/>
      <c r="AT261" s="6" t="s">
        <v>697</v>
      </c>
      <c r="AU261" s="6" t="s">
        <v>633</v>
      </c>
    </row>
    <row r="262" spans="2:51" s="6" customFormat="1" ht="15.75" customHeight="1">
      <c r="B262" s="172"/>
      <c r="C262" s="173"/>
      <c r="D262" s="163" t="s">
        <v>699</v>
      </c>
      <c r="E262" s="174"/>
      <c r="F262" s="175" t="s">
        <v>712</v>
      </c>
      <c r="G262" s="173"/>
      <c r="H262" s="174"/>
      <c r="J262" s="173"/>
      <c r="K262" s="173"/>
      <c r="L262" s="176"/>
      <c r="M262" s="177"/>
      <c r="N262" s="173"/>
      <c r="O262" s="173"/>
      <c r="P262" s="173"/>
      <c r="Q262" s="173"/>
      <c r="R262" s="173"/>
      <c r="S262" s="173"/>
      <c r="T262" s="178"/>
      <c r="AT262" s="179" t="s">
        <v>699</v>
      </c>
      <c r="AU262" s="179" t="s">
        <v>633</v>
      </c>
      <c r="AV262" s="180" t="s">
        <v>575</v>
      </c>
      <c r="AW262" s="180" t="s">
        <v>649</v>
      </c>
      <c r="AX262" s="180" t="s">
        <v>625</v>
      </c>
      <c r="AY262" s="179" t="s">
        <v>688</v>
      </c>
    </row>
    <row r="263" spans="2:51" s="6" customFormat="1" ht="15.75" customHeight="1">
      <c r="B263" s="161"/>
      <c r="C263" s="162"/>
      <c r="D263" s="163" t="s">
        <v>699</v>
      </c>
      <c r="E263" s="164"/>
      <c r="F263" s="165" t="s">
        <v>907</v>
      </c>
      <c r="G263" s="162"/>
      <c r="H263" s="166">
        <v>68.25</v>
      </c>
      <c r="J263" s="162"/>
      <c r="K263" s="162"/>
      <c r="L263" s="167"/>
      <c r="M263" s="168"/>
      <c r="N263" s="162"/>
      <c r="O263" s="162"/>
      <c r="P263" s="162"/>
      <c r="Q263" s="162"/>
      <c r="R263" s="162"/>
      <c r="S263" s="162"/>
      <c r="T263" s="169"/>
      <c r="AT263" s="170" t="s">
        <v>699</v>
      </c>
      <c r="AU263" s="170" t="s">
        <v>633</v>
      </c>
      <c r="AV263" s="171" t="s">
        <v>633</v>
      </c>
      <c r="AW263" s="171" t="s">
        <v>649</v>
      </c>
      <c r="AX263" s="171" t="s">
        <v>625</v>
      </c>
      <c r="AY263" s="170" t="s">
        <v>688</v>
      </c>
    </row>
    <row r="264" spans="2:65" s="6" customFormat="1" ht="15.75" customHeight="1">
      <c r="B264" s="23"/>
      <c r="C264" s="147" t="s">
        <v>908</v>
      </c>
      <c r="D264" s="147" t="s">
        <v>690</v>
      </c>
      <c r="E264" s="148" t="s">
        <v>909</v>
      </c>
      <c r="F264" s="149" t="s">
        <v>910</v>
      </c>
      <c r="G264" s="150" t="s">
        <v>703</v>
      </c>
      <c r="H264" s="151">
        <v>24.5</v>
      </c>
      <c r="I264" s="152"/>
      <c r="J264" s="153">
        <f>ROUND($I$264*$H$264,2)</f>
        <v>0</v>
      </c>
      <c r="K264" s="149" t="s">
        <v>704</v>
      </c>
      <c r="L264" s="43"/>
      <c r="M264" s="154"/>
      <c r="N264" s="155" t="s">
        <v>596</v>
      </c>
      <c r="O264" s="24"/>
      <c r="P264" s="24"/>
      <c r="Q264" s="156">
        <v>0</v>
      </c>
      <c r="R264" s="156">
        <f>$Q$264*$H$264</f>
        <v>0</v>
      </c>
      <c r="S264" s="156">
        <v>0.23</v>
      </c>
      <c r="T264" s="157">
        <f>$S$264*$H$264</f>
        <v>5.635000000000001</v>
      </c>
      <c r="AR264" s="89" t="s">
        <v>695</v>
      </c>
      <c r="AT264" s="89" t="s">
        <v>690</v>
      </c>
      <c r="AU264" s="89" t="s">
        <v>633</v>
      </c>
      <c r="AY264" s="6" t="s">
        <v>688</v>
      </c>
      <c r="BE264" s="158">
        <f>IF($N$264="základní",$J$264,0)</f>
        <v>0</v>
      </c>
      <c r="BF264" s="158">
        <f>IF($N$264="snížená",$J$264,0)</f>
        <v>0</v>
      </c>
      <c r="BG264" s="158">
        <f>IF($N$264="zákl. přenesená",$J$264,0)</f>
        <v>0</v>
      </c>
      <c r="BH264" s="158">
        <f>IF($N$264="sníž. přenesená",$J$264,0)</f>
        <v>0</v>
      </c>
      <c r="BI264" s="158">
        <f>IF($N$264="nulová",$J$264,0)</f>
        <v>0</v>
      </c>
      <c r="BJ264" s="89" t="s">
        <v>575</v>
      </c>
      <c r="BK264" s="158">
        <f>ROUND($I$264*$H$264,2)</f>
        <v>0</v>
      </c>
      <c r="BL264" s="89" t="s">
        <v>695</v>
      </c>
      <c r="BM264" s="89" t="s">
        <v>911</v>
      </c>
    </row>
    <row r="265" spans="2:47" s="6" customFormat="1" ht="27" customHeight="1">
      <c r="B265" s="23"/>
      <c r="C265" s="24"/>
      <c r="D265" s="159" t="s">
        <v>697</v>
      </c>
      <c r="E265" s="24"/>
      <c r="F265" s="160" t="s">
        <v>912</v>
      </c>
      <c r="G265" s="24"/>
      <c r="H265" s="24"/>
      <c r="J265" s="24"/>
      <c r="K265" s="24"/>
      <c r="L265" s="43"/>
      <c r="M265" s="56"/>
      <c r="N265" s="24"/>
      <c r="O265" s="24"/>
      <c r="P265" s="24"/>
      <c r="Q265" s="24"/>
      <c r="R265" s="24"/>
      <c r="S265" s="24"/>
      <c r="T265" s="57"/>
      <c r="AT265" s="6" t="s">
        <v>697</v>
      </c>
      <c r="AU265" s="6" t="s">
        <v>633</v>
      </c>
    </row>
    <row r="266" spans="2:51" s="6" customFormat="1" ht="15.75" customHeight="1">
      <c r="B266" s="172"/>
      <c r="C266" s="173"/>
      <c r="D266" s="163" t="s">
        <v>699</v>
      </c>
      <c r="E266" s="174"/>
      <c r="F266" s="175" t="s">
        <v>913</v>
      </c>
      <c r="G266" s="173"/>
      <c r="H266" s="174"/>
      <c r="J266" s="173"/>
      <c r="K266" s="173"/>
      <c r="L266" s="176"/>
      <c r="M266" s="177"/>
      <c r="N266" s="173"/>
      <c r="O266" s="173"/>
      <c r="P266" s="173"/>
      <c r="Q266" s="173"/>
      <c r="R266" s="173"/>
      <c r="S266" s="173"/>
      <c r="T266" s="178"/>
      <c r="AT266" s="179" t="s">
        <v>699</v>
      </c>
      <c r="AU266" s="179" t="s">
        <v>633</v>
      </c>
      <c r="AV266" s="180" t="s">
        <v>575</v>
      </c>
      <c r="AW266" s="180" t="s">
        <v>649</v>
      </c>
      <c r="AX266" s="180" t="s">
        <v>625</v>
      </c>
      <c r="AY266" s="179" t="s">
        <v>688</v>
      </c>
    </row>
    <row r="267" spans="2:51" s="6" customFormat="1" ht="15.75" customHeight="1">
      <c r="B267" s="161"/>
      <c r="C267" s="162"/>
      <c r="D267" s="163" t="s">
        <v>699</v>
      </c>
      <c r="E267" s="164"/>
      <c r="F267" s="165" t="s">
        <v>914</v>
      </c>
      <c r="G267" s="162"/>
      <c r="H267" s="166">
        <v>8.5</v>
      </c>
      <c r="J267" s="162"/>
      <c r="K267" s="162"/>
      <c r="L267" s="167"/>
      <c r="M267" s="168"/>
      <c r="N267" s="162"/>
      <c r="O267" s="162"/>
      <c r="P267" s="162"/>
      <c r="Q267" s="162"/>
      <c r="R267" s="162"/>
      <c r="S267" s="162"/>
      <c r="T267" s="169"/>
      <c r="AT267" s="170" t="s">
        <v>699</v>
      </c>
      <c r="AU267" s="170" t="s">
        <v>633</v>
      </c>
      <c r="AV267" s="171" t="s">
        <v>633</v>
      </c>
      <c r="AW267" s="171" t="s">
        <v>649</v>
      </c>
      <c r="AX267" s="171" t="s">
        <v>625</v>
      </c>
      <c r="AY267" s="170" t="s">
        <v>688</v>
      </c>
    </row>
    <row r="268" spans="2:51" s="6" customFormat="1" ht="15.75" customHeight="1">
      <c r="B268" s="172"/>
      <c r="C268" s="173"/>
      <c r="D268" s="163" t="s">
        <v>699</v>
      </c>
      <c r="E268" s="174"/>
      <c r="F268" s="175" t="s">
        <v>732</v>
      </c>
      <c r="G268" s="173"/>
      <c r="H268" s="174"/>
      <c r="J268" s="173"/>
      <c r="K268" s="173"/>
      <c r="L268" s="176"/>
      <c r="M268" s="177"/>
      <c r="N268" s="173"/>
      <c r="O268" s="173"/>
      <c r="P268" s="173"/>
      <c r="Q268" s="173"/>
      <c r="R268" s="173"/>
      <c r="S268" s="173"/>
      <c r="T268" s="178"/>
      <c r="AT268" s="179" t="s">
        <v>699</v>
      </c>
      <c r="AU268" s="179" t="s">
        <v>633</v>
      </c>
      <c r="AV268" s="180" t="s">
        <v>575</v>
      </c>
      <c r="AW268" s="180" t="s">
        <v>649</v>
      </c>
      <c r="AX268" s="180" t="s">
        <v>625</v>
      </c>
      <c r="AY268" s="179" t="s">
        <v>688</v>
      </c>
    </row>
    <row r="269" spans="2:51" s="6" customFormat="1" ht="15.75" customHeight="1">
      <c r="B269" s="161"/>
      <c r="C269" s="162"/>
      <c r="D269" s="163" t="s">
        <v>699</v>
      </c>
      <c r="E269" s="164"/>
      <c r="F269" s="165" t="s">
        <v>797</v>
      </c>
      <c r="G269" s="162"/>
      <c r="H269" s="166">
        <v>16</v>
      </c>
      <c r="J269" s="162"/>
      <c r="K269" s="162"/>
      <c r="L269" s="167"/>
      <c r="M269" s="168"/>
      <c r="N269" s="162"/>
      <c r="O269" s="162"/>
      <c r="P269" s="162"/>
      <c r="Q269" s="162"/>
      <c r="R269" s="162"/>
      <c r="S269" s="162"/>
      <c r="T269" s="169"/>
      <c r="AT269" s="170" t="s">
        <v>699</v>
      </c>
      <c r="AU269" s="170" t="s">
        <v>633</v>
      </c>
      <c r="AV269" s="171" t="s">
        <v>633</v>
      </c>
      <c r="AW269" s="171" t="s">
        <v>649</v>
      </c>
      <c r="AX269" s="171" t="s">
        <v>625</v>
      </c>
      <c r="AY269" s="170" t="s">
        <v>688</v>
      </c>
    </row>
    <row r="270" spans="2:65" s="6" customFormat="1" ht="15.75" customHeight="1">
      <c r="B270" s="23"/>
      <c r="C270" s="147" t="s">
        <v>915</v>
      </c>
      <c r="D270" s="147" t="s">
        <v>690</v>
      </c>
      <c r="E270" s="148" t="s">
        <v>916</v>
      </c>
      <c r="F270" s="149" t="s">
        <v>917</v>
      </c>
      <c r="G270" s="150" t="s">
        <v>703</v>
      </c>
      <c r="H270" s="151">
        <v>17.5</v>
      </c>
      <c r="I270" s="152"/>
      <c r="J270" s="153">
        <f>ROUND($I$270*$H$270,2)</f>
        <v>0</v>
      </c>
      <c r="K270" s="149" t="s">
        <v>704</v>
      </c>
      <c r="L270" s="43"/>
      <c r="M270" s="154"/>
      <c r="N270" s="155" t="s">
        <v>596</v>
      </c>
      <c r="O270" s="24"/>
      <c r="P270" s="24"/>
      <c r="Q270" s="156">
        <v>0</v>
      </c>
      <c r="R270" s="156">
        <f>$Q$270*$H$270</f>
        <v>0</v>
      </c>
      <c r="S270" s="156">
        <v>0.115</v>
      </c>
      <c r="T270" s="157">
        <f>$S$270*$H$270</f>
        <v>2.0125</v>
      </c>
      <c r="AR270" s="89" t="s">
        <v>695</v>
      </c>
      <c r="AT270" s="89" t="s">
        <v>690</v>
      </c>
      <c r="AU270" s="89" t="s">
        <v>633</v>
      </c>
      <c r="AY270" s="6" t="s">
        <v>688</v>
      </c>
      <c r="BE270" s="158">
        <f>IF($N$270="základní",$J$270,0)</f>
        <v>0</v>
      </c>
      <c r="BF270" s="158">
        <f>IF($N$270="snížená",$J$270,0)</f>
        <v>0</v>
      </c>
      <c r="BG270" s="158">
        <f>IF($N$270="zákl. přenesená",$J$270,0)</f>
        <v>0</v>
      </c>
      <c r="BH270" s="158">
        <f>IF($N$270="sníž. přenesená",$J$270,0)</f>
        <v>0</v>
      </c>
      <c r="BI270" s="158">
        <f>IF($N$270="nulová",$J$270,0)</f>
        <v>0</v>
      </c>
      <c r="BJ270" s="89" t="s">
        <v>575</v>
      </c>
      <c r="BK270" s="158">
        <f>ROUND($I$270*$H$270,2)</f>
        <v>0</v>
      </c>
      <c r="BL270" s="89" t="s">
        <v>695</v>
      </c>
      <c r="BM270" s="89" t="s">
        <v>918</v>
      </c>
    </row>
    <row r="271" spans="2:47" s="6" customFormat="1" ht="27" customHeight="1">
      <c r="B271" s="23"/>
      <c r="C271" s="24"/>
      <c r="D271" s="159" t="s">
        <v>697</v>
      </c>
      <c r="E271" s="24"/>
      <c r="F271" s="160" t="s">
        <v>919</v>
      </c>
      <c r="G271" s="24"/>
      <c r="H271" s="24"/>
      <c r="J271" s="24"/>
      <c r="K271" s="24"/>
      <c r="L271" s="43"/>
      <c r="M271" s="56"/>
      <c r="N271" s="24"/>
      <c r="O271" s="24"/>
      <c r="P271" s="24"/>
      <c r="Q271" s="24"/>
      <c r="R271" s="24"/>
      <c r="S271" s="24"/>
      <c r="T271" s="57"/>
      <c r="AT271" s="6" t="s">
        <v>697</v>
      </c>
      <c r="AU271" s="6" t="s">
        <v>633</v>
      </c>
    </row>
    <row r="272" spans="2:51" s="6" customFormat="1" ht="15.75" customHeight="1">
      <c r="B272" s="172"/>
      <c r="C272" s="173"/>
      <c r="D272" s="163" t="s">
        <v>699</v>
      </c>
      <c r="E272" s="174"/>
      <c r="F272" s="175" t="s">
        <v>712</v>
      </c>
      <c r="G272" s="173"/>
      <c r="H272" s="174"/>
      <c r="J272" s="173"/>
      <c r="K272" s="173"/>
      <c r="L272" s="176"/>
      <c r="M272" s="177"/>
      <c r="N272" s="173"/>
      <c r="O272" s="173"/>
      <c r="P272" s="173"/>
      <c r="Q272" s="173"/>
      <c r="R272" s="173"/>
      <c r="S272" s="173"/>
      <c r="T272" s="178"/>
      <c r="AT272" s="179" t="s">
        <v>699</v>
      </c>
      <c r="AU272" s="179" t="s">
        <v>633</v>
      </c>
      <c r="AV272" s="180" t="s">
        <v>575</v>
      </c>
      <c r="AW272" s="180" t="s">
        <v>649</v>
      </c>
      <c r="AX272" s="180" t="s">
        <v>625</v>
      </c>
      <c r="AY272" s="179" t="s">
        <v>688</v>
      </c>
    </row>
    <row r="273" spans="2:51" s="6" customFormat="1" ht="15.75" customHeight="1">
      <c r="B273" s="161"/>
      <c r="C273" s="162"/>
      <c r="D273" s="163" t="s">
        <v>699</v>
      </c>
      <c r="E273" s="164"/>
      <c r="F273" s="165" t="s">
        <v>920</v>
      </c>
      <c r="G273" s="162"/>
      <c r="H273" s="166">
        <v>12.5</v>
      </c>
      <c r="J273" s="162"/>
      <c r="K273" s="162"/>
      <c r="L273" s="167"/>
      <c r="M273" s="168"/>
      <c r="N273" s="162"/>
      <c r="O273" s="162"/>
      <c r="P273" s="162"/>
      <c r="Q273" s="162"/>
      <c r="R273" s="162"/>
      <c r="S273" s="162"/>
      <c r="T273" s="169"/>
      <c r="AT273" s="170" t="s">
        <v>699</v>
      </c>
      <c r="AU273" s="170" t="s">
        <v>633</v>
      </c>
      <c r="AV273" s="171" t="s">
        <v>633</v>
      </c>
      <c r="AW273" s="171" t="s">
        <v>649</v>
      </c>
      <c r="AX273" s="171" t="s">
        <v>625</v>
      </c>
      <c r="AY273" s="170" t="s">
        <v>688</v>
      </c>
    </row>
    <row r="274" spans="2:51" s="6" customFormat="1" ht="15.75" customHeight="1">
      <c r="B274" s="172"/>
      <c r="C274" s="173"/>
      <c r="D274" s="163" t="s">
        <v>699</v>
      </c>
      <c r="E274" s="174"/>
      <c r="F274" s="175" t="s">
        <v>921</v>
      </c>
      <c r="G274" s="173"/>
      <c r="H274" s="174"/>
      <c r="J274" s="173"/>
      <c r="K274" s="173"/>
      <c r="L274" s="176"/>
      <c r="M274" s="177"/>
      <c r="N274" s="173"/>
      <c r="O274" s="173"/>
      <c r="P274" s="173"/>
      <c r="Q274" s="173"/>
      <c r="R274" s="173"/>
      <c r="S274" s="173"/>
      <c r="T274" s="178"/>
      <c r="AT274" s="179" t="s">
        <v>699</v>
      </c>
      <c r="AU274" s="179" t="s">
        <v>633</v>
      </c>
      <c r="AV274" s="180" t="s">
        <v>575</v>
      </c>
      <c r="AW274" s="180" t="s">
        <v>649</v>
      </c>
      <c r="AX274" s="180" t="s">
        <v>625</v>
      </c>
      <c r="AY274" s="179" t="s">
        <v>688</v>
      </c>
    </row>
    <row r="275" spans="2:51" s="6" customFormat="1" ht="15.75" customHeight="1">
      <c r="B275" s="161"/>
      <c r="C275" s="162"/>
      <c r="D275" s="163" t="s">
        <v>699</v>
      </c>
      <c r="E275" s="164"/>
      <c r="F275" s="165" t="s">
        <v>723</v>
      </c>
      <c r="G275" s="162"/>
      <c r="H275" s="166">
        <v>5</v>
      </c>
      <c r="J275" s="162"/>
      <c r="K275" s="162"/>
      <c r="L275" s="167"/>
      <c r="M275" s="168"/>
      <c r="N275" s="162"/>
      <c r="O275" s="162"/>
      <c r="P275" s="162"/>
      <c r="Q275" s="162"/>
      <c r="R275" s="162"/>
      <c r="S275" s="162"/>
      <c r="T275" s="169"/>
      <c r="AT275" s="170" t="s">
        <v>699</v>
      </c>
      <c r="AU275" s="170" t="s">
        <v>633</v>
      </c>
      <c r="AV275" s="171" t="s">
        <v>633</v>
      </c>
      <c r="AW275" s="171" t="s">
        <v>649</v>
      </c>
      <c r="AX275" s="171" t="s">
        <v>625</v>
      </c>
      <c r="AY275" s="170" t="s">
        <v>688</v>
      </c>
    </row>
    <row r="276" spans="2:65" s="6" customFormat="1" ht="15.75" customHeight="1">
      <c r="B276" s="23"/>
      <c r="C276" s="147" t="s">
        <v>922</v>
      </c>
      <c r="D276" s="147" t="s">
        <v>690</v>
      </c>
      <c r="E276" s="148" t="s">
        <v>923</v>
      </c>
      <c r="F276" s="149" t="s">
        <v>924</v>
      </c>
      <c r="G276" s="150" t="s">
        <v>693</v>
      </c>
      <c r="H276" s="151">
        <v>68.25</v>
      </c>
      <c r="I276" s="152"/>
      <c r="J276" s="153">
        <f>ROUND($I$276*$H$276,2)</f>
        <v>0</v>
      </c>
      <c r="K276" s="149" t="s">
        <v>704</v>
      </c>
      <c r="L276" s="43"/>
      <c r="M276" s="154"/>
      <c r="N276" s="155" t="s">
        <v>596</v>
      </c>
      <c r="O276" s="24"/>
      <c r="P276" s="24"/>
      <c r="Q276" s="156">
        <v>0.16192</v>
      </c>
      <c r="R276" s="156">
        <f>$Q$276*$H$276</f>
        <v>11.05104</v>
      </c>
      <c r="S276" s="156">
        <v>0</v>
      </c>
      <c r="T276" s="157">
        <f>$S$276*$H$276</f>
        <v>0</v>
      </c>
      <c r="AR276" s="89" t="s">
        <v>695</v>
      </c>
      <c r="AT276" s="89" t="s">
        <v>690</v>
      </c>
      <c r="AU276" s="89" t="s">
        <v>633</v>
      </c>
      <c r="AY276" s="6" t="s">
        <v>688</v>
      </c>
      <c r="BE276" s="158">
        <f>IF($N$276="základní",$J$276,0)</f>
        <v>0</v>
      </c>
      <c r="BF276" s="158">
        <f>IF($N$276="snížená",$J$276,0)</f>
        <v>0</v>
      </c>
      <c r="BG276" s="158">
        <f>IF($N$276="zákl. přenesená",$J$276,0)</f>
        <v>0</v>
      </c>
      <c r="BH276" s="158">
        <f>IF($N$276="sníž. přenesená",$J$276,0)</f>
        <v>0</v>
      </c>
      <c r="BI276" s="158">
        <f>IF($N$276="nulová",$J$276,0)</f>
        <v>0</v>
      </c>
      <c r="BJ276" s="89" t="s">
        <v>575</v>
      </c>
      <c r="BK276" s="158">
        <f>ROUND($I$276*$H$276,2)</f>
        <v>0</v>
      </c>
      <c r="BL276" s="89" t="s">
        <v>695</v>
      </c>
      <c r="BM276" s="89" t="s">
        <v>925</v>
      </c>
    </row>
    <row r="277" spans="2:47" s="6" customFormat="1" ht="16.5" customHeight="1">
      <c r="B277" s="23"/>
      <c r="C277" s="24"/>
      <c r="D277" s="159" t="s">
        <v>697</v>
      </c>
      <c r="E277" s="24"/>
      <c r="F277" s="160" t="s">
        <v>926</v>
      </c>
      <c r="G277" s="24"/>
      <c r="H277" s="24"/>
      <c r="J277" s="24"/>
      <c r="K277" s="24"/>
      <c r="L277" s="43"/>
      <c r="M277" s="56"/>
      <c r="N277" s="24"/>
      <c r="O277" s="24"/>
      <c r="P277" s="24"/>
      <c r="Q277" s="24"/>
      <c r="R277" s="24"/>
      <c r="S277" s="24"/>
      <c r="T277" s="57"/>
      <c r="AT277" s="6" t="s">
        <v>697</v>
      </c>
      <c r="AU277" s="6" t="s">
        <v>633</v>
      </c>
    </row>
    <row r="278" spans="2:51" s="6" customFormat="1" ht="15.75" customHeight="1">
      <c r="B278" s="172"/>
      <c r="C278" s="173"/>
      <c r="D278" s="163" t="s">
        <v>699</v>
      </c>
      <c r="E278" s="174"/>
      <c r="F278" s="175" t="s">
        <v>712</v>
      </c>
      <c r="G278" s="173"/>
      <c r="H278" s="174"/>
      <c r="J278" s="173"/>
      <c r="K278" s="173"/>
      <c r="L278" s="176"/>
      <c r="M278" s="177"/>
      <c r="N278" s="173"/>
      <c r="O278" s="173"/>
      <c r="P278" s="173"/>
      <c r="Q278" s="173"/>
      <c r="R278" s="173"/>
      <c r="S278" s="173"/>
      <c r="T278" s="178"/>
      <c r="AT278" s="179" t="s">
        <v>699</v>
      </c>
      <c r="AU278" s="179" t="s">
        <v>633</v>
      </c>
      <c r="AV278" s="180" t="s">
        <v>575</v>
      </c>
      <c r="AW278" s="180" t="s">
        <v>649</v>
      </c>
      <c r="AX278" s="180" t="s">
        <v>625</v>
      </c>
      <c r="AY278" s="179" t="s">
        <v>688</v>
      </c>
    </row>
    <row r="279" spans="2:51" s="6" customFormat="1" ht="15.75" customHeight="1">
      <c r="B279" s="161"/>
      <c r="C279" s="162"/>
      <c r="D279" s="163" t="s">
        <v>699</v>
      </c>
      <c r="E279" s="164"/>
      <c r="F279" s="165" t="s">
        <v>907</v>
      </c>
      <c r="G279" s="162"/>
      <c r="H279" s="166">
        <v>68.25</v>
      </c>
      <c r="J279" s="162"/>
      <c r="K279" s="162"/>
      <c r="L279" s="167"/>
      <c r="M279" s="168"/>
      <c r="N279" s="162"/>
      <c r="O279" s="162"/>
      <c r="P279" s="162"/>
      <c r="Q279" s="162"/>
      <c r="R279" s="162"/>
      <c r="S279" s="162"/>
      <c r="T279" s="169"/>
      <c r="AT279" s="170" t="s">
        <v>699</v>
      </c>
      <c r="AU279" s="170" t="s">
        <v>633</v>
      </c>
      <c r="AV279" s="171" t="s">
        <v>633</v>
      </c>
      <c r="AW279" s="171" t="s">
        <v>649</v>
      </c>
      <c r="AX279" s="171" t="s">
        <v>625</v>
      </c>
      <c r="AY279" s="170" t="s">
        <v>688</v>
      </c>
    </row>
    <row r="280" spans="2:65" s="6" customFormat="1" ht="15.75" customHeight="1">
      <c r="B280" s="23"/>
      <c r="C280" s="147" t="s">
        <v>927</v>
      </c>
      <c r="D280" s="147" t="s">
        <v>690</v>
      </c>
      <c r="E280" s="148" t="s">
        <v>928</v>
      </c>
      <c r="F280" s="149" t="s">
        <v>929</v>
      </c>
      <c r="G280" s="150" t="s">
        <v>693</v>
      </c>
      <c r="H280" s="151">
        <v>68.25</v>
      </c>
      <c r="I280" s="152"/>
      <c r="J280" s="153">
        <f>ROUND($I$280*$H$280,2)</f>
        <v>0</v>
      </c>
      <c r="K280" s="149" t="s">
        <v>704</v>
      </c>
      <c r="L280" s="43"/>
      <c r="M280" s="154"/>
      <c r="N280" s="155" t="s">
        <v>596</v>
      </c>
      <c r="O280" s="24"/>
      <c r="P280" s="24"/>
      <c r="Q280" s="156">
        <v>0.19695</v>
      </c>
      <c r="R280" s="156">
        <f>$Q$280*$H$280</f>
        <v>13.441837499999998</v>
      </c>
      <c r="S280" s="156">
        <v>0</v>
      </c>
      <c r="T280" s="157">
        <f>$S$280*$H$280</f>
        <v>0</v>
      </c>
      <c r="AR280" s="89" t="s">
        <v>695</v>
      </c>
      <c r="AT280" s="89" t="s">
        <v>690</v>
      </c>
      <c r="AU280" s="89" t="s">
        <v>633</v>
      </c>
      <c r="AY280" s="6" t="s">
        <v>688</v>
      </c>
      <c r="BE280" s="158">
        <f>IF($N$280="základní",$J$280,0)</f>
        <v>0</v>
      </c>
      <c r="BF280" s="158">
        <f>IF($N$280="snížená",$J$280,0)</f>
        <v>0</v>
      </c>
      <c r="BG280" s="158">
        <f>IF($N$280="zákl. přenesená",$J$280,0)</f>
        <v>0</v>
      </c>
      <c r="BH280" s="158">
        <f>IF($N$280="sníž. přenesená",$J$280,0)</f>
        <v>0</v>
      </c>
      <c r="BI280" s="158">
        <f>IF($N$280="nulová",$J$280,0)</f>
        <v>0</v>
      </c>
      <c r="BJ280" s="89" t="s">
        <v>575</v>
      </c>
      <c r="BK280" s="158">
        <f>ROUND($I$280*$H$280,2)</f>
        <v>0</v>
      </c>
      <c r="BL280" s="89" t="s">
        <v>695</v>
      </c>
      <c r="BM280" s="89" t="s">
        <v>930</v>
      </c>
    </row>
    <row r="281" spans="2:47" s="6" customFormat="1" ht="16.5" customHeight="1">
      <c r="B281" s="23"/>
      <c r="C281" s="24"/>
      <c r="D281" s="159" t="s">
        <v>697</v>
      </c>
      <c r="E281" s="24"/>
      <c r="F281" s="160" t="s">
        <v>931</v>
      </c>
      <c r="G281" s="24"/>
      <c r="H281" s="24"/>
      <c r="J281" s="24"/>
      <c r="K281" s="24"/>
      <c r="L281" s="43"/>
      <c r="M281" s="56"/>
      <c r="N281" s="24"/>
      <c r="O281" s="24"/>
      <c r="P281" s="24"/>
      <c r="Q281" s="24"/>
      <c r="R281" s="24"/>
      <c r="S281" s="24"/>
      <c r="T281" s="57"/>
      <c r="AT281" s="6" t="s">
        <v>697</v>
      </c>
      <c r="AU281" s="6" t="s">
        <v>633</v>
      </c>
    </row>
    <row r="282" spans="2:65" s="6" customFormat="1" ht="15.75" customHeight="1">
      <c r="B282" s="23"/>
      <c r="C282" s="147" t="s">
        <v>932</v>
      </c>
      <c r="D282" s="147" t="s">
        <v>690</v>
      </c>
      <c r="E282" s="148" t="s">
        <v>933</v>
      </c>
      <c r="F282" s="149" t="s">
        <v>934</v>
      </c>
      <c r="G282" s="150" t="s">
        <v>693</v>
      </c>
      <c r="H282" s="151">
        <v>68.25</v>
      </c>
      <c r="I282" s="152"/>
      <c r="J282" s="153">
        <f>ROUND($I$282*$H$282,2)</f>
        <v>0</v>
      </c>
      <c r="K282" s="149" t="s">
        <v>704</v>
      </c>
      <c r="L282" s="43"/>
      <c r="M282" s="154"/>
      <c r="N282" s="155" t="s">
        <v>596</v>
      </c>
      <c r="O282" s="24"/>
      <c r="P282" s="24"/>
      <c r="Q282" s="156">
        <v>0.27994</v>
      </c>
      <c r="R282" s="156">
        <f>$Q$282*$H$282</f>
        <v>19.105905</v>
      </c>
      <c r="S282" s="156">
        <v>0</v>
      </c>
      <c r="T282" s="157">
        <f>$S$282*$H$282</f>
        <v>0</v>
      </c>
      <c r="AR282" s="89" t="s">
        <v>695</v>
      </c>
      <c r="AT282" s="89" t="s">
        <v>690</v>
      </c>
      <c r="AU282" s="89" t="s">
        <v>633</v>
      </c>
      <c r="AY282" s="6" t="s">
        <v>688</v>
      </c>
      <c r="BE282" s="158">
        <f>IF($N$282="základní",$J$282,0)</f>
        <v>0</v>
      </c>
      <c r="BF282" s="158">
        <f>IF($N$282="snížená",$J$282,0)</f>
        <v>0</v>
      </c>
      <c r="BG282" s="158">
        <f>IF($N$282="zákl. přenesená",$J$282,0)</f>
        <v>0</v>
      </c>
      <c r="BH282" s="158">
        <f>IF($N$282="sníž. přenesená",$J$282,0)</f>
        <v>0</v>
      </c>
      <c r="BI282" s="158">
        <f>IF($N$282="nulová",$J$282,0)</f>
        <v>0</v>
      </c>
      <c r="BJ282" s="89" t="s">
        <v>575</v>
      </c>
      <c r="BK282" s="158">
        <f>ROUND($I$282*$H$282,2)</f>
        <v>0</v>
      </c>
      <c r="BL282" s="89" t="s">
        <v>695</v>
      </c>
      <c r="BM282" s="89" t="s">
        <v>935</v>
      </c>
    </row>
    <row r="283" spans="2:47" s="6" customFormat="1" ht="16.5" customHeight="1">
      <c r="B283" s="23"/>
      <c r="C283" s="24"/>
      <c r="D283" s="159" t="s">
        <v>697</v>
      </c>
      <c r="E283" s="24"/>
      <c r="F283" s="160" t="s">
        <v>936</v>
      </c>
      <c r="G283" s="24"/>
      <c r="H283" s="24"/>
      <c r="J283" s="24"/>
      <c r="K283" s="24"/>
      <c r="L283" s="43"/>
      <c r="M283" s="56"/>
      <c r="N283" s="24"/>
      <c r="O283" s="24"/>
      <c r="P283" s="24"/>
      <c r="Q283" s="24"/>
      <c r="R283" s="24"/>
      <c r="S283" s="24"/>
      <c r="T283" s="57"/>
      <c r="AT283" s="6" t="s">
        <v>697</v>
      </c>
      <c r="AU283" s="6" t="s">
        <v>633</v>
      </c>
    </row>
    <row r="284" spans="2:65" s="6" customFormat="1" ht="15.75" customHeight="1">
      <c r="B284" s="23"/>
      <c r="C284" s="147" t="s">
        <v>937</v>
      </c>
      <c r="D284" s="147" t="s">
        <v>690</v>
      </c>
      <c r="E284" s="148" t="s">
        <v>938</v>
      </c>
      <c r="F284" s="149" t="s">
        <v>939</v>
      </c>
      <c r="G284" s="150" t="s">
        <v>693</v>
      </c>
      <c r="H284" s="151">
        <v>68.25</v>
      </c>
      <c r="I284" s="152"/>
      <c r="J284" s="153">
        <f>ROUND($I$284*$H$284,2)</f>
        <v>0</v>
      </c>
      <c r="K284" s="149" t="s">
        <v>704</v>
      </c>
      <c r="L284" s="43"/>
      <c r="M284" s="154"/>
      <c r="N284" s="155" t="s">
        <v>596</v>
      </c>
      <c r="O284" s="24"/>
      <c r="P284" s="24"/>
      <c r="Q284" s="156">
        <v>0.211</v>
      </c>
      <c r="R284" s="156">
        <f>$Q$284*$H$284</f>
        <v>14.40075</v>
      </c>
      <c r="S284" s="156">
        <v>0</v>
      </c>
      <c r="T284" s="157">
        <f>$S$284*$H$284</f>
        <v>0</v>
      </c>
      <c r="AR284" s="89" t="s">
        <v>695</v>
      </c>
      <c r="AT284" s="89" t="s">
        <v>690</v>
      </c>
      <c r="AU284" s="89" t="s">
        <v>633</v>
      </c>
      <c r="AY284" s="6" t="s">
        <v>688</v>
      </c>
      <c r="BE284" s="158">
        <f>IF($N$284="základní",$J$284,0)</f>
        <v>0</v>
      </c>
      <c r="BF284" s="158">
        <f>IF($N$284="snížená",$J$284,0)</f>
        <v>0</v>
      </c>
      <c r="BG284" s="158">
        <f>IF($N$284="zákl. přenesená",$J$284,0)</f>
        <v>0</v>
      </c>
      <c r="BH284" s="158">
        <f>IF($N$284="sníž. přenesená",$J$284,0)</f>
        <v>0</v>
      </c>
      <c r="BI284" s="158">
        <f>IF($N$284="nulová",$J$284,0)</f>
        <v>0</v>
      </c>
      <c r="BJ284" s="89" t="s">
        <v>575</v>
      </c>
      <c r="BK284" s="158">
        <f>ROUND($I$284*$H$284,2)</f>
        <v>0</v>
      </c>
      <c r="BL284" s="89" t="s">
        <v>695</v>
      </c>
      <c r="BM284" s="89" t="s">
        <v>940</v>
      </c>
    </row>
    <row r="285" spans="2:47" s="6" customFormat="1" ht="27" customHeight="1">
      <c r="B285" s="23"/>
      <c r="C285" s="24"/>
      <c r="D285" s="159" t="s">
        <v>697</v>
      </c>
      <c r="E285" s="24"/>
      <c r="F285" s="160" t="s">
        <v>941</v>
      </c>
      <c r="G285" s="24"/>
      <c r="H285" s="24"/>
      <c r="J285" s="24"/>
      <c r="K285" s="24"/>
      <c r="L285" s="43"/>
      <c r="M285" s="56"/>
      <c r="N285" s="24"/>
      <c r="O285" s="24"/>
      <c r="P285" s="24"/>
      <c r="Q285" s="24"/>
      <c r="R285" s="24"/>
      <c r="S285" s="24"/>
      <c r="T285" s="57"/>
      <c r="AT285" s="6" t="s">
        <v>697</v>
      </c>
      <c r="AU285" s="6" t="s">
        <v>633</v>
      </c>
    </row>
    <row r="286" spans="2:65" s="6" customFormat="1" ht="15.75" customHeight="1">
      <c r="B286" s="23"/>
      <c r="C286" s="147" t="s">
        <v>942</v>
      </c>
      <c r="D286" s="147" t="s">
        <v>690</v>
      </c>
      <c r="E286" s="148" t="s">
        <v>943</v>
      </c>
      <c r="F286" s="149" t="s">
        <v>944</v>
      </c>
      <c r="G286" s="150" t="s">
        <v>693</v>
      </c>
      <c r="H286" s="151">
        <v>68.25</v>
      </c>
      <c r="I286" s="152"/>
      <c r="J286" s="153">
        <f>ROUND($I$286*$H$286,2)</f>
        <v>0</v>
      </c>
      <c r="K286" s="149" t="s">
        <v>704</v>
      </c>
      <c r="L286" s="43"/>
      <c r="M286" s="154"/>
      <c r="N286" s="155" t="s">
        <v>596</v>
      </c>
      <c r="O286" s="24"/>
      <c r="P286" s="24"/>
      <c r="Q286" s="156">
        <v>0.10373</v>
      </c>
      <c r="R286" s="156">
        <f>$Q$286*$H$286</f>
        <v>7.0795725</v>
      </c>
      <c r="S286" s="156">
        <v>0</v>
      </c>
      <c r="T286" s="157">
        <f>$S$286*$H$286</f>
        <v>0</v>
      </c>
      <c r="AR286" s="89" t="s">
        <v>695</v>
      </c>
      <c r="AT286" s="89" t="s">
        <v>690</v>
      </c>
      <c r="AU286" s="89" t="s">
        <v>633</v>
      </c>
      <c r="AY286" s="6" t="s">
        <v>688</v>
      </c>
      <c r="BE286" s="158">
        <f>IF($N$286="základní",$J$286,0)</f>
        <v>0</v>
      </c>
      <c r="BF286" s="158">
        <f>IF($N$286="snížená",$J$286,0)</f>
        <v>0</v>
      </c>
      <c r="BG286" s="158">
        <f>IF($N$286="zákl. přenesená",$J$286,0)</f>
        <v>0</v>
      </c>
      <c r="BH286" s="158">
        <f>IF($N$286="sníž. přenesená",$J$286,0)</f>
        <v>0</v>
      </c>
      <c r="BI286" s="158">
        <f>IF($N$286="nulová",$J$286,0)</f>
        <v>0</v>
      </c>
      <c r="BJ286" s="89" t="s">
        <v>575</v>
      </c>
      <c r="BK286" s="158">
        <f>ROUND($I$286*$H$286,2)</f>
        <v>0</v>
      </c>
      <c r="BL286" s="89" t="s">
        <v>695</v>
      </c>
      <c r="BM286" s="89" t="s">
        <v>945</v>
      </c>
    </row>
    <row r="287" spans="2:47" s="6" customFormat="1" ht="27" customHeight="1">
      <c r="B287" s="23"/>
      <c r="C287" s="24"/>
      <c r="D287" s="159" t="s">
        <v>697</v>
      </c>
      <c r="E287" s="24"/>
      <c r="F287" s="160" t="s">
        <v>946</v>
      </c>
      <c r="G287" s="24"/>
      <c r="H287" s="24"/>
      <c r="J287" s="24"/>
      <c r="K287" s="24"/>
      <c r="L287" s="43"/>
      <c r="M287" s="56"/>
      <c r="N287" s="24"/>
      <c r="O287" s="24"/>
      <c r="P287" s="24"/>
      <c r="Q287" s="24"/>
      <c r="R287" s="24"/>
      <c r="S287" s="24"/>
      <c r="T287" s="57"/>
      <c r="AT287" s="6" t="s">
        <v>697</v>
      </c>
      <c r="AU287" s="6" t="s">
        <v>633</v>
      </c>
    </row>
    <row r="288" spans="2:65" s="6" customFormat="1" ht="15.75" customHeight="1">
      <c r="B288" s="23"/>
      <c r="C288" s="147" t="s">
        <v>947</v>
      </c>
      <c r="D288" s="147" t="s">
        <v>690</v>
      </c>
      <c r="E288" s="148" t="s">
        <v>948</v>
      </c>
      <c r="F288" s="149" t="s">
        <v>949</v>
      </c>
      <c r="G288" s="150" t="s">
        <v>693</v>
      </c>
      <c r="H288" s="151">
        <v>68.25</v>
      </c>
      <c r="I288" s="152"/>
      <c r="J288" s="153">
        <f>ROUND($I$288*$H$288,2)</f>
        <v>0</v>
      </c>
      <c r="K288" s="149" t="s">
        <v>704</v>
      </c>
      <c r="L288" s="43"/>
      <c r="M288" s="154"/>
      <c r="N288" s="155" t="s">
        <v>596</v>
      </c>
      <c r="O288" s="24"/>
      <c r="P288" s="24"/>
      <c r="Q288" s="156">
        <v>0.12966</v>
      </c>
      <c r="R288" s="156">
        <f>$Q$288*$H$288</f>
        <v>8.849295</v>
      </c>
      <c r="S288" s="156">
        <v>0</v>
      </c>
      <c r="T288" s="157">
        <f>$S$288*$H$288</f>
        <v>0</v>
      </c>
      <c r="AR288" s="89" t="s">
        <v>695</v>
      </c>
      <c r="AT288" s="89" t="s">
        <v>690</v>
      </c>
      <c r="AU288" s="89" t="s">
        <v>633</v>
      </c>
      <c r="AY288" s="6" t="s">
        <v>688</v>
      </c>
      <c r="BE288" s="158">
        <f>IF($N$288="základní",$J$288,0)</f>
        <v>0</v>
      </c>
      <c r="BF288" s="158">
        <f>IF($N$288="snížená",$J$288,0)</f>
        <v>0</v>
      </c>
      <c r="BG288" s="158">
        <f>IF($N$288="zákl. přenesená",$J$288,0)</f>
        <v>0</v>
      </c>
      <c r="BH288" s="158">
        <f>IF($N$288="sníž. přenesená",$J$288,0)</f>
        <v>0</v>
      </c>
      <c r="BI288" s="158">
        <f>IF($N$288="nulová",$J$288,0)</f>
        <v>0</v>
      </c>
      <c r="BJ288" s="89" t="s">
        <v>575</v>
      </c>
      <c r="BK288" s="158">
        <f>ROUND($I$288*$H$288,2)</f>
        <v>0</v>
      </c>
      <c r="BL288" s="89" t="s">
        <v>695</v>
      </c>
      <c r="BM288" s="89" t="s">
        <v>950</v>
      </c>
    </row>
    <row r="289" spans="2:47" s="6" customFormat="1" ht="27" customHeight="1">
      <c r="B289" s="23"/>
      <c r="C289" s="24"/>
      <c r="D289" s="159" t="s">
        <v>697</v>
      </c>
      <c r="E289" s="24"/>
      <c r="F289" s="160" t="s">
        <v>951</v>
      </c>
      <c r="G289" s="24"/>
      <c r="H289" s="24"/>
      <c r="J289" s="24"/>
      <c r="K289" s="24"/>
      <c r="L289" s="43"/>
      <c r="M289" s="56"/>
      <c r="N289" s="24"/>
      <c r="O289" s="24"/>
      <c r="P289" s="24"/>
      <c r="Q289" s="24"/>
      <c r="R289" s="24"/>
      <c r="S289" s="24"/>
      <c r="T289" s="57"/>
      <c r="AT289" s="6" t="s">
        <v>697</v>
      </c>
      <c r="AU289" s="6" t="s">
        <v>633</v>
      </c>
    </row>
    <row r="290" spans="2:65" s="6" customFormat="1" ht="15.75" customHeight="1">
      <c r="B290" s="23"/>
      <c r="C290" s="147" t="s">
        <v>952</v>
      </c>
      <c r="D290" s="147" t="s">
        <v>690</v>
      </c>
      <c r="E290" s="148" t="s">
        <v>953</v>
      </c>
      <c r="F290" s="149" t="s">
        <v>954</v>
      </c>
      <c r="G290" s="150" t="s">
        <v>693</v>
      </c>
      <c r="H290" s="151">
        <v>96.45</v>
      </c>
      <c r="I290" s="152"/>
      <c r="J290" s="153">
        <f>ROUND($I$290*$H$290,2)</f>
        <v>0</v>
      </c>
      <c r="K290" s="149" t="s">
        <v>704</v>
      </c>
      <c r="L290" s="43"/>
      <c r="M290" s="154"/>
      <c r="N290" s="155" t="s">
        <v>596</v>
      </c>
      <c r="O290" s="24"/>
      <c r="P290" s="24"/>
      <c r="Q290" s="156">
        <v>0.2024</v>
      </c>
      <c r="R290" s="156">
        <f>$Q$290*$H$290</f>
        <v>19.52148</v>
      </c>
      <c r="S290" s="156">
        <v>0</v>
      </c>
      <c r="T290" s="157">
        <f>$S$290*$H$290</f>
        <v>0</v>
      </c>
      <c r="AR290" s="89" t="s">
        <v>695</v>
      </c>
      <c r="AT290" s="89" t="s">
        <v>690</v>
      </c>
      <c r="AU290" s="89" t="s">
        <v>633</v>
      </c>
      <c r="AY290" s="6" t="s">
        <v>688</v>
      </c>
      <c r="BE290" s="158">
        <f>IF($N$290="základní",$J$290,0)</f>
        <v>0</v>
      </c>
      <c r="BF290" s="158">
        <f>IF($N$290="snížená",$J$290,0)</f>
        <v>0</v>
      </c>
      <c r="BG290" s="158">
        <f>IF($N$290="zákl. přenesená",$J$290,0)</f>
        <v>0</v>
      </c>
      <c r="BH290" s="158">
        <f>IF($N$290="sníž. přenesená",$J$290,0)</f>
        <v>0</v>
      </c>
      <c r="BI290" s="158">
        <f>IF($N$290="nulová",$J$290,0)</f>
        <v>0</v>
      </c>
      <c r="BJ290" s="89" t="s">
        <v>575</v>
      </c>
      <c r="BK290" s="158">
        <f>ROUND($I$290*$H$290,2)</f>
        <v>0</v>
      </c>
      <c r="BL290" s="89" t="s">
        <v>695</v>
      </c>
      <c r="BM290" s="89" t="s">
        <v>955</v>
      </c>
    </row>
    <row r="291" spans="2:47" s="6" customFormat="1" ht="16.5" customHeight="1">
      <c r="B291" s="23"/>
      <c r="C291" s="24"/>
      <c r="D291" s="159" t="s">
        <v>697</v>
      </c>
      <c r="E291" s="24"/>
      <c r="F291" s="160" t="s">
        <v>956</v>
      </c>
      <c r="G291" s="24"/>
      <c r="H291" s="24"/>
      <c r="J291" s="24"/>
      <c r="K291" s="24"/>
      <c r="L291" s="43"/>
      <c r="M291" s="56"/>
      <c r="N291" s="24"/>
      <c r="O291" s="24"/>
      <c r="P291" s="24"/>
      <c r="Q291" s="24"/>
      <c r="R291" s="24"/>
      <c r="S291" s="24"/>
      <c r="T291" s="57"/>
      <c r="AT291" s="6" t="s">
        <v>697</v>
      </c>
      <c r="AU291" s="6" t="s">
        <v>633</v>
      </c>
    </row>
    <row r="292" spans="2:51" s="6" customFormat="1" ht="15.75" customHeight="1">
      <c r="B292" s="161"/>
      <c r="C292" s="162"/>
      <c r="D292" s="163" t="s">
        <v>699</v>
      </c>
      <c r="E292" s="164"/>
      <c r="F292" s="165" t="s">
        <v>957</v>
      </c>
      <c r="G292" s="162"/>
      <c r="H292" s="166">
        <v>96.45</v>
      </c>
      <c r="J292" s="162"/>
      <c r="K292" s="162"/>
      <c r="L292" s="167"/>
      <c r="M292" s="168"/>
      <c r="N292" s="162"/>
      <c r="O292" s="162"/>
      <c r="P292" s="162"/>
      <c r="Q292" s="162"/>
      <c r="R292" s="162"/>
      <c r="S292" s="162"/>
      <c r="T292" s="169"/>
      <c r="AT292" s="170" t="s">
        <v>699</v>
      </c>
      <c r="AU292" s="170" t="s">
        <v>633</v>
      </c>
      <c r="AV292" s="171" t="s">
        <v>633</v>
      </c>
      <c r="AW292" s="171" t="s">
        <v>649</v>
      </c>
      <c r="AX292" s="171" t="s">
        <v>575</v>
      </c>
      <c r="AY292" s="170" t="s">
        <v>688</v>
      </c>
    </row>
    <row r="293" spans="2:65" s="6" customFormat="1" ht="15.75" customHeight="1">
      <c r="B293" s="23"/>
      <c r="C293" s="147" t="s">
        <v>958</v>
      </c>
      <c r="D293" s="147" t="s">
        <v>690</v>
      </c>
      <c r="E293" s="148" t="s">
        <v>959</v>
      </c>
      <c r="F293" s="149" t="s">
        <v>960</v>
      </c>
      <c r="G293" s="150" t="s">
        <v>693</v>
      </c>
      <c r="H293" s="151">
        <v>96.45</v>
      </c>
      <c r="I293" s="152"/>
      <c r="J293" s="153">
        <f>ROUND($I$293*$H$293,2)</f>
        <v>0</v>
      </c>
      <c r="K293" s="149"/>
      <c r="L293" s="43"/>
      <c r="M293" s="154"/>
      <c r="N293" s="155" t="s">
        <v>596</v>
      </c>
      <c r="O293" s="24"/>
      <c r="P293" s="24"/>
      <c r="Q293" s="156">
        <v>0.573</v>
      </c>
      <c r="R293" s="156">
        <f>$Q$293*$H$293</f>
        <v>55.26585</v>
      </c>
      <c r="S293" s="156">
        <v>0</v>
      </c>
      <c r="T293" s="157">
        <f>$S$293*$H$293</f>
        <v>0</v>
      </c>
      <c r="AR293" s="89" t="s">
        <v>695</v>
      </c>
      <c r="AT293" s="89" t="s">
        <v>690</v>
      </c>
      <c r="AU293" s="89" t="s">
        <v>633</v>
      </c>
      <c r="AY293" s="6" t="s">
        <v>688</v>
      </c>
      <c r="BE293" s="158">
        <f>IF($N$293="základní",$J$293,0)</f>
        <v>0</v>
      </c>
      <c r="BF293" s="158">
        <f>IF($N$293="snížená",$J$293,0)</f>
        <v>0</v>
      </c>
      <c r="BG293" s="158">
        <f>IF($N$293="zákl. přenesená",$J$293,0)</f>
        <v>0</v>
      </c>
      <c r="BH293" s="158">
        <f>IF($N$293="sníž. přenesená",$J$293,0)</f>
        <v>0</v>
      </c>
      <c r="BI293" s="158">
        <f>IF($N$293="nulová",$J$293,0)</f>
        <v>0</v>
      </c>
      <c r="BJ293" s="89" t="s">
        <v>575</v>
      </c>
      <c r="BK293" s="158">
        <f>ROUND($I$293*$H$293,2)</f>
        <v>0</v>
      </c>
      <c r="BL293" s="89" t="s">
        <v>695</v>
      </c>
      <c r="BM293" s="89" t="s">
        <v>961</v>
      </c>
    </row>
    <row r="294" spans="2:47" s="6" customFormat="1" ht="16.5" customHeight="1">
      <c r="B294" s="23"/>
      <c r="C294" s="24"/>
      <c r="D294" s="159" t="s">
        <v>697</v>
      </c>
      <c r="E294" s="24"/>
      <c r="F294" s="160" t="s">
        <v>962</v>
      </c>
      <c r="G294" s="24"/>
      <c r="H294" s="24"/>
      <c r="J294" s="24"/>
      <c r="K294" s="24"/>
      <c r="L294" s="43"/>
      <c r="M294" s="56"/>
      <c r="N294" s="24"/>
      <c r="O294" s="24"/>
      <c r="P294" s="24"/>
      <c r="Q294" s="24"/>
      <c r="R294" s="24"/>
      <c r="S294" s="24"/>
      <c r="T294" s="57"/>
      <c r="AT294" s="6" t="s">
        <v>697</v>
      </c>
      <c r="AU294" s="6" t="s">
        <v>633</v>
      </c>
    </row>
    <row r="295" spans="2:65" s="6" customFormat="1" ht="15.75" customHeight="1">
      <c r="B295" s="23"/>
      <c r="C295" s="147" t="s">
        <v>963</v>
      </c>
      <c r="D295" s="147" t="s">
        <v>690</v>
      </c>
      <c r="E295" s="148" t="s">
        <v>964</v>
      </c>
      <c r="F295" s="149" t="s">
        <v>965</v>
      </c>
      <c r="G295" s="150" t="s">
        <v>693</v>
      </c>
      <c r="H295" s="151">
        <v>96.45</v>
      </c>
      <c r="I295" s="152"/>
      <c r="J295" s="153">
        <f>ROUND($I$295*$H$295,2)</f>
        <v>0</v>
      </c>
      <c r="K295" s="149"/>
      <c r="L295" s="43"/>
      <c r="M295" s="154"/>
      <c r="N295" s="155" t="s">
        <v>596</v>
      </c>
      <c r="O295" s="24"/>
      <c r="P295" s="24"/>
      <c r="Q295" s="156">
        <v>0.18907</v>
      </c>
      <c r="R295" s="156">
        <f>$Q$295*$H$295</f>
        <v>18.2358015</v>
      </c>
      <c r="S295" s="156">
        <v>0</v>
      </c>
      <c r="T295" s="157">
        <f>$S$295*$H$295</f>
        <v>0</v>
      </c>
      <c r="AR295" s="89" t="s">
        <v>695</v>
      </c>
      <c r="AT295" s="89" t="s">
        <v>690</v>
      </c>
      <c r="AU295" s="89" t="s">
        <v>633</v>
      </c>
      <c r="AY295" s="6" t="s">
        <v>688</v>
      </c>
      <c r="BE295" s="158">
        <f>IF($N$295="základní",$J$295,0)</f>
        <v>0</v>
      </c>
      <c r="BF295" s="158">
        <f>IF($N$295="snížená",$J$295,0)</f>
        <v>0</v>
      </c>
      <c r="BG295" s="158">
        <f>IF($N$295="zákl. přenesená",$J$295,0)</f>
        <v>0</v>
      </c>
      <c r="BH295" s="158">
        <f>IF($N$295="sníž. přenesená",$J$295,0)</f>
        <v>0</v>
      </c>
      <c r="BI295" s="158">
        <f>IF($N$295="nulová",$J$295,0)</f>
        <v>0</v>
      </c>
      <c r="BJ295" s="89" t="s">
        <v>575</v>
      </c>
      <c r="BK295" s="158">
        <f>ROUND($I$295*$H$295,2)</f>
        <v>0</v>
      </c>
      <c r="BL295" s="89" t="s">
        <v>695</v>
      </c>
      <c r="BM295" s="89" t="s">
        <v>966</v>
      </c>
    </row>
    <row r="296" spans="2:47" s="6" customFormat="1" ht="16.5" customHeight="1">
      <c r="B296" s="23"/>
      <c r="C296" s="24"/>
      <c r="D296" s="159" t="s">
        <v>697</v>
      </c>
      <c r="E296" s="24"/>
      <c r="F296" s="160" t="s">
        <v>967</v>
      </c>
      <c r="G296" s="24"/>
      <c r="H296" s="24"/>
      <c r="J296" s="24"/>
      <c r="K296" s="24"/>
      <c r="L296" s="43"/>
      <c r="M296" s="56"/>
      <c r="N296" s="24"/>
      <c r="O296" s="24"/>
      <c r="P296" s="24"/>
      <c r="Q296" s="24"/>
      <c r="R296" s="24"/>
      <c r="S296" s="24"/>
      <c r="T296" s="57"/>
      <c r="AT296" s="6" t="s">
        <v>697</v>
      </c>
      <c r="AU296" s="6" t="s">
        <v>633</v>
      </c>
    </row>
    <row r="297" spans="2:65" s="6" customFormat="1" ht="15.75" customHeight="1">
      <c r="B297" s="23"/>
      <c r="C297" s="147" t="s">
        <v>968</v>
      </c>
      <c r="D297" s="147" t="s">
        <v>690</v>
      </c>
      <c r="E297" s="148" t="s">
        <v>969</v>
      </c>
      <c r="F297" s="149" t="s">
        <v>970</v>
      </c>
      <c r="G297" s="150" t="s">
        <v>693</v>
      </c>
      <c r="H297" s="151">
        <v>136.5</v>
      </c>
      <c r="I297" s="152"/>
      <c r="J297" s="153">
        <f>ROUND($I$297*$H$297,2)</f>
        <v>0</v>
      </c>
      <c r="K297" s="149" t="s">
        <v>704</v>
      </c>
      <c r="L297" s="43"/>
      <c r="M297" s="154"/>
      <c r="N297" s="155" t="s">
        <v>596</v>
      </c>
      <c r="O297" s="24"/>
      <c r="P297" s="24"/>
      <c r="Q297" s="156">
        <v>0.00061</v>
      </c>
      <c r="R297" s="156">
        <f>$Q$297*$H$297</f>
        <v>0.08326499999999999</v>
      </c>
      <c r="S297" s="156">
        <v>0</v>
      </c>
      <c r="T297" s="157">
        <f>$S$297*$H$297</f>
        <v>0</v>
      </c>
      <c r="AR297" s="89" t="s">
        <v>695</v>
      </c>
      <c r="AT297" s="89" t="s">
        <v>690</v>
      </c>
      <c r="AU297" s="89" t="s">
        <v>633</v>
      </c>
      <c r="AY297" s="6" t="s">
        <v>688</v>
      </c>
      <c r="BE297" s="158">
        <f>IF($N$297="základní",$J$297,0)</f>
        <v>0</v>
      </c>
      <c r="BF297" s="158">
        <f>IF($N$297="snížená",$J$297,0)</f>
        <v>0</v>
      </c>
      <c r="BG297" s="158">
        <f>IF($N$297="zákl. přenesená",$J$297,0)</f>
        <v>0</v>
      </c>
      <c r="BH297" s="158">
        <f>IF($N$297="sníž. přenesená",$J$297,0)</f>
        <v>0</v>
      </c>
      <c r="BI297" s="158">
        <f>IF($N$297="nulová",$J$297,0)</f>
        <v>0</v>
      </c>
      <c r="BJ297" s="89" t="s">
        <v>575</v>
      </c>
      <c r="BK297" s="158">
        <f>ROUND($I$297*$H$297,2)</f>
        <v>0</v>
      </c>
      <c r="BL297" s="89" t="s">
        <v>695</v>
      </c>
      <c r="BM297" s="89" t="s">
        <v>971</v>
      </c>
    </row>
    <row r="298" spans="2:47" s="6" customFormat="1" ht="16.5" customHeight="1">
      <c r="B298" s="23"/>
      <c r="C298" s="24"/>
      <c r="D298" s="159" t="s">
        <v>697</v>
      </c>
      <c r="E298" s="24"/>
      <c r="F298" s="160" t="s">
        <v>972</v>
      </c>
      <c r="G298" s="24"/>
      <c r="H298" s="24"/>
      <c r="J298" s="24"/>
      <c r="K298" s="24"/>
      <c r="L298" s="43"/>
      <c r="M298" s="56"/>
      <c r="N298" s="24"/>
      <c r="O298" s="24"/>
      <c r="P298" s="24"/>
      <c r="Q298" s="24"/>
      <c r="R298" s="24"/>
      <c r="S298" s="24"/>
      <c r="T298" s="57"/>
      <c r="AT298" s="6" t="s">
        <v>697</v>
      </c>
      <c r="AU298" s="6" t="s">
        <v>633</v>
      </c>
    </row>
    <row r="299" spans="2:51" s="6" customFormat="1" ht="15.75" customHeight="1">
      <c r="B299" s="161"/>
      <c r="C299" s="162"/>
      <c r="D299" s="163" t="s">
        <v>699</v>
      </c>
      <c r="E299" s="162"/>
      <c r="F299" s="165" t="s">
        <v>973</v>
      </c>
      <c r="G299" s="162"/>
      <c r="H299" s="166">
        <v>136.5</v>
      </c>
      <c r="J299" s="162"/>
      <c r="K299" s="162"/>
      <c r="L299" s="167"/>
      <c r="M299" s="168"/>
      <c r="N299" s="162"/>
      <c r="O299" s="162"/>
      <c r="P299" s="162"/>
      <c r="Q299" s="162"/>
      <c r="R299" s="162"/>
      <c r="S299" s="162"/>
      <c r="T299" s="169"/>
      <c r="AT299" s="170" t="s">
        <v>699</v>
      </c>
      <c r="AU299" s="170" t="s">
        <v>633</v>
      </c>
      <c r="AV299" s="171" t="s">
        <v>633</v>
      </c>
      <c r="AW299" s="171" t="s">
        <v>625</v>
      </c>
      <c r="AX299" s="171" t="s">
        <v>575</v>
      </c>
      <c r="AY299" s="170" t="s">
        <v>688</v>
      </c>
    </row>
    <row r="300" spans="2:65" s="6" customFormat="1" ht="15.75" customHeight="1">
      <c r="B300" s="23"/>
      <c r="C300" s="147" t="s">
        <v>974</v>
      </c>
      <c r="D300" s="147" t="s">
        <v>690</v>
      </c>
      <c r="E300" s="148" t="s">
        <v>975</v>
      </c>
      <c r="F300" s="149" t="s">
        <v>976</v>
      </c>
      <c r="G300" s="150" t="s">
        <v>693</v>
      </c>
      <c r="H300" s="151">
        <v>39</v>
      </c>
      <c r="I300" s="152"/>
      <c r="J300" s="153">
        <f>ROUND($I$300*$H$300,2)</f>
        <v>0</v>
      </c>
      <c r="K300" s="149" t="s">
        <v>704</v>
      </c>
      <c r="L300" s="43"/>
      <c r="M300" s="154"/>
      <c r="N300" s="155" t="s">
        <v>596</v>
      </c>
      <c r="O300" s="24"/>
      <c r="P300" s="24"/>
      <c r="Q300" s="156">
        <v>0.5802</v>
      </c>
      <c r="R300" s="156">
        <f>$Q$300*$H$300</f>
        <v>22.6278</v>
      </c>
      <c r="S300" s="156">
        <v>0</v>
      </c>
      <c r="T300" s="157">
        <f>$S$300*$H$300</f>
        <v>0</v>
      </c>
      <c r="AR300" s="89" t="s">
        <v>695</v>
      </c>
      <c r="AT300" s="89" t="s">
        <v>690</v>
      </c>
      <c r="AU300" s="89" t="s">
        <v>633</v>
      </c>
      <c r="AY300" s="6" t="s">
        <v>688</v>
      </c>
      <c r="BE300" s="158">
        <f>IF($N$300="základní",$J$300,0)</f>
        <v>0</v>
      </c>
      <c r="BF300" s="158">
        <f>IF($N$300="snížená",$J$300,0)</f>
        <v>0</v>
      </c>
      <c r="BG300" s="158">
        <f>IF($N$300="zákl. přenesená",$J$300,0)</f>
        <v>0</v>
      </c>
      <c r="BH300" s="158">
        <f>IF($N$300="sníž. přenesená",$J$300,0)</f>
        <v>0</v>
      </c>
      <c r="BI300" s="158">
        <f>IF($N$300="nulová",$J$300,0)</f>
        <v>0</v>
      </c>
      <c r="BJ300" s="89" t="s">
        <v>575</v>
      </c>
      <c r="BK300" s="158">
        <f>ROUND($I$300*$H$300,2)</f>
        <v>0</v>
      </c>
      <c r="BL300" s="89" t="s">
        <v>695</v>
      </c>
      <c r="BM300" s="89" t="s">
        <v>977</v>
      </c>
    </row>
    <row r="301" spans="2:47" s="6" customFormat="1" ht="27" customHeight="1">
      <c r="B301" s="23"/>
      <c r="C301" s="24"/>
      <c r="D301" s="159" t="s">
        <v>697</v>
      </c>
      <c r="E301" s="24"/>
      <c r="F301" s="160" t="s">
        <v>978</v>
      </c>
      <c r="G301" s="24"/>
      <c r="H301" s="24"/>
      <c r="J301" s="24"/>
      <c r="K301" s="24"/>
      <c r="L301" s="43"/>
      <c r="M301" s="56"/>
      <c r="N301" s="24"/>
      <c r="O301" s="24"/>
      <c r="P301" s="24"/>
      <c r="Q301" s="24"/>
      <c r="R301" s="24"/>
      <c r="S301" s="24"/>
      <c r="T301" s="57"/>
      <c r="AT301" s="6" t="s">
        <v>697</v>
      </c>
      <c r="AU301" s="6" t="s">
        <v>633</v>
      </c>
    </row>
    <row r="302" spans="2:51" s="6" customFormat="1" ht="15.75" customHeight="1">
      <c r="B302" s="172"/>
      <c r="C302" s="173"/>
      <c r="D302" s="163" t="s">
        <v>699</v>
      </c>
      <c r="E302" s="174"/>
      <c r="F302" s="175" t="s">
        <v>714</v>
      </c>
      <c r="G302" s="173"/>
      <c r="H302" s="174"/>
      <c r="J302" s="173"/>
      <c r="K302" s="173"/>
      <c r="L302" s="176"/>
      <c r="M302" s="177"/>
      <c r="N302" s="173"/>
      <c r="O302" s="173"/>
      <c r="P302" s="173"/>
      <c r="Q302" s="173"/>
      <c r="R302" s="173"/>
      <c r="S302" s="173"/>
      <c r="T302" s="178"/>
      <c r="AT302" s="179" t="s">
        <v>699</v>
      </c>
      <c r="AU302" s="179" t="s">
        <v>633</v>
      </c>
      <c r="AV302" s="180" t="s">
        <v>575</v>
      </c>
      <c r="AW302" s="180" t="s">
        <v>649</v>
      </c>
      <c r="AX302" s="180" t="s">
        <v>625</v>
      </c>
      <c r="AY302" s="179" t="s">
        <v>688</v>
      </c>
    </row>
    <row r="303" spans="2:51" s="6" customFormat="1" ht="15.75" customHeight="1">
      <c r="B303" s="161"/>
      <c r="C303" s="162"/>
      <c r="D303" s="163" t="s">
        <v>699</v>
      </c>
      <c r="E303" s="164"/>
      <c r="F303" s="165" t="s">
        <v>979</v>
      </c>
      <c r="G303" s="162"/>
      <c r="H303" s="166">
        <v>39</v>
      </c>
      <c r="J303" s="162"/>
      <c r="K303" s="162"/>
      <c r="L303" s="167"/>
      <c r="M303" s="168"/>
      <c r="N303" s="162"/>
      <c r="O303" s="162"/>
      <c r="P303" s="162"/>
      <c r="Q303" s="162"/>
      <c r="R303" s="162"/>
      <c r="S303" s="162"/>
      <c r="T303" s="169"/>
      <c r="AT303" s="170" t="s">
        <v>699</v>
      </c>
      <c r="AU303" s="170" t="s">
        <v>633</v>
      </c>
      <c r="AV303" s="171" t="s">
        <v>633</v>
      </c>
      <c r="AW303" s="171" t="s">
        <v>649</v>
      </c>
      <c r="AX303" s="171" t="s">
        <v>625</v>
      </c>
      <c r="AY303" s="170" t="s">
        <v>688</v>
      </c>
    </row>
    <row r="304" spans="2:65" s="6" customFormat="1" ht="15.75" customHeight="1">
      <c r="B304" s="23"/>
      <c r="C304" s="181" t="s">
        <v>980</v>
      </c>
      <c r="D304" s="181" t="s">
        <v>814</v>
      </c>
      <c r="E304" s="182" t="s">
        <v>981</v>
      </c>
      <c r="F304" s="183" t="s">
        <v>982</v>
      </c>
      <c r="G304" s="184" t="s">
        <v>793</v>
      </c>
      <c r="H304" s="185">
        <v>0.103</v>
      </c>
      <c r="I304" s="186"/>
      <c r="J304" s="187">
        <f>ROUND($I$304*$H$304,2)</f>
        <v>0</v>
      </c>
      <c r="K304" s="183" t="s">
        <v>704</v>
      </c>
      <c r="L304" s="188"/>
      <c r="M304" s="189"/>
      <c r="N304" s="190" t="s">
        <v>596</v>
      </c>
      <c r="O304" s="24"/>
      <c r="P304" s="24"/>
      <c r="Q304" s="156">
        <v>1</v>
      </c>
      <c r="R304" s="156">
        <f>$Q$304*$H$304</f>
        <v>0.103</v>
      </c>
      <c r="S304" s="156">
        <v>0</v>
      </c>
      <c r="T304" s="157">
        <f>$S$304*$H$304</f>
        <v>0</v>
      </c>
      <c r="AR304" s="89" t="s">
        <v>749</v>
      </c>
      <c r="AT304" s="89" t="s">
        <v>814</v>
      </c>
      <c r="AU304" s="89" t="s">
        <v>633</v>
      </c>
      <c r="AY304" s="6" t="s">
        <v>688</v>
      </c>
      <c r="BE304" s="158">
        <f>IF($N$304="základní",$J$304,0)</f>
        <v>0</v>
      </c>
      <c r="BF304" s="158">
        <f>IF($N$304="snížená",$J$304,0)</f>
        <v>0</v>
      </c>
      <c r="BG304" s="158">
        <f>IF($N$304="zákl. přenesená",$J$304,0)</f>
        <v>0</v>
      </c>
      <c r="BH304" s="158">
        <f>IF($N$304="sníž. přenesená",$J$304,0)</f>
        <v>0</v>
      </c>
      <c r="BI304" s="158">
        <f>IF($N$304="nulová",$J$304,0)</f>
        <v>0</v>
      </c>
      <c r="BJ304" s="89" t="s">
        <v>575</v>
      </c>
      <c r="BK304" s="158">
        <f>ROUND($I$304*$H$304,2)</f>
        <v>0</v>
      </c>
      <c r="BL304" s="89" t="s">
        <v>695</v>
      </c>
      <c r="BM304" s="89" t="s">
        <v>983</v>
      </c>
    </row>
    <row r="305" spans="2:47" s="6" customFormat="1" ht="27" customHeight="1">
      <c r="B305" s="23"/>
      <c r="C305" s="24"/>
      <c r="D305" s="159" t="s">
        <v>697</v>
      </c>
      <c r="E305" s="24"/>
      <c r="F305" s="160" t="s">
        <v>984</v>
      </c>
      <c r="G305" s="24"/>
      <c r="H305" s="24"/>
      <c r="J305" s="24"/>
      <c r="K305" s="24"/>
      <c r="L305" s="43"/>
      <c r="M305" s="56"/>
      <c r="N305" s="24"/>
      <c r="O305" s="24"/>
      <c r="P305" s="24"/>
      <c r="Q305" s="24"/>
      <c r="R305" s="24"/>
      <c r="S305" s="24"/>
      <c r="T305" s="57"/>
      <c r="AT305" s="6" t="s">
        <v>697</v>
      </c>
      <c r="AU305" s="6" t="s">
        <v>633</v>
      </c>
    </row>
    <row r="306" spans="2:51" s="6" customFormat="1" ht="15.75" customHeight="1">
      <c r="B306" s="161"/>
      <c r="C306" s="162"/>
      <c r="D306" s="163" t="s">
        <v>699</v>
      </c>
      <c r="E306" s="162"/>
      <c r="F306" s="165" t="s">
        <v>985</v>
      </c>
      <c r="G306" s="162"/>
      <c r="H306" s="166">
        <v>0.103</v>
      </c>
      <c r="J306" s="162"/>
      <c r="K306" s="162"/>
      <c r="L306" s="167"/>
      <c r="M306" s="168"/>
      <c r="N306" s="162"/>
      <c r="O306" s="162"/>
      <c r="P306" s="162"/>
      <c r="Q306" s="162"/>
      <c r="R306" s="162"/>
      <c r="S306" s="162"/>
      <c r="T306" s="169"/>
      <c r="AT306" s="170" t="s">
        <v>699</v>
      </c>
      <c r="AU306" s="170" t="s">
        <v>633</v>
      </c>
      <c r="AV306" s="171" t="s">
        <v>633</v>
      </c>
      <c r="AW306" s="171" t="s">
        <v>625</v>
      </c>
      <c r="AX306" s="171" t="s">
        <v>575</v>
      </c>
      <c r="AY306" s="170" t="s">
        <v>688</v>
      </c>
    </row>
    <row r="307" spans="2:65" s="6" customFormat="1" ht="15.75" customHeight="1">
      <c r="B307" s="23"/>
      <c r="C307" s="147" t="s">
        <v>986</v>
      </c>
      <c r="D307" s="147" t="s">
        <v>690</v>
      </c>
      <c r="E307" s="148" t="s">
        <v>987</v>
      </c>
      <c r="F307" s="149" t="s">
        <v>988</v>
      </c>
      <c r="G307" s="150" t="s">
        <v>693</v>
      </c>
      <c r="H307" s="151">
        <v>57.45</v>
      </c>
      <c r="I307" s="152"/>
      <c r="J307" s="153">
        <f>ROUND($I$307*$H$307,2)</f>
        <v>0</v>
      </c>
      <c r="K307" s="149" t="s">
        <v>704</v>
      </c>
      <c r="L307" s="43"/>
      <c r="M307" s="154"/>
      <c r="N307" s="155" t="s">
        <v>596</v>
      </c>
      <c r="O307" s="24"/>
      <c r="P307" s="24"/>
      <c r="Q307" s="156">
        <v>0.08565</v>
      </c>
      <c r="R307" s="156">
        <f>$Q$307*$H$307</f>
        <v>4.920592500000001</v>
      </c>
      <c r="S307" s="156">
        <v>0</v>
      </c>
      <c r="T307" s="157">
        <f>$S$307*$H$307</f>
        <v>0</v>
      </c>
      <c r="AR307" s="89" t="s">
        <v>695</v>
      </c>
      <c r="AT307" s="89" t="s">
        <v>690</v>
      </c>
      <c r="AU307" s="89" t="s">
        <v>633</v>
      </c>
      <c r="AY307" s="6" t="s">
        <v>688</v>
      </c>
      <c r="BE307" s="158">
        <f>IF($N$307="základní",$J$307,0)</f>
        <v>0</v>
      </c>
      <c r="BF307" s="158">
        <f>IF($N$307="snížená",$J$307,0)</f>
        <v>0</v>
      </c>
      <c r="BG307" s="158">
        <f>IF($N$307="zákl. přenesená",$J$307,0)</f>
        <v>0</v>
      </c>
      <c r="BH307" s="158">
        <f>IF($N$307="sníž. přenesená",$J$307,0)</f>
        <v>0</v>
      </c>
      <c r="BI307" s="158">
        <f>IF($N$307="nulová",$J$307,0)</f>
        <v>0</v>
      </c>
      <c r="BJ307" s="89" t="s">
        <v>575</v>
      </c>
      <c r="BK307" s="158">
        <f>ROUND($I$307*$H$307,2)</f>
        <v>0</v>
      </c>
      <c r="BL307" s="89" t="s">
        <v>695</v>
      </c>
      <c r="BM307" s="89" t="s">
        <v>989</v>
      </c>
    </row>
    <row r="308" spans="2:47" s="6" customFormat="1" ht="38.25" customHeight="1">
      <c r="B308" s="23"/>
      <c r="C308" s="24"/>
      <c r="D308" s="159" t="s">
        <v>697</v>
      </c>
      <c r="E308" s="24"/>
      <c r="F308" s="160" t="s">
        <v>990</v>
      </c>
      <c r="G308" s="24"/>
      <c r="H308" s="24"/>
      <c r="J308" s="24"/>
      <c r="K308" s="24"/>
      <c r="L308" s="43"/>
      <c r="M308" s="56"/>
      <c r="N308" s="24"/>
      <c r="O308" s="24"/>
      <c r="P308" s="24"/>
      <c r="Q308" s="24"/>
      <c r="R308" s="24"/>
      <c r="S308" s="24"/>
      <c r="T308" s="57"/>
      <c r="AT308" s="6" t="s">
        <v>697</v>
      </c>
      <c r="AU308" s="6" t="s">
        <v>633</v>
      </c>
    </row>
    <row r="309" spans="2:51" s="6" customFormat="1" ht="15.75" customHeight="1">
      <c r="B309" s="172"/>
      <c r="C309" s="173"/>
      <c r="D309" s="163" t="s">
        <v>699</v>
      </c>
      <c r="E309" s="174"/>
      <c r="F309" s="175" t="s">
        <v>712</v>
      </c>
      <c r="G309" s="173"/>
      <c r="H309" s="174"/>
      <c r="J309" s="173"/>
      <c r="K309" s="173"/>
      <c r="L309" s="176"/>
      <c r="M309" s="177"/>
      <c r="N309" s="173"/>
      <c r="O309" s="173"/>
      <c r="P309" s="173"/>
      <c r="Q309" s="173"/>
      <c r="R309" s="173"/>
      <c r="S309" s="173"/>
      <c r="T309" s="178"/>
      <c r="AT309" s="179" t="s">
        <v>699</v>
      </c>
      <c r="AU309" s="179" t="s">
        <v>633</v>
      </c>
      <c r="AV309" s="180" t="s">
        <v>575</v>
      </c>
      <c r="AW309" s="180" t="s">
        <v>649</v>
      </c>
      <c r="AX309" s="180" t="s">
        <v>625</v>
      </c>
      <c r="AY309" s="179" t="s">
        <v>688</v>
      </c>
    </row>
    <row r="310" spans="2:51" s="6" customFormat="1" ht="15.75" customHeight="1">
      <c r="B310" s="161"/>
      <c r="C310" s="162"/>
      <c r="D310" s="163" t="s">
        <v>699</v>
      </c>
      <c r="E310" s="164"/>
      <c r="F310" s="165" t="s">
        <v>991</v>
      </c>
      <c r="G310" s="162"/>
      <c r="H310" s="166">
        <v>6.75</v>
      </c>
      <c r="J310" s="162"/>
      <c r="K310" s="162"/>
      <c r="L310" s="167"/>
      <c r="M310" s="168"/>
      <c r="N310" s="162"/>
      <c r="O310" s="162"/>
      <c r="P310" s="162"/>
      <c r="Q310" s="162"/>
      <c r="R310" s="162"/>
      <c r="S310" s="162"/>
      <c r="T310" s="169"/>
      <c r="AT310" s="170" t="s">
        <v>699</v>
      </c>
      <c r="AU310" s="170" t="s">
        <v>633</v>
      </c>
      <c r="AV310" s="171" t="s">
        <v>633</v>
      </c>
      <c r="AW310" s="171" t="s">
        <v>649</v>
      </c>
      <c r="AX310" s="171" t="s">
        <v>625</v>
      </c>
      <c r="AY310" s="170" t="s">
        <v>688</v>
      </c>
    </row>
    <row r="311" spans="2:51" s="6" customFormat="1" ht="15.75" customHeight="1">
      <c r="B311" s="172"/>
      <c r="C311" s="173"/>
      <c r="D311" s="163" t="s">
        <v>699</v>
      </c>
      <c r="E311" s="174"/>
      <c r="F311" s="175" t="s">
        <v>732</v>
      </c>
      <c r="G311" s="173"/>
      <c r="H311" s="174"/>
      <c r="J311" s="173"/>
      <c r="K311" s="173"/>
      <c r="L311" s="176"/>
      <c r="M311" s="177"/>
      <c r="N311" s="173"/>
      <c r="O311" s="173"/>
      <c r="P311" s="173"/>
      <c r="Q311" s="173"/>
      <c r="R311" s="173"/>
      <c r="S311" s="173"/>
      <c r="T311" s="178"/>
      <c r="AT311" s="179" t="s">
        <v>699</v>
      </c>
      <c r="AU311" s="179" t="s">
        <v>633</v>
      </c>
      <c r="AV311" s="180" t="s">
        <v>575</v>
      </c>
      <c r="AW311" s="180" t="s">
        <v>649</v>
      </c>
      <c r="AX311" s="180" t="s">
        <v>625</v>
      </c>
      <c r="AY311" s="179" t="s">
        <v>688</v>
      </c>
    </row>
    <row r="312" spans="2:51" s="6" customFormat="1" ht="15.75" customHeight="1">
      <c r="B312" s="161"/>
      <c r="C312" s="162"/>
      <c r="D312" s="163" t="s">
        <v>699</v>
      </c>
      <c r="E312" s="164"/>
      <c r="F312" s="165" t="s">
        <v>885</v>
      </c>
      <c r="G312" s="162"/>
      <c r="H312" s="166">
        <v>50.7</v>
      </c>
      <c r="J312" s="162"/>
      <c r="K312" s="162"/>
      <c r="L312" s="167"/>
      <c r="M312" s="168"/>
      <c r="N312" s="162"/>
      <c r="O312" s="162"/>
      <c r="P312" s="162"/>
      <c r="Q312" s="162"/>
      <c r="R312" s="162"/>
      <c r="S312" s="162"/>
      <c r="T312" s="169"/>
      <c r="AT312" s="170" t="s">
        <v>699</v>
      </c>
      <c r="AU312" s="170" t="s">
        <v>633</v>
      </c>
      <c r="AV312" s="171" t="s">
        <v>633</v>
      </c>
      <c r="AW312" s="171" t="s">
        <v>649</v>
      </c>
      <c r="AX312" s="171" t="s">
        <v>625</v>
      </c>
      <c r="AY312" s="170" t="s">
        <v>688</v>
      </c>
    </row>
    <row r="313" spans="2:65" s="6" customFormat="1" ht="15.75" customHeight="1">
      <c r="B313" s="23"/>
      <c r="C313" s="181" t="s">
        <v>992</v>
      </c>
      <c r="D313" s="181" t="s">
        <v>814</v>
      </c>
      <c r="E313" s="182" t="s">
        <v>993</v>
      </c>
      <c r="F313" s="183" t="s">
        <v>994</v>
      </c>
      <c r="G313" s="184" t="s">
        <v>693</v>
      </c>
      <c r="H313" s="185">
        <v>6</v>
      </c>
      <c r="I313" s="186"/>
      <c r="J313" s="187">
        <f>ROUND($I$313*$H$313,2)</f>
        <v>0</v>
      </c>
      <c r="K313" s="183" t="s">
        <v>704</v>
      </c>
      <c r="L313" s="188"/>
      <c r="M313" s="189"/>
      <c r="N313" s="190" t="s">
        <v>596</v>
      </c>
      <c r="O313" s="24"/>
      <c r="P313" s="24"/>
      <c r="Q313" s="156">
        <v>0.113</v>
      </c>
      <c r="R313" s="156">
        <f>$Q$313*$H$313</f>
        <v>0.678</v>
      </c>
      <c r="S313" s="156">
        <v>0</v>
      </c>
      <c r="T313" s="157">
        <f>$S$313*$H$313</f>
        <v>0</v>
      </c>
      <c r="AR313" s="89" t="s">
        <v>749</v>
      </c>
      <c r="AT313" s="89" t="s">
        <v>814</v>
      </c>
      <c r="AU313" s="89" t="s">
        <v>633</v>
      </c>
      <c r="AY313" s="6" t="s">
        <v>688</v>
      </c>
      <c r="BE313" s="158">
        <f>IF($N$313="základní",$J$313,0)</f>
        <v>0</v>
      </c>
      <c r="BF313" s="158">
        <f>IF($N$313="snížená",$J$313,0)</f>
        <v>0</v>
      </c>
      <c r="BG313" s="158">
        <f>IF($N$313="zákl. přenesená",$J$313,0)</f>
        <v>0</v>
      </c>
      <c r="BH313" s="158">
        <f>IF($N$313="sníž. přenesená",$J$313,0)</f>
        <v>0</v>
      </c>
      <c r="BI313" s="158">
        <f>IF($N$313="nulová",$J$313,0)</f>
        <v>0</v>
      </c>
      <c r="BJ313" s="89" t="s">
        <v>575</v>
      </c>
      <c r="BK313" s="158">
        <f>ROUND($I$313*$H$313,2)</f>
        <v>0</v>
      </c>
      <c r="BL313" s="89" t="s">
        <v>695</v>
      </c>
      <c r="BM313" s="89" t="s">
        <v>995</v>
      </c>
    </row>
    <row r="314" spans="2:47" s="6" customFormat="1" ht="27" customHeight="1">
      <c r="B314" s="23"/>
      <c r="C314" s="24"/>
      <c r="D314" s="159" t="s">
        <v>697</v>
      </c>
      <c r="E314" s="24"/>
      <c r="F314" s="160" t="s">
        <v>996</v>
      </c>
      <c r="G314" s="24"/>
      <c r="H314" s="24"/>
      <c r="J314" s="24"/>
      <c r="K314" s="24"/>
      <c r="L314" s="43"/>
      <c r="M314" s="56"/>
      <c r="N314" s="24"/>
      <c r="O314" s="24"/>
      <c r="P314" s="24"/>
      <c r="Q314" s="24"/>
      <c r="R314" s="24"/>
      <c r="S314" s="24"/>
      <c r="T314" s="57"/>
      <c r="AT314" s="6" t="s">
        <v>697</v>
      </c>
      <c r="AU314" s="6" t="s">
        <v>633</v>
      </c>
    </row>
    <row r="315" spans="2:51" s="6" customFormat="1" ht="15.75" customHeight="1">
      <c r="B315" s="161"/>
      <c r="C315" s="162"/>
      <c r="D315" s="163" t="s">
        <v>699</v>
      </c>
      <c r="E315" s="164"/>
      <c r="F315" s="165" t="s">
        <v>997</v>
      </c>
      <c r="G315" s="162"/>
      <c r="H315" s="166">
        <v>6</v>
      </c>
      <c r="J315" s="162"/>
      <c r="K315" s="162"/>
      <c r="L315" s="167"/>
      <c r="M315" s="168"/>
      <c r="N315" s="162"/>
      <c r="O315" s="162"/>
      <c r="P315" s="162"/>
      <c r="Q315" s="162"/>
      <c r="R315" s="162"/>
      <c r="S315" s="162"/>
      <c r="T315" s="169"/>
      <c r="AT315" s="170" t="s">
        <v>699</v>
      </c>
      <c r="AU315" s="170" t="s">
        <v>633</v>
      </c>
      <c r="AV315" s="171" t="s">
        <v>633</v>
      </c>
      <c r="AW315" s="171" t="s">
        <v>649</v>
      </c>
      <c r="AX315" s="171" t="s">
        <v>625</v>
      </c>
      <c r="AY315" s="170" t="s">
        <v>688</v>
      </c>
    </row>
    <row r="316" spans="2:65" s="6" customFormat="1" ht="15.75" customHeight="1">
      <c r="B316" s="23"/>
      <c r="C316" s="147" t="s">
        <v>998</v>
      </c>
      <c r="D316" s="147" t="s">
        <v>690</v>
      </c>
      <c r="E316" s="148" t="s">
        <v>999</v>
      </c>
      <c r="F316" s="149" t="s">
        <v>1000</v>
      </c>
      <c r="G316" s="150" t="s">
        <v>703</v>
      </c>
      <c r="H316" s="151">
        <v>25</v>
      </c>
      <c r="I316" s="152"/>
      <c r="J316" s="153">
        <f>ROUND($I$316*$H$316,2)</f>
        <v>0</v>
      </c>
      <c r="K316" s="149" t="s">
        <v>704</v>
      </c>
      <c r="L316" s="43"/>
      <c r="M316" s="154"/>
      <c r="N316" s="155" t="s">
        <v>596</v>
      </c>
      <c r="O316" s="24"/>
      <c r="P316" s="24"/>
      <c r="Q316" s="156">
        <v>0.0959896</v>
      </c>
      <c r="R316" s="156">
        <f>$Q$316*$H$316</f>
        <v>2.39974</v>
      </c>
      <c r="S316" s="156">
        <v>0</v>
      </c>
      <c r="T316" s="157">
        <f>$S$316*$H$316</f>
        <v>0</v>
      </c>
      <c r="AR316" s="89" t="s">
        <v>695</v>
      </c>
      <c r="AT316" s="89" t="s">
        <v>690</v>
      </c>
      <c r="AU316" s="89" t="s">
        <v>633</v>
      </c>
      <c r="AY316" s="6" t="s">
        <v>688</v>
      </c>
      <c r="BE316" s="158">
        <f>IF($N$316="základní",$J$316,0)</f>
        <v>0</v>
      </c>
      <c r="BF316" s="158">
        <f>IF($N$316="snížená",$J$316,0)</f>
        <v>0</v>
      </c>
      <c r="BG316" s="158">
        <f>IF($N$316="zákl. přenesená",$J$316,0)</f>
        <v>0</v>
      </c>
      <c r="BH316" s="158">
        <f>IF($N$316="sníž. přenesená",$J$316,0)</f>
        <v>0</v>
      </c>
      <c r="BI316" s="158">
        <f>IF($N$316="nulová",$J$316,0)</f>
        <v>0</v>
      </c>
      <c r="BJ316" s="89" t="s">
        <v>575</v>
      </c>
      <c r="BK316" s="158">
        <f>ROUND($I$316*$H$316,2)</f>
        <v>0</v>
      </c>
      <c r="BL316" s="89" t="s">
        <v>695</v>
      </c>
      <c r="BM316" s="89" t="s">
        <v>1001</v>
      </c>
    </row>
    <row r="317" spans="2:47" s="6" customFormat="1" ht="27" customHeight="1">
      <c r="B317" s="23"/>
      <c r="C317" s="24"/>
      <c r="D317" s="159" t="s">
        <v>697</v>
      </c>
      <c r="E317" s="24"/>
      <c r="F317" s="160" t="s">
        <v>1002</v>
      </c>
      <c r="G317" s="24"/>
      <c r="H317" s="24"/>
      <c r="J317" s="24"/>
      <c r="K317" s="24"/>
      <c r="L317" s="43"/>
      <c r="M317" s="56"/>
      <c r="N317" s="24"/>
      <c r="O317" s="24"/>
      <c r="P317" s="24"/>
      <c r="Q317" s="24"/>
      <c r="R317" s="24"/>
      <c r="S317" s="24"/>
      <c r="T317" s="57"/>
      <c r="AT317" s="6" t="s">
        <v>697</v>
      </c>
      <c r="AU317" s="6" t="s">
        <v>633</v>
      </c>
    </row>
    <row r="318" spans="2:65" s="6" customFormat="1" ht="15.75" customHeight="1">
      <c r="B318" s="23"/>
      <c r="C318" s="181" t="s">
        <v>1003</v>
      </c>
      <c r="D318" s="181" t="s">
        <v>814</v>
      </c>
      <c r="E318" s="182" t="s">
        <v>1004</v>
      </c>
      <c r="F318" s="183" t="s">
        <v>1005</v>
      </c>
      <c r="G318" s="184" t="s">
        <v>1006</v>
      </c>
      <c r="H318" s="185">
        <v>50.5</v>
      </c>
      <c r="I318" s="186"/>
      <c r="J318" s="187">
        <f>ROUND($I$318*$H$318,2)</f>
        <v>0</v>
      </c>
      <c r="K318" s="183" t="s">
        <v>704</v>
      </c>
      <c r="L318" s="188"/>
      <c r="M318" s="189"/>
      <c r="N318" s="190" t="s">
        <v>596</v>
      </c>
      <c r="O318" s="24"/>
      <c r="P318" s="24"/>
      <c r="Q318" s="156">
        <v>0.011</v>
      </c>
      <c r="R318" s="156">
        <f>$Q$318*$H$318</f>
        <v>0.5555</v>
      </c>
      <c r="S318" s="156">
        <v>0</v>
      </c>
      <c r="T318" s="157">
        <f>$S$318*$H$318</f>
        <v>0</v>
      </c>
      <c r="AR318" s="89" t="s">
        <v>749</v>
      </c>
      <c r="AT318" s="89" t="s">
        <v>814</v>
      </c>
      <c r="AU318" s="89" t="s">
        <v>633</v>
      </c>
      <c r="AY318" s="6" t="s">
        <v>688</v>
      </c>
      <c r="BE318" s="158">
        <f>IF($N$318="základní",$J$318,0)</f>
        <v>0</v>
      </c>
      <c r="BF318" s="158">
        <f>IF($N$318="snížená",$J$318,0)</f>
        <v>0</v>
      </c>
      <c r="BG318" s="158">
        <f>IF($N$318="zákl. přenesená",$J$318,0)</f>
        <v>0</v>
      </c>
      <c r="BH318" s="158">
        <f>IF($N$318="sníž. přenesená",$J$318,0)</f>
        <v>0</v>
      </c>
      <c r="BI318" s="158">
        <f>IF($N$318="nulová",$J$318,0)</f>
        <v>0</v>
      </c>
      <c r="BJ318" s="89" t="s">
        <v>575</v>
      </c>
      <c r="BK318" s="158">
        <f>ROUND($I$318*$H$318,2)</f>
        <v>0</v>
      </c>
      <c r="BL318" s="89" t="s">
        <v>695</v>
      </c>
      <c r="BM318" s="89" t="s">
        <v>1007</v>
      </c>
    </row>
    <row r="319" spans="2:47" s="6" customFormat="1" ht="27" customHeight="1">
      <c r="B319" s="23"/>
      <c r="C319" s="24"/>
      <c r="D319" s="159" t="s">
        <v>697</v>
      </c>
      <c r="E319" s="24"/>
      <c r="F319" s="160" t="s">
        <v>1008</v>
      </c>
      <c r="G319" s="24"/>
      <c r="H319" s="24"/>
      <c r="J319" s="24"/>
      <c r="K319" s="24"/>
      <c r="L319" s="43"/>
      <c r="M319" s="56"/>
      <c r="N319" s="24"/>
      <c r="O319" s="24"/>
      <c r="P319" s="24"/>
      <c r="Q319" s="24"/>
      <c r="R319" s="24"/>
      <c r="S319" s="24"/>
      <c r="T319" s="57"/>
      <c r="AT319" s="6" t="s">
        <v>697</v>
      </c>
      <c r="AU319" s="6" t="s">
        <v>633</v>
      </c>
    </row>
    <row r="320" spans="2:51" s="6" customFormat="1" ht="15.75" customHeight="1">
      <c r="B320" s="161"/>
      <c r="C320" s="162"/>
      <c r="D320" s="163" t="s">
        <v>699</v>
      </c>
      <c r="E320" s="164"/>
      <c r="F320" s="165" t="s">
        <v>1009</v>
      </c>
      <c r="G320" s="162"/>
      <c r="H320" s="166">
        <v>50.5</v>
      </c>
      <c r="J320" s="162"/>
      <c r="K320" s="162"/>
      <c r="L320" s="167"/>
      <c r="M320" s="168"/>
      <c r="N320" s="162"/>
      <c r="O320" s="162"/>
      <c r="P320" s="162"/>
      <c r="Q320" s="162"/>
      <c r="R320" s="162"/>
      <c r="S320" s="162"/>
      <c r="T320" s="169"/>
      <c r="AT320" s="170" t="s">
        <v>699</v>
      </c>
      <c r="AU320" s="170" t="s">
        <v>633</v>
      </c>
      <c r="AV320" s="171" t="s">
        <v>633</v>
      </c>
      <c r="AW320" s="171" t="s">
        <v>649</v>
      </c>
      <c r="AX320" s="171" t="s">
        <v>625</v>
      </c>
      <c r="AY320" s="170" t="s">
        <v>688</v>
      </c>
    </row>
    <row r="321" spans="2:65" s="6" customFormat="1" ht="15.75" customHeight="1">
      <c r="B321" s="23"/>
      <c r="C321" s="147" t="s">
        <v>1010</v>
      </c>
      <c r="D321" s="147" t="s">
        <v>690</v>
      </c>
      <c r="E321" s="148" t="s">
        <v>1011</v>
      </c>
      <c r="F321" s="149" t="s">
        <v>1012</v>
      </c>
      <c r="G321" s="150" t="s">
        <v>703</v>
      </c>
      <c r="H321" s="151">
        <v>40</v>
      </c>
      <c r="I321" s="152"/>
      <c r="J321" s="153">
        <f>ROUND($I$321*$H$321,2)</f>
        <v>0</v>
      </c>
      <c r="K321" s="149" t="s">
        <v>704</v>
      </c>
      <c r="L321" s="43"/>
      <c r="M321" s="154"/>
      <c r="N321" s="155" t="s">
        <v>596</v>
      </c>
      <c r="O321" s="24"/>
      <c r="P321" s="24"/>
      <c r="Q321" s="156">
        <v>1.645E-06</v>
      </c>
      <c r="R321" s="156">
        <f>$Q$321*$H$321</f>
        <v>6.58E-05</v>
      </c>
      <c r="S321" s="156">
        <v>0</v>
      </c>
      <c r="T321" s="157">
        <f>$S$321*$H$321</f>
        <v>0</v>
      </c>
      <c r="AR321" s="89" t="s">
        <v>695</v>
      </c>
      <c r="AT321" s="89" t="s">
        <v>690</v>
      </c>
      <c r="AU321" s="89" t="s">
        <v>633</v>
      </c>
      <c r="AY321" s="6" t="s">
        <v>688</v>
      </c>
      <c r="BE321" s="158">
        <f>IF($N$321="základní",$J$321,0)</f>
        <v>0</v>
      </c>
      <c r="BF321" s="158">
        <f>IF($N$321="snížená",$J$321,0)</f>
        <v>0</v>
      </c>
      <c r="BG321" s="158">
        <f>IF($N$321="zákl. přenesená",$J$321,0)</f>
        <v>0</v>
      </c>
      <c r="BH321" s="158">
        <f>IF($N$321="sníž. přenesená",$J$321,0)</f>
        <v>0</v>
      </c>
      <c r="BI321" s="158">
        <f>IF($N$321="nulová",$J$321,0)</f>
        <v>0</v>
      </c>
      <c r="BJ321" s="89" t="s">
        <v>575</v>
      </c>
      <c r="BK321" s="158">
        <f>ROUND($I$321*$H$321,2)</f>
        <v>0</v>
      </c>
      <c r="BL321" s="89" t="s">
        <v>695</v>
      </c>
      <c r="BM321" s="89" t="s">
        <v>1013</v>
      </c>
    </row>
    <row r="322" spans="2:47" s="6" customFormat="1" ht="16.5" customHeight="1">
      <c r="B322" s="23"/>
      <c r="C322" s="24"/>
      <c r="D322" s="159" t="s">
        <v>697</v>
      </c>
      <c r="E322" s="24"/>
      <c r="F322" s="160" t="s">
        <v>1014</v>
      </c>
      <c r="G322" s="24"/>
      <c r="H322" s="24"/>
      <c r="J322" s="24"/>
      <c r="K322" s="24"/>
      <c r="L322" s="43"/>
      <c r="M322" s="56"/>
      <c r="N322" s="24"/>
      <c r="O322" s="24"/>
      <c r="P322" s="24"/>
      <c r="Q322" s="24"/>
      <c r="R322" s="24"/>
      <c r="S322" s="24"/>
      <c r="T322" s="57"/>
      <c r="AT322" s="6" t="s">
        <v>697</v>
      </c>
      <c r="AU322" s="6" t="s">
        <v>633</v>
      </c>
    </row>
    <row r="323" spans="2:51" s="6" customFormat="1" ht="15.75" customHeight="1">
      <c r="B323" s="172"/>
      <c r="C323" s="173"/>
      <c r="D323" s="163" t="s">
        <v>699</v>
      </c>
      <c r="E323" s="174"/>
      <c r="F323" s="175" t="s">
        <v>712</v>
      </c>
      <c r="G323" s="173"/>
      <c r="H323" s="174"/>
      <c r="J323" s="173"/>
      <c r="K323" s="173"/>
      <c r="L323" s="176"/>
      <c r="M323" s="177"/>
      <c r="N323" s="173"/>
      <c r="O323" s="173"/>
      <c r="P323" s="173"/>
      <c r="Q323" s="173"/>
      <c r="R323" s="173"/>
      <c r="S323" s="173"/>
      <c r="T323" s="178"/>
      <c r="AT323" s="179" t="s">
        <v>699</v>
      </c>
      <c r="AU323" s="179" t="s">
        <v>633</v>
      </c>
      <c r="AV323" s="180" t="s">
        <v>575</v>
      </c>
      <c r="AW323" s="180" t="s">
        <v>649</v>
      </c>
      <c r="AX323" s="180" t="s">
        <v>625</v>
      </c>
      <c r="AY323" s="179" t="s">
        <v>688</v>
      </c>
    </row>
    <row r="324" spans="2:51" s="6" customFormat="1" ht="15.75" customHeight="1">
      <c r="B324" s="161"/>
      <c r="C324" s="162"/>
      <c r="D324" s="163" t="s">
        <v>699</v>
      </c>
      <c r="E324" s="164"/>
      <c r="F324" s="165" t="s">
        <v>958</v>
      </c>
      <c r="G324" s="162"/>
      <c r="H324" s="166">
        <v>40</v>
      </c>
      <c r="J324" s="162"/>
      <c r="K324" s="162"/>
      <c r="L324" s="167"/>
      <c r="M324" s="168"/>
      <c r="N324" s="162"/>
      <c r="O324" s="162"/>
      <c r="P324" s="162"/>
      <c r="Q324" s="162"/>
      <c r="R324" s="162"/>
      <c r="S324" s="162"/>
      <c r="T324" s="169"/>
      <c r="AT324" s="170" t="s">
        <v>699</v>
      </c>
      <c r="AU324" s="170" t="s">
        <v>633</v>
      </c>
      <c r="AV324" s="171" t="s">
        <v>633</v>
      </c>
      <c r="AW324" s="171" t="s">
        <v>649</v>
      </c>
      <c r="AX324" s="171" t="s">
        <v>625</v>
      </c>
      <c r="AY324" s="170" t="s">
        <v>688</v>
      </c>
    </row>
    <row r="325" spans="2:63" s="133" customFormat="1" ht="30.75" customHeight="1">
      <c r="B325" s="134"/>
      <c r="C325" s="135"/>
      <c r="D325" s="136" t="s">
        <v>624</v>
      </c>
      <c r="E325" s="145" t="s">
        <v>736</v>
      </c>
      <c r="F325" s="145" t="s">
        <v>1015</v>
      </c>
      <c r="G325" s="135"/>
      <c r="H325" s="135"/>
      <c r="J325" s="146">
        <f>$BK$325</f>
        <v>0</v>
      </c>
      <c r="K325" s="135"/>
      <c r="L325" s="139"/>
      <c r="M325" s="140"/>
      <c r="N325" s="135"/>
      <c r="O325" s="135"/>
      <c r="P325" s="141">
        <f>$P$326+$P$396</f>
        <v>0</v>
      </c>
      <c r="Q325" s="135"/>
      <c r="R325" s="141">
        <f>$R$326+$R$396</f>
        <v>57.92291057</v>
      </c>
      <c r="S325" s="135"/>
      <c r="T325" s="142">
        <f>$T$326+$T$396</f>
        <v>0</v>
      </c>
      <c r="AR325" s="143" t="s">
        <v>575</v>
      </c>
      <c r="AT325" s="143" t="s">
        <v>624</v>
      </c>
      <c r="AU325" s="143" t="s">
        <v>575</v>
      </c>
      <c r="AY325" s="143" t="s">
        <v>688</v>
      </c>
      <c r="BK325" s="144">
        <f>$BK$326+$BK$396</f>
        <v>0</v>
      </c>
    </row>
    <row r="326" spans="2:63" s="133" customFormat="1" ht="15.75" customHeight="1">
      <c r="B326" s="134"/>
      <c r="C326" s="135"/>
      <c r="D326" s="136" t="s">
        <v>624</v>
      </c>
      <c r="E326" s="145" t="s">
        <v>1016</v>
      </c>
      <c r="F326" s="145" t="s">
        <v>1017</v>
      </c>
      <c r="G326" s="135"/>
      <c r="H326" s="135"/>
      <c r="J326" s="146">
        <f>$BK$326</f>
        <v>0</v>
      </c>
      <c r="K326" s="135"/>
      <c r="L326" s="139"/>
      <c r="M326" s="140"/>
      <c r="N326" s="135"/>
      <c r="O326" s="135"/>
      <c r="P326" s="141">
        <f>SUM($P$327:$P$395)</f>
        <v>0</v>
      </c>
      <c r="Q326" s="135"/>
      <c r="R326" s="141">
        <f>SUM($R$327:$R$395)</f>
        <v>51.83654057</v>
      </c>
      <c r="S326" s="135"/>
      <c r="T326" s="142">
        <f>SUM($T$327:$T$395)</f>
        <v>0</v>
      </c>
      <c r="AR326" s="143" t="s">
        <v>575</v>
      </c>
      <c r="AT326" s="143" t="s">
        <v>624</v>
      </c>
      <c r="AU326" s="143" t="s">
        <v>633</v>
      </c>
      <c r="AY326" s="143" t="s">
        <v>688</v>
      </c>
      <c r="BK326" s="144">
        <f>SUM($BK$327:$BK$395)</f>
        <v>0</v>
      </c>
    </row>
    <row r="327" spans="2:65" s="6" customFormat="1" ht="15.75" customHeight="1">
      <c r="B327" s="23"/>
      <c r="C327" s="147" t="s">
        <v>1018</v>
      </c>
      <c r="D327" s="147" t="s">
        <v>690</v>
      </c>
      <c r="E327" s="148" t="s">
        <v>1019</v>
      </c>
      <c r="F327" s="149" t="s">
        <v>1020</v>
      </c>
      <c r="G327" s="150" t="s">
        <v>693</v>
      </c>
      <c r="H327" s="151">
        <v>339.52</v>
      </c>
      <c r="I327" s="152"/>
      <c r="J327" s="153">
        <f>ROUND($I$327*$H$327,2)</f>
        <v>0</v>
      </c>
      <c r="K327" s="149" t="s">
        <v>704</v>
      </c>
      <c r="L327" s="43"/>
      <c r="M327" s="154"/>
      <c r="N327" s="155" t="s">
        <v>596</v>
      </c>
      <c r="O327" s="24"/>
      <c r="P327" s="24"/>
      <c r="Q327" s="156">
        <v>0.00012</v>
      </c>
      <c r="R327" s="156">
        <f>$Q$327*$H$327</f>
        <v>0.0407424</v>
      </c>
      <c r="S327" s="156">
        <v>0</v>
      </c>
      <c r="T327" s="157">
        <f>$S$327*$H$327</f>
        <v>0</v>
      </c>
      <c r="AR327" s="89" t="s">
        <v>695</v>
      </c>
      <c r="AT327" s="89" t="s">
        <v>690</v>
      </c>
      <c r="AU327" s="89" t="s">
        <v>707</v>
      </c>
      <c r="AY327" s="6" t="s">
        <v>688</v>
      </c>
      <c r="BE327" s="158">
        <f>IF($N$327="základní",$J$327,0)</f>
        <v>0</v>
      </c>
      <c r="BF327" s="158">
        <f>IF($N$327="snížená",$J$327,0)</f>
        <v>0</v>
      </c>
      <c r="BG327" s="158">
        <f>IF($N$327="zákl. přenesená",$J$327,0)</f>
        <v>0</v>
      </c>
      <c r="BH327" s="158">
        <f>IF($N$327="sníž. přenesená",$J$327,0)</f>
        <v>0</v>
      </c>
      <c r="BI327" s="158">
        <f>IF($N$327="nulová",$J$327,0)</f>
        <v>0</v>
      </c>
      <c r="BJ327" s="89" t="s">
        <v>575</v>
      </c>
      <c r="BK327" s="158">
        <f>ROUND($I$327*$H$327,2)</f>
        <v>0</v>
      </c>
      <c r="BL327" s="89" t="s">
        <v>695</v>
      </c>
      <c r="BM327" s="89" t="s">
        <v>1021</v>
      </c>
    </row>
    <row r="328" spans="2:47" s="6" customFormat="1" ht="16.5" customHeight="1">
      <c r="B328" s="23"/>
      <c r="C328" s="24"/>
      <c r="D328" s="159" t="s">
        <v>697</v>
      </c>
      <c r="E328" s="24"/>
      <c r="F328" s="160" t="s">
        <v>1022</v>
      </c>
      <c r="G328" s="24"/>
      <c r="H328" s="24"/>
      <c r="J328" s="24"/>
      <c r="K328" s="24"/>
      <c r="L328" s="43"/>
      <c r="M328" s="56"/>
      <c r="N328" s="24"/>
      <c r="O328" s="24"/>
      <c r="P328" s="24"/>
      <c r="Q328" s="24"/>
      <c r="R328" s="24"/>
      <c r="S328" s="24"/>
      <c r="T328" s="57"/>
      <c r="AT328" s="6" t="s">
        <v>697</v>
      </c>
      <c r="AU328" s="6" t="s">
        <v>707</v>
      </c>
    </row>
    <row r="329" spans="2:51" s="6" customFormat="1" ht="15.75" customHeight="1">
      <c r="B329" s="172"/>
      <c r="C329" s="173"/>
      <c r="D329" s="163" t="s">
        <v>699</v>
      </c>
      <c r="E329" s="174"/>
      <c r="F329" s="175" t="s">
        <v>1023</v>
      </c>
      <c r="G329" s="173"/>
      <c r="H329" s="174"/>
      <c r="J329" s="173"/>
      <c r="K329" s="173"/>
      <c r="L329" s="176"/>
      <c r="M329" s="177"/>
      <c r="N329" s="173"/>
      <c r="O329" s="173"/>
      <c r="P329" s="173"/>
      <c r="Q329" s="173"/>
      <c r="R329" s="173"/>
      <c r="S329" s="173"/>
      <c r="T329" s="178"/>
      <c r="AT329" s="179" t="s">
        <v>699</v>
      </c>
      <c r="AU329" s="179" t="s">
        <v>707</v>
      </c>
      <c r="AV329" s="180" t="s">
        <v>575</v>
      </c>
      <c r="AW329" s="180" t="s">
        <v>649</v>
      </c>
      <c r="AX329" s="180" t="s">
        <v>625</v>
      </c>
      <c r="AY329" s="179" t="s">
        <v>688</v>
      </c>
    </row>
    <row r="330" spans="2:51" s="6" customFormat="1" ht="15.75" customHeight="1">
      <c r="B330" s="161"/>
      <c r="C330" s="162"/>
      <c r="D330" s="163" t="s">
        <v>699</v>
      </c>
      <c r="E330" s="164"/>
      <c r="F330" s="165" t="s">
        <v>1024</v>
      </c>
      <c r="G330" s="162"/>
      <c r="H330" s="166">
        <v>71.28</v>
      </c>
      <c r="J330" s="162"/>
      <c r="K330" s="162"/>
      <c r="L330" s="167"/>
      <c r="M330" s="168"/>
      <c r="N330" s="162"/>
      <c r="O330" s="162"/>
      <c r="P330" s="162"/>
      <c r="Q330" s="162"/>
      <c r="R330" s="162"/>
      <c r="S330" s="162"/>
      <c r="T330" s="169"/>
      <c r="AT330" s="170" t="s">
        <v>699</v>
      </c>
      <c r="AU330" s="170" t="s">
        <v>707</v>
      </c>
      <c r="AV330" s="171" t="s">
        <v>633</v>
      </c>
      <c r="AW330" s="171" t="s">
        <v>649</v>
      </c>
      <c r="AX330" s="171" t="s">
        <v>625</v>
      </c>
      <c r="AY330" s="170" t="s">
        <v>688</v>
      </c>
    </row>
    <row r="331" spans="2:51" s="6" customFormat="1" ht="15.75" customHeight="1">
      <c r="B331" s="172"/>
      <c r="C331" s="173"/>
      <c r="D331" s="163" t="s">
        <v>699</v>
      </c>
      <c r="E331" s="174"/>
      <c r="F331" s="175" t="s">
        <v>1025</v>
      </c>
      <c r="G331" s="173"/>
      <c r="H331" s="174"/>
      <c r="J331" s="173"/>
      <c r="K331" s="173"/>
      <c r="L331" s="176"/>
      <c r="M331" s="177"/>
      <c r="N331" s="173"/>
      <c r="O331" s="173"/>
      <c r="P331" s="173"/>
      <c r="Q331" s="173"/>
      <c r="R331" s="173"/>
      <c r="S331" s="173"/>
      <c r="T331" s="178"/>
      <c r="AT331" s="179" t="s">
        <v>699</v>
      </c>
      <c r="AU331" s="179" t="s">
        <v>707</v>
      </c>
      <c r="AV331" s="180" t="s">
        <v>575</v>
      </c>
      <c r="AW331" s="180" t="s">
        <v>649</v>
      </c>
      <c r="AX331" s="180" t="s">
        <v>625</v>
      </c>
      <c r="AY331" s="179" t="s">
        <v>688</v>
      </c>
    </row>
    <row r="332" spans="2:51" s="6" customFormat="1" ht="15.75" customHeight="1">
      <c r="B332" s="161"/>
      <c r="C332" s="162"/>
      <c r="D332" s="163" t="s">
        <v>699</v>
      </c>
      <c r="E332" s="164"/>
      <c r="F332" s="165" t="s">
        <v>1026</v>
      </c>
      <c r="G332" s="162"/>
      <c r="H332" s="166">
        <v>63.36</v>
      </c>
      <c r="J332" s="162"/>
      <c r="K332" s="162"/>
      <c r="L332" s="167"/>
      <c r="M332" s="168"/>
      <c r="N332" s="162"/>
      <c r="O332" s="162"/>
      <c r="P332" s="162"/>
      <c r="Q332" s="162"/>
      <c r="R332" s="162"/>
      <c r="S332" s="162"/>
      <c r="T332" s="169"/>
      <c r="AT332" s="170" t="s">
        <v>699</v>
      </c>
      <c r="AU332" s="170" t="s">
        <v>707</v>
      </c>
      <c r="AV332" s="171" t="s">
        <v>633</v>
      </c>
      <c r="AW332" s="171" t="s">
        <v>649</v>
      </c>
      <c r="AX332" s="171" t="s">
        <v>625</v>
      </c>
      <c r="AY332" s="170" t="s">
        <v>688</v>
      </c>
    </row>
    <row r="333" spans="2:51" s="6" customFormat="1" ht="15.75" customHeight="1">
      <c r="B333" s="172"/>
      <c r="C333" s="173"/>
      <c r="D333" s="163" t="s">
        <v>699</v>
      </c>
      <c r="E333" s="174"/>
      <c r="F333" s="175" t="s">
        <v>1027</v>
      </c>
      <c r="G333" s="173"/>
      <c r="H333" s="174"/>
      <c r="J333" s="173"/>
      <c r="K333" s="173"/>
      <c r="L333" s="176"/>
      <c r="M333" s="177"/>
      <c r="N333" s="173"/>
      <c r="O333" s="173"/>
      <c r="P333" s="173"/>
      <c r="Q333" s="173"/>
      <c r="R333" s="173"/>
      <c r="S333" s="173"/>
      <c r="T333" s="178"/>
      <c r="AT333" s="179" t="s">
        <v>699</v>
      </c>
      <c r="AU333" s="179" t="s">
        <v>707</v>
      </c>
      <c r="AV333" s="180" t="s">
        <v>575</v>
      </c>
      <c r="AW333" s="180" t="s">
        <v>649</v>
      </c>
      <c r="AX333" s="180" t="s">
        <v>625</v>
      </c>
      <c r="AY333" s="179" t="s">
        <v>688</v>
      </c>
    </row>
    <row r="334" spans="2:51" s="6" customFormat="1" ht="15.75" customHeight="1">
      <c r="B334" s="161"/>
      <c r="C334" s="162"/>
      <c r="D334" s="163" t="s">
        <v>699</v>
      </c>
      <c r="E334" s="164"/>
      <c r="F334" s="165" t="s">
        <v>1028</v>
      </c>
      <c r="G334" s="162"/>
      <c r="H334" s="166">
        <v>109.56</v>
      </c>
      <c r="J334" s="162"/>
      <c r="K334" s="162"/>
      <c r="L334" s="167"/>
      <c r="M334" s="168"/>
      <c r="N334" s="162"/>
      <c r="O334" s="162"/>
      <c r="P334" s="162"/>
      <c r="Q334" s="162"/>
      <c r="R334" s="162"/>
      <c r="S334" s="162"/>
      <c r="T334" s="169"/>
      <c r="AT334" s="170" t="s">
        <v>699</v>
      </c>
      <c r="AU334" s="170" t="s">
        <v>707</v>
      </c>
      <c r="AV334" s="171" t="s">
        <v>633</v>
      </c>
      <c r="AW334" s="171" t="s">
        <v>649</v>
      </c>
      <c r="AX334" s="171" t="s">
        <v>625</v>
      </c>
      <c r="AY334" s="170" t="s">
        <v>688</v>
      </c>
    </row>
    <row r="335" spans="2:51" s="6" customFormat="1" ht="15.75" customHeight="1">
      <c r="B335" s="172"/>
      <c r="C335" s="173"/>
      <c r="D335" s="163" t="s">
        <v>699</v>
      </c>
      <c r="E335" s="174"/>
      <c r="F335" s="175" t="s">
        <v>1029</v>
      </c>
      <c r="G335" s="173"/>
      <c r="H335" s="174"/>
      <c r="J335" s="173"/>
      <c r="K335" s="173"/>
      <c r="L335" s="176"/>
      <c r="M335" s="177"/>
      <c r="N335" s="173"/>
      <c r="O335" s="173"/>
      <c r="P335" s="173"/>
      <c r="Q335" s="173"/>
      <c r="R335" s="173"/>
      <c r="S335" s="173"/>
      <c r="T335" s="178"/>
      <c r="AT335" s="179" t="s">
        <v>699</v>
      </c>
      <c r="AU335" s="179" t="s">
        <v>707</v>
      </c>
      <c r="AV335" s="180" t="s">
        <v>575</v>
      </c>
      <c r="AW335" s="180" t="s">
        <v>649</v>
      </c>
      <c r="AX335" s="180" t="s">
        <v>625</v>
      </c>
      <c r="AY335" s="179" t="s">
        <v>688</v>
      </c>
    </row>
    <row r="336" spans="2:51" s="6" customFormat="1" ht="15.75" customHeight="1">
      <c r="B336" s="161"/>
      <c r="C336" s="162"/>
      <c r="D336" s="163" t="s">
        <v>699</v>
      </c>
      <c r="E336" s="164"/>
      <c r="F336" s="165" t="s">
        <v>1030</v>
      </c>
      <c r="G336" s="162"/>
      <c r="H336" s="166">
        <v>63.64</v>
      </c>
      <c r="J336" s="162"/>
      <c r="K336" s="162"/>
      <c r="L336" s="167"/>
      <c r="M336" s="168"/>
      <c r="N336" s="162"/>
      <c r="O336" s="162"/>
      <c r="P336" s="162"/>
      <c r="Q336" s="162"/>
      <c r="R336" s="162"/>
      <c r="S336" s="162"/>
      <c r="T336" s="169"/>
      <c r="AT336" s="170" t="s">
        <v>699</v>
      </c>
      <c r="AU336" s="170" t="s">
        <v>707</v>
      </c>
      <c r="AV336" s="171" t="s">
        <v>633</v>
      </c>
      <c r="AW336" s="171" t="s">
        <v>649</v>
      </c>
      <c r="AX336" s="171" t="s">
        <v>625</v>
      </c>
      <c r="AY336" s="170" t="s">
        <v>688</v>
      </c>
    </row>
    <row r="337" spans="2:51" s="6" customFormat="1" ht="15.75" customHeight="1">
      <c r="B337" s="172"/>
      <c r="C337" s="173"/>
      <c r="D337" s="163" t="s">
        <v>699</v>
      </c>
      <c r="E337" s="174"/>
      <c r="F337" s="175" t="s">
        <v>1031</v>
      </c>
      <c r="G337" s="173"/>
      <c r="H337" s="174"/>
      <c r="J337" s="173"/>
      <c r="K337" s="173"/>
      <c r="L337" s="176"/>
      <c r="M337" s="177"/>
      <c r="N337" s="173"/>
      <c r="O337" s="173"/>
      <c r="P337" s="173"/>
      <c r="Q337" s="173"/>
      <c r="R337" s="173"/>
      <c r="S337" s="173"/>
      <c r="T337" s="178"/>
      <c r="AT337" s="179" t="s">
        <v>699</v>
      </c>
      <c r="AU337" s="179" t="s">
        <v>707</v>
      </c>
      <c r="AV337" s="180" t="s">
        <v>575</v>
      </c>
      <c r="AW337" s="180" t="s">
        <v>649</v>
      </c>
      <c r="AX337" s="180" t="s">
        <v>625</v>
      </c>
      <c r="AY337" s="179" t="s">
        <v>688</v>
      </c>
    </row>
    <row r="338" spans="2:51" s="6" customFormat="1" ht="15.75" customHeight="1">
      <c r="B338" s="161"/>
      <c r="C338" s="162"/>
      <c r="D338" s="163" t="s">
        <v>699</v>
      </c>
      <c r="E338" s="164"/>
      <c r="F338" s="165" t="s">
        <v>1032</v>
      </c>
      <c r="G338" s="162"/>
      <c r="H338" s="166">
        <v>31.68</v>
      </c>
      <c r="J338" s="162"/>
      <c r="K338" s="162"/>
      <c r="L338" s="167"/>
      <c r="M338" s="168"/>
      <c r="N338" s="162"/>
      <c r="O338" s="162"/>
      <c r="P338" s="162"/>
      <c r="Q338" s="162"/>
      <c r="R338" s="162"/>
      <c r="S338" s="162"/>
      <c r="T338" s="169"/>
      <c r="AT338" s="170" t="s">
        <v>699</v>
      </c>
      <c r="AU338" s="170" t="s">
        <v>707</v>
      </c>
      <c r="AV338" s="171" t="s">
        <v>633</v>
      </c>
      <c r="AW338" s="171" t="s">
        <v>649</v>
      </c>
      <c r="AX338" s="171" t="s">
        <v>625</v>
      </c>
      <c r="AY338" s="170" t="s">
        <v>688</v>
      </c>
    </row>
    <row r="339" spans="2:65" s="6" customFormat="1" ht="15.75" customHeight="1">
      <c r="B339" s="23"/>
      <c r="C339" s="147" t="s">
        <v>1033</v>
      </c>
      <c r="D339" s="147" t="s">
        <v>690</v>
      </c>
      <c r="E339" s="148" t="s">
        <v>1034</v>
      </c>
      <c r="F339" s="149" t="s">
        <v>1035</v>
      </c>
      <c r="G339" s="150" t="s">
        <v>693</v>
      </c>
      <c r="H339" s="151">
        <v>1891.099</v>
      </c>
      <c r="I339" s="152"/>
      <c r="J339" s="153">
        <f>ROUND($I$339*$H$339,2)</f>
        <v>0</v>
      </c>
      <c r="K339" s="149" t="s">
        <v>704</v>
      </c>
      <c r="L339" s="43"/>
      <c r="M339" s="154"/>
      <c r="N339" s="155" t="s">
        <v>596</v>
      </c>
      <c r="O339" s="24"/>
      <c r="P339" s="24"/>
      <c r="Q339" s="156">
        <v>0</v>
      </c>
      <c r="R339" s="156">
        <f>$Q$339*$H$339</f>
        <v>0</v>
      </c>
      <c r="S339" s="156">
        <v>0</v>
      </c>
      <c r="T339" s="157">
        <f>$S$339*$H$339</f>
        <v>0</v>
      </c>
      <c r="AR339" s="89" t="s">
        <v>695</v>
      </c>
      <c r="AT339" s="89" t="s">
        <v>690</v>
      </c>
      <c r="AU339" s="89" t="s">
        <v>707</v>
      </c>
      <c r="AY339" s="6" t="s">
        <v>688</v>
      </c>
      <c r="BE339" s="158">
        <f>IF($N$339="základní",$J$339,0)</f>
        <v>0</v>
      </c>
      <c r="BF339" s="158">
        <f>IF($N$339="snížená",$J$339,0)</f>
        <v>0</v>
      </c>
      <c r="BG339" s="158">
        <f>IF($N$339="zákl. přenesená",$J$339,0)</f>
        <v>0</v>
      </c>
      <c r="BH339" s="158">
        <f>IF($N$339="sníž. přenesená",$J$339,0)</f>
        <v>0</v>
      </c>
      <c r="BI339" s="158">
        <f>IF($N$339="nulová",$J$339,0)</f>
        <v>0</v>
      </c>
      <c r="BJ339" s="89" t="s">
        <v>575</v>
      </c>
      <c r="BK339" s="158">
        <f>ROUND($I$339*$H$339,2)</f>
        <v>0</v>
      </c>
      <c r="BL339" s="89" t="s">
        <v>695</v>
      </c>
      <c r="BM339" s="89" t="s">
        <v>1036</v>
      </c>
    </row>
    <row r="340" spans="2:47" s="6" customFormat="1" ht="16.5" customHeight="1">
      <c r="B340" s="23"/>
      <c r="C340" s="24"/>
      <c r="D340" s="159" t="s">
        <v>697</v>
      </c>
      <c r="E340" s="24"/>
      <c r="F340" s="160" t="s">
        <v>1037</v>
      </c>
      <c r="G340" s="24"/>
      <c r="H340" s="24"/>
      <c r="J340" s="24"/>
      <c r="K340" s="24"/>
      <c r="L340" s="43"/>
      <c r="M340" s="56"/>
      <c r="N340" s="24"/>
      <c r="O340" s="24"/>
      <c r="P340" s="24"/>
      <c r="Q340" s="24"/>
      <c r="R340" s="24"/>
      <c r="S340" s="24"/>
      <c r="T340" s="57"/>
      <c r="AT340" s="6" t="s">
        <v>697</v>
      </c>
      <c r="AU340" s="6" t="s">
        <v>707</v>
      </c>
    </row>
    <row r="341" spans="2:51" s="6" customFormat="1" ht="15.75" customHeight="1">
      <c r="B341" s="172"/>
      <c r="C341" s="173"/>
      <c r="D341" s="163" t="s">
        <v>699</v>
      </c>
      <c r="E341" s="174"/>
      <c r="F341" s="175" t="s">
        <v>1038</v>
      </c>
      <c r="G341" s="173"/>
      <c r="H341" s="174"/>
      <c r="J341" s="173"/>
      <c r="K341" s="173"/>
      <c r="L341" s="176"/>
      <c r="M341" s="177"/>
      <c r="N341" s="173"/>
      <c r="O341" s="173"/>
      <c r="P341" s="173"/>
      <c r="Q341" s="173"/>
      <c r="R341" s="173"/>
      <c r="S341" s="173"/>
      <c r="T341" s="178"/>
      <c r="AT341" s="179" t="s">
        <v>699</v>
      </c>
      <c r="AU341" s="179" t="s">
        <v>707</v>
      </c>
      <c r="AV341" s="180" t="s">
        <v>575</v>
      </c>
      <c r="AW341" s="180" t="s">
        <v>649</v>
      </c>
      <c r="AX341" s="180" t="s">
        <v>625</v>
      </c>
      <c r="AY341" s="179" t="s">
        <v>688</v>
      </c>
    </row>
    <row r="342" spans="2:51" s="6" customFormat="1" ht="15.75" customHeight="1">
      <c r="B342" s="172"/>
      <c r="C342" s="173"/>
      <c r="D342" s="163" t="s">
        <v>699</v>
      </c>
      <c r="E342" s="174"/>
      <c r="F342" s="175" t="s">
        <v>1023</v>
      </c>
      <c r="G342" s="173"/>
      <c r="H342" s="174"/>
      <c r="J342" s="173"/>
      <c r="K342" s="173"/>
      <c r="L342" s="176"/>
      <c r="M342" s="177"/>
      <c r="N342" s="173"/>
      <c r="O342" s="173"/>
      <c r="P342" s="173"/>
      <c r="Q342" s="173"/>
      <c r="R342" s="173"/>
      <c r="S342" s="173"/>
      <c r="T342" s="178"/>
      <c r="AT342" s="179" t="s">
        <v>699</v>
      </c>
      <c r="AU342" s="179" t="s">
        <v>707</v>
      </c>
      <c r="AV342" s="180" t="s">
        <v>575</v>
      </c>
      <c r="AW342" s="180" t="s">
        <v>649</v>
      </c>
      <c r="AX342" s="180" t="s">
        <v>625</v>
      </c>
      <c r="AY342" s="179" t="s">
        <v>688</v>
      </c>
    </row>
    <row r="343" spans="2:51" s="6" customFormat="1" ht="15.75" customHeight="1">
      <c r="B343" s="161"/>
      <c r="C343" s="162"/>
      <c r="D343" s="163" t="s">
        <v>699</v>
      </c>
      <c r="E343" s="164"/>
      <c r="F343" s="165" t="s">
        <v>1039</v>
      </c>
      <c r="G343" s="162"/>
      <c r="H343" s="166">
        <v>333.6</v>
      </c>
      <c r="J343" s="162"/>
      <c r="K343" s="162"/>
      <c r="L343" s="167"/>
      <c r="M343" s="168"/>
      <c r="N343" s="162"/>
      <c r="O343" s="162"/>
      <c r="P343" s="162"/>
      <c r="Q343" s="162"/>
      <c r="R343" s="162"/>
      <c r="S343" s="162"/>
      <c r="T343" s="169"/>
      <c r="AT343" s="170" t="s">
        <v>699</v>
      </c>
      <c r="AU343" s="170" t="s">
        <v>707</v>
      </c>
      <c r="AV343" s="171" t="s">
        <v>633</v>
      </c>
      <c r="AW343" s="171" t="s">
        <v>649</v>
      </c>
      <c r="AX343" s="171" t="s">
        <v>625</v>
      </c>
      <c r="AY343" s="170" t="s">
        <v>688</v>
      </c>
    </row>
    <row r="344" spans="2:51" s="6" customFormat="1" ht="15.75" customHeight="1">
      <c r="B344" s="172"/>
      <c r="C344" s="173"/>
      <c r="D344" s="163" t="s">
        <v>699</v>
      </c>
      <c r="E344" s="174"/>
      <c r="F344" s="175" t="s">
        <v>1040</v>
      </c>
      <c r="G344" s="173"/>
      <c r="H344" s="174"/>
      <c r="J344" s="173"/>
      <c r="K344" s="173"/>
      <c r="L344" s="176"/>
      <c r="M344" s="177"/>
      <c r="N344" s="173"/>
      <c r="O344" s="173"/>
      <c r="P344" s="173"/>
      <c r="Q344" s="173"/>
      <c r="R344" s="173"/>
      <c r="S344" s="173"/>
      <c r="T344" s="178"/>
      <c r="AT344" s="179" t="s">
        <v>699</v>
      </c>
      <c r="AU344" s="179" t="s">
        <v>707</v>
      </c>
      <c r="AV344" s="180" t="s">
        <v>575</v>
      </c>
      <c r="AW344" s="180" t="s">
        <v>649</v>
      </c>
      <c r="AX344" s="180" t="s">
        <v>625</v>
      </c>
      <c r="AY344" s="179" t="s">
        <v>688</v>
      </c>
    </row>
    <row r="345" spans="2:51" s="6" customFormat="1" ht="15.75" customHeight="1">
      <c r="B345" s="161"/>
      <c r="C345" s="162"/>
      <c r="D345" s="163" t="s">
        <v>699</v>
      </c>
      <c r="E345" s="164"/>
      <c r="F345" s="165" t="s">
        <v>1041</v>
      </c>
      <c r="G345" s="162"/>
      <c r="H345" s="166">
        <v>30.24</v>
      </c>
      <c r="J345" s="162"/>
      <c r="K345" s="162"/>
      <c r="L345" s="167"/>
      <c r="M345" s="168"/>
      <c r="N345" s="162"/>
      <c r="O345" s="162"/>
      <c r="P345" s="162"/>
      <c r="Q345" s="162"/>
      <c r="R345" s="162"/>
      <c r="S345" s="162"/>
      <c r="T345" s="169"/>
      <c r="AT345" s="170" t="s">
        <v>699</v>
      </c>
      <c r="AU345" s="170" t="s">
        <v>707</v>
      </c>
      <c r="AV345" s="171" t="s">
        <v>633</v>
      </c>
      <c r="AW345" s="171" t="s">
        <v>649</v>
      </c>
      <c r="AX345" s="171" t="s">
        <v>625</v>
      </c>
      <c r="AY345" s="170" t="s">
        <v>688</v>
      </c>
    </row>
    <row r="346" spans="2:51" s="6" customFormat="1" ht="15.75" customHeight="1">
      <c r="B346" s="172"/>
      <c r="C346" s="173"/>
      <c r="D346" s="163" t="s">
        <v>699</v>
      </c>
      <c r="E346" s="174"/>
      <c r="F346" s="175" t="s">
        <v>1025</v>
      </c>
      <c r="G346" s="173"/>
      <c r="H346" s="174"/>
      <c r="J346" s="173"/>
      <c r="K346" s="173"/>
      <c r="L346" s="176"/>
      <c r="M346" s="177"/>
      <c r="N346" s="173"/>
      <c r="O346" s="173"/>
      <c r="P346" s="173"/>
      <c r="Q346" s="173"/>
      <c r="R346" s="173"/>
      <c r="S346" s="173"/>
      <c r="T346" s="178"/>
      <c r="AT346" s="179" t="s">
        <v>699</v>
      </c>
      <c r="AU346" s="179" t="s">
        <v>707</v>
      </c>
      <c r="AV346" s="180" t="s">
        <v>575</v>
      </c>
      <c r="AW346" s="180" t="s">
        <v>649</v>
      </c>
      <c r="AX346" s="180" t="s">
        <v>625</v>
      </c>
      <c r="AY346" s="179" t="s">
        <v>688</v>
      </c>
    </row>
    <row r="347" spans="2:51" s="6" customFormat="1" ht="15.75" customHeight="1">
      <c r="B347" s="161"/>
      <c r="C347" s="162"/>
      <c r="D347" s="163" t="s">
        <v>699</v>
      </c>
      <c r="E347" s="164"/>
      <c r="F347" s="165" t="s">
        <v>1042</v>
      </c>
      <c r="G347" s="162"/>
      <c r="H347" s="166">
        <v>314.4</v>
      </c>
      <c r="J347" s="162"/>
      <c r="K347" s="162"/>
      <c r="L347" s="167"/>
      <c r="M347" s="168"/>
      <c r="N347" s="162"/>
      <c r="O347" s="162"/>
      <c r="P347" s="162"/>
      <c r="Q347" s="162"/>
      <c r="R347" s="162"/>
      <c r="S347" s="162"/>
      <c r="T347" s="169"/>
      <c r="AT347" s="170" t="s">
        <v>699</v>
      </c>
      <c r="AU347" s="170" t="s">
        <v>707</v>
      </c>
      <c r="AV347" s="171" t="s">
        <v>633</v>
      </c>
      <c r="AW347" s="171" t="s">
        <v>649</v>
      </c>
      <c r="AX347" s="171" t="s">
        <v>625</v>
      </c>
      <c r="AY347" s="170" t="s">
        <v>688</v>
      </c>
    </row>
    <row r="348" spans="2:51" s="6" customFormat="1" ht="15.75" customHeight="1">
      <c r="B348" s="172"/>
      <c r="C348" s="173"/>
      <c r="D348" s="163" t="s">
        <v>699</v>
      </c>
      <c r="E348" s="174"/>
      <c r="F348" s="175" t="s">
        <v>1040</v>
      </c>
      <c r="G348" s="173"/>
      <c r="H348" s="174"/>
      <c r="J348" s="173"/>
      <c r="K348" s="173"/>
      <c r="L348" s="176"/>
      <c r="M348" s="177"/>
      <c r="N348" s="173"/>
      <c r="O348" s="173"/>
      <c r="P348" s="173"/>
      <c r="Q348" s="173"/>
      <c r="R348" s="173"/>
      <c r="S348" s="173"/>
      <c r="T348" s="178"/>
      <c r="AT348" s="179" t="s">
        <v>699</v>
      </c>
      <c r="AU348" s="179" t="s">
        <v>707</v>
      </c>
      <c r="AV348" s="180" t="s">
        <v>575</v>
      </c>
      <c r="AW348" s="180" t="s">
        <v>649</v>
      </c>
      <c r="AX348" s="180" t="s">
        <v>625</v>
      </c>
      <c r="AY348" s="179" t="s">
        <v>688</v>
      </c>
    </row>
    <row r="349" spans="2:51" s="6" customFormat="1" ht="15.75" customHeight="1">
      <c r="B349" s="161"/>
      <c r="C349" s="162"/>
      <c r="D349" s="163" t="s">
        <v>699</v>
      </c>
      <c r="E349" s="164"/>
      <c r="F349" s="165" t="s">
        <v>1043</v>
      </c>
      <c r="G349" s="162"/>
      <c r="H349" s="166">
        <v>26.88</v>
      </c>
      <c r="J349" s="162"/>
      <c r="K349" s="162"/>
      <c r="L349" s="167"/>
      <c r="M349" s="168"/>
      <c r="N349" s="162"/>
      <c r="O349" s="162"/>
      <c r="P349" s="162"/>
      <c r="Q349" s="162"/>
      <c r="R349" s="162"/>
      <c r="S349" s="162"/>
      <c r="T349" s="169"/>
      <c r="AT349" s="170" t="s">
        <v>699</v>
      </c>
      <c r="AU349" s="170" t="s">
        <v>707</v>
      </c>
      <c r="AV349" s="171" t="s">
        <v>633</v>
      </c>
      <c r="AW349" s="171" t="s">
        <v>649</v>
      </c>
      <c r="AX349" s="171" t="s">
        <v>625</v>
      </c>
      <c r="AY349" s="170" t="s">
        <v>688</v>
      </c>
    </row>
    <row r="350" spans="2:51" s="6" customFormat="1" ht="15.75" customHeight="1">
      <c r="B350" s="172"/>
      <c r="C350" s="173"/>
      <c r="D350" s="163" t="s">
        <v>699</v>
      </c>
      <c r="E350" s="174"/>
      <c r="F350" s="175" t="s">
        <v>1027</v>
      </c>
      <c r="G350" s="173"/>
      <c r="H350" s="174"/>
      <c r="J350" s="173"/>
      <c r="K350" s="173"/>
      <c r="L350" s="176"/>
      <c r="M350" s="177"/>
      <c r="N350" s="173"/>
      <c r="O350" s="173"/>
      <c r="P350" s="173"/>
      <c r="Q350" s="173"/>
      <c r="R350" s="173"/>
      <c r="S350" s="173"/>
      <c r="T350" s="178"/>
      <c r="AT350" s="179" t="s">
        <v>699</v>
      </c>
      <c r="AU350" s="179" t="s">
        <v>707</v>
      </c>
      <c r="AV350" s="180" t="s">
        <v>575</v>
      </c>
      <c r="AW350" s="180" t="s">
        <v>649</v>
      </c>
      <c r="AX350" s="180" t="s">
        <v>625</v>
      </c>
      <c r="AY350" s="179" t="s">
        <v>688</v>
      </c>
    </row>
    <row r="351" spans="2:51" s="6" customFormat="1" ht="15.75" customHeight="1">
      <c r="B351" s="161"/>
      <c r="C351" s="162"/>
      <c r="D351" s="163" t="s">
        <v>699</v>
      </c>
      <c r="E351" s="164"/>
      <c r="F351" s="165" t="s">
        <v>1044</v>
      </c>
      <c r="G351" s="162"/>
      <c r="H351" s="166">
        <v>544.8</v>
      </c>
      <c r="J351" s="162"/>
      <c r="K351" s="162"/>
      <c r="L351" s="167"/>
      <c r="M351" s="168"/>
      <c r="N351" s="162"/>
      <c r="O351" s="162"/>
      <c r="P351" s="162"/>
      <c r="Q351" s="162"/>
      <c r="R351" s="162"/>
      <c r="S351" s="162"/>
      <c r="T351" s="169"/>
      <c r="AT351" s="170" t="s">
        <v>699</v>
      </c>
      <c r="AU351" s="170" t="s">
        <v>707</v>
      </c>
      <c r="AV351" s="171" t="s">
        <v>633</v>
      </c>
      <c r="AW351" s="171" t="s">
        <v>649</v>
      </c>
      <c r="AX351" s="171" t="s">
        <v>625</v>
      </c>
      <c r="AY351" s="170" t="s">
        <v>688</v>
      </c>
    </row>
    <row r="352" spans="2:51" s="6" customFormat="1" ht="15.75" customHeight="1">
      <c r="B352" s="172"/>
      <c r="C352" s="173"/>
      <c r="D352" s="163" t="s">
        <v>699</v>
      </c>
      <c r="E352" s="174"/>
      <c r="F352" s="175" t="s">
        <v>1040</v>
      </c>
      <c r="G352" s="173"/>
      <c r="H352" s="174"/>
      <c r="J352" s="173"/>
      <c r="K352" s="173"/>
      <c r="L352" s="176"/>
      <c r="M352" s="177"/>
      <c r="N352" s="173"/>
      <c r="O352" s="173"/>
      <c r="P352" s="173"/>
      <c r="Q352" s="173"/>
      <c r="R352" s="173"/>
      <c r="S352" s="173"/>
      <c r="T352" s="178"/>
      <c r="AT352" s="179" t="s">
        <v>699</v>
      </c>
      <c r="AU352" s="179" t="s">
        <v>707</v>
      </c>
      <c r="AV352" s="180" t="s">
        <v>575</v>
      </c>
      <c r="AW352" s="180" t="s">
        <v>649</v>
      </c>
      <c r="AX352" s="180" t="s">
        <v>625</v>
      </c>
      <c r="AY352" s="179" t="s">
        <v>688</v>
      </c>
    </row>
    <row r="353" spans="2:51" s="6" customFormat="1" ht="15.75" customHeight="1">
      <c r="B353" s="161"/>
      <c r="C353" s="162"/>
      <c r="D353" s="163" t="s">
        <v>699</v>
      </c>
      <c r="E353" s="164"/>
      <c r="F353" s="165" t="s">
        <v>1045</v>
      </c>
      <c r="G353" s="162"/>
      <c r="H353" s="166">
        <v>46.04</v>
      </c>
      <c r="J353" s="162"/>
      <c r="K353" s="162"/>
      <c r="L353" s="167"/>
      <c r="M353" s="168"/>
      <c r="N353" s="162"/>
      <c r="O353" s="162"/>
      <c r="P353" s="162"/>
      <c r="Q353" s="162"/>
      <c r="R353" s="162"/>
      <c r="S353" s="162"/>
      <c r="T353" s="169"/>
      <c r="AT353" s="170" t="s">
        <v>699</v>
      </c>
      <c r="AU353" s="170" t="s">
        <v>707</v>
      </c>
      <c r="AV353" s="171" t="s">
        <v>633</v>
      </c>
      <c r="AW353" s="171" t="s">
        <v>649</v>
      </c>
      <c r="AX353" s="171" t="s">
        <v>625</v>
      </c>
      <c r="AY353" s="170" t="s">
        <v>688</v>
      </c>
    </row>
    <row r="354" spans="2:51" s="6" customFormat="1" ht="15.75" customHeight="1">
      <c r="B354" s="172"/>
      <c r="C354" s="173"/>
      <c r="D354" s="163" t="s">
        <v>699</v>
      </c>
      <c r="E354" s="174"/>
      <c r="F354" s="175" t="s">
        <v>1046</v>
      </c>
      <c r="G354" s="173"/>
      <c r="H354" s="174"/>
      <c r="J354" s="173"/>
      <c r="K354" s="173"/>
      <c r="L354" s="176"/>
      <c r="M354" s="177"/>
      <c r="N354" s="173"/>
      <c r="O354" s="173"/>
      <c r="P354" s="173"/>
      <c r="Q354" s="173"/>
      <c r="R354" s="173"/>
      <c r="S354" s="173"/>
      <c r="T354" s="178"/>
      <c r="AT354" s="179" t="s">
        <v>699</v>
      </c>
      <c r="AU354" s="179" t="s">
        <v>707</v>
      </c>
      <c r="AV354" s="180" t="s">
        <v>575</v>
      </c>
      <c r="AW354" s="180" t="s">
        <v>649</v>
      </c>
      <c r="AX354" s="180" t="s">
        <v>625</v>
      </c>
      <c r="AY354" s="179" t="s">
        <v>688</v>
      </c>
    </row>
    <row r="355" spans="2:51" s="6" customFormat="1" ht="15.75" customHeight="1">
      <c r="B355" s="161"/>
      <c r="C355" s="162"/>
      <c r="D355" s="163" t="s">
        <v>699</v>
      </c>
      <c r="E355" s="164"/>
      <c r="F355" s="165" t="s">
        <v>1047</v>
      </c>
      <c r="G355" s="162"/>
      <c r="H355" s="166">
        <v>373.2</v>
      </c>
      <c r="J355" s="162"/>
      <c r="K355" s="162"/>
      <c r="L355" s="167"/>
      <c r="M355" s="168"/>
      <c r="N355" s="162"/>
      <c r="O355" s="162"/>
      <c r="P355" s="162"/>
      <c r="Q355" s="162"/>
      <c r="R355" s="162"/>
      <c r="S355" s="162"/>
      <c r="T355" s="169"/>
      <c r="AT355" s="170" t="s">
        <v>699</v>
      </c>
      <c r="AU355" s="170" t="s">
        <v>707</v>
      </c>
      <c r="AV355" s="171" t="s">
        <v>633</v>
      </c>
      <c r="AW355" s="171" t="s">
        <v>649</v>
      </c>
      <c r="AX355" s="171" t="s">
        <v>625</v>
      </c>
      <c r="AY355" s="170" t="s">
        <v>688</v>
      </c>
    </row>
    <row r="356" spans="2:51" s="6" customFormat="1" ht="15.75" customHeight="1">
      <c r="B356" s="161"/>
      <c r="C356" s="162"/>
      <c r="D356" s="163" t="s">
        <v>699</v>
      </c>
      <c r="E356" s="164"/>
      <c r="F356" s="165" t="s">
        <v>1048</v>
      </c>
      <c r="G356" s="162"/>
      <c r="H356" s="166">
        <v>154.97892</v>
      </c>
      <c r="J356" s="162"/>
      <c r="K356" s="162"/>
      <c r="L356" s="167"/>
      <c r="M356" s="168"/>
      <c r="N356" s="162"/>
      <c r="O356" s="162"/>
      <c r="P356" s="162"/>
      <c r="Q356" s="162"/>
      <c r="R356" s="162"/>
      <c r="S356" s="162"/>
      <c r="T356" s="169"/>
      <c r="AT356" s="170" t="s">
        <v>699</v>
      </c>
      <c r="AU356" s="170" t="s">
        <v>707</v>
      </c>
      <c r="AV356" s="171" t="s">
        <v>633</v>
      </c>
      <c r="AW356" s="171" t="s">
        <v>649</v>
      </c>
      <c r="AX356" s="171" t="s">
        <v>625</v>
      </c>
      <c r="AY356" s="170" t="s">
        <v>688</v>
      </c>
    </row>
    <row r="357" spans="2:51" s="6" customFormat="1" ht="15.75" customHeight="1">
      <c r="B357" s="161"/>
      <c r="C357" s="162"/>
      <c r="D357" s="163" t="s">
        <v>699</v>
      </c>
      <c r="E357" s="164"/>
      <c r="F357" s="165" t="s">
        <v>1049</v>
      </c>
      <c r="G357" s="162"/>
      <c r="H357" s="166">
        <v>28.8</v>
      </c>
      <c r="J357" s="162"/>
      <c r="K357" s="162"/>
      <c r="L357" s="167"/>
      <c r="M357" s="168"/>
      <c r="N357" s="162"/>
      <c r="O357" s="162"/>
      <c r="P357" s="162"/>
      <c r="Q357" s="162"/>
      <c r="R357" s="162"/>
      <c r="S357" s="162"/>
      <c r="T357" s="169"/>
      <c r="AT357" s="170" t="s">
        <v>699</v>
      </c>
      <c r="AU357" s="170" t="s">
        <v>707</v>
      </c>
      <c r="AV357" s="171" t="s">
        <v>633</v>
      </c>
      <c r="AW357" s="171" t="s">
        <v>649</v>
      </c>
      <c r="AX357" s="171" t="s">
        <v>625</v>
      </c>
      <c r="AY357" s="170" t="s">
        <v>688</v>
      </c>
    </row>
    <row r="358" spans="2:51" s="6" customFormat="1" ht="15.75" customHeight="1">
      <c r="B358" s="172"/>
      <c r="C358" s="173"/>
      <c r="D358" s="163" t="s">
        <v>699</v>
      </c>
      <c r="E358" s="174"/>
      <c r="F358" s="175" t="s">
        <v>1040</v>
      </c>
      <c r="G358" s="173"/>
      <c r="H358" s="174"/>
      <c r="J358" s="173"/>
      <c r="K358" s="173"/>
      <c r="L358" s="176"/>
      <c r="M358" s="177"/>
      <c r="N358" s="173"/>
      <c r="O358" s="173"/>
      <c r="P358" s="173"/>
      <c r="Q358" s="173"/>
      <c r="R358" s="173"/>
      <c r="S358" s="173"/>
      <c r="T358" s="178"/>
      <c r="AT358" s="179" t="s">
        <v>699</v>
      </c>
      <c r="AU358" s="179" t="s">
        <v>707</v>
      </c>
      <c r="AV358" s="180" t="s">
        <v>575</v>
      </c>
      <c r="AW358" s="180" t="s">
        <v>649</v>
      </c>
      <c r="AX358" s="180" t="s">
        <v>625</v>
      </c>
      <c r="AY358" s="179" t="s">
        <v>688</v>
      </c>
    </row>
    <row r="359" spans="2:51" s="6" customFormat="1" ht="15.75" customHeight="1">
      <c r="B359" s="161"/>
      <c r="C359" s="162"/>
      <c r="D359" s="163" t="s">
        <v>699</v>
      </c>
      <c r="E359" s="164"/>
      <c r="F359" s="165" t="s">
        <v>1050</v>
      </c>
      <c r="G359" s="162"/>
      <c r="H359" s="166">
        <v>24.72</v>
      </c>
      <c r="J359" s="162"/>
      <c r="K359" s="162"/>
      <c r="L359" s="167"/>
      <c r="M359" s="168"/>
      <c r="N359" s="162"/>
      <c r="O359" s="162"/>
      <c r="P359" s="162"/>
      <c r="Q359" s="162"/>
      <c r="R359" s="162"/>
      <c r="S359" s="162"/>
      <c r="T359" s="169"/>
      <c r="AT359" s="170" t="s">
        <v>699</v>
      </c>
      <c r="AU359" s="170" t="s">
        <v>707</v>
      </c>
      <c r="AV359" s="171" t="s">
        <v>633</v>
      </c>
      <c r="AW359" s="171" t="s">
        <v>649</v>
      </c>
      <c r="AX359" s="171" t="s">
        <v>625</v>
      </c>
      <c r="AY359" s="170" t="s">
        <v>688</v>
      </c>
    </row>
    <row r="360" spans="2:51" s="6" customFormat="1" ht="15.75" customHeight="1">
      <c r="B360" s="172"/>
      <c r="C360" s="173"/>
      <c r="D360" s="163" t="s">
        <v>699</v>
      </c>
      <c r="E360" s="174"/>
      <c r="F360" s="175" t="s">
        <v>1031</v>
      </c>
      <c r="G360" s="173"/>
      <c r="H360" s="174"/>
      <c r="J360" s="173"/>
      <c r="K360" s="173"/>
      <c r="L360" s="176"/>
      <c r="M360" s="177"/>
      <c r="N360" s="173"/>
      <c r="O360" s="173"/>
      <c r="P360" s="173"/>
      <c r="Q360" s="173"/>
      <c r="R360" s="173"/>
      <c r="S360" s="173"/>
      <c r="T360" s="178"/>
      <c r="AT360" s="179" t="s">
        <v>699</v>
      </c>
      <c r="AU360" s="179" t="s">
        <v>707</v>
      </c>
      <c r="AV360" s="180" t="s">
        <v>575</v>
      </c>
      <c r="AW360" s="180" t="s">
        <v>649</v>
      </c>
      <c r="AX360" s="180" t="s">
        <v>625</v>
      </c>
      <c r="AY360" s="179" t="s">
        <v>688</v>
      </c>
    </row>
    <row r="361" spans="2:51" s="6" customFormat="1" ht="15.75" customHeight="1">
      <c r="B361" s="161"/>
      <c r="C361" s="162"/>
      <c r="D361" s="163" t="s">
        <v>699</v>
      </c>
      <c r="E361" s="164"/>
      <c r="F361" s="165" t="s">
        <v>1051</v>
      </c>
      <c r="G361" s="162"/>
      <c r="H361" s="166">
        <v>13.44</v>
      </c>
      <c r="J361" s="162"/>
      <c r="K361" s="162"/>
      <c r="L361" s="167"/>
      <c r="M361" s="168"/>
      <c r="N361" s="162"/>
      <c r="O361" s="162"/>
      <c r="P361" s="162"/>
      <c r="Q361" s="162"/>
      <c r="R361" s="162"/>
      <c r="S361" s="162"/>
      <c r="T361" s="169"/>
      <c r="AT361" s="170" t="s">
        <v>699</v>
      </c>
      <c r="AU361" s="170" t="s">
        <v>707</v>
      </c>
      <c r="AV361" s="171" t="s">
        <v>633</v>
      </c>
      <c r="AW361" s="171" t="s">
        <v>649</v>
      </c>
      <c r="AX361" s="171" t="s">
        <v>625</v>
      </c>
      <c r="AY361" s="170" t="s">
        <v>688</v>
      </c>
    </row>
    <row r="362" spans="2:65" s="6" customFormat="1" ht="15.75" customHeight="1">
      <c r="B362" s="23"/>
      <c r="C362" s="147" t="s">
        <v>1052</v>
      </c>
      <c r="D362" s="147" t="s">
        <v>690</v>
      </c>
      <c r="E362" s="148" t="s">
        <v>1053</v>
      </c>
      <c r="F362" s="149" t="s">
        <v>1054</v>
      </c>
      <c r="G362" s="150" t="s">
        <v>693</v>
      </c>
      <c r="H362" s="151">
        <v>1625.299</v>
      </c>
      <c r="I362" s="152"/>
      <c r="J362" s="153">
        <f>ROUND($I$362*$H$362,2)</f>
        <v>0</v>
      </c>
      <c r="K362" s="149" t="s">
        <v>704</v>
      </c>
      <c r="L362" s="43"/>
      <c r="M362" s="154"/>
      <c r="N362" s="155" t="s">
        <v>596</v>
      </c>
      <c r="O362" s="24"/>
      <c r="P362" s="24"/>
      <c r="Q362" s="156">
        <v>0.02448</v>
      </c>
      <c r="R362" s="156">
        <f>$Q$362*$H$362</f>
        <v>39.78731952</v>
      </c>
      <c r="S362" s="156">
        <v>0</v>
      </c>
      <c r="T362" s="157">
        <f>$S$362*$H$362</f>
        <v>0</v>
      </c>
      <c r="AR362" s="89" t="s">
        <v>695</v>
      </c>
      <c r="AT362" s="89" t="s">
        <v>690</v>
      </c>
      <c r="AU362" s="89" t="s">
        <v>707</v>
      </c>
      <c r="AY362" s="6" t="s">
        <v>688</v>
      </c>
      <c r="BE362" s="158">
        <f>IF($N$362="základní",$J$362,0)</f>
        <v>0</v>
      </c>
      <c r="BF362" s="158">
        <f>IF($N$362="snížená",$J$362,0)</f>
        <v>0</v>
      </c>
      <c r="BG362" s="158">
        <f>IF($N$362="zákl. přenesená",$J$362,0)</f>
        <v>0</v>
      </c>
      <c r="BH362" s="158">
        <f>IF($N$362="sníž. přenesená",$J$362,0)</f>
        <v>0</v>
      </c>
      <c r="BI362" s="158">
        <f>IF($N$362="nulová",$J$362,0)</f>
        <v>0</v>
      </c>
      <c r="BJ362" s="89" t="s">
        <v>575</v>
      </c>
      <c r="BK362" s="158">
        <f>ROUND($I$362*$H$362,2)</f>
        <v>0</v>
      </c>
      <c r="BL362" s="89" t="s">
        <v>695</v>
      </c>
      <c r="BM362" s="89" t="s">
        <v>1055</v>
      </c>
    </row>
    <row r="363" spans="2:47" s="6" customFormat="1" ht="16.5" customHeight="1">
      <c r="B363" s="23"/>
      <c r="C363" s="24"/>
      <c r="D363" s="159" t="s">
        <v>697</v>
      </c>
      <c r="E363" s="24"/>
      <c r="F363" s="160" t="s">
        <v>1056</v>
      </c>
      <c r="G363" s="24"/>
      <c r="H363" s="24"/>
      <c r="J363" s="24"/>
      <c r="K363" s="24"/>
      <c r="L363" s="43"/>
      <c r="M363" s="56"/>
      <c r="N363" s="24"/>
      <c r="O363" s="24"/>
      <c r="P363" s="24"/>
      <c r="Q363" s="24"/>
      <c r="R363" s="24"/>
      <c r="S363" s="24"/>
      <c r="T363" s="57"/>
      <c r="AT363" s="6" t="s">
        <v>697</v>
      </c>
      <c r="AU363" s="6" t="s">
        <v>707</v>
      </c>
    </row>
    <row r="364" spans="2:51" s="6" customFormat="1" ht="15.75" customHeight="1">
      <c r="B364" s="172"/>
      <c r="C364" s="173"/>
      <c r="D364" s="163" t="s">
        <v>699</v>
      </c>
      <c r="E364" s="174"/>
      <c r="F364" s="175" t="s">
        <v>1057</v>
      </c>
      <c r="G364" s="173"/>
      <c r="H364" s="174"/>
      <c r="J364" s="173"/>
      <c r="K364" s="173"/>
      <c r="L364" s="176"/>
      <c r="M364" s="177"/>
      <c r="N364" s="173"/>
      <c r="O364" s="173"/>
      <c r="P364" s="173"/>
      <c r="Q364" s="173"/>
      <c r="R364" s="173"/>
      <c r="S364" s="173"/>
      <c r="T364" s="178"/>
      <c r="AT364" s="179" t="s">
        <v>699</v>
      </c>
      <c r="AU364" s="179" t="s">
        <v>707</v>
      </c>
      <c r="AV364" s="180" t="s">
        <v>575</v>
      </c>
      <c r="AW364" s="180" t="s">
        <v>649</v>
      </c>
      <c r="AX364" s="180" t="s">
        <v>625</v>
      </c>
      <c r="AY364" s="179" t="s">
        <v>688</v>
      </c>
    </row>
    <row r="365" spans="2:51" s="6" customFormat="1" ht="15.75" customHeight="1">
      <c r="B365" s="172"/>
      <c r="C365" s="173"/>
      <c r="D365" s="163" t="s">
        <v>699</v>
      </c>
      <c r="E365" s="174"/>
      <c r="F365" s="175" t="s">
        <v>1023</v>
      </c>
      <c r="G365" s="173"/>
      <c r="H365" s="174"/>
      <c r="J365" s="173"/>
      <c r="K365" s="173"/>
      <c r="L365" s="176"/>
      <c r="M365" s="177"/>
      <c r="N365" s="173"/>
      <c r="O365" s="173"/>
      <c r="P365" s="173"/>
      <c r="Q365" s="173"/>
      <c r="R365" s="173"/>
      <c r="S365" s="173"/>
      <c r="T365" s="178"/>
      <c r="AT365" s="179" t="s">
        <v>699</v>
      </c>
      <c r="AU365" s="179" t="s">
        <v>707</v>
      </c>
      <c r="AV365" s="180" t="s">
        <v>575</v>
      </c>
      <c r="AW365" s="180" t="s">
        <v>649</v>
      </c>
      <c r="AX365" s="180" t="s">
        <v>625</v>
      </c>
      <c r="AY365" s="179" t="s">
        <v>688</v>
      </c>
    </row>
    <row r="366" spans="2:51" s="6" customFormat="1" ht="15.75" customHeight="1">
      <c r="B366" s="161"/>
      <c r="C366" s="162"/>
      <c r="D366" s="163" t="s">
        <v>699</v>
      </c>
      <c r="E366" s="164"/>
      <c r="F366" s="165" t="s">
        <v>1058</v>
      </c>
      <c r="G366" s="162"/>
      <c r="H366" s="166">
        <v>278</v>
      </c>
      <c r="J366" s="162"/>
      <c r="K366" s="162"/>
      <c r="L366" s="167"/>
      <c r="M366" s="168"/>
      <c r="N366" s="162"/>
      <c r="O366" s="162"/>
      <c r="P366" s="162"/>
      <c r="Q366" s="162"/>
      <c r="R366" s="162"/>
      <c r="S366" s="162"/>
      <c r="T366" s="169"/>
      <c r="AT366" s="170" t="s">
        <v>699</v>
      </c>
      <c r="AU366" s="170" t="s">
        <v>707</v>
      </c>
      <c r="AV366" s="171" t="s">
        <v>633</v>
      </c>
      <c r="AW366" s="171" t="s">
        <v>649</v>
      </c>
      <c r="AX366" s="171" t="s">
        <v>625</v>
      </c>
      <c r="AY366" s="170" t="s">
        <v>688</v>
      </c>
    </row>
    <row r="367" spans="2:51" s="6" customFormat="1" ht="15.75" customHeight="1">
      <c r="B367" s="172"/>
      <c r="C367" s="173"/>
      <c r="D367" s="163" t="s">
        <v>699</v>
      </c>
      <c r="E367" s="174"/>
      <c r="F367" s="175" t="s">
        <v>1040</v>
      </c>
      <c r="G367" s="173"/>
      <c r="H367" s="174"/>
      <c r="J367" s="173"/>
      <c r="K367" s="173"/>
      <c r="L367" s="176"/>
      <c r="M367" s="177"/>
      <c r="N367" s="173"/>
      <c r="O367" s="173"/>
      <c r="P367" s="173"/>
      <c r="Q367" s="173"/>
      <c r="R367" s="173"/>
      <c r="S367" s="173"/>
      <c r="T367" s="178"/>
      <c r="AT367" s="179" t="s">
        <v>699</v>
      </c>
      <c r="AU367" s="179" t="s">
        <v>707</v>
      </c>
      <c r="AV367" s="180" t="s">
        <v>575</v>
      </c>
      <c r="AW367" s="180" t="s">
        <v>649</v>
      </c>
      <c r="AX367" s="180" t="s">
        <v>625</v>
      </c>
      <c r="AY367" s="179" t="s">
        <v>688</v>
      </c>
    </row>
    <row r="368" spans="2:51" s="6" customFormat="1" ht="15.75" customHeight="1">
      <c r="B368" s="161"/>
      <c r="C368" s="162"/>
      <c r="D368" s="163" t="s">
        <v>699</v>
      </c>
      <c r="E368" s="164"/>
      <c r="F368" s="165" t="s">
        <v>1041</v>
      </c>
      <c r="G368" s="162"/>
      <c r="H368" s="166">
        <v>30.24</v>
      </c>
      <c r="J368" s="162"/>
      <c r="K368" s="162"/>
      <c r="L368" s="167"/>
      <c r="M368" s="168"/>
      <c r="N368" s="162"/>
      <c r="O368" s="162"/>
      <c r="P368" s="162"/>
      <c r="Q368" s="162"/>
      <c r="R368" s="162"/>
      <c r="S368" s="162"/>
      <c r="T368" s="169"/>
      <c r="AT368" s="170" t="s">
        <v>699</v>
      </c>
      <c r="AU368" s="170" t="s">
        <v>707</v>
      </c>
      <c r="AV368" s="171" t="s">
        <v>633</v>
      </c>
      <c r="AW368" s="171" t="s">
        <v>649</v>
      </c>
      <c r="AX368" s="171" t="s">
        <v>625</v>
      </c>
      <c r="AY368" s="170" t="s">
        <v>688</v>
      </c>
    </row>
    <row r="369" spans="2:51" s="6" customFormat="1" ht="15.75" customHeight="1">
      <c r="B369" s="172"/>
      <c r="C369" s="173"/>
      <c r="D369" s="163" t="s">
        <v>699</v>
      </c>
      <c r="E369" s="174"/>
      <c r="F369" s="175" t="s">
        <v>1025</v>
      </c>
      <c r="G369" s="173"/>
      <c r="H369" s="174"/>
      <c r="J369" s="173"/>
      <c r="K369" s="173"/>
      <c r="L369" s="176"/>
      <c r="M369" s="177"/>
      <c r="N369" s="173"/>
      <c r="O369" s="173"/>
      <c r="P369" s="173"/>
      <c r="Q369" s="173"/>
      <c r="R369" s="173"/>
      <c r="S369" s="173"/>
      <c r="T369" s="178"/>
      <c r="AT369" s="179" t="s">
        <v>699</v>
      </c>
      <c r="AU369" s="179" t="s">
        <v>707</v>
      </c>
      <c r="AV369" s="180" t="s">
        <v>575</v>
      </c>
      <c r="AW369" s="180" t="s">
        <v>649</v>
      </c>
      <c r="AX369" s="180" t="s">
        <v>625</v>
      </c>
      <c r="AY369" s="179" t="s">
        <v>688</v>
      </c>
    </row>
    <row r="370" spans="2:51" s="6" customFormat="1" ht="15.75" customHeight="1">
      <c r="B370" s="161"/>
      <c r="C370" s="162"/>
      <c r="D370" s="163" t="s">
        <v>699</v>
      </c>
      <c r="E370" s="164"/>
      <c r="F370" s="165" t="s">
        <v>1059</v>
      </c>
      <c r="G370" s="162"/>
      <c r="H370" s="166">
        <v>262</v>
      </c>
      <c r="J370" s="162"/>
      <c r="K370" s="162"/>
      <c r="L370" s="167"/>
      <c r="M370" s="168"/>
      <c r="N370" s="162"/>
      <c r="O370" s="162"/>
      <c r="P370" s="162"/>
      <c r="Q370" s="162"/>
      <c r="R370" s="162"/>
      <c r="S370" s="162"/>
      <c r="T370" s="169"/>
      <c r="AT370" s="170" t="s">
        <v>699</v>
      </c>
      <c r="AU370" s="170" t="s">
        <v>707</v>
      </c>
      <c r="AV370" s="171" t="s">
        <v>633</v>
      </c>
      <c r="AW370" s="171" t="s">
        <v>649</v>
      </c>
      <c r="AX370" s="171" t="s">
        <v>625</v>
      </c>
      <c r="AY370" s="170" t="s">
        <v>688</v>
      </c>
    </row>
    <row r="371" spans="2:51" s="6" customFormat="1" ht="15.75" customHeight="1">
      <c r="B371" s="172"/>
      <c r="C371" s="173"/>
      <c r="D371" s="163" t="s">
        <v>699</v>
      </c>
      <c r="E371" s="174"/>
      <c r="F371" s="175" t="s">
        <v>1040</v>
      </c>
      <c r="G371" s="173"/>
      <c r="H371" s="174"/>
      <c r="J371" s="173"/>
      <c r="K371" s="173"/>
      <c r="L371" s="176"/>
      <c r="M371" s="177"/>
      <c r="N371" s="173"/>
      <c r="O371" s="173"/>
      <c r="P371" s="173"/>
      <c r="Q371" s="173"/>
      <c r="R371" s="173"/>
      <c r="S371" s="173"/>
      <c r="T371" s="178"/>
      <c r="AT371" s="179" t="s">
        <v>699</v>
      </c>
      <c r="AU371" s="179" t="s">
        <v>707</v>
      </c>
      <c r="AV371" s="180" t="s">
        <v>575</v>
      </c>
      <c r="AW371" s="180" t="s">
        <v>649</v>
      </c>
      <c r="AX371" s="180" t="s">
        <v>625</v>
      </c>
      <c r="AY371" s="179" t="s">
        <v>688</v>
      </c>
    </row>
    <row r="372" spans="2:51" s="6" customFormat="1" ht="15.75" customHeight="1">
      <c r="B372" s="161"/>
      <c r="C372" s="162"/>
      <c r="D372" s="163" t="s">
        <v>699</v>
      </c>
      <c r="E372" s="164"/>
      <c r="F372" s="165" t="s">
        <v>1043</v>
      </c>
      <c r="G372" s="162"/>
      <c r="H372" s="166">
        <v>26.88</v>
      </c>
      <c r="J372" s="162"/>
      <c r="K372" s="162"/>
      <c r="L372" s="167"/>
      <c r="M372" s="168"/>
      <c r="N372" s="162"/>
      <c r="O372" s="162"/>
      <c r="P372" s="162"/>
      <c r="Q372" s="162"/>
      <c r="R372" s="162"/>
      <c r="S372" s="162"/>
      <c r="T372" s="169"/>
      <c r="AT372" s="170" t="s">
        <v>699</v>
      </c>
      <c r="AU372" s="170" t="s">
        <v>707</v>
      </c>
      <c r="AV372" s="171" t="s">
        <v>633</v>
      </c>
      <c r="AW372" s="171" t="s">
        <v>649</v>
      </c>
      <c r="AX372" s="171" t="s">
        <v>625</v>
      </c>
      <c r="AY372" s="170" t="s">
        <v>688</v>
      </c>
    </row>
    <row r="373" spans="2:51" s="6" customFormat="1" ht="15.75" customHeight="1">
      <c r="B373" s="172"/>
      <c r="C373" s="173"/>
      <c r="D373" s="163" t="s">
        <v>699</v>
      </c>
      <c r="E373" s="174"/>
      <c r="F373" s="175" t="s">
        <v>1027</v>
      </c>
      <c r="G373" s="173"/>
      <c r="H373" s="174"/>
      <c r="J373" s="173"/>
      <c r="K373" s="173"/>
      <c r="L373" s="176"/>
      <c r="M373" s="177"/>
      <c r="N373" s="173"/>
      <c r="O373" s="173"/>
      <c r="P373" s="173"/>
      <c r="Q373" s="173"/>
      <c r="R373" s="173"/>
      <c r="S373" s="173"/>
      <c r="T373" s="178"/>
      <c r="AT373" s="179" t="s">
        <v>699</v>
      </c>
      <c r="AU373" s="179" t="s">
        <v>707</v>
      </c>
      <c r="AV373" s="180" t="s">
        <v>575</v>
      </c>
      <c r="AW373" s="180" t="s">
        <v>649</v>
      </c>
      <c r="AX373" s="180" t="s">
        <v>625</v>
      </c>
      <c r="AY373" s="179" t="s">
        <v>688</v>
      </c>
    </row>
    <row r="374" spans="2:51" s="6" customFormat="1" ht="15.75" customHeight="1">
      <c r="B374" s="161"/>
      <c r="C374" s="162"/>
      <c r="D374" s="163" t="s">
        <v>699</v>
      </c>
      <c r="E374" s="164"/>
      <c r="F374" s="165" t="s">
        <v>1060</v>
      </c>
      <c r="G374" s="162"/>
      <c r="H374" s="166">
        <v>454</v>
      </c>
      <c r="J374" s="162"/>
      <c r="K374" s="162"/>
      <c r="L374" s="167"/>
      <c r="M374" s="168"/>
      <c r="N374" s="162"/>
      <c r="O374" s="162"/>
      <c r="P374" s="162"/>
      <c r="Q374" s="162"/>
      <c r="R374" s="162"/>
      <c r="S374" s="162"/>
      <c r="T374" s="169"/>
      <c r="AT374" s="170" t="s">
        <v>699</v>
      </c>
      <c r="AU374" s="170" t="s">
        <v>707</v>
      </c>
      <c r="AV374" s="171" t="s">
        <v>633</v>
      </c>
      <c r="AW374" s="171" t="s">
        <v>649</v>
      </c>
      <c r="AX374" s="171" t="s">
        <v>625</v>
      </c>
      <c r="AY374" s="170" t="s">
        <v>688</v>
      </c>
    </row>
    <row r="375" spans="2:51" s="6" customFormat="1" ht="15.75" customHeight="1">
      <c r="B375" s="172"/>
      <c r="C375" s="173"/>
      <c r="D375" s="163" t="s">
        <v>699</v>
      </c>
      <c r="E375" s="174"/>
      <c r="F375" s="175" t="s">
        <v>1040</v>
      </c>
      <c r="G375" s="173"/>
      <c r="H375" s="174"/>
      <c r="J375" s="173"/>
      <c r="K375" s="173"/>
      <c r="L375" s="176"/>
      <c r="M375" s="177"/>
      <c r="N375" s="173"/>
      <c r="O375" s="173"/>
      <c r="P375" s="173"/>
      <c r="Q375" s="173"/>
      <c r="R375" s="173"/>
      <c r="S375" s="173"/>
      <c r="T375" s="178"/>
      <c r="AT375" s="179" t="s">
        <v>699</v>
      </c>
      <c r="AU375" s="179" t="s">
        <v>707</v>
      </c>
      <c r="AV375" s="180" t="s">
        <v>575</v>
      </c>
      <c r="AW375" s="180" t="s">
        <v>649</v>
      </c>
      <c r="AX375" s="180" t="s">
        <v>625</v>
      </c>
      <c r="AY375" s="179" t="s">
        <v>688</v>
      </c>
    </row>
    <row r="376" spans="2:51" s="6" customFormat="1" ht="15.75" customHeight="1">
      <c r="B376" s="161"/>
      <c r="C376" s="162"/>
      <c r="D376" s="163" t="s">
        <v>699</v>
      </c>
      <c r="E376" s="164"/>
      <c r="F376" s="165" t="s">
        <v>1045</v>
      </c>
      <c r="G376" s="162"/>
      <c r="H376" s="166">
        <v>46.04</v>
      </c>
      <c r="J376" s="162"/>
      <c r="K376" s="162"/>
      <c r="L376" s="167"/>
      <c r="M376" s="168"/>
      <c r="N376" s="162"/>
      <c r="O376" s="162"/>
      <c r="P376" s="162"/>
      <c r="Q376" s="162"/>
      <c r="R376" s="162"/>
      <c r="S376" s="162"/>
      <c r="T376" s="169"/>
      <c r="AT376" s="170" t="s">
        <v>699</v>
      </c>
      <c r="AU376" s="170" t="s">
        <v>707</v>
      </c>
      <c r="AV376" s="171" t="s">
        <v>633</v>
      </c>
      <c r="AW376" s="171" t="s">
        <v>649</v>
      </c>
      <c r="AX376" s="171" t="s">
        <v>625</v>
      </c>
      <c r="AY376" s="170" t="s">
        <v>688</v>
      </c>
    </row>
    <row r="377" spans="2:51" s="6" customFormat="1" ht="15.75" customHeight="1">
      <c r="B377" s="172"/>
      <c r="C377" s="173"/>
      <c r="D377" s="163" t="s">
        <v>699</v>
      </c>
      <c r="E377" s="174"/>
      <c r="F377" s="175" t="s">
        <v>1046</v>
      </c>
      <c r="G377" s="173"/>
      <c r="H377" s="174"/>
      <c r="J377" s="173"/>
      <c r="K377" s="173"/>
      <c r="L377" s="176"/>
      <c r="M377" s="177"/>
      <c r="N377" s="173"/>
      <c r="O377" s="173"/>
      <c r="P377" s="173"/>
      <c r="Q377" s="173"/>
      <c r="R377" s="173"/>
      <c r="S377" s="173"/>
      <c r="T377" s="178"/>
      <c r="AT377" s="179" t="s">
        <v>699</v>
      </c>
      <c r="AU377" s="179" t="s">
        <v>707</v>
      </c>
      <c r="AV377" s="180" t="s">
        <v>575</v>
      </c>
      <c r="AW377" s="180" t="s">
        <v>649</v>
      </c>
      <c r="AX377" s="180" t="s">
        <v>625</v>
      </c>
      <c r="AY377" s="179" t="s">
        <v>688</v>
      </c>
    </row>
    <row r="378" spans="2:51" s="6" customFormat="1" ht="15.75" customHeight="1">
      <c r="B378" s="161"/>
      <c r="C378" s="162"/>
      <c r="D378" s="163" t="s">
        <v>699</v>
      </c>
      <c r="E378" s="164"/>
      <c r="F378" s="165" t="s">
        <v>1061</v>
      </c>
      <c r="G378" s="162"/>
      <c r="H378" s="166">
        <v>311</v>
      </c>
      <c r="J378" s="162"/>
      <c r="K378" s="162"/>
      <c r="L378" s="167"/>
      <c r="M378" s="168"/>
      <c r="N378" s="162"/>
      <c r="O378" s="162"/>
      <c r="P378" s="162"/>
      <c r="Q378" s="162"/>
      <c r="R378" s="162"/>
      <c r="S378" s="162"/>
      <c r="T378" s="169"/>
      <c r="AT378" s="170" t="s">
        <v>699</v>
      </c>
      <c r="AU378" s="170" t="s">
        <v>707</v>
      </c>
      <c r="AV378" s="171" t="s">
        <v>633</v>
      </c>
      <c r="AW378" s="171" t="s">
        <v>649</v>
      </c>
      <c r="AX378" s="171" t="s">
        <v>625</v>
      </c>
      <c r="AY378" s="170" t="s">
        <v>688</v>
      </c>
    </row>
    <row r="379" spans="2:51" s="6" customFormat="1" ht="15.75" customHeight="1">
      <c r="B379" s="161"/>
      <c r="C379" s="162"/>
      <c r="D379" s="163" t="s">
        <v>699</v>
      </c>
      <c r="E379" s="164"/>
      <c r="F379" s="165" t="s">
        <v>1048</v>
      </c>
      <c r="G379" s="162"/>
      <c r="H379" s="166">
        <v>154.97892</v>
      </c>
      <c r="J379" s="162"/>
      <c r="K379" s="162"/>
      <c r="L379" s="167"/>
      <c r="M379" s="168"/>
      <c r="N379" s="162"/>
      <c r="O379" s="162"/>
      <c r="P379" s="162"/>
      <c r="Q379" s="162"/>
      <c r="R379" s="162"/>
      <c r="S379" s="162"/>
      <c r="T379" s="169"/>
      <c r="AT379" s="170" t="s">
        <v>699</v>
      </c>
      <c r="AU379" s="170" t="s">
        <v>707</v>
      </c>
      <c r="AV379" s="171" t="s">
        <v>633</v>
      </c>
      <c r="AW379" s="171" t="s">
        <v>649</v>
      </c>
      <c r="AX379" s="171" t="s">
        <v>625</v>
      </c>
      <c r="AY379" s="170" t="s">
        <v>688</v>
      </c>
    </row>
    <row r="380" spans="2:51" s="6" customFormat="1" ht="15.75" customHeight="1">
      <c r="B380" s="161"/>
      <c r="C380" s="162"/>
      <c r="D380" s="163" t="s">
        <v>699</v>
      </c>
      <c r="E380" s="164"/>
      <c r="F380" s="165" t="s">
        <v>1062</v>
      </c>
      <c r="G380" s="162"/>
      <c r="H380" s="166">
        <v>24</v>
      </c>
      <c r="J380" s="162"/>
      <c r="K380" s="162"/>
      <c r="L380" s="167"/>
      <c r="M380" s="168"/>
      <c r="N380" s="162"/>
      <c r="O380" s="162"/>
      <c r="P380" s="162"/>
      <c r="Q380" s="162"/>
      <c r="R380" s="162"/>
      <c r="S380" s="162"/>
      <c r="T380" s="169"/>
      <c r="AT380" s="170" t="s">
        <v>699</v>
      </c>
      <c r="AU380" s="170" t="s">
        <v>707</v>
      </c>
      <c r="AV380" s="171" t="s">
        <v>633</v>
      </c>
      <c r="AW380" s="171" t="s">
        <v>649</v>
      </c>
      <c r="AX380" s="171" t="s">
        <v>625</v>
      </c>
      <c r="AY380" s="170" t="s">
        <v>688</v>
      </c>
    </row>
    <row r="381" spans="2:51" s="6" customFormat="1" ht="15.75" customHeight="1">
      <c r="B381" s="172"/>
      <c r="C381" s="173"/>
      <c r="D381" s="163" t="s">
        <v>699</v>
      </c>
      <c r="E381" s="174"/>
      <c r="F381" s="175" t="s">
        <v>1040</v>
      </c>
      <c r="G381" s="173"/>
      <c r="H381" s="174"/>
      <c r="J381" s="173"/>
      <c r="K381" s="173"/>
      <c r="L381" s="176"/>
      <c r="M381" s="177"/>
      <c r="N381" s="173"/>
      <c r="O381" s="173"/>
      <c r="P381" s="173"/>
      <c r="Q381" s="173"/>
      <c r="R381" s="173"/>
      <c r="S381" s="173"/>
      <c r="T381" s="178"/>
      <c r="AT381" s="179" t="s">
        <v>699</v>
      </c>
      <c r="AU381" s="179" t="s">
        <v>707</v>
      </c>
      <c r="AV381" s="180" t="s">
        <v>575</v>
      </c>
      <c r="AW381" s="180" t="s">
        <v>649</v>
      </c>
      <c r="AX381" s="180" t="s">
        <v>625</v>
      </c>
      <c r="AY381" s="179" t="s">
        <v>688</v>
      </c>
    </row>
    <row r="382" spans="2:51" s="6" customFormat="1" ht="15.75" customHeight="1">
      <c r="B382" s="161"/>
      <c r="C382" s="162"/>
      <c r="D382" s="163" t="s">
        <v>699</v>
      </c>
      <c r="E382" s="164"/>
      <c r="F382" s="165" t="s">
        <v>1050</v>
      </c>
      <c r="G382" s="162"/>
      <c r="H382" s="166">
        <v>24.72</v>
      </c>
      <c r="J382" s="162"/>
      <c r="K382" s="162"/>
      <c r="L382" s="167"/>
      <c r="M382" s="168"/>
      <c r="N382" s="162"/>
      <c r="O382" s="162"/>
      <c r="P382" s="162"/>
      <c r="Q382" s="162"/>
      <c r="R382" s="162"/>
      <c r="S382" s="162"/>
      <c r="T382" s="169"/>
      <c r="AT382" s="170" t="s">
        <v>699</v>
      </c>
      <c r="AU382" s="170" t="s">
        <v>707</v>
      </c>
      <c r="AV382" s="171" t="s">
        <v>633</v>
      </c>
      <c r="AW382" s="171" t="s">
        <v>649</v>
      </c>
      <c r="AX382" s="171" t="s">
        <v>625</v>
      </c>
      <c r="AY382" s="170" t="s">
        <v>688</v>
      </c>
    </row>
    <row r="383" spans="2:51" s="6" customFormat="1" ht="15.75" customHeight="1">
      <c r="B383" s="172"/>
      <c r="C383" s="173"/>
      <c r="D383" s="163" t="s">
        <v>699</v>
      </c>
      <c r="E383" s="174"/>
      <c r="F383" s="175" t="s">
        <v>1031</v>
      </c>
      <c r="G383" s="173"/>
      <c r="H383" s="174"/>
      <c r="J383" s="173"/>
      <c r="K383" s="173"/>
      <c r="L383" s="176"/>
      <c r="M383" s="177"/>
      <c r="N383" s="173"/>
      <c r="O383" s="173"/>
      <c r="P383" s="173"/>
      <c r="Q383" s="173"/>
      <c r="R383" s="173"/>
      <c r="S383" s="173"/>
      <c r="T383" s="178"/>
      <c r="AT383" s="179" t="s">
        <v>699</v>
      </c>
      <c r="AU383" s="179" t="s">
        <v>707</v>
      </c>
      <c r="AV383" s="180" t="s">
        <v>575</v>
      </c>
      <c r="AW383" s="180" t="s">
        <v>649</v>
      </c>
      <c r="AX383" s="180" t="s">
        <v>625</v>
      </c>
      <c r="AY383" s="179" t="s">
        <v>688</v>
      </c>
    </row>
    <row r="384" spans="2:51" s="6" customFormat="1" ht="15.75" customHeight="1">
      <c r="B384" s="161"/>
      <c r="C384" s="162"/>
      <c r="D384" s="163" t="s">
        <v>699</v>
      </c>
      <c r="E384" s="164"/>
      <c r="F384" s="165" t="s">
        <v>1051</v>
      </c>
      <c r="G384" s="162"/>
      <c r="H384" s="166">
        <v>13.44</v>
      </c>
      <c r="J384" s="162"/>
      <c r="K384" s="162"/>
      <c r="L384" s="167"/>
      <c r="M384" s="168"/>
      <c r="N384" s="162"/>
      <c r="O384" s="162"/>
      <c r="P384" s="162"/>
      <c r="Q384" s="162"/>
      <c r="R384" s="162"/>
      <c r="S384" s="162"/>
      <c r="T384" s="169"/>
      <c r="AT384" s="170" t="s">
        <v>699</v>
      </c>
      <c r="AU384" s="170" t="s">
        <v>707</v>
      </c>
      <c r="AV384" s="171" t="s">
        <v>633</v>
      </c>
      <c r="AW384" s="171" t="s">
        <v>649</v>
      </c>
      <c r="AX384" s="171" t="s">
        <v>625</v>
      </c>
      <c r="AY384" s="170" t="s">
        <v>688</v>
      </c>
    </row>
    <row r="385" spans="2:65" s="6" customFormat="1" ht="15.75" customHeight="1">
      <c r="B385" s="23"/>
      <c r="C385" s="147" t="s">
        <v>1063</v>
      </c>
      <c r="D385" s="147" t="s">
        <v>690</v>
      </c>
      <c r="E385" s="148" t="s">
        <v>1064</v>
      </c>
      <c r="F385" s="149" t="s">
        <v>1065</v>
      </c>
      <c r="G385" s="150" t="s">
        <v>693</v>
      </c>
      <c r="H385" s="151">
        <v>1625.299</v>
      </c>
      <c r="I385" s="152"/>
      <c r="J385" s="153">
        <f>ROUND($I$385*$H$385,2)</f>
        <v>0</v>
      </c>
      <c r="K385" s="149"/>
      <c r="L385" s="43"/>
      <c r="M385" s="154"/>
      <c r="N385" s="155" t="s">
        <v>596</v>
      </c>
      <c r="O385" s="24"/>
      <c r="P385" s="24"/>
      <c r="Q385" s="156">
        <v>0</v>
      </c>
      <c r="R385" s="156">
        <f>$Q$385*$H$385</f>
        <v>0</v>
      </c>
      <c r="S385" s="156">
        <v>0</v>
      </c>
      <c r="T385" s="157">
        <f>$S$385*$H$385</f>
        <v>0</v>
      </c>
      <c r="AR385" s="89" t="s">
        <v>695</v>
      </c>
      <c r="AT385" s="89" t="s">
        <v>690</v>
      </c>
      <c r="AU385" s="89" t="s">
        <v>707</v>
      </c>
      <c r="AY385" s="6" t="s">
        <v>688</v>
      </c>
      <c r="BE385" s="158">
        <f>IF($N$385="základní",$J$385,0)</f>
        <v>0</v>
      </c>
      <c r="BF385" s="158">
        <f>IF($N$385="snížená",$J$385,0)</f>
        <v>0</v>
      </c>
      <c r="BG385" s="158">
        <f>IF($N$385="zákl. přenesená",$J$385,0)</f>
        <v>0</v>
      </c>
      <c r="BH385" s="158">
        <f>IF($N$385="sníž. přenesená",$J$385,0)</f>
        <v>0</v>
      </c>
      <c r="BI385" s="158">
        <f>IF($N$385="nulová",$J$385,0)</f>
        <v>0</v>
      </c>
      <c r="BJ385" s="89" t="s">
        <v>575</v>
      </c>
      <c r="BK385" s="158">
        <f>ROUND($I$385*$H$385,2)</f>
        <v>0</v>
      </c>
      <c r="BL385" s="89" t="s">
        <v>695</v>
      </c>
      <c r="BM385" s="89" t="s">
        <v>1066</v>
      </c>
    </row>
    <row r="386" spans="2:47" s="6" customFormat="1" ht="16.5" customHeight="1">
      <c r="B386" s="23"/>
      <c r="C386" s="24"/>
      <c r="D386" s="159" t="s">
        <v>697</v>
      </c>
      <c r="E386" s="24"/>
      <c r="F386" s="160" t="s">
        <v>1067</v>
      </c>
      <c r="G386" s="24"/>
      <c r="H386" s="24"/>
      <c r="J386" s="24"/>
      <c r="K386" s="24"/>
      <c r="L386" s="43"/>
      <c r="M386" s="56"/>
      <c r="N386" s="24"/>
      <c r="O386" s="24"/>
      <c r="P386" s="24"/>
      <c r="Q386" s="24"/>
      <c r="R386" s="24"/>
      <c r="S386" s="24"/>
      <c r="T386" s="57"/>
      <c r="AT386" s="6" t="s">
        <v>697</v>
      </c>
      <c r="AU386" s="6" t="s">
        <v>707</v>
      </c>
    </row>
    <row r="387" spans="2:65" s="6" customFormat="1" ht="15.75" customHeight="1">
      <c r="B387" s="23"/>
      <c r="C387" s="147" t="s">
        <v>1068</v>
      </c>
      <c r="D387" s="147" t="s">
        <v>690</v>
      </c>
      <c r="E387" s="148" t="s">
        <v>1069</v>
      </c>
      <c r="F387" s="149" t="s">
        <v>1070</v>
      </c>
      <c r="G387" s="150" t="s">
        <v>693</v>
      </c>
      <c r="H387" s="151">
        <v>487.59</v>
      </c>
      <c r="I387" s="152"/>
      <c r="J387" s="153">
        <f>ROUND($I$387*$H$387,2)</f>
        <v>0</v>
      </c>
      <c r="K387" s="149" t="s">
        <v>704</v>
      </c>
      <c r="L387" s="43"/>
      <c r="M387" s="154"/>
      <c r="N387" s="155" t="s">
        <v>596</v>
      </c>
      <c r="O387" s="24"/>
      <c r="P387" s="24"/>
      <c r="Q387" s="156">
        <v>0</v>
      </c>
      <c r="R387" s="156">
        <f>$Q$387*$H$387</f>
        <v>0</v>
      </c>
      <c r="S387" s="156">
        <v>0</v>
      </c>
      <c r="T387" s="157">
        <f>$S$387*$H$387</f>
        <v>0</v>
      </c>
      <c r="AR387" s="89" t="s">
        <v>695</v>
      </c>
      <c r="AT387" s="89" t="s">
        <v>690</v>
      </c>
      <c r="AU387" s="89" t="s">
        <v>707</v>
      </c>
      <c r="AY387" s="6" t="s">
        <v>688</v>
      </c>
      <c r="BE387" s="158">
        <f>IF($N$387="základní",$J$387,0)</f>
        <v>0</v>
      </c>
      <c r="BF387" s="158">
        <f>IF($N$387="snížená",$J$387,0)</f>
        <v>0</v>
      </c>
      <c r="BG387" s="158">
        <f>IF($N$387="zákl. přenesená",$J$387,0)</f>
        <v>0</v>
      </c>
      <c r="BH387" s="158">
        <f>IF($N$387="sníž. přenesená",$J$387,0)</f>
        <v>0</v>
      </c>
      <c r="BI387" s="158">
        <f>IF($N$387="nulová",$J$387,0)</f>
        <v>0</v>
      </c>
      <c r="BJ387" s="89" t="s">
        <v>575</v>
      </c>
      <c r="BK387" s="158">
        <f>ROUND($I$387*$H$387,2)</f>
        <v>0</v>
      </c>
      <c r="BL387" s="89" t="s">
        <v>695</v>
      </c>
      <c r="BM387" s="89" t="s">
        <v>1071</v>
      </c>
    </row>
    <row r="388" spans="2:47" s="6" customFormat="1" ht="16.5" customHeight="1">
      <c r="B388" s="23"/>
      <c r="C388" s="24"/>
      <c r="D388" s="159" t="s">
        <v>697</v>
      </c>
      <c r="E388" s="24"/>
      <c r="F388" s="160" t="s">
        <v>1070</v>
      </c>
      <c r="G388" s="24"/>
      <c r="H388" s="24"/>
      <c r="J388" s="24"/>
      <c r="K388" s="24"/>
      <c r="L388" s="43"/>
      <c r="M388" s="56"/>
      <c r="N388" s="24"/>
      <c r="O388" s="24"/>
      <c r="P388" s="24"/>
      <c r="Q388" s="24"/>
      <c r="R388" s="24"/>
      <c r="S388" s="24"/>
      <c r="T388" s="57"/>
      <c r="AT388" s="6" t="s">
        <v>697</v>
      </c>
      <c r="AU388" s="6" t="s">
        <v>707</v>
      </c>
    </row>
    <row r="389" spans="2:51" s="6" customFormat="1" ht="15.75" customHeight="1">
      <c r="B389" s="172"/>
      <c r="C389" s="173"/>
      <c r="D389" s="163" t="s">
        <v>699</v>
      </c>
      <c r="E389" s="174"/>
      <c r="F389" s="175" t="s">
        <v>1072</v>
      </c>
      <c r="G389" s="173"/>
      <c r="H389" s="174"/>
      <c r="J389" s="173"/>
      <c r="K389" s="173"/>
      <c r="L389" s="176"/>
      <c r="M389" s="177"/>
      <c r="N389" s="173"/>
      <c r="O389" s="173"/>
      <c r="P389" s="173"/>
      <c r="Q389" s="173"/>
      <c r="R389" s="173"/>
      <c r="S389" s="173"/>
      <c r="T389" s="178"/>
      <c r="AT389" s="179" t="s">
        <v>699</v>
      </c>
      <c r="AU389" s="179" t="s">
        <v>707</v>
      </c>
      <c r="AV389" s="180" t="s">
        <v>575</v>
      </c>
      <c r="AW389" s="180" t="s">
        <v>649</v>
      </c>
      <c r="AX389" s="180" t="s">
        <v>625</v>
      </c>
      <c r="AY389" s="179" t="s">
        <v>688</v>
      </c>
    </row>
    <row r="390" spans="2:51" s="6" customFormat="1" ht="15.75" customHeight="1">
      <c r="B390" s="161"/>
      <c r="C390" s="162"/>
      <c r="D390" s="163" t="s">
        <v>699</v>
      </c>
      <c r="E390" s="164"/>
      <c r="F390" s="165" t="s">
        <v>1073</v>
      </c>
      <c r="G390" s="162"/>
      <c r="H390" s="166">
        <v>487.5897</v>
      </c>
      <c r="J390" s="162"/>
      <c r="K390" s="162"/>
      <c r="L390" s="167"/>
      <c r="M390" s="168"/>
      <c r="N390" s="162"/>
      <c r="O390" s="162"/>
      <c r="P390" s="162"/>
      <c r="Q390" s="162"/>
      <c r="R390" s="162"/>
      <c r="S390" s="162"/>
      <c r="T390" s="169"/>
      <c r="AT390" s="170" t="s">
        <v>699</v>
      </c>
      <c r="AU390" s="170" t="s">
        <v>707</v>
      </c>
      <c r="AV390" s="171" t="s">
        <v>633</v>
      </c>
      <c r="AW390" s="171" t="s">
        <v>649</v>
      </c>
      <c r="AX390" s="171" t="s">
        <v>625</v>
      </c>
      <c r="AY390" s="170" t="s">
        <v>688</v>
      </c>
    </row>
    <row r="391" spans="2:65" s="6" customFormat="1" ht="15.75" customHeight="1">
      <c r="B391" s="23"/>
      <c r="C391" s="147" t="s">
        <v>1074</v>
      </c>
      <c r="D391" s="147" t="s">
        <v>690</v>
      </c>
      <c r="E391" s="148" t="s">
        <v>1075</v>
      </c>
      <c r="F391" s="149" t="s">
        <v>1076</v>
      </c>
      <c r="G391" s="150" t="s">
        <v>693</v>
      </c>
      <c r="H391" s="151">
        <v>1891.099</v>
      </c>
      <c r="I391" s="152"/>
      <c r="J391" s="153">
        <f>ROUND($I$391*$H$391,2)</f>
        <v>0</v>
      </c>
      <c r="K391" s="149" t="s">
        <v>704</v>
      </c>
      <c r="L391" s="43"/>
      <c r="M391" s="154"/>
      <c r="N391" s="155" t="s">
        <v>596</v>
      </c>
      <c r="O391" s="24"/>
      <c r="P391" s="24"/>
      <c r="Q391" s="156">
        <v>0.00047</v>
      </c>
      <c r="R391" s="156">
        <f>$Q$391*$H$391</f>
        <v>0.8888165299999999</v>
      </c>
      <c r="S391" s="156">
        <v>0</v>
      </c>
      <c r="T391" s="157">
        <f>$S$391*$H$391</f>
        <v>0</v>
      </c>
      <c r="AR391" s="89" t="s">
        <v>695</v>
      </c>
      <c r="AT391" s="89" t="s">
        <v>690</v>
      </c>
      <c r="AU391" s="89" t="s">
        <v>707</v>
      </c>
      <c r="AY391" s="6" t="s">
        <v>688</v>
      </c>
      <c r="BE391" s="158">
        <f>IF($N$391="základní",$J$391,0)</f>
        <v>0</v>
      </c>
      <c r="BF391" s="158">
        <f>IF($N$391="snížená",$J$391,0)</f>
        <v>0</v>
      </c>
      <c r="BG391" s="158">
        <f>IF($N$391="zákl. přenesená",$J$391,0)</f>
        <v>0</v>
      </c>
      <c r="BH391" s="158">
        <f>IF($N$391="sníž. přenesená",$J$391,0)</f>
        <v>0</v>
      </c>
      <c r="BI391" s="158">
        <f>IF($N$391="nulová",$J$391,0)</f>
        <v>0</v>
      </c>
      <c r="BJ391" s="89" t="s">
        <v>575</v>
      </c>
      <c r="BK391" s="158">
        <f>ROUND($I$391*$H$391,2)</f>
        <v>0</v>
      </c>
      <c r="BL391" s="89" t="s">
        <v>695</v>
      </c>
      <c r="BM391" s="89" t="s">
        <v>1077</v>
      </c>
    </row>
    <row r="392" spans="2:47" s="6" customFormat="1" ht="16.5" customHeight="1">
      <c r="B392" s="23"/>
      <c r="C392" s="24"/>
      <c r="D392" s="159" t="s">
        <v>697</v>
      </c>
      <c r="E392" s="24"/>
      <c r="F392" s="160" t="s">
        <v>1078</v>
      </c>
      <c r="G392" s="24"/>
      <c r="H392" s="24"/>
      <c r="J392" s="24"/>
      <c r="K392" s="24"/>
      <c r="L392" s="43"/>
      <c r="M392" s="56"/>
      <c r="N392" s="24"/>
      <c r="O392" s="24"/>
      <c r="P392" s="24"/>
      <c r="Q392" s="24"/>
      <c r="R392" s="24"/>
      <c r="S392" s="24"/>
      <c r="T392" s="57"/>
      <c r="AT392" s="6" t="s">
        <v>697</v>
      </c>
      <c r="AU392" s="6" t="s">
        <v>707</v>
      </c>
    </row>
    <row r="393" spans="2:51" s="6" customFormat="1" ht="15.75" customHeight="1">
      <c r="B393" s="161"/>
      <c r="C393" s="162"/>
      <c r="D393" s="163" t="s">
        <v>699</v>
      </c>
      <c r="E393" s="164"/>
      <c r="F393" s="165" t="s">
        <v>1079</v>
      </c>
      <c r="G393" s="162"/>
      <c r="H393" s="166">
        <v>1891.099</v>
      </c>
      <c r="J393" s="162"/>
      <c r="K393" s="162"/>
      <c r="L393" s="167"/>
      <c r="M393" s="168"/>
      <c r="N393" s="162"/>
      <c r="O393" s="162"/>
      <c r="P393" s="162"/>
      <c r="Q393" s="162"/>
      <c r="R393" s="162"/>
      <c r="S393" s="162"/>
      <c r="T393" s="169"/>
      <c r="AT393" s="170" t="s">
        <v>699</v>
      </c>
      <c r="AU393" s="170" t="s">
        <v>707</v>
      </c>
      <c r="AV393" s="171" t="s">
        <v>633</v>
      </c>
      <c r="AW393" s="171" t="s">
        <v>625</v>
      </c>
      <c r="AX393" s="171" t="s">
        <v>625</v>
      </c>
      <c r="AY393" s="170" t="s">
        <v>688</v>
      </c>
    </row>
    <row r="394" spans="2:65" s="6" customFormat="1" ht="15.75" customHeight="1">
      <c r="B394" s="23"/>
      <c r="C394" s="147" t="s">
        <v>1080</v>
      </c>
      <c r="D394" s="147" t="s">
        <v>690</v>
      </c>
      <c r="E394" s="148" t="s">
        <v>1081</v>
      </c>
      <c r="F394" s="149" t="s">
        <v>1082</v>
      </c>
      <c r="G394" s="150" t="s">
        <v>693</v>
      </c>
      <c r="H394" s="151">
        <v>1891.099</v>
      </c>
      <c r="I394" s="152"/>
      <c r="J394" s="153">
        <f>ROUND($I$394*$H$394,2)</f>
        <v>0</v>
      </c>
      <c r="K394" s="149"/>
      <c r="L394" s="43"/>
      <c r="M394" s="154"/>
      <c r="N394" s="155" t="s">
        <v>596</v>
      </c>
      <c r="O394" s="24"/>
      <c r="P394" s="24"/>
      <c r="Q394" s="156">
        <v>0.00588</v>
      </c>
      <c r="R394" s="156">
        <f>$Q$394*$H$394</f>
        <v>11.11966212</v>
      </c>
      <c r="S394" s="156">
        <v>0</v>
      </c>
      <c r="T394" s="157">
        <f>$S$394*$H$394</f>
        <v>0</v>
      </c>
      <c r="AR394" s="89" t="s">
        <v>695</v>
      </c>
      <c r="AT394" s="89" t="s">
        <v>690</v>
      </c>
      <c r="AU394" s="89" t="s">
        <v>707</v>
      </c>
      <c r="AY394" s="6" t="s">
        <v>688</v>
      </c>
      <c r="BE394" s="158">
        <f>IF($N$394="základní",$J$394,0)</f>
        <v>0</v>
      </c>
      <c r="BF394" s="158">
        <f>IF($N$394="snížená",$J$394,0)</f>
        <v>0</v>
      </c>
      <c r="BG394" s="158">
        <f>IF($N$394="zákl. přenesená",$J$394,0)</f>
        <v>0</v>
      </c>
      <c r="BH394" s="158">
        <f>IF($N$394="sníž. přenesená",$J$394,0)</f>
        <v>0</v>
      </c>
      <c r="BI394" s="158">
        <f>IF($N$394="nulová",$J$394,0)</f>
        <v>0</v>
      </c>
      <c r="BJ394" s="89" t="s">
        <v>575</v>
      </c>
      <c r="BK394" s="158">
        <f>ROUND($I$394*$H$394,2)</f>
        <v>0</v>
      </c>
      <c r="BL394" s="89" t="s">
        <v>695</v>
      </c>
      <c r="BM394" s="89" t="s">
        <v>1083</v>
      </c>
    </row>
    <row r="395" spans="2:65" s="6" customFormat="1" ht="27" customHeight="1">
      <c r="B395" s="23"/>
      <c r="C395" s="150" t="s">
        <v>1084</v>
      </c>
      <c r="D395" s="150" t="s">
        <v>690</v>
      </c>
      <c r="E395" s="148" t="s">
        <v>1085</v>
      </c>
      <c r="F395" s="149" t="s">
        <v>1086</v>
      </c>
      <c r="G395" s="150" t="s">
        <v>1087</v>
      </c>
      <c r="H395" s="151">
        <v>1</v>
      </c>
      <c r="I395" s="152"/>
      <c r="J395" s="153">
        <f>ROUND($I$395*$H$395,2)</f>
        <v>0</v>
      </c>
      <c r="K395" s="149"/>
      <c r="L395" s="43"/>
      <c r="M395" s="154"/>
      <c r="N395" s="155" t="s">
        <v>596</v>
      </c>
      <c r="O395" s="24"/>
      <c r="P395" s="24"/>
      <c r="Q395" s="156">
        <v>0</v>
      </c>
      <c r="R395" s="156">
        <f>$Q$395*$H$395</f>
        <v>0</v>
      </c>
      <c r="S395" s="156">
        <v>0</v>
      </c>
      <c r="T395" s="157">
        <f>$S$395*$H$395</f>
        <v>0</v>
      </c>
      <c r="AR395" s="89" t="s">
        <v>695</v>
      </c>
      <c r="AT395" s="89" t="s">
        <v>690</v>
      </c>
      <c r="AU395" s="89" t="s">
        <v>707</v>
      </c>
      <c r="AY395" s="89" t="s">
        <v>688</v>
      </c>
      <c r="BE395" s="158">
        <f>IF($N$395="základní",$J$395,0)</f>
        <v>0</v>
      </c>
      <c r="BF395" s="158">
        <f>IF($N$395="snížená",$J$395,0)</f>
        <v>0</v>
      </c>
      <c r="BG395" s="158">
        <f>IF($N$395="zákl. přenesená",$J$395,0)</f>
        <v>0</v>
      </c>
      <c r="BH395" s="158">
        <f>IF($N$395="sníž. přenesená",$J$395,0)</f>
        <v>0</v>
      </c>
      <c r="BI395" s="158">
        <f>IF($N$395="nulová",$J$395,0)</f>
        <v>0</v>
      </c>
      <c r="BJ395" s="89" t="s">
        <v>575</v>
      </c>
      <c r="BK395" s="158">
        <f>ROUND($I$395*$H$395,2)</f>
        <v>0</v>
      </c>
      <c r="BL395" s="89" t="s">
        <v>695</v>
      </c>
      <c r="BM395" s="89" t="s">
        <v>1088</v>
      </c>
    </row>
    <row r="396" spans="2:63" s="133" customFormat="1" ht="23.25" customHeight="1">
      <c r="B396" s="134"/>
      <c r="C396" s="135"/>
      <c r="D396" s="136" t="s">
        <v>624</v>
      </c>
      <c r="E396" s="145" t="s">
        <v>1089</v>
      </c>
      <c r="F396" s="145" t="s">
        <v>1090</v>
      </c>
      <c r="G396" s="135"/>
      <c r="H396" s="135"/>
      <c r="J396" s="146">
        <f>$BK$396</f>
        <v>0</v>
      </c>
      <c r="K396" s="135"/>
      <c r="L396" s="139"/>
      <c r="M396" s="140"/>
      <c r="N396" s="135"/>
      <c r="O396" s="135"/>
      <c r="P396" s="141">
        <f>SUM($P$397:$P$404)</f>
        <v>0</v>
      </c>
      <c r="Q396" s="135"/>
      <c r="R396" s="141">
        <f>SUM($R$397:$R$404)</f>
        <v>6.08637</v>
      </c>
      <c r="S396" s="135"/>
      <c r="T396" s="142">
        <f>SUM($T$397:$T$404)</f>
        <v>0</v>
      </c>
      <c r="AR396" s="143" t="s">
        <v>575</v>
      </c>
      <c r="AT396" s="143" t="s">
        <v>624</v>
      </c>
      <c r="AU396" s="143" t="s">
        <v>633</v>
      </c>
      <c r="AY396" s="143" t="s">
        <v>688</v>
      </c>
      <c r="BK396" s="144">
        <f>SUM($BK$397:$BK$404)</f>
        <v>0</v>
      </c>
    </row>
    <row r="397" spans="2:65" s="6" customFormat="1" ht="15.75" customHeight="1">
      <c r="B397" s="23"/>
      <c r="C397" s="150" t="s">
        <v>1091</v>
      </c>
      <c r="D397" s="150" t="s">
        <v>690</v>
      </c>
      <c r="E397" s="148" t="s">
        <v>1092</v>
      </c>
      <c r="F397" s="149" t="s">
        <v>1093</v>
      </c>
      <c r="G397" s="150" t="s">
        <v>693</v>
      </c>
      <c r="H397" s="151">
        <v>74.74</v>
      </c>
      <c r="I397" s="152"/>
      <c r="J397" s="153">
        <f>ROUND($I$397*$H$397,2)</f>
        <v>0</v>
      </c>
      <c r="K397" s="149" t="s">
        <v>704</v>
      </c>
      <c r="L397" s="43"/>
      <c r="M397" s="154"/>
      <c r="N397" s="155" t="s">
        <v>596</v>
      </c>
      <c r="O397" s="24"/>
      <c r="P397" s="24"/>
      <c r="Q397" s="156">
        <v>0.063</v>
      </c>
      <c r="R397" s="156">
        <f>$Q$397*$H$397</f>
        <v>4.70862</v>
      </c>
      <c r="S397" s="156">
        <v>0</v>
      </c>
      <c r="T397" s="157">
        <f>$S$397*$H$397</f>
        <v>0</v>
      </c>
      <c r="AR397" s="89" t="s">
        <v>695</v>
      </c>
      <c r="AT397" s="89" t="s">
        <v>690</v>
      </c>
      <c r="AU397" s="89" t="s">
        <v>707</v>
      </c>
      <c r="AY397" s="89" t="s">
        <v>688</v>
      </c>
      <c r="BE397" s="158">
        <f>IF($N$397="základní",$J$397,0)</f>
        <v>0</v>
      </c>
      <c r="BF397" s="158">
        <f>IF($N$397="snížená",$J$397,0)</f>
        <v>0</v>
      </c>
      <c r="BG397" s="158">
        <f>IF($N$397="zákl. přenesená",$J$397,0)</f>
        <v>0</v>
      </c>
      <c r="BH397" s="158">
        <f>IF($N$397="sníž. přenesená",$J$397,0)</f>
        <v>0</v>
      </c>
      <c r="BI397" s="158">
        <f>IF($N$397="nulová",$J$397,0)</f>
        <v>0</v>
      </c>
      <c r="BJ397" s="89" t="s">
        <v>575</v>
      </c>
      <c r="BK397" s="158">
        <f>ROUND($I$397*$H$397,2)</f>
        <v>0</v>
      </c>
      <c r="BL397" s="89" t="s">
        <v>695</v>
      </c>
      <c r="BM397" s="89" t="s">
        <v>1094</v>
      </c>
    </row>
    <row r="398" spans="2:47" s="6" customFormat="1" ht="16.5" customHeight="1">
      <c r="B398" s="23"/>
      <c r="C398" s="24"/>
      <c r="D398" s="159" t="s">
        <v>697</v>
      </c>
      <c r="E398" s="24"/>
      <c r="F398" s="160" t="s">
        <v>1095</v>
      </c>
      <c r="G398" s="24"/>
      <c r="H398" s="24"/>
      <c r="J398" s="24"/>
      <c r="K398" s="24"/>
      <c r="L398" s="43"/>
      <c r="M398" s="56"/>
      <c r="N398" s="24"/>
      <c r="O398" s="24"/>
      <c r="P398" s="24"/>
      <c r="Q398" s="24"/>
      <c r="R398" s="24"/>
      <c r="S398" s="24"/>
      <c r="T398" s="57"/>
      <c r="AT398" s="6" t="s">
        <v>697</v>
      </c>
      <c r="AU398" s="6" t="s">
        <v>707</v>
      </c>
    </row>
    <row r="399" spans="2:51" s="6" customFormat="1" ht="15.75" customHeight="1">
      <c r="B399" s="172"/>
      <c r="C399" s="173"/>
      <c r="D399" s="163" t="s">
        <v>699</v>
      </c>
      <c r="E399" s="174"/>
      <c r="F399" s="175" t="s">
        <v>1096</v>
      </c>
      <c r="G399" s="173"/>
      <c r="H399" s="174"/>
      <c r="J399" s="173"/>
      <c r="K399" s="173"/>
      <c r="L399" s="176"/>
      <c r="M399" s="177"/>
      <c r="N399" s="173"/>
      <c r="O399" s="173"/>
      <c r="P399" s="173"/>
      <c r="Q399" s="173"/>
      <c r="R399" s="173"/>
      <c r="S399" s="173"/>
      <c r="T399" s="178"/>
      <c r="AT399" s="179" t="s">
        <v>699</v>
      </c>
      <c r="AU399" s="179" t="s">
        <v>707</v>
      </c>
      <c r="AV399" s="180" t="s">
        <v>575</v>
      </c>
      <c r="AW399" s="180" t="s">
        <v>649</v>
      </c>
      <c r="AX399" s="180" t="s">
        <v>625</v>
      </c>
      <c r="AY399" s="179" t="s">
        <v>688</v>
      </c>
    </row>
    <row r="400" spans="2:51" s="6" customFormat="1" ht="15.75" customHeight="1">
      <c r="B400" s="161"/>
      <c r="C400" s="162"/>
      <c r="D400" s="163" t="s">
        <v>699</v>
      </c>
      <c r="E400" s="164"/>
      <c r="F400" s="165" t="s">
        <v>1097</v>
      </c>
      <c r="G400" s="162"/>
      <c r="H400" s="166">
        <v>74.74</v>
      </c>
      <c r="J400" s="162"/>
      <c r="K400" s="162"/>
      <c r="L400" s="167"/>
      <c r="M400" s="168"/>
      <c r="N400" s="162"/>
      <c r="O400" s="162"/>
      <c r="P400" s="162"/>
      <c r="Q400" s="162"/>
      <c r="R400" s="162"/>
      <c r="S400" s="162"/>
      <c r="T400" s="169"/>
      <c r="AT400" s="170" t="s">
        <v>699</v>
      </c>
      <c r="AU400" s="170" t="s">
        <v>707</v>
      </c>
      <c r="AV400" s="171" t="s">
        <v>633</v>
      </c>
      <c r="AW400" s="171" t="s">
        <v>649</v>
      </c>
      <c r="AX400" s="171" t="s">
        <v>625</v>
      </c>
      <c r="AY400" s="170" t="s">
        <v>688</v>
      </c>
    </row>
    <row r="401" spans="2:65" s="6" customFormat="1" ht="15.75" customHeight="1">
      <c r="B401" s="23"/>
      <c r="C401" s="147" t="s">
        <v>1098</v>
      </c>
      <c r="D401" s="147" t="s">
        <v>690</v>
      </c>
      <c r="E401" s="148" t="s">
        <v>1099</v>
      </c>
      <c r="F401" s="149" t="s">
        <v>1100</v>
      </c>
      <c r="G401" s="150" t="s">
        <v>693</v>
      </c>
      <c r="H401" s="151">
        <v>7.5</v>
      </c>
      <c r="I401" s="152"/>
      <c r="J401" s="153">
        <f>ROUND($I$401*$H$401,2)</f>
        <v>0</v>
      </c>
      <c r="K401" s="149" t="s">
        <v>704</v>
      </c>
      <c r="L401" s="43"/>
      <c r="M401" s="154"/>
      <c r="N401" s="155" t="s">
        <v>596</v>
      </c>
      <c r="O401" s="24"/>
      <c r="P401" s="24"/>
      <c r="Q401" s="156">
        <v>0.1837</v>
      </c>
      <c r="R401" s="156">
        <f>$Q$401*$H$401</f>
        <v>1.37775</v>
      </c>
      <c r="S401" s="156">
        <v>0</v>
      </c>
      <c r="T401" s="157">
        <f>$S$401*$H$401</f>
        <v>0</v>
      </c>
      <c r="AR401" s="89" t="s">
        <v>695</v>
      </c>
      <c r="AT401" s="89" t="s">
        <v>690</v>
      </c>
      <c r="AU401" s="89" t="s">
        <v>707</v>
      </c>
      <c r="AY401" s="6" t="s">
        <v>688</v>
      </c>
      <c r="BE401" s="158">
        <f>IF($N$401="základní",$J$401,0)</f>
        <v>0</v>
      </c>
      <c r="BF401" s="158">
        <f>IF($N$401="snížená",$J$401,0)</f>
        <v>0</v>
      </c>
      <c r="BG401" s="158">
        <f>IF($N$401="zákl. přenesená",$J$401,0)</f>
        <v>0</v>
      </c>
      <c r="BH401" s="158">
        <f>IF($N$401="sníž. přenesená",$J$401,0)</f>
        <v>0</v>
      </c>
      <c r="BI401" s="158">
        <f>IF($N$401="nulová",$J$401,0)</f>
        <v>0</v>
      </c>
      <c r="BJ401" s="89" t="s">
        <v>575</v>
      </c>
      <c r="BK401" s="158">
        <f>ROUND($I$401*$H$401,2)</f>
        <v>0</v>
      </c>
      <c r="BL401" s="89" t="s">
        <v>695</v>
      </c>
      <c r="BM401" s="89" t="s">
        <v>1101</v>
      </c>
    </row>
    <row r="402" spans="2:47" s="6" customFormat="1" ht="16.5" customHeight="1">
      <c r="B402" s="23"/>
      <c r="C402" s="24"/>
      <c r="D402" s="159" t="s">
        <v>697</v>
      </c>
      <c r="E402" s="24"/>
      <c r="F402" s="160" t="s">
        <v>1102</v>
      </c>
      <c r="G402" s="24"/>
      <c r="H402" s="24"/>
      <c r="J402" s="24"/>
      <c r="K402" s="24"/>
      <c r="L402" s="43"/>
      <c r="M402" s="56"/>
      <c r="N402" s="24"/>
      <c r="O402" s="24"/>
      <c r="P402" s="24"/>
      <c r="Q402" s="24"/>
      <c r="R402" s="24"/>
      <c r="S402" s="24"/>
      <c r="T402" s="57"/>
      <c r="AT402" s="6" t="s">
        <v>697</v>
      </c>
      <c r="AU402" s="6" t="s">
        <v>707</v>
      </c>
    </row>
    <row r="403" spans="2:51" s="6" customFormat="1" ht="15.75" customHeight="1">
      <c r="B403" s="172"/>
      <c r="C403" s="173"/>
      <c r="D403" s="163" t="s">
        <v>699</v>
      </c>
      <c r="E403" s="174"/>
      <c r="F403" s="175" t="s">
        <v>1103</v>
      </c>
      <c r="G403" s="173"/>
      <c r="H403" s="174"/>
      <c r="J403" s="173"/>
      <c r="K403" s="173"/>
      <c r="L403" s="176"/>
      <c r="M403" s="177"/>
      <c r="N403" s="173"/>
      <c r="O403" s="173"/>
      <c r="P403" s="173"/>
      <c r="Q403" s="173"/>
      <c r="R403" s="173"/>
      <c r="S403" s="173"/>
      <c r="T403" s="178"/>
      <c r="AT403" s="179" t="s">
        <v>699</v>
      </c>
      <c r="AU403" s="179" t="s">
        <v>707</v>
      </c>
      <c r="AV403" s="180" t="s">
        <v>575</v>
      </c>
      <c r="AW403" s="180" t="s">
        <v>649</v>
      </c>
      <c r="AX403" s="180" t="s">
        <v>625</v>
      </c>
      <c r="AY403" s="179" t="s">
        <v>688</v>
      </c>
    </row>
    <row r="404" spans="2:51" s="6" customFormat="1" ht="15.75" customHeight="1">
      <c r="B404" s="161"/>
      <c r="C404" s="162"/>
      <c r="D404" s="163" t="s">
        <v>699</v>
      </c>
      <c r="E404" s="164"/>
      <c r="F404" s="165" t="s">
        <v>1104</v>
      </c>
      <c r="G404" s="162"/>
      <c r="H404" s="166">
        <v>7.5</v>
      </c>
      <c r="J404" s="162"/>
      <c r="K404" s="162"/>
      <c r="L404" s="167"/>
      <c r="M404" s="168"/>
      <c r="N404" s="162"/>
      <c r="O404" s="162"/>
      <c r="P404" s="162"/>
      <c r="Q404" s="162"/>
      <c r="R404" s="162"/>
      <c r="S404" s="162"/>
      <c r="T404" s="169"/>
      <c r="AT404" s="170" t="s">
        <v>699</v>
      </c>
      <c r="AU404" s="170" t="s">
        <v>707</v>
      </c>
      <c r="AV404" s="171" t="s">
        <v>633</v>
      </c>
      <c r="AW404" s="171" t="s">
        <v>649</v>
      </c>
      <c r="AX404" s="171" t="s">
        <v>625</v>
      </c>
      <c r="AY404" s="170" t="s">
        <v>688</v>
      </c>
    </row>
    <row r="405" spans="2:63" s="133" customFormat="1" ht="30.75" customHeight="1">
      <c r="B405" s="134"/>
      <c r="C405" s="135"/>
      <c r="D405" s="136" t="s">
        <v>624</v>
      </c>
      <c r="E405" s="145" t="s">
        <v>757</v>
      </c>
      <c r="F405" s="145" t="s">
        <v>1105</v>
      </c>
      <c r="G405" s="135"/>
      <c r="H405" s="135"/>
      <c r="J405" s="146">
        <f>$BK$405</f>
        <v>0</v>
      </c>
      <c r="K405" s="135"/>
      <c r="L405" s="139"/>
      <c r="M405" s="140"/>
      <c r="N405" s="135"/>
      <c r="O405" s="135"/>
      <c r="P405" s="141">
        <f>$P$406+$P$457+$P$463</f>
        <v>0</v>
      </c>
      <c r="Q405" s="135"/>
      <c r="R405" s="141">
        <f>$R$406+$R$457+$R$463</f>
        <v>0.052</v>
      </c>
      <c r="S405" s="135"/>
      <c r="T405" s="142">
        <f>$T$406+$T$457+$T$463</f>
        <v>56.093671</v>
      </c>
      <c r="AR405" s="143" t="s">
        <v>575</v>
      </c>
      <c r="AT405" s="143" t="s">
        <v>624</v>
      </c>
      <c r="AU405" s="143" t="s">
        <v>575</v>
      </c>
      <c r="AY405" s="143" t="s">
        <v>688</v>
      </c>
      <c r="BK405" s="144">
        <f>$BK$406+$BK$457+$BK$463</f>
        <v>0</v>
      </c>
    </row>
    <row r="406" spans="2:63" s="133" customFormat="1" ht="15.75" customHeight="1">
      <c r="B406" s="134"/>
      <c r="C406" s="135"/>
      <c r="D406" s="136" t="s">
        <v>624</v>
      </c>
      <c r="E406" s="145" t="s">
        <v>1106</v>
      </c>
      <c r="F406" s="145" t="s">
        <v>1107</v>
      </c>
      <c r="G406" s="135"/>
      <c r="H406" s="135"/>
      <c r="J406" s="146">
        <f>$BK$406</f>
        <v>0</v>
      </c>
      <c r="K406" s="135"/>
      <c r="L406" s="139"/>
      <c r="M406" s="140"/>
      <c r="N406" s="135"/>
      <c r="O406" s="135"/>
      <c r="P406" s="141">
        <f>SUM($P$407:$P$456)</f>
        <v>0</v>
      </c>
      <c r="Q406" s="135"/>
      <c r="R406" s="141">
        <f>SUM($R$407:$R$456)</f>
        <v>0</v>
      </c>
      <c r="S406" s="135"/>
      <c r="T406" s="142">
        <f>SUM($T$407:$T$456)</f>
        <v>0</v>
      </c>
      <c r="AR406" s="143" t="s">
        <v>575</v>
      </c>
      <c r="AT406" s="143" t="s">
        <v>624</v>
      </c>
      <c r="AU406" s="143" t="s">
        <v>633</v>
      </c>
      <c r="AY406" s="143" t="s">
        <v>688</v>
      </c>
      <c r="BK406" s="144">
        <f>SUM($BK$407:$BK$456)</f>
        <v>0</v>
      </c>
    </row>
    <row r="407" spans="2:65" s="6" customFormat="1" ht="15.75" customHeight="1">
      <c r="B407" s="23"/>
      <c r="C407" s="147" t="s">
        <v>1108</v>
      </c>
      <c r="D407" s="147" t="s">
        <v>690</v>
      </c>
      <c r="E407" s="148" t="s">
        <v>1109</v>
      </c>
      <c r="F407" s="149" t="s">
        <v>1110</v>
      </c>
      <c r="G407" s="150" t="s">
        <v>693</v>
      </c>
      <c r="H407" s="151">
        <v>1920.623</v>
      </c>
      <c r="I407" s="152"/>
      <c r="J407" s="153">
        <f>ROUND($I$407*$H$407,2)</f>
        <v>0</v>
      </c>
      <c r="K407" s="149" t="s">
        <v>704</v>
      </c>
      <c r="L407" s="43"/>
      <c r="M407" s="154"/>
      <c r="N407" s="155" t="s">
        <v>596</v>
      </c>
      <c r="O407" s="24"/>
      <c r="P407" s="24"/>
      <c r="Q407" s="156">
        <v>0</v>
      </c>
      <c r="R407" s="156">
        <f>$Q$407*$H$407</f>
        <v>0</v>
      </c>
      <c r="S407" s="156">
        <v>0</v>
      </c>
      <c r="T407" s="157">
        <f>$S$407*$H$407</f>
        <v>0</v>
      </c>
      <c r="AR407" s="89" t="s">
        <v>695</v>
      </c>
      <c r="AT407" s="89" t="s">
        <v>690</v>
      </c>
      <c r="AU407" s="89" t="s">
        <v>707</v>
      </c>
      <c r="AY407" s="6" t="s">
        <v>688</v>
      </c>
      <c r="BE407" s="158">
        <f>IF($N$407="základní",$J$407,0)</f>
        <v>0</v>
      </c>
      <c r="BF407" s="158">
        <f>IF($N$407="snížená",$J$407,0)</f>
        <v>0</v>
      </c>
      <c r="BG407" s="158">
        <f>IF($N$407="zákl. přenesená",$J$407,0)</f>
        <v>0</v>
      </c>
      <c r="BH407" s="158">
        <f>IF($N$407="sníž. přenesená",$J$407,0)</f>
        <v>0</v>
      </c>
      <c r="BI407" s="158">
        <f>IF($N$407="nulová",$J$407,0)</f>
        <v>0</v>
      </c>
      <c r="BJ407" s="89" t="s">
        <v>575</v>
      </c>
      <c r="BK407" s="158">
        <f>ROUND($I$407*$H$407,2)</f>
        <v>0</v>
      </c>
      <c r="BL407" s="89" t="s">
        <v>695</v>
      </c>
      <c r="BM407" s="89" t="s">
        <v>1111</v>
      </c>
    </row>
    <row r="408" spans="2:47" s="6" customFormat="1" ht="27" customHeight="1">
      <c r="B408" s="23"/>
      <c r="C408" s="24"/>
      <c r="D408" s="159" t="s">
        <v>697</v>
      </c>
      <c r="E408" s="24"/>
      <c r="F408" s="160" t="s">
        <v>1112</v>
      </c>
      <c r="G408" s="24"/>
      <c r="H408" s="24"/>
      <c r="J408" s="24"/>
      <c r="K408" s="24"/>
      <c r="L408" s="43"/>
      <c r="M408" s="56"/>
      <c r="N408" s="24"/>
      <c r="O408" s="24"/>
      <c r="P408" s="24"/>
      <c r="Q408" s="24"/>
      <c r="R408" s="24"/>
      <c r="S408" s="24"/>
      <c r="T408" s="57"/>
      <c r="AT408" s="6" t="s">
        <v>697</v>
      </c>
      <c r="AU408" s="6" t="s">
        <v>707</v>
      </c>
    </row>
    <row r="409" spans="2:47" s="6" customFormat="1" ht="57.75" customHeight="1">
      <c r="B409" s="23"/>
      <c r="C409" s="24"/>
      <c r="D409" s="163" t="s">
        <v>1113</v>
      </c>
      <c r="E409" s="24"/>
      <c r="F409" s="191" t="s">
        <v>1114</v>
      </c>
      <c r="G409" s="24"/>
      <c r="H409" s="24"/>
      <c r="J409" s="24"/>
      <c r="K409" s="24"/>
      <c r="L409" s="43"/>
      <c r="M409" s="56"/>
      <c r="N409" s="24"/>
      <c r="O409" s="24"/>
      <c r="P409" s="24"/>
      <c r="Q409" s="24"/>
      <c r="R409" s="24"/>
      <c r="S409" s="24"/>
      <c r="T409" s="57"/>
      <c r="AT409" s="6" t="s">
        <v>1113</v>
      </c>
      <c r="AU409" s="6" t="s">
        <v>707</v>
      </c>
    </row>
    <row r="410" spans="2:51" s="6" customFormat="1" ht="15.75" customHeight="1">
      <c r="B410" s="172"/>
      <c r="C410" s="173"/>
      <c r="D410" s="163" t="s">
        <v>699</v>
      </c>
      <c r="E410" s="174"/>
      <c r="F410" s="175" t="s">
        <v>1023</v>
      </c>
      <c r="G410" s="173"/>
      <c r="H410" s="174"/>
      <c r="J410" s="173"/>
      <c r="K410" s="173"/>
      <c r="L410" s="176"/>
      <c r="M410" s="177"/>
      <c r="N410" s="173"/>
      <c r="O410" s="173"/>
      <c r="P410" s="173"/>
      <c r="Q410" s="173"/>
      <c r="R410" s="173"/>
      <c r="S410" s="173"/>
      <c r="T410" s="178"/>
      <c r="AT410" s="179" t="s">
        <v>699</v>
      </c>
      <c r="AU410" s="179" t="s">
        <v>707</v>
      </c>
      <c r="AV410" s="180" t="s">
        <v>575</v>
      </c>
      <c r="AW410" s="180" t="s">
        <v>649</v>
      </c>
      <c r="AX410" s="180" t="s">
        <v>625</v>
      </c>
      <c r="AY410" s="179" t="s">
        <v>688</v>
      </c>
    </row>
    <row r="411" spans="2:51" s="6" customFormat="1" ht="15.75" customHeight="1">
      <c r="B411" s="161"/>
      <c r="C411" s="162"/>
      <c r="D411" s="163" t="s">
        <v>699</v>
      </c>
      <c r="E411" s="164"/>
      <c r="F411" s="165" t="s">
        <v>1115</v>
      </c>
      <c r="G411" s="162"/>
      <c r="H411" s="166">
        <v>368.3</v>
      </c>
      <c r="J411" s="162"/>
      <c r="K411" s="162"/>
      <c r="L411" s="167"/>
      <c r="M411" s="168"/>
      <c r="N411" s="162"/>
      <c r="O411" s="162"/>
      <c r="P411" s="162"/>
      <c r="Q411" s="162"/>
      <c r="R411" s="162"/>
      <c r="S411" s="162"/>
      <c r="T411" s="169"/>
      <c r="AT411" s="170" t="s">
        <v>699</v>
      </c>
      <c r="AU411" s="170" t="s">
        <v>707</v>
      </c>
      <c r="AV411" s="171" t="s">
        <v>633</v>
      </c>
      <c r="AW411" s="171" t="s">
        <v>649</v>
      </c>
      <c r="AX411" s="171" t="s">
        <v>625</v>
      </c>
      <c r="AY411" s="170" t="s">
        <v>688</v>
      </c>
    </row>
    <row r="412" spans="2:51" s="6" customFormat="1" ht="15.75" customHeight="1">
      <c r="B412" s="172"/>
      <c r="C412" s="173"/>
      <c r="D412" s="163" t="s">
        <v>699</v>
      </c>
      <c r="E412" s="174"/>
      <c r="F412" s="175" t="s">
        <v>1025</v>
      </c>
      <c r="G412" s="173"/>
      <c r="H412" s="174"/>
      <c r="J412" s="173"/>
      <c r="K412" s="173"/>
      <c r="L412" s="176"/>
      <c r="M412" s="177"/>
      <c r="N412" s="173"/>
      <c r="O412" s="173"/>
      <c r="P412" s="173"/>
      <c r="Q412" s="173"/>
      <c r="R412" s="173"/>
      <c r="S412" s="173"/>
      <c r="T412" s="178"/>
      <c r="AT412" s="179" t="s">
        <v>699</v>
      </c>
      <c r="AU412" s="179" t="s">
        <v>707</v>
      </c>
      <c r="AV412" s="180" t="s">
        <v>575</v>
      </c>
      <c r="AW412" s="180" t="s">
        <v>649</v>
      </c>
      <c r="AX412" s="180" t="s">
        <v>625</v>
      </c>
      <c r="AY412" s="179" t="s">
        <v>688</v>
      </c>
    </row>
    <row r="413" spans="2:51" s="6" customFormat="1" ht="15.75" customHeight="1">
      <c r="B413" s="161"/>
      <c r="C413" s="162"/>
      <c r="D413" s="163" t="s">
        <v>699</v>
      </c>
      <c r="E413" s="164"/>
      <c r="F413" s="165" t="s">
        <v>1116</v>
      </c>
      <c r="G413" s="162"/>
      <c r="H413" s="166">
        <v>331.2</v>
      </c>
      <c r="J413" s="162"/>
      <c r="K413" s="162"/>
      <c r="L413" s="167"/>
      <c r="M413" s="168"/>
      <c r="N413" s="162"/>
      <c r="O413" s="162"/>
      <c r="P413" s="162"/>
      <c r="Q413" s="162"/>
      <c r="R413" s="162"/>
      <c r="S413" s="162"/>
      <c r="T413" s="169"/>
      <c r="AT413" s="170" t="s">
        <v>699</v>
      </c>
      <c r="AU413" s="170" t="s">
        <v>707</v>
      </c>
      <c r="AV413" s="171" t="s">
        <v>633</v>
      </c>
      <c r="AW413" s="171" t="s">
        <v>649</v>
      </c>
      <c r="AX413" s="171" t="s">
        <v>625</v>
      </c>
      <c r="AY413" s="170" t="s">
        <v>688</v>
      </c>
    </row>
    <row r="414" spans="2:51" s="6" customFormat="1" ht="15.75" customHeight="1">
      <c r="B414" s="172"/>
      <c r="C414" s="173"/>
      <c r="D414" s="163" t="s">
        <v>699</v>
      </c>
      <c r="E414" s="174"/>
      <c r="F414" s="175" t="s">
        <v>1027</v>
      </c>
      <c r="G414" s="173"/>
      <c r="H414" s="174"/>
      <c r="J414" s="173"/>
      <c r="K414" s="173"/>
      <c r="L414" s="176"/>
      <c r="M414" s="177"/>
      <c r="N414" s="173"/>
      <c r="O414" s="173"/>
      <c r="P414" s="173"/>
      <c r="Q414" s="173"/>
      <c r="R414" s="173"/>
      <c r="S414" s="173"/>
      <c r="T414" s="178"/>
      <c r="AT414" s="179" t="s">
        <v>699</v>
      </c>
      <c r="AU414" s="179" t="s">
        <v>707</v>
      </c>
      <c r="AV414" s="180" t="s">
        <v>575</v>
      </c>
      <c r="AW414" s="180" t="s">
        <v>649</v>
      </c>
      <c r="AX414" s="180" t="s">
        <v>625</v>
      </c>
      <c r="AY414" s="179" t="s">
        <v>688</v>
      </c>
    </row>
    <row r="415" spans="2:51" s="6" customFormat="1" ht="15.75" customHeight="1">
      <c r="B415" s="161"/>
      <c r="C415" s="162"/>
      <c r="D415" s="163" t="s">
        <v>699</v>
      </c>
      <c r="E415" s="164"/>
      <c r="F415" s="165" t="s">
        <v>1117</v>
      </c>
      <c r="G415" s="162"/>
      <c r="H415" s="166">
        <v>570.4</v>
      </c>
      <c r="J415" s="162"/>
      <c r="K415" s="162"/>
      <c r="L415" s="167"/>
      <c r="M415" s="168"/>
      <c r="N415" s="162"/>
      <c r="O415" s="162"/>
      <c r="P415" s="162"/>
      <c r="Q415" s="162"/>
      <c r="R415" s="162"/>
      <c r="S415" s="162"/>
      <c r="T415" s="169"/>
      <c r="AT415" s="170" t="s">
        <v>699</v>
      </c>
      <c r="AU415" s="170" t="s">
        <v>707</v>
      </c>
      <c r="AV415" s="171" t="s">
        <v>633</v>
      </c>
      <c r="AW415" s="171" t="s">
        <v>649</v>
      </c>
      <c r="AX415" s="171" t="s">
        <v>625</v>
      </c>
      <c r="AY415" s="170" t="s">
        <v>688</v>
      </c>
    </row>
    <row r="416" spans="2:51" s="6" customFormat="1" ht="15.75" customHeight="1">
      <c r="B416" s="172"/>
      <c r="C416" s="173"/>
      <c r="D416" s="163" t="s">
        <v>699</v>
      </c>
      <c r="E416" s="174"/>
      <c r="F416" s="175" t="s">
        <v>1029</v>
      </c>
      <c r="G416" s="173"/>
      <c r="H416" s="174"/>
      <c r="J416" s="173"/>
      <c r="K416" s="173"/>
      <c r="L416" s="176"/>
      <c r="M416" s="177"/>
      <c r="N416" s="173"/>
      <c r="O416" s="173"/>
      <c r="P416" s="173"/>
      <c r="Q416" s="173"/>
      <c r="R416" s="173"/>
      <c r="S416" s="173"/>
      <c r="T416" s="178"/>
      <c r="AT416" s="179" t="s">
        <v>699</v>
      </c>
      <c r="AU416" s="179" t="s">
        <v>707</v>
      </c>
      <c r="AV416" s="180" t="s">
        <v>575</v>
      </c>
      <c r="AW416" s="180" t="s">
        <v>649</v>
      </c>
      <c r="AX416" s="180" t="s">
        <v>625</v>
      </c>
      <c r="AY416" s="179" t="s">
        <v>688</v>
      </c>
    </row>
    <row r="417" spans="2:51" s="6" customFormat="1" ht="15.75" customHeight="1">
      <c r="B417" s="161"/>
      <c r="C417" s="162"/>
      <c r="D417" s="163" t="s">
        <v>699</v>
      </c>
      <c r="E417" s="164"/>
      <c r="F417" s="165" t="s">
        <v>1118</v>
      </c>
      <c r="G417" s="162"/>
      <c r="H417" s="166">
        <v>572.673</v>
      </c>
      <c r="J417" s="162"/>
      <c r="K417" s="162"/>
      <c r="L417" s="167"/>
      <c r="M417" s="168"/>
      <c r="N417" s="162"/>
      <c r="O417" s="162"/>
      <c r="P417" s="162"/>
      <c r="Q417" s="162"/>
      <c r="R417" s="162"/>
      <c r="S417" s="162"/>
      <c r="T417" s="169"/>
      <c r="AT417" s="170" t="s">
        <v>699</v>
      </c>
      <c r="AU417" s="170" t="s">
        <v>707</v>
      </c>
      <c r="AV417" s="171" t="s">
        <v>633</v>
      </c>
      <c r="AW417" s="171" t="s">
        <v>649</v>
      </c>
      <c r="AX417" s="171" t="s">
        <v>625</v>
      </c>
      <c r="AY417" s="170" t="s">
        <v>688</v>
      </c>
    </row>
    <row r="418" spans="2:51" s="6" customFormat="1" ht="15.75" customHeight="1">
      <c r="B418" s="172"/>
      <c r="C418" s="173"/>
      <c r="D418" s="163" t="s">
        <v>699</v>
      </c>
      <c r="E418" s="174"/>
      <c r="F418" s="175" t="s">
        <v>1119</v>
      </c>
      <c r="G418" s="173"/>
      <c r="H418" s="174"/>
      <c r="J418" s="173"/>
      <c r="K418" s="173"/>
      <c r="L418" s="176"/>
      <c r="M418" s="177"/>
      <c r="N418" s="173"/>
      <c r="O418" s="173"/>
      <c r="P418" s="173"/>
      <c r="Q418" s="173"/>
      <c r="R418" s="173"/>
      <c r="S418" s="173"/>
      <c r="T418" s="178"/>
      <c r="AT418" s="179" t="s">
        <v>699</v>
      </c>
      <c r="AU418" s="179" t="s">
        <v>707</v>
      </c>
      <c r="AV418" s="180" t="s">
        <v>575</v>
      </c>
      <c r="AW418" s="180" t="s">
        <v>649</v>
      </c>
      <c r="AX418" s="180" t="s">
        <v>625</v>
      </c>
      <c r="AY418" s="179" t="s">
        <v>688</v>
      </c>
    </row>
    <row r="419" spans="2:51" s="6" customFormat="1" ht="15.75" customHeight="1">
      <c r="B419" s="161"/>
      <c r="C419" s="162"/>
      <c r="D419" s="163" t="s">
        <v>699</v>
      </c>
      <c r="E419" s="164"/>
      <c r="F419" s="165" t="s">
        <v>1120</v>
      </c>
      <c r="G419" s="162"/>
      <c r="H419" s="166">
        <v>78.05</v>
      </c>
      <c r="J419" s="162"/>
      <c r="K419" s="162"/>
      <c r="L419" s="167"/>
      <c r="M419" s="168"/>
      <c r="N419" s="162"/>
      <c r="O419" s="162"/>
      <c r="P419" s="162"/>
      <c r="Q419" s="162"/>
      <c r="R419" s="162"/>
      <c r="S419" s="162"/>
      <c r="T419" s="169"/>
      <c r="AT419" s="170" t="s">
        <v>699</v>
      </c>
      <c r="AU419" s="170" t="s">
        <v>707</v>
      </c>
      <c r="AV419" s="171" t="s">
        <v>633</v>
      </c>
      <c r="AW419" s="171" t="s">
        <v>649</v>
      </c>
      <c r="AX419" s="171" t="s">
        <v>625</v>
      </c>
      <c r="AY419" s="170" t="s">
        <v>688</v>
      </c>
    </row>
    <row r="420" spans="2:65" s="6" customFormat="1" ht="15.75" customHeight="1">
      <c r="B420" s="23"/>
      <c r="C420" s="147" t="s">
        <v>1121</v>
      </c>
      <c r="D420" s="147" t="s">
        <v>690</v>
      </c>
      <c r="E420" s="148" t="s">
        <v>1122</v>
      </c>
      <c r="F420" s="149" t="s">
        <v>1123</v>
      </c>
      <c r="G420" s="150" t="s">
        <v>693</v>
      </c>
      <c r="H420" s="151">
        <v>172856.07</v>
      </c>
      <c r="I420" s="152"/>
      <c r="J420" s="153">
        <f>ROUND($I$420*$H$420,2)</f>
        <v>0</v>
      </c>
      <c r="K420" s="149" t="s">
        <v>704</v>
      </c>
      <c r="L420" s="43"/>
      <c r="M420" s="154"/>
      <c r="N420" s="155" t="s">
        <v>596</v>
      </c>
      <c r="O420" s="24"/>
      <c r="P420" s="24"/>
      <c r="Q420" s="156">
        <v>0</v>
      </c>
      <c r="R420" s="156">
        <f>$Q$420*$H$420</f>
        <v>0</v>
      </c>
      <c r="S420" s="156">
        <v>0</v>
      </c>
      <c r="T420" s="157">
        <f>$S$420*$H$420</f>
        <v>0</v>
      </c>
      <c r="AR420" s="89" t="s">
        <v>695</v>
      </c>
      <c r="AT420" s="89" t="s">
        <v>690</v>
      </c>
      <c r="AU420" s="89" t="s">
        <v>707</v>
      </c>
      <c r="AY420" s="6" t="s">
        <v>688</v>
      </c>
      <c r="BE420" s="158">
        <f>IF($N$420="základní",$J$420,0)</f>
        <v>0</v>
      </c>
      <c r="BF420" s="158">
        <f>IF($N$420="snížená",$J$420,0)</f>
        <v>0</v>
      </c>
      <c r="BG420" s="158">
        <f>IF($N$420="zákl. přenesená",$J$420,0)</f>
        <v>0</v>
      </c>
      <c r="BH420" s="158">
        <f>IF($N$420="sníž. přenesená",$J$420,0)</f>
        <v>0</v>
      </c>
      <c r="BI420" s="158">
        <f>IF($N$420="nulová",$J$420,0)</f>
        <v>0</v>
      </c>
      <c r="BJ420" s="89" t="s">
        <v>575</v>
      </c>
      <c r="BK420" s="158">
        <f>ROUND($I$420*$H$420,2)</f>
        <v>0</v>
      </c>
      <c r="BL420" s="89" t="s">
        <v>695</v>
      </c>
      <c r="BM420" s="89" t="s">
        <v>1124</v>
      </c>
    </row>
    <row r="421" spans="2:47" s="6" customFormat="1" ht="27" customHeight="1">
      <c r="B421" s="23"/>
      <c r="C421" s="24"/>
      <c r="D421" s="159" t="s">
        <v>697</v>
      </c>
      <c r="E421" s="24"/>
      <c r="F421" s="160" t="s">
        <v>1125</v>
      </c>
      <c r="G421" s="24"/>
      <c r="H421" s="24"/>
      <c r="J421" s="24"/>
      <c r="K421" s="24"/>
      <c r="L421" s="43"/>
      <c r="M421" s="56"/>
      <c r="N421" s="24"/>
      <c r="O421" s="24"/>
      <c r="P421" s="24"/>
      <c r="Q421" s="24"/>
      <c r="R421" s="24"/>
      <c r="S421" s="24"/>
      <c r="T421" s="57"/>
      <c r="AT421" s="6" t="s">
        <v>697</v>
      </c>
      <c r="AU421" s="6" t="s">
        <v>707</v>
      </c>
    </row>
    <row r="422" spans="2:47" s="6" customFormat="1" ht="57.75" customHeight="1">
      <c r="B422" s="23"/>
      <c r="C422" s="24"/>
      <c r="D422" s="163" t="s">
        <v>1113</v>
      </c>
      <c r="E422" s="24"/>
      <c r="F422" s="191" t="s">
        <v>1114</v>
      </c>
      <c r="G422" s="24"/>
      <c r="H422" s="24"/>
      <c r="J422" s="24"/>
      <c r="K422" s="24"/>
      <c r="L422" s="43"/>
      <c r="M422" s="56"/>
      <c r="N422" s="24"/>
      <c r="O422" s="24"/>
      <c r="P422" s="24"/>
      <c r="Q422" s="24"/>
      <c r="R422" s="24"/>
      <c r="S422" s="24"/>
      <c r="T422" s="57"/>
      <c r="AT422" s="6" t="s">
        <v>1113</v>
      </c>
      <c r="AU422" s="6" t="s">
        <v>707</v>
      </c>
    </row>
    <row r="423" spans="2:51" s="6" customFormat="1" ht="15.75" customHeight="1">
      <c r="B423" s="161"/>
      <c r="C423" s="162"/>
      <c r="D423" s="163" t="s">
        <v>699</v>
      </c>
      <c r="E423" s="164"/>
      <c r="F423" s="165" t="s">
        <v>1126</v>
      </c>
      <c r="G423" s="162"/>
      <c r="H423" s="166">
        <v>172856.07</v>
      </c>
      <c r="J423" s="162"/>
      <c r="K423" s="162"/>
      <c r="L423" s="167"/>
      <c r="M423" s="168"/>
      <c r="N423" s="162"/>
      <c r="O423" s="162"/>
      <c r="P423" s="162"/>
      <c r="Q423" s="162"/>
      <c r="R423" s="162"/>
      <c r="S423" s="162"/>
      <c r="T423" s="169"/>
      <c r="AT423" s="170" t="s">
        <v>699</v>
      </c>
      <c r="AU423" s="170" t="s">
        <v>707</v>
      </c>
      <c r="AV423" s="171" t="s">
        <v>633</v>
      </c>
      <c r="AW423" s="171" t="s">
        <v>649</v>
      </c>
      <c r="AX423" s="171" t="s">
        <v>625</v>
      </c>
      <c r="AY423" s="170" t="s">
        <v>688</v>
      </c>
    </row>
    <row r="424" spans="2:65" s="6" customFormat="1" ht="15.75" customHeight="1">
      <c r="B424" s="23"/>
      <c r="C424" s="147" t="s">
        <v>1016</v>
      </c>
      <c r="D424" s="147" t="s">
        <v>690</v>
      </c>
      <c r="E424" s="148" t="s">
        <v>1127</v>
      </c>
      <c r="F424" s="149" t="s">
        <v>1128</v>
      </c>
      <c r="G424" s="150" t="s">
        <v>693</v>
      </c>
      <c r="H424" s="151">
        <v>1920.623</v>
      </c>
      <c r="I424" s="152"/>
      <c r="J424" s="153">
        <f>ROUND($I$424*$H$424,2)</f>
        <v>0</v>
      </c>
      <c r="K424" s="149" t="s">
        <v>704</v>
      </c>
      <c r="L424" s="43"/>
      <c r="M424" s="154"/>
      <c r="N424" s="155" t="s">
        <v>596</v>
      </c>
      <c r="O424" s="24"/>
      <c r="P424" s="24"/>
      <c r="Q424" s="156">
        <v>0</v>
      </c>
      <c r="R424" s="156">
        <f>$Q$424*$H$424</f>
        <v>0</v>
      </c>
      <c r="S424" s="156">
        <v>0</v>
      </c>
      <c r="T424" s="157">
        <f>$S$424*$H$424</f>
        <v>0</v>
      </c>
      <c r="AR424" s="89" t="s">
        <v>695</v>
      </c>
      <c r="AT424" s="89" t="s">
        <v>690</v>
      </c>
      <c r="AU424" s="89" t="s">
        <v>707</v>
      </c>
      <c r="AY424" s="6" t="s">
        <v>688</v>
      </c>
      <c r="BE424" s="158">
        <f>IF($N$424="základní",$J$424,0)</f>
        <v>0</v>
      </c>
      <c r="BF424" s="158">
        <f>IF($N$424="snížená",$J$424,0)</f>
        <v>0</v>
      </c>
      <c r="BG424" s="158">
        <f>IF($N$424="zákl. přenesená",$J$424,0)</f>
        <v>0</v>
      </c>
      <c r="BH424" s="158">
        <f>IF($N$424="sníž. přenesená",$J$424,0)</f>
        <v>0</v>
      </c>
      <c r="BI424" s="158">
        <f>IF($N$424="nulová",$J$424,0)</f>
        <v>0</v>
      </c>
      <c r="BJ424" s="89" t="s">
        <v>575</v>
      </c>
      <c r="BK424" s="158">
        <f>ROUND($I$424*$H$424,2)</f>
        <v>0</v>
      </c>
      <c r="BL424" s="89" t="s">
        <v>695</v>
      </c>
      <c r="BM424" s="89" t="s">
        <v>1129</v>
      </c>
    </row>
    <row r="425" spans="2:47" s="6" customFormat="1" ht="27" customHeight="1">
      <c r="B425" s="23"/>
      <c r="C425" s="24"/>
      <c r="D425" s="159" t="s">
        <v>697</v>
      </c>
      <c r="E425" s="24"/>
      <c r="F425" s="160" t="s">
        <v>1130</v>
      </c>
      <c r="G425" s="24"/>
      <c r="H425" s="24"/>
      <c r="J425" s="24"/>
      <c r="K425" s="24"/>
      <c r="L425" s="43"/>
      <c r="M425" s="56"/>
      <c r="N425" s="24"/>
      <c r="O425" s="24"/>
      <c r="P425" s="24"/>
      <c r="Q425" s="24"/>
      <c r="R425" s="24"/>
      <c r="S425" s="24"/>
      <c r="T425" s="57"/>
      <c r="AT425" s="6" t="s">
        <v>697</v>
      </c>
      <c r="AU425" s="6" t="s">
        <v>707</v>
      </c>
    </row>
    <row r="426" spans="2:47" s="6" customFormat="1" ht="30.75" customHeight="1">
      <c r="B426" s="23"/>
      <c r="C426" s="24"/>
      <c r="D426" s="163" t="s">
        <v>1113</v>
      </c>
      <c r="E426" s="24"/>
      <c r="F426" s="191" t="s">
        <v>1131</v>
      </c>
      <c r="G426" s="24"/>
      <c r="H426" s="24"/>
      <c r="J426" s="24"/>
      <c r="K426" s="24"/>
      <c r="L426" s="43"/>
      <c r="M426" s="56"/>
      <c r="N426" s="24"/>
      <c r="O426" s="24"/>
      <c r="P426" s="24"/>
      <c r="Q426" s="24"/>
      <c r="R426" s="24"/>
      <c r="S426" s="24"/>
      <c r="T426" s="57"/>
      <c r="AT426" s="6" t="s">
        <v>1113</v>
      </c>
      <c r="AU426" s="6" t="s">
        <v>707</v>
      </c>
    </row>
    <row r="427" spans="2:51" s="6" customFormat="1" ht="15.75" customHeight="1">
      <c r="B427" s="161"/>
      <c r="C427" s="162"/>
      <c r="D427" s="163" t="s">
        <v>699</v>
      </c>
      <c r="E427" s="164"/>
      <c r="F427" s="165" t="s">
        <v>1132</v>
      </c>
      <c r="G427" s="162"/>
      <c r="H427" s="166">
        <v>1920.623</v>
      </c>
      <c r="J427" s="162"/>
      <c r="K427" s="162"/>
      <c r="L427" s="167"/>
      <c r="M427" s="168"/>
      <c r="N427" s="162"/>
      <c r="O427" s="162"/>
      <c r="P427" s="162"/>
      <c r="Q427" s="162"/>
      <c r="R427" s="162"/>
      <c r="S427" s="162"/>
      <c r="T427" s="169"/>
      <c r="AT427" s="170" t="s">
        <v>699</v>
      </c>
      <c r="AU427" s="170" t="s">
        <v>707</v>
      </c>
      <c r="AV427" s="171" t="s">
        <v>633</v>
      </c>
      <c r="AW427" s="171" t="s">
        <v>649</v>
      </c>
      <c r="AX427" s="171" t="s">
        <v>625</v>
      </c>
      <c r="AY427" s="170" t="s">
        <v>688</v>
      </c>
    </row>
    <row r="428" spans="2:65" s="6" customFormat="1" ht="15.75" customHeight="1">
      <c r="B428" s="23"/>
      <c r="C428" s="147" t="s">
        <v>1089</v>
      </c>
      <c r="D428" s="147" t="s">
        <v>690</v>
      </c>
      <c r="E428" s="148" t="s">
        <v>1133</v>
      </c>
      <c r="F428" s="149" t="s">
        <v>1134</v>
      </c>
      <c r="G428" s="150" t="s">
        <v>693</v>
      </c>
      <c r="H428" s="151">
        <v>41.05</v>
      </c>
      <c r="I428" s="152"/>
      <c r="J428" s="153">
        <f>ROUND($I$428*$H$428,2)</f>
        <v>0</v>
      </c>
      <c r="K428" s="149"/>
      <c r="L428" s="43"/>
      <c r="M428" s="154"/>
      <c r="N428" s="155" t="s">
        <v>596</v>
      </c>
      <c r="O428" s="24"/>
      <c r="P428" s="24"/>
      <c r="Q428" s="156">
        <v>0</v>
      </c>
      <c r="R428" s="156">
        <f>$Q$428*$H$428</f>
        <v>0</v>
      </c>
      <c r="S428" s="156">
        <v>0</v>
      </c>
      <c r="T428" s="157">
        <f>$S$428*$H$428</f>
        <v>0</v>
      </c>
      <c r="AR428" s="89" t="s">
        <v>695</v>
      </c>
      <c r="AT428" s="89" t="s">
        <v>690</v>
      </c>
      <c r="AU428" s="89" t="s">
        <v>707</v>
      </c>
      <c r="AY428" s="6" t="s">
        <v>688</v>
      </c>
      <c r="BE428" s="158">
        <f>IF($N$428="základní",$J$428,0)</f>
        <v>0</v>
      </c>
      <c r="BF428" s="158">
        <f>IF($N$428="snížená",$J$428,0)</f>
        <v>0</v>
      </c>
      <c r="BG428" s="158">
        <f>IF($N$428="zákl. přenesená",$J$428,0)</f>
        <v>0</v>
      </c>
      <c r="BH428" s="158">
        <f>IF($N$428="sníž. přenesená",$J$428,0)</f>
        <v>0</v>
      </c>
      <c r="BI428" s="158">
        <f>IF($N$428="nulová",$J$428,0)</f>
        <v>0</v>
      </c>
      <c r="BJ428" s="89" t="s">
        <v>575</v>
      </c>
      <c r="BK428" s="158">
        <f>ROUND($I$428*$H$428,2)</f>
        <v>0</v>
      </c>
      <c r="BL428" s="89" t="s">
        <v>695</v>
      </c>
      <c r="BM428" s="89" t="s">
        <v>1135</v>
      </c>
    </row>
    <row r="429" spans="2:51" s="6" customFormat="1" ht="15.75" customHeight="1">
      <c r="B429" s="172"/>
      <c r="C429" s="173"/>
      <c r="D429" s="159" t="s">
        <v>699</v>
      </c>
      <c r="E429" s="175"/>
      <c r="F429" s="175" t="s">
        <v>1119</v>
      </c>
      <c r="G429" s="173"/>
      <c r="H429" s="174"/>
      <c r="J429" s="173"/>
      <c r="K429" s="173"/>
      <c r="L429" s="176"/>
      <c r="M429" s="177"/>
      <c r="N429" s="173"/>
      <c r="O429" s="173"/>
      <c r="P429" s="173"/>
      <c r="Q429" s="173"/>
      <c r="R429" s="173"/>
      <c r="S429" s="173"/>
      <c r="T429" s="178"/>
      <c r="AT429" s="179" t="s">
        <v>699</v>
      </c>
      <c r="AU429" s="179" t="s">
        <v>707</v>
      </c>
      <c r="AV429" s="180" t="s">
        <v>575</v>
      </c>
      <c r="AW429" s="180" t="s">
        <v>649</v>
      </c>
      <c r="AX429" s="180" t="s">
        <v>625</v>
      </c>
      <c r="AY429" s="179" t="s">
        <v>688</v>
      </c>
    </row>
    <row r="430" spans="2:51" s="6" customFormat="1" ht="15.75" customHeight="1">
      <c r="B430" s="161"/>
      <c r="C430" s="162"/>
      <c r="D430" s="163" t="s">
        <v>699</v>
      </c>
      <c r="E430" s="164"/>
      <c r="F430" s="165" t="s">
        <v>1136</v>
      </c>
      <c r="G430" s="162"/>
      <c r="H430" s="166">
        <v>17.05</v>
      </c>
      <c r="J430" s="162"/>
      <c r="K430" s="162"/>
      <c r="L430" s="167"/>
      <c r="M430" s="168"/>
      <c r="N430" s="162"/>
      <c r="O430" s="162"/>
      <c r="P430" s="162"/>
      <c r="Q430" s="162"/>
      <c r="R430" s="162"/>
      <c r="S430" s="162"/>
      <c r="T430" s="169"/>
      <c r="AT430" s="170" t="s">
        <v>699</v>
      </c>
      <c r="AU430" s="170" t="s">
        <v>707</v>
      </c>
      <c r="AV430" s="171" t="s">
        <v>633</v>
      </c>
      <c r="AW430" s="171" t="s">
        <v>649</v>
      </c>
      <c r="AX430" s="171" t="s">
        <v>625</v>
      </c>
      <c r="AY430" s="170" t="s">
        <v>688</v>
      </c>
    </row>
    <row r="431" spans="2:51" s="6" customFormat="1" ht="15.75" customHeight="1">
      <c r="B431" s="172"/>
      <c r="C431" s="173"/>
      <c r="D431" s="163" t="s">
        <v>699</v>
      </c>
      <c r="E431" s="174"/>
      <c r="F431" s="175" t="s">
        <v>1137</v>
      </c>
      <c r="G431" s="173"/>
      <c r="H431" s="174"/>
      <c r="J431" s="173"/>
      <c r="K431" s="173"/>
      <c r="L431" s="176"/>
      <c r="M431" s="177"/>
      <c r="N431" s="173"/>
      <c r="O431" s="173"/>
      <c r="P431" s="173"/>
      <c r="Q431" s="173"/>
      <c r="R431" s="173"/>
      <c r="S431" s="173"/>
      <c r="T431" s="178"/>
      <c r="AT431" s="179" t="s">
        <v>699</v>
      </c>
      <c r="AU431" s="179" t="s">
        <v>707</v>
      </c>
      <c r="AV431" s="180" t="s">
        <v>575</v>
      </c>
      <c r="AW431" s="180" t="s">
        <v>649</v>
      </c>
      <c r="AX431" s="180" t="s">
        <v>625</v>
      </c>
      <c r="AY431" s="179" t="s">
        <v>688</v>
      </c>
    </row>
    <row r="432" spans="2:51" s="6" customFormat="1" ht="15.75" customHeight="1">
      <c r="B432" s="161"/>
      <c r="C432" s="162"/>
      <c r="D432" s="163" t="s">
        <v>699</v>
      </c>
      <c r="E432" s="164"/>
      <c r="F432" s="165" t="s">
        <v>1138</v>
      </c>
      <c r="G432" s="162"/>
      <c r="H432" s="166">
        <v>24</v>
      </c>
      <c r="J432" s="162"/>
      <c r="K432" s="162"/>
      <c r="L432" s="167"/>
      <c r="M432" s="168"/>
      <c r="N432" s="162"/>
      <c r="O432" s="162"/>
      <c r="P432" s="162"/>
      <c r="Q432" s="162"/>
      <c r="R432" s="162"/>
      <c r="S432" s="162"/>
      <c r="T432" s="169"/>
      <c r="AT432" s="170" t="s">
        <v>699</v>
      </c>
      <c r="AU432" s="170" t="s">
        <v>707</v>
      </c>
      <c r="AV432" s="171" t="s">
        <v>633</v>
      </c>
      <c r="AW432" s="171" t="s">
        <v>649</v>
      </c>
      <c r="AX432" s="171" t="s">
        <v>625</v>
      </c>
      <c r="AY432" s="170" t="s">
        <v>688</v>
      </c>
    </row>
    <row r="433" spans="2:65" s="6" customFormat="1" ht="15.75" customHeight="1">
      <c r="B433" s="23"/>
      <c r="C433" s="147" t="s">
        <v>1139</v>
      </c>
      <c r="D433" s="147" t="s">
        <v>690</v>
      </c>
      <c r="E433" s="148" t="s">
        <v>1140</v>
      </c>
      <c r="F433" s="149" t="s">
        <v>1141</v>
      </c>
      <c r="G433" s="150" t="s">
        <v>693</v>
      </c>
      <c r="H433" s="151">
        <v>1920.623</v>
      </c>
      <c r="I433" s="152"/>
      <c r="J433" s="153">
        <f>ROUND($I$433*$H$433,2)</f>
        <v>0</v>
      </c>
      <c r="K433" s="149" t="s">
        <v>704</v>
      </c>
      <c r="L433" s="43"/>
      <c r="M433" s="154"/>
      <c r="N433" s="155" t="s">
        <v>596</v>
      </c>
      <c r="O433" s="24"/>
      <c r="P433" s="24"/>
      <c r="Q433" s="156">
        <v>0</v>
      </c>
      <c r="R433" s="156">
        <f>$Q$433*$H$433</f>
        <v>0</v>
      </c>
      <c r="S433" s="156">
        <v>0</v>
      </c>
      <c r="T433" s="157">
        <f>$S$433*$H$433</f>
        <v>0</v>
      </c>
      <c r="AR433" s="89" t="s">
        <v>695</v>
      </c>
      <c r="AT433" s="89" t="s">
        <v>690</v>
      </c>
      <c r="AU433" s="89" t="s">
        <v>707</v>
      </c>
      <c r="AY433" s="6" t="s">
        <v>688</v>
      </c>
      <c r="BE433" s="158">
        <f>IF($N$433="základní",$J$433,0)</f>
        <v>0</v>
      </c>
      <c r="BF433" s="158">
        <f>IF($N$433="snížená",$J$433,0)</f>
        <v>0</v>
      </c>
      <c r="BG433" s="158">
        <f>IF($N$433="zákl. přenesená",$J$433,0)</f>
        <v>0</v>
      </c>
      <c r="BH433" s="158">
        <f>IF($N$433="sníž. přenesená",$J$433,0)</f>
        <v>0</v>
      </c>
      <c r="BI433" s="158">
        <f>IF($N$433="nulová",$J$433,0)</f>
        <v>0</v>
      </c>
      <c r="BJ433" s="89" t="s">
        <v>575</v>
      </c>
      <c r="BK433" s="158">
        <f>ROUND($I$433*$H$433,2)</f>
        <v>0</v>
      </c>
      <c r="BL433" s="89" t="s">
        <v>695</v>
      </c>
      <c r="BM433" s="89" t="s">
        <v>1142</v>
      </c>
    </row>
    <row r="434" spans="2:47" s="6" customFormat="1" ht="16.5" customHeight="1">
      <c r="B434" s="23"/>
      <c r="C434" s="24"/>
      <c r="D434" s="159" t="s">
        <v>697</v>
      </c>
      <c r="E434" s="24"/>
      <c r="F434" s="160" t="s">
        <v>1143</v>
      </c>
      <c r="G434" s="24"/>
      <c r="H434" s="24"/>
      <c r="J434" s="24"/>
      <c r="K434" s="24"/>
      <c r="L434" s="43"/>
      <c r="M434" s="56"/>
      <c r="N434" s="24"/>
      <c r="O434" s="24"/>
      <c r="P434" s="24"/>
      <c r="Q434" s="24"/>
      <c r="R434" s="24"/>
      <c r="S434" s="24"/>
      <c r="T434" s="57"/>
      <c r="AT434" s="6" t="s">
        <v>697</v>
      </c>
      <c r="AU434" s="6" t="s">
        <v>707</v>
      </c>
    </row>
    <row r="435" spans="2:47" s="6" customFormat="1" ht="44.25" customHeight="1">
      <c r="B435" s="23"/>
      <c r="C435" s="24"/>
      <c r="D435" s="163" t="s">
        <v>1113</v>
      </c>
      <c r="E435" s="24"/>
      <c r="F435" s="191" t="s">
        <v>1144</v>
      </c>
      <c r="G435" s="24"/>
      <c r="H435" s="24"/>
      <c r="J435" s="24"/>
      <c r="K435" s="24"/>
      <c r="L435" s="43"/>
      <c r="M435" s="56"/>
      <c r="N435" s="24"/>
      <c r="O435" s="24"/>
      <c r="P435" s="24"/>
      <c r="Q435" s="24"/>
      <c r="R435" s="24"/>
      <c r="S435" s="24"/>
      <c r="T435" s="57"/>
      <c r="AT435" s="6" t="s">
        <v>1113</v>
      </c>
      <c r="AU435" s="6" t="s">
        <v>707</v>
      </c>
    </row>
    <row r="436" spans="2:51" s="6" customFormat="1" ht="15.75" customHeight="1">
      <c r="B436" s="161"/>
      <c r="C436" s="162"/>
      <c r="D436" s="163" t="s">
        <v>699</v>
      </c>
      <c r="E436" s="164"/>
      <c r="F436" s="165" t="s">
        <v>1132</v>
      </c>
      <c r="G436" s="162"/>
      <c r="H436" s="166">
        <v>1920.623</v>
      </c>
      <c r="J436" s="162"/>
      <c r="K436" s="162"/>
      <c r="L436" s="167"/>
      <c r="M436" s="168"/>
      <c r="N436" s="162"/>
      <c r="O436" s="162"/>
      <c r="P436" s="162"/>
      <c r="Q436" s="162"/>
      <c r="R436" s="162"/>
      <c r="S436" s="162"/>
      <c r="T436" s="169"/>
      <c r="AT436" s="170" t="s">
        <v>699</v>
      </c>
      <c r="AU436" s="170" t="s">
        <v>707</v>
      </c>
      <c r="AV436" s="171" t="s">
        <v>633</v>
      </c>
      <c r="AW436" s="171" t="s">
        <v>649</v>
      </c>
      <c r="AX436" s="171" t="s">
        <v>575</v>
      </c>
      <c r="AY436" s="170" t="s">
        <v>688</v>
      </c>
    </row>
    <row r="437" spans="2:65" s="6" customFormat="1" ht="15.75" customHeight="1">
      <c r="B437" s="23"/>
      <c r="C437" s="147" t="s">
        <v>1145</v>
      </c>
      <c r="D437" s="147" t="s">
        <v>690</v>
      </c>
      <c r="E437" s="148" t="s">
        <v>1146</v>
      </c>
      <c r="F437" s="149" t="s">
        <v>1147</v>
      </c>
      <c r="G437" s="150" t="s">
        <v>693</v>
      </c>
      <c r="H437" s="151">
        <v>172856.07</v>
      </c>
      <c r="I437" s="152"/>
      <c r="J437" s="153">
        <f>ROUND($I$437*$H$437,2)</f>
        <v>0</v>
      </c>
      <c r="K437" s="149" t="s">
        <v>704</v>
      </c>
      <c r="L437" s="43"/>
      <c r="M437" s="154"/>
      <c r="N437" s="155" t="s">
        <v>596</v>
      </c>
      <c r="O437" s="24"/>
      <c r="P437" s="24"/>
      <c r="Q437" s="156">
        <v>0</v>
      </c>
      <c r="R437" s="156">
        <f>$Q$437*$H$437</f>
        <v>0</v>
      </c>
      <c r="S437" s="156">
        <v>0</v>
      </c>
      <c r="T437" s="157">
        <f>$S$437*$H$437</f>
        <v>0</v>
      </c>
      <c r="AR437" s="89" t="s">
        <v>695</v>
      </c>
      <c r="AT437" s="89" t="s">
        <v>690</v>
      </c>
      <c r="AU437" s="89" t="s">
        <v>707</v>
      </c>
      <c r="AY437" s="6" t="s">
        <v>688</v>
      </c>
      <c r="BE437" s="158">
        <f>IF($N$437="základní",$J$437,0)</f>
        <v>0</v>
      </c>
      <c r="BF437" s="158">
        <f>IF($N$437="snížená",$J$437,0)</f>
        <v>0</v>
      </c>
      <c r="BG437" s="158">
        <f>IF($N$437="zákl. přenesená",$J$437,0)</f>
        <v>0</v>
      </c>
      <c r="BH437" s="158">
        <f>IF($N$437="sníž. přenesená",$J$437,0)</f>
        <v>0</v>
      </c>
      <c r="BI437" s="158">
        <f>IF($N$437="nulová",$J$437,0)</f>
        <v>0</v>
      </c>
      <c r="BJ437" s="89" t="s">
        <v>575</v>
      </c>
      <c r="BK437" s="158">
        <f>ROUND($I$437*$H$437,2)</f>
        <v>0</v>
      </c>
      <c r="BL437" s="89" t="s">
        <v>695</v>
      </c>
      <c r="BM437" s="89" t="s">
        <v>1148</v>
      </c>
    </row>
    <row r="438" spans="2:47" s="6" customFormat="1" ht="16.5" customHeight="1">
      <c r="B438" s="23"/>
      <c r="C438" s="24"/>
      <c r="D438" s="159" t="s">
        <v>697</v>
      </c>
      <c r="E438" s="24"/>
      <c r="F438" s="160" t="s">
        <v>1149</v>
      </c>
      <c r="G438" s="24"/>
      <c r="H438" s="24"/>
      <c r="J438" s="24"/>
      <c r="K438" s="24"/>
      <c r="L438" s="43"/>
      <c r="M438" s="56"/>
      <c r="N438" s="24"/>
      <c r="O438" s="24"/>
      <c r="P438" s="24"/>
      <c r="Q438" s="24"/>
      <c r="R438" s="24"/>
      <c r="S438" s="24"/>
      <c r="T438" s="57"/>
      <c r="AT438" s="6" t="s">
        <v>697</v>
      </c>
      <c r="AU438" s="6" t="s">
        <v>707</v>
      </c>
    </row>
    <row r="439" spans="2:47" s="6" customFormat="1" ht="44.25" customHeight="1">
      <c r="B439" s="23"/>
      <c r="C439" s="24"/>
      <c r="D439" s="163" t="s">
        <v>1113</v>
      </c>
      <c r="E439" s="24"/>
      <c r="F439" s="191" t="s">
        <v>1144</v>
      </c>
      <c r="G439" s="24"/>
      <c r="H439" s="24"/>
      <c r="J439" s="24"/>
      <c r="K439" s="24"/>
      <c r="L439" s="43"/>
      <c r="M439" s="56"/>
      <c r="N439" s="24"/>
      <c r="O439" s="24"/>
      <c r="P439" s="24"/>
      <c r="Q439" s="24"/>
      <c r="R439" s="24"/>
      <c r="S439" s="24"/>
      <c r="T439" s="57"/>
      <c r="AT439" s="6" t="s">
        <v>1113</v>
      </c>
      <c r="AU439" s="6" t="s">
        <v>707</v>
      </c>
    </row>
    <row r="440" spans="2:51" s="6" customFormat="1" ht="15.75" customHeight="1">
      <c r="B440" s="161"/>
      <c r="C440" s="162"/>
      <c r="D440" s="163" t="s">
        <v>699</v>
      </c>
      <c r="E440" s="164"/>
      <c r="F440" s="165" t="s">
        <v>1126</v>
      </c>
      <c r="G440" s="162"/>
      <c r="H440" s="166">
        <v>172856.07</v>
      </c>
      <c r="J440" s="162"/>
      <c r="K440" s="162"/>
      <c r="L440" s="167"/>
      <c r="M440" s="168"/>
      <c r="N440" s="162"/>
      <c r="O440" s="162"/>
      <c r="P440" s="162"/>
      <c r="Q440" s="162"/>
      <c r="R440" s="162"/>
      <c r="S440" s="162"/>
      <c r="T440" s="169"/>
      <c r="AT440" s="170" t="s">
        <v>699</v>
      </c>
      <c r="AU440" s="170" t="s">
        <v>707</v>
      </c>
      <c r="AV440" s="171" t="s">
        <v>633</v>
      </c>
      <c r="AW440" s="171" t="s">
        <v>649</v>
      </c>
      <c r="AX440" s="171" t="s">
        <v>625</v>
      </c>
      <c r="AY440" s="170" t="s">
        <v>688</v>
      </c>
    </row>
    <row r="441" spans="2:65" s="6" customFormat="1" ht="15.75" customHeight="1">
      <c r="B441" s="23"/>
      <c r="C441" s="147" t="s">
        <v>1150</v>
      </c>
      <c r="D441" s="147" t="s">
        <v>690</v>
      </c>
      <c r="E441" s="148" t="s">
        <v>1151</v>
      </c>
      <c r="F441" s="149" t="s">
        <v>1152</v>
      </c>
      <c r="G441" s="150" t="s">
        <v>693</v>
      </c>
      <c r="H441" s="151">
        <v>1920.623</v>
      </c>
      <c r="I441" s="152"/>
      <c r="J441" s="153">
        <f>ROUND($I$441*$H$441,2)</f>
        <v>0</v>
      </c>
      <c r="K441" s="149" t="s">
        <v>704</v>
      </c>
      <c r="L441" s="43"/>
      <c r="M441" s="154"/>
      <c r="N441" s="155" t="s">
        <v>596</v>
      </c>
      <c r="O441" s="24"/>
      <c r="P441" s="24"/>
      <c r="Q441" s="156">
        <v>0</v>
      </c>
      <c r="R441" s="156">
        <f>$Q$441*$H$441</f>
        <v>0</v>
      </c>
      <c r="S441" s="156">
        <v>0</v>
      </c>
      <c r="T441" s="157">
        <f>$S$441*$H$441</f>
        <v>0</v>
      </c>
      <c r="AR441" s="89" t="s">
        <v>695</v>
      </c>
      <c r="AT441" s="89" t="s">
        <v>690</v>
      </c>
      <c r="AU441" s="89" t="s">
        <v>707</v>
      </c>
      <c r="AY441" s="6" t="s">
        <v>688</v>
      </c>
      <c r="BE441" s="158">
        <f>IF($N$441="základní",$J$441,0)</f>
        <v>0</v>
      </c>
      <c r="BF441" s="158">
        <f>IF($N$441="snížená",$J$441,0)</f>
        <v>0</v>
      </c>
      <c r="BG441" s="158">
        <f>IF($N$441="zákl. přenesená",$J$441,0)</f>
        <v>0</v>
      </c>
      <c r="BH441" s="158">
        <f>IF($N$441="sníž. přenesená",$J$441,0)</f>
        <v>0</v>
      </c>
      <c r="BI441" s="158">
        <f>IF($N$441="nulová",$J$441,0)</f>
        <v>0</v>
      </c>
      <c r="BJ441" s="89" t="s">
        <v>575</v>
      </c>
      <c r="BK441" s="158">
        <f>ROUND($I$441*$H$441,2)</f>
        <v>0</v>
      </c>
      <c r="BL441" s="89" t="s">
        <v>695</v>
      </c>
      <c r="BM441" s="89" t="s">
        <v>1153</v>
      </c>
    </row>
    <row r="442" spans="2:47" s="6" customFormat="1" ht="16.5" customHeight="1">
      <c r="B442" s="23"/>
      <c r="C442" s="24"/>
      <c r="D442" s="159" t="s">
        <v>697</v>
      </c>
      <c r="E442" s="24"/>
      <c r="F442" s="160" t="s">
        <v>1154</v>
      </c>
      <c r="G442" s="24"/>
      <c r="H442" s="24"/>
      <c r="J442" s="24"/>
      <c r="K442" s="24"/>
      <c r="L442" s="43"/>
      <c r="M442" s="56"/>
      <c r="N442" s="24"/>
      <c r="O442" s="24"/>
      <c r="P442" s="24"/>
      <c r="Q442" s="24"/>
      <c r="R442" s="24"/>
      <c r="S442" s="24"/>
      <c r="T442" s="57"/>
      <c r="AT442" s="6" t="s">
        <v>697</v>
      </c>
      <c r="AU442" s="6" t="s">
        <v>707</v>
      </c>
    </row>
    <row r="443" spans="2:51" s="6" customFormat="1" ht="15.75" customHeight="1">
      <c r="B443" s="161"/>
      <c r="C443" s="162"/>
      <c r="D443" s="163" t="s">
        <v>699</v>
      </c>
      <c r="E443" s="164"/>
      <c r="F443" s="165" t="s">
        <v>1132</v>
      </c>
      <c r="G443" s="162"/>
      <c r="H443" s="166">
        <v>1920.623</v>
      </c>
      <c r="J443" s="162"/>
      <c r="K443" s="162"/>
      <c r="L443" s="167"/>
      <c r="M443" s="168"/>
      <c r="N443" s="162"/>
      <c r="O443" s="162"/>
      <c r="P443" s="162"/>
      <c r="Q443" s="162"/>
      <c r="R443" s="162"/>
      <c r="S443" s="162"/>
      <c r="T443" s="169"/>
      <c r="AT443" s="170" t="s">
        <v>699</v>
      </c>
      <c r="AU443" s="170" t="s">
        <v>707</v>
      </c>
      <c r="AV443" s="171" t="s">
        <v>633</v>
      </c>
      <c r="AW443" s="171" t="s">
        <v>649</v>
      </c>
      <c r="AX443" s="171" t="s">
        <v>625</v>
      </c>
      <c r="AY443" s="170" t="s">
        <v>688</v>
      </c>
    </row>
    <row r="444" spans="2:65" s="6" customFormat="1" ht="15.75" customHeight="1">
      <c r="B444" s="23"/>
      <c r="C444" s="147" t="s">
        <v>1155</v>
      </c>
      <c r="D444" s="147" t="s">
        <v>690</v>
      </c>
      <c r="E444" s="148" t="s">
        <v>1156</v>
      </c>
      <c r="F444" s="149" t="s">
        <v>1157</v>
      </c>
      <c r="G444" s="150" t="s">
        <v>703</v>
      </c>
      <c r="H444" s="151">
        <v>4.5</v>
      </c>
      <c r="I444" s="152"/>
      <c r="J444" s="153">
        <f>ROUND($I$444*$H$444,2)</f>
        <v>0</v>
      </c>
      <c r="K444" s="149" t="s">
        <v>704</v>
      </c>
      <c r="L444" s="43"/>
      <c r="M444" s="154"/>
      <c r="N444" s="155" t="s">
        <v>596</v>
      </c>
      <c r="O444" s="24"/>
      <c r="P444" s="24"/>
      <c r="Q444" s="156">
        <v>0</v>
      </c>
      <c r="R444" s="156">
        <f>$Q$444*$H$444</f>
        <v>0</v>
      </c>
      <c r="S444" s="156">
        <v>0</v>
      </c>
      <c r="T444" s="157">
        <f>$S$444*$H$444</f>
        <v>0</v>
      </c>
      <c r="AR444" s="89" t="s">
        <v>695</v>
      </c>
      <c r="AT444" s="89" t="s">
        <v>690</v>
      </c>
      <c r="AU444" s="89" t="s">
        <v>707</v>
      </c>
      <c r="AY444" s="6" t="s">
        <v>688</v>
      </c>
      <c r="BE444" s="158">
        <f>IF($N$444="základní",$J$444,0)</f>
        <v>0</v>
      </c>
      <c r="BF444" s="158">
        <f>IF($N$444="snížená",$J$444,0)</f>
        <v>0</v>
      </c>
      <c r="BG444" s="158">
        <f>IF($N$444="zákl. přenesená",$J$444,0)</f>
        <v>0</v>
      </c>
      <c r="BH444" s="158">
        <f>IF($N$444="sníž. přenesená",$J$444,0)</f>
        <v>0</v>
      </c>
      <c r="BI444" s="158">
        <f>IF($N$444="nulová",$J$444,0)</f>
        <v>0</v>
      </c>
      <c r="BJ444" s="89" t="s">
        <v>575</v>
      </c>
      <c r="BK444" s="158">
        <f>ROUND($I$444*$H$444,2)</f>
        <v>0</v>
      </c>
      <c r="BL444" s="89" t="s">
        <v>695</v>
      </c>
      <c r="BM444" s="89" t="s">
        <v>1158</v>
      </c>
    </row>
    <row r="445" spans="2:47" s="6" customFormat="1" ht="16.5" customHeight="1">
      <c r="B445" s="23"/>
      <c r="C445" s="24"/>
      <c r="D445" s="159" t="s">
        <v>697</v>
      </c>
      <c r="E445" s="24"/>
      <c r="F445" s="160" t="s">
        <v>1159</v>
      </c>
      <c r="G445" s="24"/>
      <c r="H445" s="24"/>
      <c r="J445" s="24"/>
      <c r="K445" s="24"/>
      <c r="L445" s="43"/>
      <c r="M445" s="56"/>
      <c r="N445" s="24"/>
      <c r="O445" s="24"/>
      <c r="P445" s="24"/>
      <c r="Q445" s="24"/>
      <c r="R445" s="24"/>
      <c r="S445" s="24"/>
      <c r="T445" s="57"/>
      <c r="AT445" s="6" t="s">
        <v>697</v>
      </c>
      <c r="AU445" s="6" t="s">
        <v>707</v>
      </c>
    </row>
    <row r="446" spans="2:47" s="6" customFormat="1" ht="57.75" customHeight="1">
      <c r="B446" s="23"/>
      <c r="C446" s="24"/>
      <c r="D446" s="163" t="s">
        <v>1113</v>
      </c>
      <c r="E446" s="24"/>
      <c r="F446" s="191" t="s">
        <v>1160</v>
      </c>
      <c r="G446" s="24"/>
      <c r="H446" s="24"/>
      <c r="J446" s="24"/>
      <c r="K446" s="24"/>
      <c r="L446" s="43"/>
      <c r="M446" s="56"/>
      <c r="N446" s="24"/>
      <c r="O446" s="24"/>
      <c r="P446" s="24"/>
      <c r="Q446" s="24"/>
      <c r="R446" s="24"/>
      <c r="S446" s="24"/>
      <c r="T446" s="57"/>
      <c r="AT446" s="6" t="s">
        <v>1113</v>
      </c>
      <c r="AU446" s="6" t="s">
        <v>707</v>
      </c>
    </row>
    <row r="447" spans="2:51" s="6" customFormat="1" ht="15.75" customHeight="1">
      <c r="B447" s="172"/>
      <c r="C447" s="173"/>
      <c r="D447" s="163" t="s">
        <v>699</v>
      </c>
      <c r="E447" s="174"/>
      <c r="F447" s="175" t="s">
        <v>1161</v>
      </c>
      <c r="G447" s="173"/>
      <c r="H447" s="174"/>
      <c r="J447" s="173"/>
      <c r="K447" s="173"/>
      <c r="L447" s="176"/>
      <c r="M447" s="177"/>
      <c r="N447" s="173"/>
      <c r="O447" s="173"/>
      <c r="P447" s="173"/>
      <c r="Q447" s="173"/>
      <c r="R447" s="173"/>
      <c r="S447" s="173"/>
      <c r="T447" s="178"/>
      <c r="AT447" s="179" t="s">
        <v>699</v>
      </c>
      <c r="AU447" s="179" t="s">
        <v>707</v>
      </c>
      <c r="AV447" s="180" t="s">
        <v>575</v>
      </c>
      <c r="AW447" s="180" t="s">
        <v>649</v>
      </c>
      <c r="AX447" s="180" t="s">
        <v>625</v>
      </c>
      <c r="AY447" s="179" t="s">
        <v>688</v>
      </c>
    </row>
    <row r="448" spans="2:51" s="6" customFormat="1" ht="15.75" customHeight="1">
      <c r="B448" s="161"/>
      <c r="C448" s="162"/>
      <c r="D448" s="163" t="s">
        <v>699</v>
      </c>
      <c r="E448" s="164"/>
      <c r="F448" s="165" t="s">
        <v>1162</v>
      </c>
      <c r="G448" s="162"/>
      <c r="H448" s="166">
        <v>4.5</v>
      </c>
      <c r="J448" s="162"/>
      <c r="K448" s="162"/>
      <c r="L448" s="167"/>
      <c r="M448" s="168"/>
      <c r="N448" s="162"/>
      <c r="O448" s="162"/>
      <c r="P448" s="162"/>
      <c r="Q448" s="162"/>
      <c r="R448" s="162"/>
      <c r="S448" s="162"/>
      <c r="T448" s="169"/>
      <c r="AT448" s="170" t="s">
        <v>699</v>
      </c>
      <c r="AU448" s="170" t="s">
        <v>707</v>
      </c>
      <c r="AV448" s="171" t="s">
        <v>633</v>
      </c>
      <c r="AW448" s="171" t="s">
        <v>649</v>
      </c>
      <c r="AX448" s="171" t="s">
        <v>625</v>
      </c>
      <c r="AY448" s="170" t="s">
        <v>688</v>
      </c>
    </row>
    <row r="449" spans="2:65" s="6" customFormat="1" ht="15.75" customHeight="1">
      <c r="B449" s="23"/>
      <c r="C449" s="147" t="s">
        <v>1163</v>
      </c>
      <c r="D449" s="147" t="s">
        <v>690</v>
      </c>
      <c r="E449" s="148" t="s">
        <v>1164</v>
      </c>
      <c r="F449" s="149" t="s">
        <v>1165</v>
      </c>
      <c r="G449" s="150" t="s">
        <v>703</v>
      </c>
      <c r="H449" s="151">
        <v>405</v>
      </c>
      <c r="I449" s="152"/>
      <c r="J449" s="153">
        <f>ROUND($I$449*$H$449,2)</f>
        <v>0</v>
      </c>
      <c r="K449" s="149" t="s">
        <v>704</v>
      </c>
      <c r="L449" s="43"/>
      <c r="M449" s="154"/>
      <c r="N449" s="155" t="s">
        <v>596</v>
      </c>
      <c r="O449" s="24"/>
      <c r="P449" s="24"/>
      <c r="Q449" s="156">
        <v>0</v>
      </c>
      <c r="R449" s="156">
        <f>$Q$449*$H$449</f>
        <v>0</v>
      </c>
      <c r="S449" s="156">
        <v>0</v>
      </c>
      <c r="T449" s="157">
        <f>$S$449*$H$449</f>
        <v>0</v>
      </c>
      <c r="AR449" s="89" t="s">
        <v>695</v>
      </c>
      <c r="AT449" s="89" t="s">
        <v>690</v>
      </c>
      <c r="AU449" s="89" t="s">
        <v>707</v>
      </c>
      <c r="AY449" s="6" t="s">
        <v>688</v>
      </c>
      <c r="BE449" s="158">
        <f>IF($N$449="základní",$J$449,0)</f>
        <v>0</v>
      </c>
      <c r="BF449" s="158">
        <f>IF($N$449="snížená",$J$449,0)</f>
        <v>0</v>
      </c>
      <c r="BG449" s="158">
        <f>IF($N$449="zákl. přenesená",$J$449,0)</f>
        <v>0</v>
      </c>
      <c r="BH449" s="158">
        <f>IF($N$449="sníž. přenesená",$J$449,0)</f>
        <v>0</v>
      </c>
      <c r="BI449" s="158">
        <f>IF($N$449="nulová",$J$449,0)</f>
        <v>0</v>
      </c>
      <c r="BJ449" s="89" t="s">
        <v>575</v>
      </c>
      <c r="BK449" s="158">
        <f>ROUND($I$449*$H$449,2)</f>
        <v>0</v>
      </c>
      <c r="BL449" s="89" t="s">
        <v>695</v>
      </c>
      <c r="BM449" s="89" t="s">
        <v>1166</v>
      </c>
    </row>
    <row r="450" spans="2:47" s="6" customFormat="1" ht="16.5" customHeight="1">
      <c r="B450" s="23"/>
      <c r="C450" s="24"/>
      <c r="D450" s="159" t="s">
        <v>697</v>
      </c>
      <c r="E450" s="24"/>
      <c r="F450" s="160" t="s">
        <v>1167</v>
      </c>
      <c r="G450" s="24"/>
      <c r="H450" s="24"/>
      <c r="J450" s="24"/>
      <c r="K450" s="24"/>
      <c r="L450" s="43"/>
      <c r="M450" s="56"/>
      <c r="N450" s="24"/>
      <c r="O450" s="24"/>
      <c r="P450" s="24"/>
      <c r="Q450" s="24"/>
      <c r="R450" s="24"/>
      <c r="S450" s="24"/>
      <c r="T450" s="57"/>
      <c r="AT450" s="6" t="s">
        <v>697</v>
      </c>
      <c r="AU450" s="6" t="s">
        <v>707</v>
      </c>
    </row>
    <row r="451" spans="2:47" s="6" customFormat="1" ht="57.75" customHeight="1">
      <c r="B451" s="23"/>
      <c r="C451" s="24"/>
      <c r="D451" s="163" t="s">
        <v>1113</v>
      </c>
      <c r="E451" s="24"/>
      <c r="F451" s="191" t="s">
        <v>1160</v>
      </c>
      <c r="G451" s="24"/>
      <c r="H451" s="24"/>
      <c r="J451" s="24"/>
      <c r="K451" s="24"/>
      <c r="L451" s="43"/>
      <c r="M451" s="56"/>
      <c r="N451" s="24"/>
      <c r="O451" s="24"/>
      <c r="P451" s="24"/>
      <c r="Q451" s="24"/>
      <c r="R451" s="24"/>
      <c r="S451" s="24"/>
      <c r="T451" s="57"/>
      <c r="AT451" s="6" t="s">
        <v>1113</v>
      </c>
      <c r="AU451" s="6" t="s">
        <v>707</v>
      </c>
    </row>
    <row r="452" spans="2:51" s="6" customFormat="1" ht="15.75" customHeight="1">
      <c r="B452" s="172"/>
      <c r="C452" s="173"/>
      <c r="D452" s="163" t="s">
        <v>699</v>
      </c>
      <c r="E452" s="174"/>
      <c r="F452" s="175" t="s">
        <v>1161</v>
      </c>
      <c r="G452" s="173"/>
      <c r="H452" s="174"/>
      <c r="J452" s="173"/>
      <c r="K452" s="173"/>
      <c r="L452" s="176"/>
      <c r="M452" s="177"/>
      <c r="N452" s="173"/>
      <c r="O452" s="173"/>
      <c r="P452" s="173"/>
      <c r="Q452" s="173"/>
      <c r="R452" s="173"/>
      <c r="S452" s="173"/>
      <c r="T452" s="178"/>
      <c r="AT452" s="179" t="s">
        <v>699</v>
      </c>
      <c r="AU452" s="179" t="s">
        <v>707</v>
      </c>
      <c r="AV452" s="180" t="s">
        <v>575</v>
      </c>
      <c r="AW452" s="180" t="s">
        <v>649</v>
      </c>
      <c r="AX452" s="180" t="s">
        <v>625</v>
      </c>
      <c r="AY452" s="179" t="s">
        <v>688</v>
      </c>
    </row>
    <row r="453" spans="2:51" s="6" customFormat="1" ht="15.75" customHeight="1">
      <c r="B453" s="161"/>
      <c r="C453" s="162"/>
      <c r="D453" s="163" t="s">
        <v>699</v>
      </c>
      <c r="E453" s="164"/>
      <c r="F453" s="165" t="s">
        <v>1168</v>
      </c>
      <c r="G453" s="162"/>
      <c r="H453" s="166">
        <v>405</v>
      </c>
      <c r="J453" s="162"/>
      <c r="K453" s="162"/>
      <c r="L453" s="167"/>
      <c r="M453" s="168"/>
      <c r="N453" s="162"/>
      <c r="O453" s="162"/>
      <c r="P453" s="162"/>
      <c r="Q453" s="162"/>
      <c r="R453" s="162"/>
      <c r="S453" s="162"/>
      <c r="T453" s="169"/>
      <c r="AT453" s="170" t="s">
        <v>699</v>
      </c>
      <c r="AU453" s="170" t="s">
        <v>707</v>
      </c>
      <c r="AV453" s="171" t="s">
        <v>633</v>
      </c>
      <c r="AW453" s="171" t="s">
        <v>649</v>
      </c>
      <c r="AX453" s="171" t="s">
        <v>625</v>
      </c>
      <c r="AY453" s="170" t="s">
        <v>688</v>
      </c>
    </row>
    <row r="454" spans="2:65" s="6" customFormat="1" ht="15.75" customHeight="1">
      <c r="B454" s="23"/>
      <c r="C454" s="147" t="s">
        <v>1169</v>
      </c>
      <c r="D454" s="147" t="s">
        <v>690</v>
      </c>
      <c r="E454" s="148" t="s">
        <v>1170</v>
      </c>
      <c r="F454" s="149" t="s">
        <v>1171</v>
      </c>
      <c r="G454" s="150" t="s">
        <v>703</v>
      </c>
      <c r="H454" s="151">
        <v>4.5</v>
      </c>
      <c r="I454" s="152"/>
      <c r="J454" s="153">
        <f>ROUND($I$454*$H$454,2)</f>
        <v>0</v>
      </c>
      <c r="K454" s="149" t="s">
        <v>704</v>
      </c>
      <c r="L454" s="43"/>
      <c r="M454" s="154"/>
      <c r="N454" s="155" t="s">
        <v>596</v>
      </c>
      <c r="O454" s="24"/>
      <c r="P454" s="24"/>
      <c r="Q454" s="156">
        <v>0</v>
      </c>
      <c r="R454" s="156">
        <f>$Q$454*$H$454</f>
        <v>0</v>
      </c>
      <c r="S454" s="156">
        <v>0</v>
      </c>
      <c r="T454" s="157">
        <f>$S$454*$H$454</f>
        <v>0</v>
      </c>
      <c r="AR454" s="89" t="s">
        <v>695</v>
      </c>
      <c r="AT454" s="89" t="s">
        <v>690</v>
      </c>
      <c r="AU454" s="89" t="s">
        <v>707</v>
      </c>
      <c r="AY454" s="6" t="s">
        <v>688</v>
      </c>
      <c r="BE454" s="158">
        <f>IF($N$454="základní",$J$454,0)</f>
        <v>0</v>
      </c>
      <c r="BF454" s="158">
        <f>IF($N$454="snížená",$J$454,0)</f>
        <v>0</v>
      </c>
      <c r="BG454" s="158">
        <f>IF($N$454="zákl. přenesená",$J$454,0)</f>
        <v>0</v>
      </c>
      <c r="BH454" s="158">
        <f>IF($N$454="sníž. přenesená",$J$454,0)</f>
        <v>0</v>
      </c>
      <c r="BI454" s="158">
        <f>IF($N$454="nulová",$J$454,0)</f>
        <v>0</v>
      </c>
      <c r="BJ454" s="89" t="s">
        <v>575</v>
      </c>
      <c r="BK454" s="158">
        <f>ROUND($I$454*$H$454,2)</f>
        <v>0</v>
      </c>
      <c r="BL454" s="89" t="s">
        <v>695</v>
      </c>
      <c r="BM454" s="89" t="s">
        <v>1172</v>
      </c>
    </row>
    <row r="455" spans="2:47" s="6" customFormat="1" ht="16.5" customHeight="1">
      <c r="B455" s="23"/>
      <c r="C455" s="24"/>
      <c r="D455" s="159" t="s">
        <v>697</v>
      </c>
      <c r="E455" s="24"/>
      <c r="F455" s="160" t="s">
        <v>1173</v>
      </c>
      <c r="G455" s="24"/>
      <c r="H455" s="24"/>
      <c r="J455" s="24"/>
      <c r="K455" s="24"/>
      <c r="L455" s="43"/>
      <c r="M455" s="56"/>
      <c r="N455" s="24"/>
      <c r="O455" s="24"/>
      <c r="P455" s="24"/>
      <c r="Q455" s="24"/>
      <c r="R455" s="24"/>
      <c r="S455" s="24"/>
      <c r="T455" s="57"/>
      <c r="AT455" s="6" t="s">
        <v>697</v>
      </c>
      <c r="AU455" s="6" t="s">
        <v>707</v>
      </c>
    </row>
    <row r="456" spans="2:47" s="6" customFormat="1" ht="44.25" customHeight="1">
      <c r="B456" s="23"/>
      <c r="C456" s="24"/>
      <c r="D456" s="163" t="s">
        <v>1113</v>
      </c>
      <c r="E456" s="24"/>
      <c r="F456" s="191" t="s">
        <v>1174</v>
      </c>
      <c r="G456" s="24"/>
      <c r="H456" s="24"/>
      <c r="J456" s="24"/>
      <c r="K456" s="24"/>
      <c r="L456" s="43"/>
      <c r="M456" s="56"/>
      <c r="N456" s="24"/>
      <c r="O456" s="24"/>
      <c r="P456" s="24"/>
      <c r="Q456" s="24"/>
      <c r="R456" s="24"/>
      <c r="S456" s="24"/>
      <c r="T456" s="57"/>
      <c r="AT456" s="6" t="s">
        <v>1113</v>
      </c>
      <c r="AU456" s="6" t="s">
        <v>707</v>
      </c>
    </row>
    <row r="457" spans="2:63" s="133" customFormat="1" ht="23.25" customHeight="1">
      <c r="B457" s="134"/>
      <c r="C457" s="135"/>
      <c r="D457" s="136" t="s">
        <v>624</v>
      </c>
      <c r="E457" s="145" t="s">
        <v>1175</v>
      </c>
      <c r="F457" s="145" t="s">
        <v>1176</v>
      </c>
      <c r="G457" s="135"/>
      <c r="H457" s="135"/>
      <c r="J457" s="146">
        <f>$BK$457</f>
        <v>0</v>
      </c>
      <c r="K457" s="135"/>
      <c r="L457" s="139"/>
      <c r="M457" s="140"/>
      <c r="N457" s="135"/>
      <c r="O457" s="135"/>
      <c r="P457" s="141">
        <f>SUM($P$458:$P$462)</f>
        <v>0</v>
      </c>
      <c r="Q457" s="135"/>
      <c r="R457" s="141">
        <f>SUM($R$458:$R$462)</f>
        <v>0.052</v>
      </c>
      <c r="S457" s="135"/>
      <c r="T457" s="142">
        <f>SUM($T$458:$T$462)</f>
        <v>0</v>
      </c>
      <c r="AR457" s="143" t="s">
        <v>575</v>
      </c>
      <c r="AT457" s="143" t="s">
        <v>624</v>
      </c>
      <c r="AU457" s="143" t="s">
        <v>633</v>
      </c>
      <c r="AY457" s="143" t="s">
        <v>688</v>
      </c>
      <c r="BK457" s="144">
        <f>SUM($BK$458:$BK$462)</f>
        <v>0</v>
      </c>
    </row>
    <row r="458" spans="2:65" s="6" customFormat="1" ht="15.75" customHeight="1">
      <c r="B458" s="23"/>
      <c r="C458" s="147" t="s">
        <v>1177</v>
      </c>
      <c r="D458" s="147" t="s">
        <v>690</v>
      </c>
      <c r="E458" s="148" t="s">
        <v>1178</v>
      </c>
      <c r="F458" s="149" t="s">
        <v>1179</v>
      </c>
      <c r="G458" s="150" t="s">
        <v>1180</v>
      </c>
      <c r="H458" s="151">
        <v>1</v>
      </c>
      <c r="I458" s="152"/>
      <c r="J458" s="153">
        <f>ROUND($I$458*$H$458,2)</f>
        <v>0</v>
      </c>
      <c r="K458" s="149"/>
      <c r="L458" s="43"/>
      <c r="M458" s="154"/>
      <c r="N458" s="155" t="s">
        <v>596</v>
      </c>
      <c r="O458" s="24"/>
      <c r="P458" s="24"/>
      <c r="Q458" s="156">
        <v>0.052</v>
      </c>
      <c r="R458" s="156">
        <f>$Q$458*$H$458</f>
        <v>0.052</v>
      </c>
      <c r="S458" s="156">
        <v>0</v>
      </c>
      <c r="T458" s="157">
        <f>$S$458*$H$458</f>
        <v>0</v>
      </c>
      <c r="AR458" s="89" t="s">
        <v>695</v>
      </c>
      <c r="AT458" s="89" t="s">
        <v>690</v>
      </c>
      <c r="AU458" s="89" t="s">
        <v>707</v>
      </c>
      <c r="AY458" s="6" t="s">
        <v>688</v>
      </c>
      <c r="BE458" s="158">
        <f>IF($N$458="základní",$J$458,0)</f>
        <v>0</v>
      </c>
      <c r="BF458" s="158">
        <f>IF($N$458="snížená",$J$458,0)</f>
        <v>0</v>
      </c>
      <c r="BG458" s="158">
        <f>IF($N$458="zákl. přenesená",$J$458,0)</f>
        <v>0</v>
      </c>
      <c r="BH458" s="158">
        <f>IF($N$458="sníž. přenesená",$J$458,0)</f>
        <v>0</v>
      </c>
      <c r="BI458" s="158">
        <f>IF($N$458="nulová",$J$458,0)</f>
        <v>0</v>
      </c>
      <c r="BJ458" s="89" t="s">
        <v>575</v>
      </c>
      <c r="BK458" s="158">
        <f>ROUND($I$458*$H$458,2)</f>
        <v>0</v>
      </c>
      <c r="BL458" s="89" t="s">
        <v>695</v>
      </c>
      <c r="BM458" s="89" t="s">
        <v>1181</v>
      </c>
    </row>
    <row r="459" spans="2:47" s="6" customFormat="1" ht="16.5" customHeight="1">
      <c r="B459" s="23"/>
      <c r="C459" s="24"/>
      <c r="D459" s="159" t="s">
        <v>697</v>
      </c>
      <c r="E459" s="24"/>
      <c r="F459" s="160" t="s">
        <v>1179</v>
      </c>
      <c r="G459" s="24"/>
      <c r="H459" s="24"/>
      <c r="J459" s="24"/>
      <c r="K459" s="24"/>
      <c r="L459" s="43"/>
      <c r="M459" s="56"/>
      <c r="N459" s="24"/>
      <c r="O459" s="24"/>
      <c r="P459" s="24"/>
      <c r="Q459" s="24"/>
      <c r="R459" s="24"/>
      <c r="S459" s="24"/>
      <c r="T459" s="57"/>
      <c r="AT459" s="6" t="s">
        <v>697</v>
      </c>
      <c r="AU459" s="6" t="s">
        <v>707</v>
      </c>
    </row>
    <row r="460" spans="2:51" s="6" customFormat="1" ht="15.75" customHeight="1">
      <c r="B460" s="172"/>
      <c r="C460" s="173"/>
      <c r="D460" s="163" t="s">
        <v>699</v>
      </c>
      <c r="E460" s="174"/>
      <c r="F460" s="175" t="s">
        <v>1182</v>
      </c>
      <c r="G460" s="173"/>
      <c r="H460" s="174"/>
      <c r="J460" s="173"/>
      <c r="K460" s="173"/>
      <c r="L460" s="176"/>
      <c r="M460" s="177"/>
      <c r="N460" s="173"/>
      <c r="O460" s="173"/>
      <c r="P460" s="173"/>
      <c r="Q460" s="173"/>
      <c r="R460" s="173"/>
      <c r="S460" s="173"/>
      <c r="T460" s="178"/>
      <c r="AT460" s="179" t="s">
        <v>699</v>
      </c>
      <c r="AU460" s="179" t="s">
        <v>707</v>
      </c>
      <c r="AV460" s="180" t="s">
        <v>575</v>
      </c>
      <c r="AW460" s="180" t="s">
        <v>649</v>
      </c>
      <c r="AX460" s="180" t="s">
        <v>625</v>
      </c>
      <c r="AY460" s="179" t="s">
        <v>688</v>
      </c>
    </row>
    <row r="461" spans="2:51" s="6" customFormat="1" ht="15.75" customHeight="1">
      <c r="B461" s="161"/>
      <c r="C461" s="162"/>
      <c r="D461" s="163" t="s">
        <v>699</v>
      </c>
      <c r="E461" s="164"/>
      <c r="F461" s="165" t="s">
        <v>575</v>
      </c>
      <c r="G461" s="162"/>
      <c r="H461" s="166">
        <v>1</v>
      </c>
      <c r="J461" s="162"/>
      <c r="K461" s="162"/>
      <c r="L461" s="167"/>
      <c r="M461" s="168"/>
      <c r="N461" s="162"/>
      <c r="O461" s="162"/>
      <c r="P461" s="162"/>
      <c r="Q461" s="162"/>
      <c r="R461" s="162"/>
      <c r="S461" s="162"/>
      <c r="T461" s="169"/>
      <c r="AT461" s="170" t="s">
        <v>699</v>
      </c>
      <c r="AU461" s="170" t="s">
        <v>707</v>
      </c>
      <c r="AV461" s="171" t="s">
        <v>633</v>
      </c>
      <c r="AW461" s="171" t="s">
        <v>649</v>
      </c>
      <c r="AX461" s="171" t="s">
        <v>575</v>
      </c>
      <c r="AY461" s="170" t="s">
        <v>688</v>
      </c>
    </row>
    <row r="462" spans="2:65" s="6" customFormat="1" ht="15.75" customHeight="1">
      <c r="B462" s="23"/>
      <c r="C462" s="147" t="s">
        <v>1183</v>
      </c>
      <c r="D462" s="147" t="s">
        <v>690</v>
      </c>
      <c r="E462" s="148" t="s">
        <v>1184</v>
      </c>
      <c r="F462" s="149" t="s">
        <v>1185</v>
      </c>
      <c r="G462" s="150" t="s">
        <v>1180</v>
      </c>
      <c r="H462" s="151">
        <v>1</v>
      </c>
      <c r="I462" s="152"/>
      <c r="J462" s="153">
        <f>ROUND($I$462*$H$462,2)</f>
        <v>0</v>
      </c>
      <c r="K462" s="149"/>
      <c r="L462" s="43"/>
      <c r="M462" s="154"/>
      <c r="N462" s="155" t="s">
        <v>596</v>
      </c>
      <c r="O462" s="24"/>
      <c r="P462" s="24"/>
      <c r="Q462" s="156">
        <v>0</v>
      </c>
      <c r="R462" s="156">
        <f>$Q$462*$H$462</f>
        <v>0</v>
      </c>
      <c r="S462" s="156">
        <v>0</v>
      </c>
      <c r="T462" s="157">
        <f>$S$462*$H$462</f>
        <v>0</v>
      </c>
      <c r="AR462" s="89" t="s">
        <v>1186</v>
      </c>
      <c r="AT462" s="89" t="s">
        <v>690</v>
      </c>
      <c r="AU462" s="89" t="s">
        <v>707</v>
      </c>
      <c r="AY462" s="6" t="s">
        <v>688</v>
      </c>
      <c r="BE462" s="158">
        <f>IF($N$462="základní",$J$462,0)</f>
        <v>0</v>
      </c>
      <c r="BF462" s="158">
        <f>IF($N$462="snížená",$J$462,0)</f>
        <v>0</v>
      </c>
      <c r="BG462" s="158">
        <f>IF($N$462="zákl. přenesená",$J$462,0)</f>
        <v>0</v>
      </c>
      <c r="BH462" s="158">
        <f>IF($N$462="sníž. přenesená",$J$462,0)</f>
        <v>0</v>
      </c>
      <c r="BI462" s="158">
        <f>IF($N$462="nulová",$J$462,0)</f>
        <v>0</v>
      </c>
      <c r="BJ462" s="89" t="s">
        <v>575</v>
      </c>
      <c r="BK462" s="158">
        <f>ROUND($I$462*$H$462,2)</f>
        <v>0</v>
      </c>
      <c r="BL462" s="89" t="s">
        <v>1186</v>
      </c>
      <c r="BM462" s="89" t="s">
        <v>1187</v>
      </c>
    </row>
    <row r="463" spans="2:63" s="133" customFormat="1" ht="23.25" customHeight="1">
      <c r="B463" s="134"/>
      <c r="C463" s="135"/>
      <c r="D463" s="136" t="s">
        <v>624</v>
      </c>
      <c r="E463" s="145" t="s">
        <v>1188</v>
      </c>
      <c r="F463" s="145" t="s">
        <v>1189</v>
      </c>
      <c r="G463" s="135"/>
      <c r="H463" s="135"/>
      <c r="J463" s="146">
        <f>$BK$463</f>
        <v>0</v>
      </c>
      <c r="K463" s="135"/>
      <c r="L463" s="139"/>
      <c r="M463" s="140"/>
      <c r="N463" s="135"/>
      <c r="O463" s="135"/>
      <c r="P463" s="141">
        <f>SUM($P$464:$P$492)</f>
        <v>0</v>
      </c>
      <c r="Q463" s="135"/>
      <c r="R463" s="141">
        <f>SUM($R$464:$R$492)</f>
        <v>0</v>
      </c>
      <c r="S463" s="135"/>
      <c r="T463" s="142">
        <f>SUM($T$464:$T$492)</f>
        <v>56.093671</v>
      </c>
      <c r="AR463" s="143" t="s">
        <v>575</v>
      </c>
      <c r="AT463" s="143" t="s">
        <v>624</v>
      </c>
      <c r="AU463" s="143" t="s">
        <v>633</v>
      </c>
      <c r="AY463" s="143" t="s">
        <v>688</v>
      </c>
      <c r="BK463" s="144">
        <f>SUM($BK$464:$BK$492)</f>
        <v>0</v>
      </c>
    </row>
    <row r="464" spans="2:65" s="6" customFormat="1" ht="15.75" customHeight="1">
      <c r="B464" s="23"/>
      <c r="C464" s="150" t="s">
        <v>1190</v>
      </c>
      <c r="D464" s="150" t="s">
        <v>690</v>
      </c>
      <c r="E464" s="148" t="s">
        <v>1191</v>
      </c>
      <c r="F464" s="149" t="s">
        <v>1192</v>
      </c>
      <c r="G464" s="150" t="s">
        <v>718</v>
      </c>
      <c r="H464" s="151">
        <v>4.48</v>
      </c>
      <c r="I464" s="152"/>
      <c r="J464" s="153">
        <f>ROUND($I$464*$H$464,2)</f>
        <v>0</v>
      </c>
      <c r="K464" s="149" t="s">
        <v>704</v>
      </c>
      <c r="L464" s="43"/>
      <c r="M464" s="154"/>
      <c r="N464" s="155" t="s">
        <v>596</v>
      </c>
      <c r="O464" s="24"/>
      <c r="P464" s="24"/>
      <c r="Q464" s="156">
        <v>0</v>
      </c>
      <c r="R464" s="156">
        <f>$Q$464*$H$464</f>
        <v>0</v>
      </c>
      <c r="S464" s="156">
        <v>2</v>
      </c>
      <c r="T464" s="157">
        <f>$S$464*$H$464</f>
        <v>8.96</v>
      </c>
      <c r="AR464" s="89" t="s">
        <v>695</v>
      </c>
      <c r="AT464" s="89" t="s">
        <v>690</v>
      </c>
      <c r="AU464" s="89" t="s">
        <v>707</v>
      </c>
      <c r="AY464" s="89" t="s">
        <v>688</v>
      </c>
      <c r="BE464" s="158">
        <f>IF($N$464="základní",$J$464,0)</f>
        <v>0</v>
      </c>
      <c r="BF464" s="158">
        <f>IF($N$464="snížená",$J$464,0)</f>
        <v>0</v>
      </c>
      <c r="BG464" s="158">
        <f>IF($N$464="zákl. přenesená",$J$464,0)</f>
        <v>0</v>
      </c>
      <c r="BH464" s="158">
        <f>IF($N$464="sníž. přenesená",$J$464,0)</f>
        <v>0</v>
      </c>
      <c r="BI464" s="158">
        <f>IF($N$464="nulová",$J$464,0)</f>
        <v>0</v>
      </c>
      <c r="BJ464" s="89" t="s">
        <v>575</v>
      </c>
      <c r="BK464" s="158">
        <f>ROUND($I$464*$H$464,2)</f>
        <v>0</v>
      </c>
      <c r="BL464" s="89" t="s">
        <v>695</v>
      </c>
      <c r="BM464" s="89" t="s">
        <v>1193</v>
      </c>
    </row>
    <row r="465" spans="2:47" s="6" customFormat="1" ht="16.5" customHeight="1">
      <c r="B465" s="23"/>
      <c r="C465" s="24"/>
      <c r="D465" s="159" t="s">
        <v>697</v>
      </c>
      <c r="E465" s="24"/>
      <c r="F465" s="160" t="s">
        <v>1194</v>
      </c>
      <c r="G465" s="24"/>
      <c r="H465" s="24"/>
      <c r="J465" s="24"/>
      <c r="K465" s="24"/>
      <c r="L465" s="43"/>
      <c r="M465" s="56"/>
      <c r="N465" s="24"/>
      <c r="O465" s="24"/>
      <c r="P465" s="24"/>
      <c r="Q465" s="24"/>
      <c r="R465" s="24"/>
      <c r="S465" s="24"/>
      <c r="T465" s="57"/>
      <c r="AT465" s="6" t="s">
        <v>697</v>
      </c>
      <c r="AU465" s="6" t="s">
        <v>707</v>
      </c>
    </row>
    <row r="466" spans="2:51" s="6" customFormat="1" ht="15.75" customHeight="1">
      <c r="B466" s="172"/>
      <c r="C466" s="173"/>
      <c r="D466" s="163" t="s">
        <v>699</v>
      </c>
      <c r="E466" s="174"/>
      <c r="F466" s="175" t="s">
        <v>1195</v>
      </c>
      <c r="G466" s="173"/>
      <c r="H466" s="174"/>
      <c r="J466" s="173"/>
      <c r="K466" s="173"/>
      <c r="L466" s="176"/>
      <c r="M466" s="177"/>
      <c r="N466" s="173"/>
      <c r="O466" s="173"/>
      <c r="P466" s="173"/>
      <c r="Q466" s="173"/>
      <c r="R466" s="173"/>
      <c r="S466" s="173"/>
      <c r="T466" s="178"/>
      <c r="AT466" s="179" t="s">
        <v>699</v>
      </c>
      <c r="AU466" s="179" t="s">
        <v>707</v>
      </c>
      <c r="AV466" s="180" t="s">
        <v>575</v>
      </c>
      <c r="AW466" s="180" t="s">
        <v>649</v>
      </c>
      <c r="AX466" s="180" t="s">
        <v>625</v>
      </c>
      <c r="AY466" s="179" t="s">
        <v>688</v>
      </c>
    </row>
    <row r="467" spans="2:51" s="6" customFormat="1" ht="15.75" customHeight="1">
      <c r="B467" s="161"/>
      <c r="C467" s="162"/>
      <c r="D467" s="163" t="s">
        <v>699</v>
      </c>
      <c r="E467" s="164"/>
      <c r="F467" s="165" t="s">
        <v>1196</v>
      </c>
      <c r="G467" s="162"/>
      <c r="H467" s="166">
        <v>1.53</v>
      </c>
      <c r="J467" s="162"/>
      <c r="K467" s="162"/>
      <c r="L467" s="167"/>
      <c r="M467" s="168"/>
      <c r="N467" s="162"/>
      <c r="O467" s="162"/>
      <c r="P467" s="162"/>
      <c r="Q467" s="162"/>
      <c r="R467" s="162"/>
      <c r="S467" s="162"/>
      <c r="T467" s="169"/>
      <c r="AT467" s="170" t="s">
        <v>699</v>
      </c>
      <c r="AU467" s="170" t="s">
        <v>707</v>
      </c>
      <c r="AV467" s="171" t="s">
        <v>633</v>
      </c>
      <c r="AW467" s="171" t="s">
        <v>649</v>
      </c>
      <c r="AX467" s="171" t="s">
        <v>625</v>
      </c>
      <c r="AY467" s="170" t="s">
        <v>688</v>
      </c>
    </row>
    <row r="468" spans="2:51" s="6" customFormat="1" ht="15.75" customHeight="1">
      <c r="B468" s="161"/>
      <c r="C468" s="162"/>
      <c r="D468" s="163" t="s">
        <v>699</v>
      </c>
      <c r="E468" s="164"/>
      <c r="F468" s="165" t="s">
        <v>1197</v>
      </c>
      <c r="G468" s="162"/>
      <c r="H468" s="166">
        <v>2.95</v>
      </c>
      <c r="J468" s="162"/>
      <c r="K468" s="162"/>
      <c r="L468" s="167"/>
      <c r="M468" s="168"/>
      <c r="N468" s="162"/>
      <c r="O468" s="162"/>
      <c r="P468" s="162"/>
      <c r="Q468" s="162"/>
      <c r="R468" s="162"/>
      <c r="S468" s="162"/>
      <c r="T468" s="169"/>
      <c r="AT468" s="170" t="s">
        <v>699</v>
      </c>
      <c r="AU468" s="170" t="s">
        <v>707</v>
      </c>
      <c r="AV468" s="171" t="s">
        <v>633</v>
      </c>
      <c r="AW468" s="171" t="s">
        <v>649</v>
      </c>
      <c r="AX468" s="171" t="s">
        <v>625</v>
      </c>
      <c r="AY468" s="170" t="s">
        <v>688</v>
      </c>
    </row>
    <row r="469" spans="2:65" s="6" customFormat="1" ht="15.75" customHeight="1">
      <c r="B469" s="23"/>
      <c r="C469" s="147" t="s">
        <v>1198</v>
      </c>
      <c r="D469" s="147" t="s">
        <v>690</v>
      </c>
      <c r="E469" s="148" t="s">
        <v>1199</v>
      </c>
      <c r="F469" s="149" t="s">
        <v>1200</v>
      </c>
      <c r="G469" s="150" t="s">
        <v>693</v>
      </c>
      <c r="H469" s="151">
        <v>1625.299</v>
      </c>
      <c r="I469" s="152"/>
      <c r="J469" s="153">
        <f>ROUND($I$469*$H$469,2)</f>
        <v>0</v>
      </c>
      <c r="K469" s="149" t="s">
        <v>704</v>
      </c>
      <c r="L469" s="43"/>
      <c r="M469" s="154"/>
      <c r="N469" s="155" t="s">
        <v>596</v>
      </c>
      <c r="O469" s="24"/>
      <c r="P469" s="24"/>
      <c r="Q469" s="156">
        <v>0</v>
      </c>
      <c r="R469" s="156">
        <f>$Q$469*$H$469</f>
        <v>0</v>
      </c>
      <c r="S469" s="156">
        <v>0.029</v>
      </c>
      <c r="T469" s="157">
        <f>$S$469*$H$469</f>
        <v>47.133671</v>
      </c>
      <c r="AR469" s="89" t="s">
        <v>695</v>
      </c>
      <c r="AT469" s="89" t="s">
        <v>690</v>
      </c>
      <c r="AU469" s="89" t="s">
        <v>707</v>
      </c>
      <c r="AY469" s="6" t="s">
        <v>688</v>
      </c>
      <c r="BE469" s="158">
        <f>IF($N$469="základní",$J$469,0)</f>
        <v>0</v>
      </c>
      <c r="BF469" s="158">
        <f>IF($N$469="snížená",$J$469,0)</f>
        <v>0</v>
      </c>
      <c r="BG469" s="158">
        <f>IF($N$469="zákl. přenesená",$J$469,0)</f>
        <v>0</v>
      </c>
      <c r="BH469" s="158">
        <f>IF($N$469="sníž. přenesená",$J$469,0)</f>
        <v>0</v>
      </c>
      <c r="BI469" s="158">
        <f>IF($N$469="nulová",$J$469,0)</f>
        <v>0</v>
      </c>
      <c r="BJ469" s="89" t="s">
        <v>575</v>
      </c>
      <c r="BK469" s="158">
        <f>ROUND($I$469*$H$469,2)</f>
        <v>0</v>
      </c>
      <c r="BL469" s="89" t="s">
        <v>695</v>
      </c>
      <c r="BM469" s="89" t="s">
        <v>1201</v>
      </c>
    </row>
    <row r="470" spans="2:47" s="6" customFormat="1" ht="27" customHeight="1">
      <c r="B470" s="23"/>
      <c r="C470" s="24"/>
      <c r="D470" s="159" t="s">
        <v>697</v>
      </c>
      <c r="E470" s="24"/>
      <c r="F470" s="160" t="s">
        <v>1202</v>
      </c>
      <c r="G470" s="24"/>
      <c r="H470" s="24"/>
      <c r="J470" s="24"/>
      <c r="K470" s="24"/>
      <c r="L470" s="43"/>
      <c r="M470" s="56"/>
      <c r="N470" s="24"/>
      <c r="O470" s="24"/>
      <c r="P470" s="24"/>
      <c r="Q470" s="24"/>
      <c r="R470" s="24"/>
      <c r="S470" s="24"/>
      <c r="T470" s="57"/>
      <c r="AT470" s="6" t="s">
        <v>697</v>
      </c>
      <c r="AU470" s="6" t="s">
        <v>707</v>
      </c>
    </row>
    <row r="471" spans="2:51" s="6" customFormat="1" ht="15.75" customHeight="1">
      <c r="B471" s="172"/>
      <c r="C471" s="173"/>
      <c r="D471" s="163" t="s">
        <v>699</v>
      </c>
      <c r="E471" s="174"/>
      <c r="F471" s="175" t="s">
        <v>1057</v>
      </c>
      <c r="G471" s="173"/>
      <c r="H471" s="174"/>
      <c r="J471" s="173"/>
      <c r="K471" s="173"/>
      <c r="L471" s="176"/>
      <c r="M471" s="177"/>
      <c r="N471" s="173"/>
      <c r="O471" s="173"/>
      <c r="P471" s="173"/>
      <c r="Q471" s="173"/>
      <c r="R471" s="173"/>
      <c r="S471" s="173"/>
      <c r="T471" s="178"/>
      <c r="AT471" s="179" t="s">
        <v>699</v>
      </c>
      <c r="AU471" s="179" t="s">
        <v>707</v>
      </c>
      <c r="AV471" s="180" t="s">
        <v>575</v>
      </c>
      <c r="AW471" s="180" t="s">
        <v>649</v>
      </c>
      <c r="AX471" s="180" t="s">
        <v>625</v>
      </c>
      <c r="AY471" s="179" t="s">
        <v>688</v>
      </c>
    </row>
    <row r="472" spans="2:51" s="6" customFormat="1" ht="15.75" customHeight="1">
      <c r="B472" s="172"/>
      <c r="C472" s="173"/>
      <c r="D472" s="163" t="s">
        <v>699</v>
      </c>
      <c r="E472" s="174"/>
      <c r="F472" s="175" t="s">
        <v>1023</v>
      </c>
      <c r="G472" s="173"/>
      <c r="H472" s="174"/>
      <c r="J472" s="173"/>
      <c r="K472" s="173"/>
      <c r="L472" s="176"/>
      <c r="M472" s="177"/>
      <c r="N472" s="173"/>
      <c r="O472" s="173"/>
      <c r="P472" s="173"/>
      <c r="Q472" s="173"/>
      <c r="R472" s="173"/>
      <c r="S472" s="173"/>
      <c r="T472" s="178"/>
      <c r="AT472" s="179" t="s">
        <v>699</v>
      </c>
      <c r="AU472" s="179" t="s">
        <v>707</v>
      </c>
      <c r="AV472" s="180" t="s">
        <v>575</v>
      </c>
      <c r="AW472" s="180" t="s">
        <v>649</v>
      </c>
      <c r="AX472" s="180" t="s">
        <v>625</v>
      </c>
      <c r="AY472" s="179" t="s">
        <v>688</v>
      </c>
    </row>
    <row r="473" spans="2:51" s="6" customFormat="1" ht="15.75" customHeight="1">
      <c r="B473" s="161"/>
      <c r="C473" s="162"/>
      <c r="D473" s="163" t="s">
        <v>699</v>
      </c>
      <c r="E473" s="164"/>
      <c r="F473" s="165" t="s">
        <v>1058</v>
      </c>
      <c r="G473" s="162"/>
      <c r="H473" s="166">
        <v>278</v>
      </c>
      <c r="J473" s="162"/>
      <c r="K473" s="162"/>
      <c r="L473" s="167"/>
      <c r="M473" s="168"/>
      <c r="N473" s="162"/>
      <c r="O473" s="162"/>
      <c r="P473" s="162"/>
      <c r="Q473" s="162"/>
      <c r="R473" s="162"/>
      <c r="S473" s="162"/>
      <c r="T473" s="169"/>
      <c r="AT473" s="170" t="s">
        <v>699</v>
      </c>
      <c r="AU473" s="170" t="s">
        <v>707</v>
      </c>
      <c r="AV473" s="171" t="s">
        <v>633</v>
      </c>
      <c r="AW473" s="171" t="s">
        <v>649</v>
      </c>
      <c r="AX473" s="171" t="s">
        <v>625</v>
      </c>
      <c r="AY473" s="170" t="s">
        <v>688</v>
      </c>
    </row>
    <row r="474" spans="2:51" s="6" customFormat="1" ht="15.75" customHeight="1">
      <c r="B474" s="172"/>
      <c r="C474" s="173"/>
      <c r="D474" s="163" t="s">
        <v>699</v>
      </c>
      <c r="E474" s="174"/>
      <c r="F474" s="175" t="s">
        <v>1040</v>
      </c>
      <c r="G474" s="173"/>
      <c r="H474" s="174"/>
      <c r="J474" s="173"/>
      <c r="K474" s="173"/>
      <c r="L474" s="176"/>
      <c r="M474" s="177"/>
      <c r="N474" s="173"/>
      <c r="O474" s="173"/>
      <c r="P474" s="173"/>
      <c r="Q474" s="173"/>
      <c r="R474" s="173"/>
      <c r="S474" s="173"/>
      <c r="T474" s="178"/>
      <c r="AT474" s="179" t="s">
        <v>699</v>
      </c>
      <c r="AU474" s="179" t="s">
        <v>707</v>
      </c>
      <c r="AV474" s="180" t="s">
        <v>575</v>
      </c>
      <c r="AW474" s="180" t="s">
        <v>649</v>
      </c>
      <c r="AX474" s="180" t="s">
        <v>625</v>
      </c>
      <c r="AY474" s="179" t="s">
        <v>688</v>
      </c>
    </row>
    <row r="475" spans="2:51" s="6" customFormat="1" ht="15.75" customHeight="1">
      <c r="B475" s="161"/>
      <c r="C475" s="162"/>
      <c r="D475" s="163" t="s">
        <v>699</v>
      </c>
      <c r="E475" s="164"/>
      <c r="F475" s="165" t="s">
        <v>1041</v>
      </c>
      <c r="G475" s="162"/>
      <c r="H475" s="166">
        <v>30.24</v>
      </c>
      <c r="J475" s="162"/>
      <c r="K475" s="162"/>
      <c r="L475" s="167"/>
      <c r="M475" s="168"/>
      <c r="N475" s="162"/>
      <c r="O475" s="162"/>
      <c r="P475" s="162"/>
      <c r="Q475" s="162"/>
      <c r="R475" s="162"/>
      <c r="S475" s="162"/>
      <c r="T475" s="169"/>
      <c r="AT475" s="170" t="s">
        <v>699</v>
      </c>
      <c r="AU475" s="170" t="s">
        <v>707</v>
      </c>
      <c r="AV475" s="171" t="s">
        <v>633</v>
      </c>
      <c r="AW475" s="171" t="s">
        <v>649</v>
      </c>
      <c r="AX475" s="171" t="s">
        <v>625</v>
      </c>
      <c r="AY475" s="170" t="s">
        <v>688</v>
      </c>
    </row>
    <row r="476" spans="2:51" s="6" customFormat="1" ht="15.75" customHeight="1">
      <c r="B476" s="172"/>
      <c r="C476" s="173"/>
      <c r="D476" s="163" t="s">
        <v>699</v>
      </c>
      <c r="E476" s="174"/>
      <c r="F476" s="175" t="s">
        <v>1025</v>
      </c>
      <c r="G476" s="173"/>
      <c r="H476" s="174"/>
      <c r="J476" s="173"/>
      <c r="K476" s="173"/>
      <c r="L476" s="176"/>
      <c r="M476" s="177"/>
      <c r="N476" s="173"/>
      <c r="O476" s="173"/>
      <c r="P476" s="173"/>
      <c r="Q476" s="173"/>
      <c r="R476" s="173"/>
      <c r="S476" s="173"/>
      <c r="T476" s="178"/>
      <c r="AT476" s="179" t="s">
        <v>699</v>
      </c>
      <c r="AU476" s="179" t="s">
        <v>707</v>
      </c>
      <c r="AV476" s="180" t="s">
        <v>575</v>
      </c>
      <c r="AW476" s="180" t="s">
        <v>649</v>
      </c>
      <c r="AX476" s="180" t="s">
        <v>625</v>
      </c>
      <c r="AY476" s="179" t="s">
        <v>688</v>
      </c>
    </row>
    <row r="477" spans="2:51" s="6" customFormat="1" ht="15.75" customHeight="1">
      <c r="B477" s="161"/>
      <c r="C477" s="162"/>
      <c r="D477" s="163" t="s">
        <v>699</v>
      </c>
      <c r="E477" s="164"/>
      <c r="F477" s="165" t="s">
        <v>1059</v>
      </c>
      <c r="G477" s="162"/>
      <c r="H477" s="166">
        <v>262</v>
      </c>
      <c r="J477" s="162"/>
      <c r="K477" s="162"/>
      <c r="L477" s="167"/>
      <c r="M477" s="168"/>
      <c r="N477" s="162"/>
      <c r="O477" s="162"/>
      <c r="P477" s="162"/>
      <c r="Q477" s="162"/>
      <c r="R477" s="162"/>
      <c r="S477" s="162"/>
      <c r="T477" s="169"/>
      <c r="AT477" s="170" t="s">
        <v>699</v>
      </c>
      <c r="AU477" s="170" t="s">
        <v>707</v>
      </c>
      <c r="AV477" s="171" t="s">
        <v>633</v>
      </c>
      <c r="AW477" s="171" t="s">
        <v>649</v>
      </c>
      <c r="AX477" s="171" t="s">
        <v>625</v>
      </c>
      <c r="AY477" s="170" t="s">
        <v>688</v>
      </c>
    </row>
    <row r="478" spans="2:51" s="6" customFormat="1" ht="15.75" customHeight="1">
      <c r="B478" s="172"/>
      <c r="C478" s="173"/>
      <c r="D478" s="163" t="s">
        <v>699</v>
      </c>
      <c r="E478" s="174"/>
      <c r="F478" s="175" t="s">
        <v>1040</v>
      </c>
      <c r="G478" s="173"/>
      <c r="H478" s="174"/>
      <c r="J478" s="173"/>
      <c r="K478" s="173"/>
      <c r="L478" s="176"/>
      <c r="M478" s="177"/>
      <c r="N478" s="173"/>
      <c r="O478" s="173"/>
      <c r="P478" s="173"/>
      <c r="Q478" s="173"/>
      <c r="R478" s="173"/>
      <c r="S478" s="173"/>
      <c r="T478" s="178"/>
      <c r="AT478" s="179" t="s">
        <v>699</v>
      </c>
      <c r="AU478" s="179" t="s">
        <v>707</v>
      </c>
      <c r="AV478" s="180" t="s">
        <v>575</v>
      </c>
      <c r="AW478" s="180" t="s">
        <v>649</v>
      </c>
      <c r="AX478" s="180" t="s">
        <v>625</v>
      </c>
      <c r="AY478" s="179" t="s">
        <v>688</v>
      </c>
    </row>
    <row r="479" spans="2:51" s="6" customFormat="1" ht="15.75" customHeight="1">
      <c r="B479" s="161"/>
      <c r="C479" s="162"/>
      <c r="D479" s="163" t="s">
        <v>699</v>
      </c>
      <c r="E479" s="164"/>
      <c r="F479" s="165" t="s">
        <v>1043</v>
      </c>
      <c r="G479" s="162"/>
      <c r="H479" s="166">
        <v>26.88</v>
      </c>
      <c r="J479" s="162"/>
      <c r="K479" s="162"/>
      <c r="L479" s="167"/>
      <c r="M479" s="168"/>
      <c r="N479" s="162"/>
      <c r="O479" s="162"/>
      <c r="P479" s="162"/>
      <c r="Q479" s="162"/>
      <c r="R479" s="162"/>
      <c r="S479" s="162"/>
      <c r="T479" s="169"/>
      <c r="AT479" s="170" t="s">
        <v>699</v>
      </c>
      <c r="AU479" s="170" t="s">
        <v>707</v>
      </c>
      <c r="AV479" s="171" t="s">
        <v>633</v>
      </c>
      <c r="AW479" s="171" t="s">
        <v>649</v>
      </c>
      <c r="AX479" s="171" t="s">
        <v>625</v>
      </c>
      <c r="AY479" s="170" t="s">
        <v>688</v>
      </c>
    </row>
    <row r="480" spans="2:51" s="6" customFormat="1" ht="15.75" customHeight="1">
      <c r="B480" s="172"/>
      <c r="C480" s="173"/>
      <c r="D480" s="163" t="s">
        <v>699</v>
      </c>
      <c r="E480" s="174"/>
      <c r="F480" s="175" t="s">
        <v>1027</v>
      </c>
      <c r="G480" s="173"/>
      <c r="H480" s="174"/>
      <c r="J480" s="173"/>
      <c r="K480" s="173"/>
      <c r="L480" s="176"/>
      <c r="M480" s="177"/>
      <c r="N480" s="173"/>
      <c r="O480" s="173"/>
      <c r="P480" s="173"/>
      <c r="Q480" s="173"/>
      <c r="R480" s="173"/>
      <c r="S480" s="173"/>
      <c r="T480" s="178"/>
      <c r="AT480" s="179" t="s">
        <v>699</v>
      </c>
      <c r="AU480" s="179" t="s">
        <v>707</v>
      </c>
      <c r="AV480" s="180" t="s">
        <v>575</v>
      </c>
      <c r="AW480" s="180" t="s">
        <v>649</v>
      </c>
      <c r="AX480" s="180" t="s">
        <v>625</v>
      </c>
      <c r="AY480" s="179" t="s">
        <v>688</v>
      </c>
    </row>
    <row r="481" spans="2:51" s="6" customFormat="1" ht="15.75" customHeight="1">
      <c r="B481" s="161"/>
      <c r="C481" s="162"/>
      <c r="D481" s="163" t="s">
        <v>699</v>
      </c>
      <c r="E481" s="164"/>
      <c r="F481" s="165" t="s">
        <v>1060</v>
      </c>
      <c r="G481" s="162"/>
      <c r="H481" s="166">
        <v>454</v>
      </c>
      <c r="J481" s="162"/>
      <c r="K481" s="162"/>
      <c r="L481" s="167"/>
      <c r="M481" s="168"/>
      <c r="N481" s="162"/>
      <c r="O481" s="162"/>
      <c r="P481" s="162"/>
      <c r="Q481" s="162"/>
      <c r="R481" s="162"/>
      <c r="S481" s="162"/>
      <c r="T481" s="169"/>
      <c r="AT481" s="170" t="s">
        <v>699</v>
      </c>
      <c r="AU481" s="170" t="s">
        <v>707</v>
      </c>
      <c r="AV481" s="171" t="s">
        <v>633</v>
      </c>
      <c r="AW481" s="171" t="s">
        <v>649</v>
      </c>
      <c r="AX481" s="171" t="s">
        <v>625</v>
      </c>
      <c r="AY481" s="170" t="s">
        <v>688</v>
      </c>
    </row>
    <row r="482" spans="2:51" s="6" customFormat="1" ht="15.75" customHeight="1">
      <c r="B482" s="172"/>
      <c r="C482" s="173"/>
      <c r="D482" s="163" t="s">
        <v>699</v>
      </c>
      <c r="E482" s="174"/>
      <c r="F482" s="175" t="s">
        <v>1040</v>
      </c>
      <c r="G482" s="173"/>
      <c r="H482" s="174"/>
      <c r="J482" s="173"/>
      <c r="K482" s="173"/>
      <c r="L482" s="176"/>
      <c r="M482" s="177"/>
      <c r="N482" s="173"/>
      <c r="O482" s="173"/>
      <c r="P482" s="173"/>
      <c r="Q482" s="173"/>
      <c r="R482" s="173"/>
      <c r="S482" s="173"/>
      <c r="T482" s="178"/>
      <c r="AT482" s="179" t="s">
        <v>699</v>
      </c>
      <c r="AU482" s="179" t="s">
        <v>707</v>
      </c>
      <c r="AV482" s="180" t="s">
        <v>575</v>
      </c>
      <c r="AW482" s="180" t="s">
        <v>649</v>
      </c>
      <c r="AX482" s="180" t="s">
        <v>625</v>
      </c>
      <c r="AY482" s="179" t="s">
        <v>688</v>
      </c>
    </row>
    <row r="483" spans="2:51" s="6" customFormat="1" ht="15.75" customHeight="1">
      <c r="B483" s="161"/>
      <c r="C483" s="162"/>
      <c r="D483" s="163" t="s">
        <v>699</v>
      </c>
      <c r="E483" s="164"/>
      <c r="F483" s="165" t="s">
        <v>1045</v>
      </c>
      <c r="G483" s="162"/>
      <c r="H483" s="166">
        <v>46.04</v>
      </c>
      <c r="J483" s="162"/>
      <c r="K483" s="162"/>
      <c r="L483" s="167"/>
      <c r="M483" s="168"/>
      <c r="N483" s="162"/>
      <c r="O483" s="162"/>
      <c r="P483" s="162"/>
      <c r="Q483" s="162"/>
      <c r="R483" s="162"/>
      <c r="S483" s="162"/>
      <c r="T483" s="169"/>
      <c r="AT483" s="170" t="s">
        <v>699</v>
      </c>
      <c r="AU483" s="170" t="s">
        <v>707</v>
      </c>
      <c r="AV483" s="171" t="s">
        <v>633</v>
      </c>
      <c r="AW483" s="171" t="s">
        <v>649</v>
      </c>
      <c r="AX483" s="171" t="s">
        <v>625</v>
      </c>
      <c r="AY483" s="170" t="s">
        <v>688</v>
      </c>
    </row>
    <row r="484" spans="2:51" s="6" customFormat="1" ht="15.75" customHeight="1">
      <c r="B484" s="172"/>
      <c r="C484" s="173"/>
      <c r="D484" s="163" t="s">
        <v>699</v>
      </c>
      <c r="E484" s="174"/>
      <c r="F484" s="175" t="s">
        <v>1046</v>
      </c>
      <c r="G484" s="173"/>
      <c r="H484" s="174"/>
      <c r="J484" s="173"/>
      <c r="K484" s="173"/>
      <c r="L484" s="176"/>
      <c r="M484" s="177"/>
      <c r="N484" s="173"/>
      <c r="O484" s="173"/>
      <c r="P484" s="173"/>
      <c r="Q484" s="173"/>
      <c r="R484" s="173"/>
      <c r="S484" s="173"/>
      <c r="T484" s="178"/>
      <c r="AT484" s="179" t="s">
        <v>699</v>
      </c>
      <c r="AU484" s="179" t="s">
        <v>707</v>
      </c>
      <c r="AV484" s="180" t="s">
        <v>575</v>
      </c>
      <c r="AW484" s="180" t="s">
        <v>649</v>
      </c>
      <c r="AX484" s="180" t="s">
        <v>625</v>
      </c>
      <c r="AY484" s="179" t="s">
        <v>688</v>
      </c>
    </row>
    <row r="485" spans="2:51" s="6" customFormat="1" ht="15.75" customHeight="1">
      <c r="B485" s="161"/>
      <c r="C485" s="162"/>
      <c r="D485" s="163" t="s">
        <v>699</v>
      </c>
      <c r="E485" s="164"/>
      <c r="F485" s="165" t="s">
        <v>1061</v>
      </c>
      <c r="G485" s="162"/>
      <c r="H485" s="166">
        <v>311</v>
      </c>
      <c r="J485" s="162"/>
      <c r="K485" s="162"/>
      <c r="L485" s="167"/>
      <c r="M485" s="168"/>
      <c r="N485" s="162"/>
      <c r="O485" s="162"/>
      <c r="P485" s="162"/>
      <c r="Q485" s="162"/>
      <c r="R485" s="162"/>
      <c r="S485" s="162"/>
      <c r="T485" s="169"/>
      <c r="AT485" s="170" t="s">
        <v>699</v>
      </c>
      <c r="AU485" s="170" t="s">
        <v>707</v>
      </c>
      <c r="AV485" s="171" t="s">
        <v>633</v>
      </c>
      <c r="AW485" s="171" t="s">
        <v>649</v>
      </c>
      <c r="AX485" s="171" t="s">
        <v>625</v>
      </c>
      <c r="AY485" s="170" t="s">
        <v>688</v>
      </c>
    </row>
    <row r="486" spans="2:51" s="6" customFormat="1" ht="15.75" customHeight="1">
      <c r="B486" s="161"/>
      <c r="C486" s="162"/>
      <c r="D486" s="163" t="s">
        <v>699</v>
      </c>
      <c r="E486" s="164"/>
      <c r="F486" s="165" t="s">
        <v>1048</v>
      </c>
      <c r="G486" s="162"/>
      <c r="H486" s="166">
        <v>154.97892</v>
      </c>
      <c r="J486" s="162"/>
      <c r="K486" s="162"/>
      <c r="L486" s="167"/>
      <c r="M486" s="168"/>
      <c r="N486" s="162"/>
      <c r="O486" s="162"/>
      <c r="P486" s="162"/>
      <c r="Q486" s="162"/>
      <c r="R486" s="162"/>
      <c r="S486" s="162"/>
      <c r="T486" s="169"/>
      <c r="AT486" s="170" t="s">
        <v>699</v>
      </c>
      <c r="AU486" s="170" t="s">
        <v>707</v>
      </c>
      <c r="AV486" s="171" t="s">
        <v>633</v>
      </c>
      <c r="AW486" s="171" t="s">
        <v>649</v>
      </c>
      <c r="AX486" s="171" t="s">
        <v>625</v>
      </c>
      <c r="AY486" s="170" t="s">
        <v>688</v>
      </c>
    </row>
    <row r="487" spans="2:51" s="6" customFormat="1" ht="15.75" customHeight="1">
      <c r="B487" s="161"/>
      <c r="C487" s="162"/>
      <c r="D487" s="163" t="s">
        <v>699</v>
      </c>
      <c r="E487" s="164"/>
      <c r="F487" s="165" t="s">
        <v>1062</v>
      </c>
      <c r="G487" s="162"/>
      <c r="H487" s="166">
        <v>24</v>
      </c>
      <c r="J487" s="162"/>
      <c r="K487" s="162"/>
      <c r="L487" s="167"/>
      <c r="M487" s="168"/>
      <c r="N487" s="162"/>
      <c r="O487" s="162"/>
      <c r="P487" s="162"/>
      <c r="Q487" s="162"/>
      <c r="R487" s="162"/>
      <c r="S487" s="162"/>
      <c r="T487" s="169"/>
      <c r="AT487" s="170" t="s">
        <v>699</v>
      </c>
      <c r="AU487" s="170" t="s">
        <v>707</v>
      </c>
      <c r="AV487" s="171" t="s">
        <v>633</v>
      </c>
      <c r="AW487" s="171" t="s">
        <v>649</v>
      </c>
      <c r="AX487" s="171" t="s">
        <v>625</v>
      </c>
      <c r="AY487" s="170" t="s">
        <v>688</v>
      </c>
    </row>
    <row r="488" spans="2:51" s="6" customFormat="1" ht="15.75" customHeight="1">
      <c r="B488" s="172"/>
      <c r="C488" s="173"/>
      <c r="D488" s="163" t="s">
        <v>699</v>
      </c>
      <c r="E488" s="174"/>
      <c r="F488" s="175" t="s">
        <v>1040</v>
      </c>
      <c r="G488" s="173"/>
      <c r="H488" s="174"/>
      <c r="J488" s="173"/>
      <c r="K488" s="173"/>
      <c r="L488" s="176"/>
      <c r="M488" s="177"/>
      <c r="N488" s="173"/>
      <c r="O488" s="173"/>
      <c r="P488" s="173"/>
      <c r="Q488" s="173"/>
      <c r="R488" s="173"/>
      <c r="S488" s="173"/>
      <c r="T488" s="178"/>
      <c r="AT488" s="179" t="s">
        <v>699</v>
      </c>
      <c r="AU488" s="179" t="s">
        <v>707</v>
      </c>
      <c r="AV488" s="180" t="s">
        <v>575</v>
      </c>
      <c r="AW488" s="180" t="s">
        <v>649</v>
      </c>
      <c r="AX488" s="180" t="s">
        <v>625</v>
      </c>
      <c r="AY488" s="179" t="s">
        <v>688</v>
      </c>
    </row>
    <row r="489" spans="2:51" s="6" customFormat="1" ht="15.75" customHeight="1">
      <c r="B489" s="161"/>
      <c r="C489" s="162"/>
      <c r="D489" s="163" t="s">
        <v>699</v>
      </c>
      <c r="E489" s="164"/>
      <c r="F489" s="165" t="s">
        <v>1050</v>
      </c>
      <c r="G489" s="162"/>
      <c r="H489" s="166">
        <v>24.72</v>
      </c>
      <c r="J489" s="162"/>
      <c r="K489" s="162"/>
      <c r="L489" s="167"/>
      <c r="M489" s="168"/>
      <c r="N489" s="162"/>
      <c r="O489" s="162"/>
      <c r="P489" s="162"/>
      <c r="Q489" s="162"/>
      <c r="R489" s="162"/>
      <c r="S489" s="162"/>
      <c r="T489" s="169"/>
      <c r="AT489" s="170" t="s">
        <v>699</v>
      </c>
      <c r="AU489" s="170" t="s">
        <v>707</v>
      </c>
      <c r="AV489" s="171" t="s">
        <v>633</v>
      </c>
      <c r="AW489" s="171" t="s">
        <v>649</v>
      </c>
      <c r="AX489" s="171" t="s">
        <v>625</v>
      </c>
      <c r="AY489" s="170" t="s">
        <v>688</v>
      </c>
    </row>
    <row r="490" spans="2:51" s="6" customFormat="1" ht="15.75" customHeight="1">
      <c r="B490" s="172"/>
      <c r="C490" s="173"/>
      <c r="D490" s="163" t="s">
        <v>699</v>
      </c>
      <c r="E490" s="174"/>
      <c r="F490" s="175" t="s">
        <v>1031</v>
      </c>
      <c r="G490" s="173"/>
      <c r="H490" s="174"/>
      <c r="J490" s="173"/>
      <c r="K490" s="173"/>
      <c r="L490" s="176"/>
      <c r="M490" s="177"/>
      <c r="N490" s="173"/>
      <c r="O490" s="173"/>
      <c r="P490" s="173"/>
      <c r="Q490" s="173"/>
      <c r="R490" s="173"/>
      <c r="S490" s="173"/>
      <c r="T490" s="178"/>
      <c r="AT490" s="179" t="s">
        <v>699</v>
      </c>
      <c r="AU490" s="179" t="s">
        <v>707</v>
      </c>
      <c r="AV490" s="180" t="s">
        <v>575</v>
      </c>
      <c r="AW490" s="180" t="s">
        <v>649</v>
      </c>
      <c r="AX490" s="180" t="s">
        <v>625</v>
      </c>
      <c r="AY490" s="179" t="s">
        <v>688</v>
      </c>
    </row>
    <row r="491" spans="2:51" s="6" customFormat="1" ht="15.75" customHeight="1">
      <c r="B491" s="161"/>
      <c r="C491" s="162"/>
      <c r="D491" s="163" t="s">
        <v>699</v>
      </c>
      <c r="E491" s="164"/>
      <c r="F491" s="165" t="s">
        <v>1051</v>
      </c>
      <c r="G491" s="162"/>
      <c r="H491" s="166">
        <v>13.44</v>
      </c>
      <c r="J491" s="162"/>
      <c r="K491" s="162"/>
      <c r="L491" s="167"/>
      <c r="M491" s="168"/>
      <c r="N491" s="162"/>
      <c r="O491" s="162"/>
      <c r="P491" s="162"/>
      <c r="Q491" s="162"/>
      <c r="R491" s="162"/>
      <c r="S491" s="162"/>
      <c r="T491" s="169"/>
      <c r="AT491" s="170" t="s">
        <v>699</v>
      </c>
      <c r="AU491" s="170" t="s">
        <v>707</v>
      </c>
      <c r="AV491" s="171" t="s">
        <v>633</v>
      </c>
      <c r="AW491" s="171" t="s">
        <v>649</v>
      </c>
      <c r="AX491" s="171" t="s">
        <v>625</v>
      </c>
      <c r="AY491" s="170" t="s">
        <v>688</v>
      </c>
    </row>
    <row r="492" spans="2:65" s="6" customFormat="1" ht="27" customHeight="1">
      <c r="B492" s="23"/>
      <c r="C492" s="147" t="s">
        <v>1203</v>
      </c>
      <c r="D492" s="147" t="s">
        <v>690</v>
      </c>
      <c r="E492" s="148" t="s">
        <v>1204</v>
      </c>
      <c r="F492" s="149" t="s">
        <v>1205</v>
      </c>
      <c r="G492" s="150" t="s">
        <v>1087</v>
      </c>
      <c r="H492" s="151">
        <v>1</v>
      </c>
      <c r="I492" s="152"/>
      <c r="J492" s="153">
        <f>ROUND($I$492*$H$492,2)</f>
        <v>0</v>
      </c>
      <c r="K492" s="149"/>
      <c r="L492" s="43"/>
      <c r="M492" s="154"/>
      <c r="N492" s="155" t="s">
        <v>596</v>
      </c>
      <c r="O492" s="24"/>
      <c r="P492" s="24"/>
      <c r="Q492" s="156">
        <v>0</v>
      </c>
      <c r="R492" s="156">
        <f>$Q$492*$H$492</f>
        <v>0</v>
      </c>
      <c r="S492" s="156">
        <v>0</v>
      </c>
      <c r="T492" s="157">
        <f>$S$492*$H$492</f>
        <v>0</v>
      </c>
      <c r="AR492" s="89" t="s">
        <v>695</v>
      </c>
      <c r="AT492" s="89" t="s">
        <v>690</v>
      </c>
      <c r="AU492" s="89" t="s">
        <v>707</v>
      </c>
      <c r="AY492" s="6" t="s">
        <v>688</v>
      </c>
      <c r="BE492" s="158">
        <f>IF($N$492="základní",$J$492,0)</f>
        <v>0</v>
      </c>
      <c r="BF492" s="158">
        <f>IF($N$492="snížená",$J$492,0)</f>
        <v>0</v>
      </c>
      <c r="BG492" s="158">
        <f>IF($N$492="zákl. přenesená",$J$492,0)</f>
        <v>0</v>
      </c>
      <c r="BH492" s="158">
        <f>IF($N$492="sníž. přenesená",$J$492,0)</f>
        <v>0</v>
      </c>
      <c r="BI492" s="158">
        <f>IF($N$492="nulová",$J$492,0)</f>
        <v>0</v>
      </c>
      <c r="BJ492" s="89" t="s">
        <v>575</v>
      </c>
      <c r="BK492" s="158">
        <f>ROUND($I$492*$H$492,2)</f>
        <v>0</v>
      </c>
      <c r="BL492" s="89" t="s">
        <v>695</v>
      </c>
      <c r="BM492" s="89" t="s">
        <v>1206</v>
      </c>
    </row>
    <row r="493" spans="2:63" s="133" customFormat="1" ht="30.75" customHeight="1">
      <c r="B493" s="134"/>
      <c r="C493" s="135"/>
      <c r="D493" s="136" t="s">
        <v>624</v>
      </c>
      <c r="E493" s="145" t="s">
        <v>1207</v>
      </c>
      <c r="F493" s="145" t="s">
        <v>1208</v>
      </c>
      <c r="G493" s="135"/>
      <c r="H493" s="135"/>
      <c r="J493" s="146">
        <f>$BK$493</f>
        <v>0</v>
      </c>
      <c r="K493" s="135"/>
      <c r="L493" s="139"/>
      <c r="M493" s="140"/>
      <c r="N493" s="135"/>
      <c r="O493" s="135"/>
      <c r="P493" s="141">
        <f>SUM($P$494:$P$524)</f>
        <v>0</v>
      </c>
      <c r="Q493" s="135"/>
      <c r="R493" s="141">
        <f>SUM($R$494:$R$524)</f>
        <v>0</v>
      </c>
      <c r="S493" s="135"/>
      <c r="T493" s="142">
        <f>SUM($T$494:$T$524)</f>
        <v>0</v>
      </c>
      <c r="AR493" s="143" t="s">
        <v>575</v>
      </c>
      <c r="AT493" s="143" t="s">
        <v>624</v>
      </c>
      <c r="AU493" s="143" t="s">
        <v>575</v>
      </c>
      <c r="AY493" s="143" t="s">
        <v>688</v>
      </c>
      <c r="BK493" s="144">
        <f>SUM($BK$494:$BK$524)</f>
        <v>0</v>
      </c>
    </row>
    <row r="494" spans="2:65" s="6" customFormat="1" ht="15.75" customHeight="1">
      <c r="B494" s="23"/>
      <c r="C494" s="150" t="s">
        <v>1209</v>
      </c>
      <c r="D494" s="150" t="s">
        <v>690</v>
      </c>
      <c r="E494" s="148" t="s">
        <v>1210</v>
      </c>
      <c r="F494" s="149" t="s">
        <v>1211</v>
      </c>
      <c r="G494" s="150" t="s">
        <v>793</v>
      </c>
      <c r="H494" s="151">
        <v>93.098</v>
      </c>
      <c r="I494" s="152"/>
      <c r="J494" s="153">
        <f>ROUND($I$494*$H$494,2)</f>
        <v>0</v>
      </c>
      <c r="K494" s="149" t="s">
        <v>704</v>
      </c>
      <c r="L494" s="43"/>
      <c r="M494" s="154"/>
      <c r="N494" s="155" t="s">
        <v>596</v>
      </c>
      <c r="O494" s="24"/>
      <c r="P494" s="24"/>
      <c r="Q494" s="156">
        <v>0</v>
      </c>
      <c r="R494" s="156">
        <f>$Q$494*$H$494</f>
        <v>0</v>
      </c>
      <c r="S494" s="156">
        <v>0</v>
      </c>
      <c r="T494" s="157">
        <f>$S$494*$H$494</f>
        <v>0</v>
      </c>
      <c r="AR494" s="89" t="s">
        <v>695</v>
      </c>
      <c r="AT494" s="89" t="s">
        <v>690</v>
      </c>
      <c r="AU494" s="89" t="s">
        <v>633</v>
      </c>
      <c r="AY494" s="89" t="s">
        <v>688</v>
      </c>
      <c r="BE494" s="158">
        <f>IF($N$494="základní",$J$494,0)</f>
        <v>0</v>
      </c>
      <c r="BF494" s="158">
        <f>IF($N$494="snížená",$J$494,0)</f>
        <v>0</v>
      </c>
      <c r="BG494" s="158">
        <f>IF($N$494="zákl. přenesená",$J$494,0)</f>
        <v>0</v>
      </c>
      <c r="BH494" s="158">
        <f>IF($N$494="sníž. přenesená",$J$494,0)</f>
        <v>0</v>
      </c>
      <c r="BI494" s="158">
        <f>IF($N$494="nulová",$J$494,0)</f>
        <v>0</v>
      </c>
      <c r="BJ494" s="89" t="s">
        <v>575</v>
      </c>
      <c r="BK494" s="158">
        <f>ROUND($I$494*$H$494,2)</f>
        <v>0</v>
      </c>
      <c r="BL494" s="89" t="s">
        <v>695</v>
      </c>
      <c r="BM494" s="89" t="s">
        <v>1212</v>
      </c>
    </row>
    <row r="495" spans="2:47" s="6" customFormat="1" ht="27" customHeight="1">
      <c r="B495" s="23"/>
      <c r="C495" s="24"/>
      <c r="D495" s="159" t="s">
        <v>697</v>
      </c>
      <c r="E495" s="24"/>
      <c r="F495" s="160" t="s">
        <v>1213</v>
      </c>
      <c r="G495" s="24"/>
      <c r="H495" s="24"/>
      <c r="J495" s="24"/>
      <c r="K495" s="24"/>
      <c r="L495" s="43"/>
      <c r="M495" s="56"/>
      <c r="N495" s="24"/>
      <c r="O495" s="24"/>
      <c r="P495" s="24"/>
      <c r="Q495" s="24"/>
      <c r="R495" s="24"/>
      <c r="S495" s="24"/>
      <c r="T495" s="57"/>
      <c r="AT495" s="6" t="s">
        <v>697</v>
      </c>
      <c r="AU495" s="6" t="s">
        <v>633</v>
      </c>
    </row>
    <row r="496" spans="2:51" s="6" customFormat="1" ht="15.75" customHeight="1">
      <c r="B496" s="161"/>
      <c r="C496" s="162"/>
      <c r="D496" s="163" t="s">
        <v>699</v>
      </c>
      <c r="E496" s="164"/>
      <c r="F496" s="165" t="s">
        <v>1214</v>
      </c>
      <c r="G496" s="162"/>
      <c r="H496" s="166">
        <v>113.542</v>
      </c>
      <c r="J496" s="162"/>
      <c r="K496" s="162"/>
      <c r="L496" s="167"/>
      <c r="M496" s="168"/>
      <c r="N496" s="162"/>
      <c r="O496" s="162"/>
      <c r="P496" s="162"/>
      <c r="Q496" s="162"/>
      <c r="R496" s="162"/>
      <c r="S496" s="162"/>
      <c r="T496" s="169"/>
      <c r="AT496" s="170" t="s">
        <v>699</v>
      </c>
      <c r="AU496" s="170" t="s">
        <v>633</v>
      </c>
      <c r="AV496" s="171" t="s">
        <v>633</v>
      </c>
      <c r="AW496" s="171" t="s">
        <v>649</v>
      </c>
      <c r="AX496" s="171" t="s">
        <v>625</v>
      </c>
      <c r="AY496" s="170" t="s">
        <v>688</v>
      </c>
    </row>
    <row r="497" spans="2:51" s="6" customFormat="1" ht="15.75" customHeight="1">
      <c r="B497" s="161"/>
      <c r="C497" s="162"/>
      <c r="D497" s="163" t="s">
        <v>699</v>
      </c>
      <c r="E497" s="164"/>
      <c r="F497" s="165" t="s">
        <v>1215</v>
      </c>
      <c r="G497" s="162"/>
      <c r="H497" s="166">
        <v>-20.4444</v>
      </c>
      <c r="J497" s="162"/>
      <c r="K497" s="162"/>
      <c r="L497" s="167"/>
      <c r="M497" s="168"/>
      <c r="N497" s="162"/>
      <c r="O497" s="162"/>
      <c r="P497" s="162"/>
      <c r="Q497" s="162"/>
      <c r="R497" s="162"/>
      <c r="S497" s="162"/>
      <c r="T497" s="169"/>
      <c r="AT497" s="170" t="s">
        <v>699</v>
      </c>
      <c r="AU497" s="170" t="s">
        <v>633</v>
      </c>
      <c r="AV497" s="171" t="s">
        <v>633</v>
      </c>
      <c r="AW497" s="171" t="s">
        <v>649</v>
      </c>
      <c r="AX497" s="171" t="s">
        <v>625</v>
      </c>
      <c r="AY497" s="170" t="s">
        <v>688</v>
      </c>
    </row>
    <row r="498" spans="2:65" s="6" customFormat="1" ht="15.75" customHeight="1">
      <c r="B498" s="23"/>
      <c r="C498" s="147" t="s">
        <v>1216</v>
      </c>
      <c r="D498" s="147" t="s">
        <v>690</v>
      </c>
      <c r="E498" s="148" t="s">
        <v>1217</v>
      </c>
      <c r="F498" s="149" t="s">
        <v>1218</v>
      </c>
      <c r="G498" s="150" t="s">
        <v>793</v>
      </c>
      <c r="H498" s="151">
        <v>93.098</v>
      </c>
      <c r="I498" s="152"/>
      <c r="J498" s="153">
        <f>ROUND($I$498*$H$498,2)</f>
        <v>0</v>
      </c>
      <c r="K498" s="149" t="s">
        <v>704</v>
      </c>
      <c r="L498" s="43"/>
      <c r="M498" s="154"/>
      <c r="N498" s="155" t="s">
        <v>596</v>
      </c>
      <c r="O498" s="24"/>
      <c r="P498" s="24"/>
      <c r="Q498" s="156">
        <v>0</v>
      </c>
      <c r="R498" s="156">
        <f>$Q$498*$H$498</f>
        <v>0</v>
      </c>
      <c r="S498" s="156">
        <v>0</v>
      </c>
      <c r="T498" s="157">
        <f>$S$498*$H$498</f>
        <v>0</v>
      </c>
      <c r="AR498" s="89" t="s">
        <v>695</v>
      </c>
      <c r="AT498" s="89" t="s">
        <v>690</v>
      </c>
      <c r="AU498" s="89" t="s">
        <v>633</v>
      </c>
      <c r="AY498" s="6" t="s">
        <v>688</v>
      </c>
      <c r="BE498" s="158">
        <f>IF($N$498="základní",$J$498,0)</f>
        <v>0</v>
      </c>
      <c r="BF498" s="158">
        <f>IF($N$498="snížená",$J$498,0)</f>
        <v>0</v>
      </c>
      <c r="BG498" s="158">
        <f>IF($N$498="zákl. přenesená",$J$498,0)</f>
        <v>0</v>
      </c>
      <c r="BH498" s="158">
        <f>IF($N$498="sníž. přenesená",$J$498,0)</f>
        <v>0</v>
      </c>
      <c r="BI498" s="158">
        <f>IF($N$498="nulová",$J$498,0)</f>
        <v>0</v>
      </c>
      <c r="BJ498" s="89" t="s">
        <v>575</v>
      </c>
      <c r="BK498" s="158">
        <f>ROUND($I$498*$H$498,2)</f>
        <v>0</v>
      </c>
      <c r="BL498" s="89" t="s">
        <v>695</v>
      </c>
      <c r="BM498" s="89" t="s">
        <v>1219</v>
      </c>
    </row>
    <row r="499" spans="2:47" s="6" customFormat="1" ht="27" customHeight="1">
      <c r="B499" s="23"/>
      <c r="C499" s="24"/>
      <c r="D499" s="159" t="s">
        <v>697</v>
      </c>
      <c r="E499" s="24"/>
      <c r="F499" s="160" t="s">
        <v>1220</v>
      </c>
      <c r="G499" s="24"/>
      <c r="H499" s="24"/>
      <c r="J499" s="24"/>
      <c r="K499" s="24"/>
      <c r="L499" s="43"/>
      <c r="M499" s="56"/>
      <c r="N499" s="24"/>
      <c r="O499" s="24"/>
      <c r="P499" s="24"/>
      <c r="Q499" s="24"/>
      <c r="R499" s="24"/>
      <c r="S499" s="24"/>
      <c r="T499" s="57"/>
      <c r="AT499" s="6" t="s">
        <v>697</v>
      </c>
      <c r="AU499" s="6" t="s">
        <v>633</v>
      </c>
    </row>
    <row r="500" spans="2:65" s="6" customFormat="1" ht="15.75" customHeight="1">
      <c r="B500" s="23"/>
      <c r="C500" s="147" t="s">
        <v>1221</v>
      </c>
      <c r="D500" s="147" t="s">
        <v>690</v>
      </c>
      <c r="E500" s="148" t="s">
        <v>1222</v>
      </c>
      <c r="F500" s="149" t="s">
        <v>1223</v>
      </c>
      <c r="G500" s="150" t="s">
        <v>793</v>
      </c>
      <c r="H500" s="151">
        <v>93.098</v>
      </c>
      <c r="I500" s="152"/>
      <c r="J500" s="153">
        <f>ROUND($I$500*$H$500,2)</f>
        <v>0</v>
      </c>
      <c r="K500" s="149" t="s">
        <v>704</v>
      </c>
      <c r="L500" s="43"/>
      <c r="M500" s="154"/>
      <c r="N500" s="155" t="s">
        <v>596</v>
      </c>
      <c r="O500" s="24"/>
      <c r="P500" s="24"/>
      <c r="Q500" s="156">
        <v>0</v>
      </c>
      <c r="R500" s="156">
        <f>$Q$500*$H$500</f>
        <v>0</v>
      </c>
      <c r="S500" s="156">
        <v>0</v>
      </c>
      <c r="T500" s="157">
        <f>$S$500*$H$500</f>
        <v>0</v>
      </c>
      <c r="AR500" s="89" t="s">
        <v>695</v>
      </c>
      <c r="AT500" s="89" t="s">
        <v>690</v>
      </c>
      <c r="AU500" s="89" t="s">
        <v>633</v>
      </c>
      <c r="AY500" s="6" t="s">
        <v>688</v>
      </c>
      <c r="BE500" s="158">
        <f>IF($N$500="základní",$J$500,0)</f>
        <v>0</v>
      </c>
      <c r="BF500" s="158">
        <f>IF($N$500="snížená",$J$500,0)</f>
        <v>0</v>
      </c>
      <c r="BG500" s="158">
        <f>IF($N$500="zákl. přenesená",$J$500,0)</f>
        <v>0</v>
      </c>
      <c r="BH500" s="158">
        <f>IF($N$500="sníž. přenesená",$J$500,0)</f>
        <v>0</v>
      </c>
      <c r="BI500" s="158">
        <f>IF($N$500="nulová",$J$500,0)</f>
        <v>0</v>
      </c>
      <c r="BJ500" s="89" t="s">
        <v>575</v>
      </c>
      <c r="BK500" s="158">
        <f>ROUND($I$500*$H$500,2)</f>
        <v>0</v>
      </c>
      <c r="BL500" s="89" t="s">
        <v>695</v>
      </c>
      <c r="BM500" s="89" t="s">
        <v>1224</v>
      </c>
    </row>
    <row r="501" spans="2:47" s="6" customFormat="1" ht="16.5" customHeight="1">
      <c r="B501" s="23"/>
      <c r="C501" s="24"/>
      <c r="D501" s="159" t="s">
        <v>697</v>
      </c>
      <c r="E501" s="24"/>
      <c r="F501" s="160" t="s">
        <v>1225</v>
      </c>
      <c r="G501" s="24"/>
      <c r="H501" s="24"/>
      <c r="J501" s="24"/>
      <c r="K501" s="24"/>
      <c r="L501" s="43"/>
      <c r="M501" s="56"/>
      <c r="N501" s="24"/>
      <c r="O501" s="24"/>
      <c r="P501" s="24"/>
      <c r="Q501" s="24"/>
      <c r="R501" s="24"/>
      <c r="S501" s="24"/>
      <c r="T501" s="57"/>
      <c r="AT501" s="6" t="s">
        <v>697</v>
      </c>
      <c r="AU501" s="6" t="s">
        <v>633</v>
      </c>
    </row>
    <row r="502" spans="2:65" s="6" customFormat="1" ht="15.75" customHeight="1">
      <c r="B502" s="23"/>
      <c r="C502" s="147" t="s">
        <v>1226</v>
      </c>
      <c r="D502" s="147" t="s">
        <v>690</v>
      </c>
      <c r="E502" s="148" t="s">
        <v>1227</v>
      </c>
      <c r="F502" s="149" t="s">
        <v>1228</v>
      </c>
      <c r="G502" s="150" t="s">
        <v>793</v>
      </c>
      <c r="H502" s="151">
        <v>1768.862</v>
      </c>
      <c r="I502" s="152"/>
      <c r="J502" s="153">
        <f>ROUND($I$502*$H$502,2)</f>
        <v>0</v>
      </c>
      <c r="K502" s="149" t="s">
        <v>704</v>
      </c>
      <c r="L502" s="43"/>
      <c r="M502" s="154"/>
      <c r="N502" s="155" t="s">
        <v>596</v>
      </c>
      <c r="O502" s="24"/>
      <c r="P502" s="24"/>
      <c r="Q502" s="156">
        <v>0</v>
      </c>
      <c r="R502" s="156">
        <f>$Q$502*$H$502</f>
        <v>0</v>
      </c>
      <c r="S502" s="156">
        <v>0</v>
      </c>
      <c r="T502" s="157">
        <f>$S$502*$H$502</f>
        <v>0</v>
      </c>
      <c r="AR502" s="89" t="s">
        <v>695</v>
      </c>
      <c r="AT502" s="89" t="s">
        <v>690</v>
      </c>
      <c r="AU502" s="89" t="s">
        <v>633</v>
      </c>
      <c r="AY502" s="6" t="s">
        <v>688</v>
      </c>
      <c r="BE502" s="158">
        <f>IF($N$502="základní",$J$502,0)</f>
        <v>0</v>
      </c>
      <c r="BF502" s="158">
        <f>IF($N$502="snížená",$J$502,0)</f>
        <v>0</v>
      </c>
      <c r="BG502" s="158">
        <f>IF($N$502="zákl. přenesená",$J$502,0)</f>
        <v>0</v>
      </c>
      <c r="BH502" s="158">
        <f>IF($N$502="sníž. přenesená",$J$502,0)</f>
        <v>0</v>
      </c>
      <c r="BI502" s="158">
        <f>IF($N$502="nulová",$J$502,0)</f>
        <v>0</v>
      </c>
      <c r="BJ502" s="89" t="s">
        <v>575</v>
      </c>
      <c r="BK502" s="158">
        <f>ROUND($I$502*$H$502,2)</f>
        <v>0</v>
      </c>
      <c r="BL502" s="89" t="s">
        <v>695</v>
      </c>
      <c r="BM502" s="89" t="s">
        <v>1229</v>
      </c>
    </row>
    <row r="503" spans="2:47" s="6" customFormat="1" ht="27" customHeight="1">
      <c r="B503" s="23"/>
      <c r="C503" s="24"/>
      <c r="D503" s="159" t="s">
        <v>697</v>
      </c>
      <c r="E503" s="24"/>
      <c r="F503" s="160" t="s">
        <v>1230</v>
      </c>
      <c r="G503" s="24"/>
      <c r="H503" s="24"/>
      <c r="J503" s="24"/>
      <c r="K503" s="24"/>
      <c r="L503" s="43"/>
      <c r="M503" s="56"/>
      <c r="N503" s="24"/>
      <c r="O503" s="24"/>
      <c r="P503" s="24"/>
      <c r="Q503" s="24"/>
      <c r="R503" s="24"/>
      <c r="S503" s="24"/>
      <c r="T503" s="57"/>
      <c r="AT503" s="6" t="s">
        <v>697</v>
      </c>
      <c r="AU503" s="6" t="s">
        <v>633</v>
      </c>
    </row>
    <row r="504" spans="2:47" s="6" customFormat="1" ht="30.75" customHeight="1">
      <c r="B504" s="23"/>
      <c r="C504" s="24"/>
      <c r="D504" s="163" t="s">
        <v>1231</v>
      </c>
      <c r="E504" s="24"/>
      <c r="F504" s="191" t="s">
        <v>1232</v>
      </c>
      <c r="G504" s="24"/>
      <c r="H504" s="24"/>
      <c r="J504" s="24"/>
      <c r="K504" s="24"/>
      <c r="L504" s="43"/>
      <c r="M504" s="56"/>
      <c r="N504" s="24"/>
      <c r="O504" s="24"/>
      <c r="P504" s="24"/>
      <c r="Q504" s="24"/>
      <c r="R504" s="24"/>
      <c r="S504" s="24"/>
      <c r="T504" s="57"/>
      <c r="AT504" s="6" t="s">
        <v>1231</v>
      </c>
      <c r="AU504" s="6" t="s">
        <v>633</v>
      </c>
    </row>
    <row r="505" spans="2:51" s="6" customFormat="1" ht="15.75" customHeight="1">
      <c r="B505" s="161"/>
      <c r="C505" s="162"/>
      <c r="D505" s="163" t="s">
        <v>699</v>
      </c>
      <c r="E505" s="162"/>
      <c r="F505" s="165" t="s">
        <v>1233</v>
      </c>
      <c r="G505" s="162"/>
      <c r="H505" s="166">
        <v>1768.862</v>
      </c>
      <c r="J505" s="162"/>
      <c r="K505" s="162"/>
      <c r="L505" s="167"/>
      <c r="M505" s="168"/>
      <c r="N505" s="162"/>
      <c r="O505" s="162"/>
      <c r="P505" s="162"/>
      <c r="Q505" s="162"/>
      <c r="R505" s="162"/>
      <c r="S505" s="162"/>
      <c r="T505" s="169"/>
      <c r="AT505" s="170" t="s">
        <v>699</v>
      </c>
      <c r="AU505" s="170" t="s">
        <v>633</v>
      </c>
      <c r="AV505" s="171" t="s">
        <v>633</v>
      </c>
      <c r="AW505" s="171" t="s">
        <v>625</v>
      </c>
      <c r="AX505" s="171" t="s">
        <v>575</v>
      </c>
      <c r="AY505" s="170" t="s">
        <v>688</v>
      </c>
    </row>
    <row r="506" spans="2:65" s="6" customFormat="1" ht="15.75" customHeight="1">
      <c r="B506" s="23"/>
      <c r="C506" s="147" t="s">
        <v>1234</v>
      </c>
      <c r="D506" s="147" t="s">
        <v>690</v>
      </c>
      <c r="E506" s="148" t="s">
        <v>1235</v>
      </c>
      <c r="F506" s="149" t="s">
        <v>1236</v>
      </c>
      <c r="G506" s="150" t="s">
        <v>793</v>
      </c>
      <c r="H506" s="151">
        <v>32.516</v>
      </c>
      <c r="I506" s="152"/>
      <c r="J506" s="153">
        <f>ROUND($I$506*$H$506,2)</f>
        <v>0</v>
      </c>
      <c r="K506" s="149" t="s">
        <v>704</v>
      </c>
      <c r="L506" s="43"/>
      <c r="M506" s="154"/>
      <c r="N506" s="155" t="s">
        <v>596</v>
      </c>
      <c r="O506" s="24"/>
      <c r="P506" s="24"/>
      <c r="Q506" s="156">
        <v>0</v>
      </c>
      <c r="R506" s="156">
        <f>$Q$506*$H$506</f>
        <v>0</v>
      </c>
      <c r="S506" s="156">
        <v>0</v>
      </c>
      <c r="T506" s="157">
        <f>$S$506*$H$506</f>
        <v>0</v>
      </c>
      <c r="AR506" s="89" t="s">
        <v>695</v>
      </c>
      <c r="AT506" s="89" t="s">
        <v>690</v>
      </c>
      <c r="AU506" s="89" t="s">
        <v>633</v>
      </c>
      <c r="AY506" s="6" t="s">
        <v>688</v>
      </c>
      <c r="BE506" s="158">
        <f>IF($N$506="základní",$J$506,0)</f>
        <v>0</v>
      </c>
      <c r="BF506" s="158">
        <f>IF($N$506="snížená",$J$506,0)</f>
        <v>0</v>
      </c>
      <c r="BG506" s="158">
        <f>IF($N$506="zákl. přenesená",$J$506,0)</f>
        <v>0</v>
      </c>
      <c r="BH506" s="158">
        <f>IF($N$506="sníž. přenesená",$J$506,0)</f>
        <v>0</v>
      </c>
      <c r="BI506" s="158">
        <f>IF($N$506="nulová",$J$506,0)</f>
        <v>0</v>
      </c>
      <c r="BJ506" s="89" t="s">
        <v>575</v>
      </c>
      <c r="BK506" s="158">
        <f>ROUND($I$506*$H$506,2)</f>
        <v>0</v>
      </c>
      <c r="BL506" s="89" t="s">
        <v>695</v>
      </c>
      <c r="BM506" s="89" t="s">
        <v>1237</v>
      </c>
    </row>
    <row r="507" spans="2:47" s="6" customFormat="1" ht="16.5" customHeight="1">
      <c r="B507" s="23"/>
      <c r="C507" s="24"/>
      <c r="D507" s="159" t="s">
        <v>697</v>
      </c>
      <c r="E507" s="24"/>
      <c r="F507" s="160" t="s">
        <v>1238</v>
      </c>
      <c r="G507" s="24"/>
      <c r="H507" s="24"/>
      <c r="J507" s="24"/>
      <c r="K507" s="24"/>
      <c r="L507" s="43"/>
      <c r="M507" s="56"/>
      <c r="N507" s="24"/>
      <c r="O507" s="24"/>
      <c r="P507" s="24"/>
      <c r="Q507" s="24"/>
      <c r="R507" s="24"/>
      <c r="S507" s="24"/>
      <c r="T507" s="57"/>
      <c r="AT507" s="6" t="s">
        <v>697</v>
      </c>
      <c r="AU507" s="6" t="s">
        <v>633</v>
      </c>
    </row>
    <row r="508" spans="2:51" s="6" customFormat="1" ht="15.75" customHeight="1">
      <c r="B508" s="161"/>
      <c r="C508" s="162"/>
      <c r="D508" s="163" t="s">
        <v>699</v>
      </c>
      <c r="E508" s="164"/>
      <c r="F508" s="165" t="s">
        <v>1239</v>
      </c>
      <c r="G508" s="162"/>
      <c r="H508" s="166">
        <v>32.516</v>
      </c>
      <c r="J508" s="162"/>
      <c r="K508" s="162"/>
      <c r="L508" s="167"/>
      <c r="M508" s="168"/>
      <c r="N508" s="162"/>
      <c r="O508" s="162"/>
      <c r="P508" s="162"/>
      <c r="Q508" s="162"/>
      <c r="R508" s="162"/>
      <c r="S508" s="162"/>
      <c r="T508" s="169"/>
      <c r="AT508" s="170" t="s">
        <v>699</v>
      </c>
      <c r="AU508" s="170" t="s">
        <v>633</v>
      </c>
      <c r="AV508" s="171" t="s">
        <v>633</v>
      </c>
      <c r="AW508" s="171" t="s">
        <v>649</v>
      </c>
      <c r="AX508" s="171" t="s">
        <v>625</v>
      </c>
      <c r="AY508" s="170" t="s">
        <v>688</v>
      </c>
    </row>
    <row r="509" spans="2:65" s="6" customFormat="1" ht="15.75" customHeight="1">
      <c r="B509" s="23"/>
      <c r="C509" s="147" t="s">
        <v>1240</v>
      </c>
      <c r="D509" s="147" t="s">
        <v>690</v>
      </c>
      <c r="E509" s="148" t="s">
        <v>1241</v>
      </c>
      <c r="F509" s="149" t="s">
        <v>1242</v>
      </c>
      <c r="G509" s="150" t="s">
        <v>793</v>
      </c>
      <c r="H509" s="151">
        <v>40.889</v>
      </c>
      <c r="I509" s="152"/>
      <c r="J509" s="153">
        <f>ROUND($I$509*$H$509,2)</f>
        <v>0</v>
      </c>
      <c r="K509" s="149" t="s">
        <v>704</v>
      </c>
      <c r="L509" s="43"/>
      <c r="M509" s="154"/>
      <c r="N509" s="155" t="s">
        <v>596</v>
      </c>
      <c r="O509" s="24"/>
      <c r="P509" s="24"/>
      <c r="Q509" s="156">
        <v>0</v>
      </c>
      <c r="R509" s="156">
        <f>$Q$509*$H$509</f>
        <v>0</v>
      </c>
      <c r="S509" s="156">
        <v>0</v>
      </c>
      <c r="T509" s="157">
        <f>$S$509*$H$509</f>
        <v>0</v>
      </c>
      <c r="AR509" s="89" t="s">
        <v>695</v>
      </c>
      <c r="AT509" s="89" t="s">
        <v>690</v>
      </c>
      <c r="AU509" s="89" t="s">
        <v>633</v>
      </c>
      <c r="AY509" s="6" t="s">
        <v>688</v>
      </c>
      <c r="BE509" s="158">
        <f>IF($N$509="základní",$J$509,0)</f>
        <v>0</v>
      </c>
      <c r="BF509" s="158">
        <f>IF($N$509="snížená",$J$509,0)</f>
        <v>0</v>
      </c>
      <c r="BG509" s="158">
        <f>IF($N$509="zákl. přenesená",$J$509,0)</f>
        <v>0</v>
      </c>
      <c r="BH509" s="158">
        <f>IF($N$509="sníž. přenesená",$J$509,0)</f>
        <v>0</v>
      </c>
      <c r="BI509" s="158">
        <f>IF($N$509="nulová",$J$509,0)</f>
        <v>0</v>
      </c>
      <c r="BJ509" s="89" t="s">
        <v>575</v>
      </c>
      <c r="BK509" s="158">
        <f>ROUND($I$509*$H$509,2)</f>
        <v>0</v>
      </c>
      <c r="BL509" s="89" t="s">
        <v>695</v>
      </c>
      <c r="BM509" s="89" t="s">
        <v>1243</v>
      </c>
    </row>
    <row r="510" spans="2:47" s="6" customFormat="1" ht="16.5" customHeight="1">
      <c r="B510" s="23"/>
      <c r="C510" s="24"/>
      <c r="D510" s="159" t="s">
        <v>697</v>
      </c>
      <c r="E510" s="24"/>
      <c r="F510" s="160" t="s">
        <v>1244</v>
      </c>
      <c r="G510" s="24"/>
      <c r="H510" s="24"/>
      <c r="J510" s="24"/>
      <c r="K510" s="24"/>
      <c r="L510" s="43"/>
      <c r="M510" s="56"/>
      <c r="N510" s="24"/>
      <c r="O510" s="24"/>
      <c r="P510" s="24"/>
      <c r="Q510" s="24"/>
      <c r="R510" s="24"/>
      <c r="S510" s="24"/>
      <c r="T510" s="57"/>
      <c r="AT510" s="6" t="s">
        <v>697</v>
      </c>
      <c r="AU510" s="6" t="s">
        <v>633</v>
      </c>
    </row>
    <row r="511" spans="2:47" s="6" customFormat="1" ht="30.75" customHeight="1">
      <c r="B511" s="23"/>
      <c r="C511" s="24"/>
      <c r="D511" s="163" t="s">
        <v>1231</v>
      </c>
      <c r="E511" s="24"/>
      <c r="F511" s="191" t="s">
        <v>1245</v>
      </c>
      <c r="G511" s="24"/>
      <c r="H511" s="24"/>
      <c r="J511" s="24"/>
      <c r="K511" s="24"/>
      <c r="L511" s="43"/>
      <c r="M511" s="56"/>
      <c r="N511" s="24"/>
      <c r="O511" s="24"/>
      <c r="P511" s="24"/>
      <c r="Q511" s="24"/>
      <c r="R511" s="24"/>
      <c r="S511" s="24"/>
      <c r="T511" s="57"/>
      <c r="AT511" s="6" t="s">
        <v>1231</v>
      </c>
      <c r="AU511" s="6" t="s">
        <v>633</v>
      </c>
    </row>
    <row r="512" spans="2:51" s="6" customFormat="1" ht="15.75" customHeight="1">
      <c r="B512" s="161"/>
      <c r="C512" s="162"/>
      <c r="D512" s="163" t="s">
        <v>699</v>
      </c>
      <c r="E512" s="164"/>
      <c r="F512" s="165" t="s">
        <v>1246</v>
      </c>
      <c r="G512" s="162"/>
      <c r="H512" s="166">
        <v>40.8888</v>
      </c>
      <c r="J512" s="162"/>
      <c r="K512" s="162"/>
      <c r="L512" s="167"/>
      <c r="M512" s="168"/>
      <c r="N512" s="162"/>
      <c r="O512" s="162"/>
      <c r="P512" s="162"/>
      <c r="Q512" s="162"/>
      <c r="R512" s="162"/>
      <c r="S512" s="162"/>
      <c r="T512" s="169"/>
      <c r="AT512" s="170" t="s">
        <v>699</v>
      </c>
      <c r="AU512" s="170" t="s">
        <v>633</v>
      </c>
      <c r="AV512" s="171" t="s">
        <v>633</v>
      </c>
      <c r="AW512" s="171" t="s">
        <v>649</v>
      </c>
      <c r="AX512" s="171" t="s">
        <v>625</v>
      </c>
      <c r="AY512" s="170" t="s">
        <v>688</v>
      </c>
    </row>
    <row r="513" spans="2:65" s="6" customFormat="1" ht="15.75" customHeight="1">
      <c r="B513" s="23"/>
      <c r="C513" s="147" t="s">
        <v>1247</v>
      </c>
      <c r="D513" s="147" t="s">
        <v>690</v>
      </c>
      <c r="E513" s="148" t="s">
        <v>1248</v>
      </c>
      <c r="F513" s="149" t="s">
        <v>1249</v>
      </c>
      <c r="G513" s="150" t="s">
        <v>793</v>
      </c>
      <c r="H513" s="151">
        <v>80.311</v>
      </c>
      <c r="I513" s="152"/>
      <c r="J513" s="153">
        <f>ROUND($I$513*$H$513,2)</f>
        <v>0</v>
      </c>
      <c r="K513" s="149"/>
      <c r="L513" s="43"/>
      <c r="M513" s="154"/>
      <c r="N513" s="155" t="s">
        <v>596</v>
      </c>
      <c r="O513" s="24"/>
      <c r="P513" s="24"/>
      <c r="Q513" s="156">
        <v>0</v>
      </c>
      <c r="R513" s="156">
        <f>$Q$513*$H$513</f>
        <v>0</v>
      </c>
      <c r="S513" s="156">
        <v>0</v>
      </c>
      <c r="T513" s="157">
        <f>$S$513*$H$513</f>
        <v>0</v>
      </c>
      <c r="AR513" s="89" t="s">
        <v>695</v>
      </c>
      <c r="AT513" s="89" t="s">
        <v>690</v>
      </c>
      <c r="AU513" s="89" t="s">
        <v>633</v>
      </c>
      <c r="AY513" s="6" t="s">
        <v>688</v>
      </c>
      <c r="BE513" s="158">
        <f>IF($N$513="základní",$J$513,0)</f>
        <v>0</v>
      </c>
      <c r="BF513" s="158">
        <f>IF($N$513="snížená",$J$513,0)</f>
        <v>0</v>
      </c>
      <c r="BG513" s="158">
        <f>IF($N$513="zákl. přenesená",$J$513,0)</f>
        <v>0</v>
      </c>
      <c r="BH513" s="158">
        <f>IF($N$513="sníž. přenesená",$J$513,0)</f>
        <v>0</v>
      </c>
      <c r="BI513" s="158">
        <f>IF($N$513="nulová",$J$513,0)</f>
        <v>0</v>
      </c>
      <c r="BJ513" s="89" t="s">
        <v>575</v>
      </c>
      <c r="BK513" s="158">
        <f>ROUND($I$513*$H$513,2)</f>
        <v>0</v>
      </c>
      <c r="BL513" s="89" t="s">
        <v>695</v>
      </c>
      <c r="BM513" s="89" t="s">
        <v>1250</v>
      </c>
    </row>
    <row r="514" spans="2:51" s="6" customFormat="1" ht="15.75" customHeight="1">
      <c r="B514" s="161"/>
      <c r="C514" s="162"/>
      <c r="D514" s="159" t="s">
        <v>699</v>
      </c>
      <c r="E514" s="165"/>
      <c r="F514" s="165" t="s">
        <v>1251</v>
      </c>
      <c r="G514" s="162"/>
      <c r="H514" s="166">
        <v>113.542</v>
      </c>
      <c r="J514" s="162"/>
      <c r="K514" s="162"/>
      <c r="L514" s="167"/>
      <c r="M514" s="168"/>
      <c r="N514" s="162"/>
      <c r="O514" s="162"/>
      <c r="P514" s="162"/>
      <c r="Q514" s="162"/>
      <c r="R514" s="162"/>
      <c r="S514" s="162"/>
      <c r="T514" s="169"/>
      <c r="AT514" s="170" t="s">
        <v>699</v>
      </c>
      <c r="AU514" s="170" t="s">
        <v>633</v>
      </c>
      <c r="AV514" s="171" t="s">
        <v>633</v>
      </c>
      <c r="AW514" s="171" t="s">
        <v>649</v>
      </c>
      <c r="AX514" s="171" t="s">
        <v>625</v>
      </c>
      <c r="AY514" s="170" t="s">
        <v>688</v>
      </c>
    </row>
    <row r="515" spans="2:51" s="6" customFormat="1" ht="15.75" customHeight="1">
      <c r="B515" s="161"/>
      <c r="C515" s="162"/>
      <c r="D515" s="163" t="s">
        <v>699</v>
      </c>
      <c r="E515" s="164"/>
      <c r="F515" s="165" t="s">
        <v>1215</v>
      </c>
      <c r="G515" s="162"/>
      <c r="H515" s="166">
        <v>-20.4444</v>
      </c>
      <c r="J515" s="162"/>
      <c r="K515" s="162"/>
      <c r="L515" s="167"/>
      <c r="M515" s="168"/>
      <c r="N515" s="162"/>
      <c r="O515" s="162"/>
      <c r="P515" s="162"/>
      <c r="Q515" s="162"/>
      <c r="R515" s="162"/>
      <c r="S515" s="162"/>
      <c r="T515" s="169"/>
      <c r="AT515" s="170" t="s">
        <v>699</v>
      </c>
      <c r="AU515" s="170" t="s">
        <v>633</v>
      </c>
      <c r="AV515" s="171" t="s">
        <v>633</v>
      </c>
      <c r="AW515" s="171" t="s">
        <v>649</v>
      </c>
      <c r="AX515" s="171" t="s">
        <v>625</v>
      </c>
      <c r="AY515" s="170" t="s">
        <v>688</v>
      </c>
    </row>
    <row r="516" spans="2:51" s="6" customFormat="1" ht="15.75" customHeight="1">
      <c r="B516" s="172"/>
      <c r="C516" s="173"/>
      <c r="D516" s="163" t="s">
        <v>699</v>
      </c>
      <c r="E516" s="174"/>
      <c r="F516" s="175" t="s">
        <v>1252</v>
      </c>
      <c r="G516" s="173"/>
      <c r="H516" s="174"/>
      <c r="J516" s="173"/>
      <c r="K516" s="173"/>
      <c r="L516" s="176"/>
      <c r="M516" s="177"/>
      <c r="N516" s="173"/>
      <c r="O516" s="173"/>
      <c r="P516" s="173"/>
      <c r="Q516" s="173"/>
      <c r="R516" s="173"/>
      <c r="S516" s="173"/>
      <c r="T516" s="178"/>
      <c r="AT516" s="179" t="s">
        <v>699</v>
      </c>
      <c r="AU516" s="179" t="s">
        <v>633</v>
      </c>
      <c r="AV516" s="180" t="s">
        <v>575</v>
      </c>
      <c r="AW516" s="180" t="s">
        <v>649</v>
      </c>
      <c r="AX516" s="180" t="s">
        <v>625</v>
      </c>
      <c r="AY516" s="179" t="s">
        <v>688</v>
      </c>
    </row>
    <row r="517" spans="2:51" s="6" customFormat="1" ht="15.75" customHeight="1">
      <c r="B517" s="161"/>
      <c r="C517" s="162"/>
      <c r="D517" s="163" t="s">
        <v>699</v>
      </c>
      <c r="E517" s="164"/>
      <c r="F517" s="165" t="s">
        <v>1253</v>
      </c>
      <c r="G517" s="162"/>
      <c r="H517" s="166">
        <v>-0.434</v>
      </c>
      <c r="J517" s="162"/>
      <c r="K517" s="162"/>
      <c r="L517" s="167"/>
      <c r="M517" s="168"/>
      <c r="N517" s="162"/>
      <c r="O517" s="162"/>
      <c r="P517" s="162"/>
      <c r="Q517" s="162"/>
      <c r="R517" s="162"/>
      <c r="S517" s="162"/>
      <c r="T517" s="169"/>
      <c r="AT517" s="170" t="s">
        <v>699</v>
      </c>
      <c r="AU517" s="170" t="s">
        <v>633</v>
      </c>
      <c r="AV517" s="171" t="s">
        <v>633</v>
      </c>
      <c r="AW517" s="171" t="s">
        <v>649</v>
      </c>
      <c r="AX517" s="171" t="s">
        <v>625</v>
      </c>
      <c r="AY517" s="170" t="s">
        <v>688</v>
      </c>
    </row>
    <row r="518" spans="2:51" s="6" customFormat="1" ht="15.75" customHeight="1">
      <c r="B518" s="161"/>
      <c r="C518" s="162"/>
      <c r="D518" s="163" t="s">
        <v>699</v>
      </c>
      <c r="E518" s="164"/>
      <c r="F518" s="165" t="s">
        <v>1254</v>
      </c>
      <c r="G518" s="162"/>
      <c r="H518" s="166">
        <v>-12.353</v>
      </c>
      <c r="J518" s="162"/>
      <c r="K518" s="162"/>
      <c r="L518" s="167"/>
      <c r="M518" s="168"/>
      <c r="N518" s="162"/>
      <c r="O518" s="162"/>
      <c r="P518" s="162"/>
      <c r="Q518" s="162"/>
      <c r="R518" s="162"/>
      <c r="S518" s="162"/>
      <c r="T518" s="169"/>
      <c r="AT518" s="170" t="s">
        <v>699</v>
      </c>
      <c r="AU518" s="170" t="s">
        <v>633</v>
      </c>
      <c r="AV518" s="171" t="s">
        <v>633</v>
      </c>
      <c r="AW518" s="171" t="s">
        <v>649</v>
      </c>
      <c r="AX518" s="171" t="s">
        <v>625</v>
      </c>
      <c r="AY518" s="170" t="s">
        <v>688</v>
      </c>
    </row>
    <row r="519" spans="2:65" s="6" customFormat="1" ht="15.75" customHeight="1">
      <c r="B519" s="23"/>
      <c r="C519" s="147" t="s">
        <v>1255</v>
      </c>
      <c r="D519" s="147" t="s">
        <v>690</v>
      </c>
      <c r="E519" s="148" t="s">
        <v>1256</v>
      </c>
      <c r="F519" s="149" t="s">
        <v>1257</v>
      </c>
      <c r="G519" s="150" t="s">
        <v>793</v>
      </c>
      <c r="H519" s="151">
        <v>12.353</v>
      </c>
      <c r="I519" s="152"/>
      <c r="J519" s="153">
        <f>ROUND($I$519*$H$519,2)</f>
        <v>0</v>
      </c>
      <c r="K519" s="149"/>
      <c r="L519" s="43"/>
      <c r="M519" s="154"/>
      <c r="N519" s="155" t="s">
        <v>596</v>
      </c>
      <c r="O519" s="24"/>
      <c r="P519" s="24"/>
      <c r="Q519" s="156">
        <v>0</v>
      </c>
      <c r="R519" s="156">
        <f>$Q$519*$H$519</f>
        <v>0</v>
      </c>
      <c r="S519" s="156">
        <v>0</v>
      </c>
      <c r="T519" s="157">
        <f>$S$519*$H$519</f>
        <v>0</v>
      </c>
      <c r="AR519" s="89" t="s">
        <v>695</v>
      </c>
      <c r="AT519" s="89" t="s">
        <v>690</v>
      </c>
      <c r="AU519" s="89" t="s">
        <v>633</v>
      </c>
      <c r="AY519" s="6" t="s">
        <v>688</v>
      </c>
      <c r="BE519" s="158">
        <f>IF($N$519="základní",$J$519,0)</f>
        <v>0</v>
      </c>
      <c r="BF519" s="158">
        <f>IF($N$519="snížená",$J$519,0)</f>
        <v>0</v>
      </c>
      <c r="BG519" s="158">
        <f>IF($N$519="zákl. přenesená",$J$519,0)</f>
        <v>0</v>
      </c>
      <c r="BH519" s="158">
        <f>IF($N$519="sníž. přenesená",$J$519,0)</f>
        <v>0</v>
      </c>
      <c r="BI519" s="158">
        <f>IF($N$519="nulová",$J$519,0)</f>
        <v>0</v>
      </c>
      <c r="BJ519" s="89" t="s">
        <v>575</v>
      </c>
      <c r="BK519" s="158">
        <f>ROUND($I$519*$H$519,2)</f>
        <v>0</v>
      </c>
      <c r="BL519" s="89" t="s">
        <v>695</v>
      </c>
      <c r="BM519" s="89" t="s">
        <v>1258</v>
      </c>
    </row>
    <row r="520" spans="2:47" s="6" customFormat="1" ht="27" customHeight="1">
      <c r="B520" s="23"/>
      <c r="C520" s="24"/>
      <c r="D520" s="159" t="s">
        <v>697</v>
      </c>
      <c r="E520" s="24"/>
      <c r="F520" s="160" t="s">
        <v>1259</v>
      </c>
      <c r="G520" s="24"/>
      <c r="H520" s="24"/>
      <c r="J520" s="24"/>
      <c r="K520" s="24"/>
      <c r="L520" s="43"/>
      <c r="M520" s="56"/>
      <c r="N520" s="24"/>
      <c r="O520" s="24"/>
      <c r="P520" s="24"/>
      <c r="Q520" s="24"/>
      <c r="R520" s="24"/>
      <c r="S520" s="24"/>
      <c r="T520" s="57"/>
      <c r="AT520" s="6" t="s">
        <v>697</v>
      </c>
      <c r="AU520" s="6" t="s">
        <v>633</v>
      </c>
    </row>
    <row r="521" spans="2:51" s="6" customFormat="1" ht="15.75" customHeight="1">
      <c r="B521" s="161"/>
      <c r="C521" s="162"/>
      <c r="D521" s="163" t="s">
        <v>699</v>
      </c>
      <c r="E521" s="164"/>
      <c r="F521" s="165" t="s">
        <v>1260</v>
      </c>
      <c r="G521" s="162"/>
      <c r="H521" s="166">
        <v>12.353</v>
      </c>
      <c r="J521" s="162"/>
      <c r="K521" s="162"/>
      <c r="L521" s="167"/>
      <c r="M521" s="168"/>
      <c r="N521" s="162"/>
      <c r="O521" s="162"/>
      <c r="P521" s="162"/>
      <c r="Q521" s="162"/>
      <c r="R521" s="162"/>
      <c r="S521" s="162"/>
      <c r="T521" s="169"/>
      <c r="AT521" s="170" t="s">
        <v>699</v>
      </c>
      <c r="AU521" s="170" t="s">
        <v>633</v>
      </c>
      <c r="AV521" s="171" t="s">
        <v>633</v>
      </c>
      <c r="AW521" s="171" t="s">
        <v>649</v>
      </c>
      <c r="AX521" s="171" t="s">
        <v>625</v>
      </c>
      <c r="AY521" s="170" t="s">
        <v>688</v>
      </c>
    </row>
    <row r="522" spans="2:65" s="6" customFormat="1" ht="15.75" customHeight="1">
      <c r="B522" s="23"/>
      <c r="C522" s="147" t="s">
        <v>1261</v>
      </c>
      <c r="D522" s="147" t="s">
        <v>690</v>
      </c>
      <c r="E522" s="148" t="s">
        <v>1262</v>
      </c>
      <c r="F522" s="149" t="s">
        <v>1263</v>
      </c>
      <c r="G522" s="150" t="s">
        <v>793</v>
      </c>
      <c r="H522" s="151">
        <v>-0.434</v>
      </c>
      <c r="I522" s="152"/>
      <c r="J522" s="153">
        <f>ROUND($I$522*$H$522,2)</f>
        <v>0</v>
      </c>
      <c r="K522" s="149" t="s">
        <v>694</v>
      </c>
      <c r="L522" s="43"/>
      <c r="M522" s="154"/>
      <c r="N522" s="155" t="s">
        <v>596</v>
      </c>
      <c r="O522" s="24"/>
      <c r="P522" s="24"/>
      <c r="Q522" s="156">
        <v>0</v>
      </c>
      <c r="R522" s="156">
        <f>$Q$522*$H$522</f>
        <v>0</v>
      </c>
      <c r="S522" s="156">
        <v>0</v>
      </c>
      <c r="T522" s="157">
        <f>$S$522*$H$522</f>
        <v>0</v>
      </c>
      <c r="AR522" s="89" t="s">
        <v>695</v>
      </c>
      <c r="AT522" s="89" t="s">
        <v>690</v>
      </c>
      <c r="AU522" s="89" t="s">
        <v>633</v>
      </c>
      <c r="AY522" s="6" t="s">
        <v>688</v>
      </c>
      <c r="BE522" s="158">
        <f>IF($N$522="základní",$J$522,0)</f>
        <v>0</v>
      </c>
      <c r="BF522" s="158">
        <f>IF($N$522="snížená",$J$522,0)</f>
        <v>0</v>
      </c>
      <c r="BG522" s="158">
        <f>IF($N$522="zákl. přenesená",$J$522,0)</f>
        <v>0</v>
      </c>
      <c r="BH522" s="158">
        <f>IF($N$522="sníž. přenesená",$J$522,0)</f>
        <v>0</v>
      </c>
      <c r="BI522" s="158">
        <f>IF($N$522="nulová",$J$522,0)</f>
        <v>0</v>
      </c>
      <c r="BJ522" s="89" t="s">
        <v>575</v>
      </c>
      <c r="BK522" s="158">
        <f>ROUND($I$522*$H$522,2)</f>
        <v>0</v>
      </c>
      <c r="BL522" s="89" t="s">
        <v>695</v>
      </c>
      <c r="BM522" s="89" t="s">
        <v>1264</v>
      </c>
    </row>
    <row r="523" spans="2:47" s="6" customFormat="1" ht="16.5" customHeight="1">
      <c r="B523" s="23"/>
      <c r="C523" s="24"/>
      <c r="D523" s="159" t="s">
        <v>697</v>
      </c>
      <c r="E523" s="24"/>
      <c r="F523" s="160" t="s">
        <v>1265</v>
      </c>
      <c r="G523" s="24"/>
      <c r="H523" s="24"/>
      <c r="J523" s="24"/>
      <c r="K523" s="24"/>
      <c r="L523" s="43"/>
      <c r="M523" s="56"/>
      <c r="N523" s="24"/>
      <c r="O523" s="24"/>
      <c r="P523" s="24"/>
      <c r="Q523" s="24"/>
      <c r="R523" s="24"/>
      <c r="S523" s="24"/>
      <c r="T523" s="57"/>
      <c r="AT523" s="6" t="s">
        <v>697</v>
      </c>
      <c r="AU523" s="6" t="s">
        <v>633</v>
      </c>
    </row>
    <row r="524" spans="2:51" s="6" customFormat="1" ht="15.75" customHeight="1">
      <c r="B524" s="161"/>
      <c r="C524" s="162"/>
      <c r="D524" s="163" t="s">
        <v>699</v>
      </c>
      <c r="E524" s="164"/>
      <c r="F524" s="165" t="s">
        <v>1253</v>
      </c>
      <c r="G524" s="162"/>
      <c r="H524" s="166">
        <v>-0.434</v>
      </c>
      <c r="J524" s="162"/>
      <c r="K524" s="162"/>
      <c r="L524" s="167"/>
      <c r="M524" s="168"/>
      <c r="N524" s="162"/>
      <c r="O524" s="162"/>
      <c r="P524" s="162"/>
      <c r="Q524" s="162"/>
      <c r="R524" s="162"/>
      <c r="S524" s="162"/>
      <c r="T524" s="169"/>
      <c r="AT524" s="170" t="s">
        <v>699</v>
      </c>
      <c r="AU524" s="170" t="s">
        <v>633</v>
      </c>
      <c r="AV524" s="171" t="s">
        <v>633</v>
      </c>
      <c r="AW524" s="171" t="s">
        <v>649</v>
      </c>
      <c r="AX524" s="171" t="s">
        <v>625</v>
      </c>
      <c r="AY524" s="170" t="s">
        <v>688</v>
      </c>
    </row>
    <row r="525" spans="2:63" s="133" customFormat="1" ht="30.75" customHeight="1">
      <c r="B525" s="134"/>
      <c r="C525" s="135"/>
      <c r="D525" s="136" t="s">
        <v>624</v>
      </c>
      <c r="E525" s="145" t="s">
        <v>1266</v>
      </c>
      <c r="F525" s="145" t="s">
        <v>1267</v>
      </c>
      <c r="G525" s="135"/>
      <c r="H525" s="135"/>
      <c r="J525" s="146">
        <f>$BK$525</f>
        <v>0</v>
      </c>
      <c r="K525" s="135"/>
      <c r="L525" s="139"/>
      <c r="M525" s="140"/>
      <c r="N525" s="135"/>
      <c r="O525" s="135"/>
      <c r="P525" s="141">
        <f>SUM($P$526:$P$527)</f>
        <v>0</v>
      </c>
      <c r="Q525" s="135"/>
      <c r="R525" s="141">
        <f>SUM($R$526:$R$527)</f>
        <v>0</v>
      </c>
      <c r="S525" s="135"/>
      <c r="T525" s="142">
        <f>SUM($T$526:$T$527)</f>
        <v>0</v>
      </c>
      <c r="AR525" s="143" t="s">
        <v>575</v>
      </c>
      <c r="AT525" s="143" t="s">
        <v>624</v>
      </c>
      <c r="AU525" s="143" t="s">
        <v>575</v>
      </c>
      <c r="AY525" s="143" t="s">
        <v>688</v>
      </c>
      <c r="BK525" s="144">
        <f>SUM($BK$526:$BK$527)</f>
        <v>0</v>
      </c>
    </row>
    <row r="526" spans="2:65" s="6" customFormat="1" ht="15.75" customHeight="1">
      <c r="B526" s="23"/>
      <c r="C526" s="147" t="s">
        <v>1268</v>
      </c>
      <c r="D526" s="147" t="s">
        <v>690</v>
      </c>
      <c r="E526" s="148" t="s">
        <v>1269</v>
      </c>
      <c r="F526" s="149" t="s">
        <v>1270</v>
      </c>
      <c r="G526" s="150" t="s">
        <v>793</v>
      </c>
      <c r="H526" s="151">
        <v>434.941</v>
      </c>
      <c r="I526" s="152"/>
      <c r="J526" s="153">
        <f>ROUND($I$526*$H$526,2)</f>
        <v>0</v>
      </c>
      <c r="K526" s="149" t="s">
        <v>704</v>
      </c>
      <c r="L526" s="43"/>
      <c r="M526" s="154"/>
      <c r="N526" s="155" t="s">
        <v>596</v>
      </c>
      <c r="O526" s="24"/>
      <c r="P526" s="24"/>
      <c r="Q526" s="156">
        <v>0</v>
      </c>
      <c r="R526" s="156">
        <f>$Q$526*$H$526</f>
        <v>0</v>
      </c>
      <c r="S526" s="156">
        <v>0</v>
      </c>
      <c r="T526" s="157">
        <f>$S$526*$H$526</f>
        <v>0</v>
      </c>
      <c r="AR526" s="89" t="s">
        <v>695</v>
      </c>
      <c r="AT526" s="89" t="s">
        <v>690</v>
      </c>
      <c r="AU526" s="89" t="s">
        <v>633</v>
      </c>
      <c r="AY526" s="6" t="s">
        <v>688</v>
      </c>
      <c r="BE526" s="158">
        <f>IF($N$526="základní",$J$526,0)</f>
        <v>0</v>
      </c>
      <c r="BF526" s="158">
        <f>IF($N$526="snížená",$J$526,0)</f>
        <v>0</v>
      </c>
      <c r="BG526" s="158">
        <f>IF($N$526="zákl. přenesená",$J$526,0)</f>
        <v>0</v>
      </c>
      <c r="BH526" s="158">
        <f>IF($N$526="sníž. přenesená",$J$526,0)</f>
        <v>0</v>
      </c>
      <c r="BI526" s="158">
        <f>IF($N$526="nulová",$J$526,0)</f>
        <v>0</v>
      </c>
      <c r="BJ526" s="89" t="s">
        <v>575</v>
      </c>
      <c r="BK526" s="158">
        <f>ROUND($I$526*$H$526,2)</f>
        <v>0</v>
      </c>
      <c r="BL526" s="89" t="s">
        <v>695</v>
      </c>
      <c r="BM526" s="89" t="s">
        <v>1271</v>
      </c>
    </row>
    <row r="527" spans="2:47" s="6" customFormat="1" ht="27" customHeight="1">
      <c r="B527" s="23"/>
      <c r="C527" s="24"/>
      <c r="D527" s="159" t="s">
        <v>697</v>
      </c>
      <c r="E527" s="24"/>
      <c r="F527" s="160" t="s">
        <v>1272</v>
      </c>
      <c r="G527" s="24"/>
      <c r="H527" s="24"/>
      <c r="J527" s="24"/>
      <c r="K527" s="24"/>
      <c r="L527" s="43"/>
      <c r="M527" s="56"/>
      <c r="N527" s="24"/>
      <c r="O527" s="24"/>
      <c r="P527" s="24"/>
      <c r="Q527" s="24"/>
      <c r="R527" s="24"/>
      <c r="S527" s="24"/>
      <c r="T527" s="57"/>
      <c r="AT527" s="6" t="s">
        <v>697</v>
      </c>
      <c r="AU527" s="6" t="s">
        <v>633</v>
      </c>
    </row>
    <row r="528" spans="2:63" s="133" customFormat="1" ht="37.5" customHeight="1">
      <c r="B528" s="134"/>
      <c r="C528" s="135"/>
      <c r="D528" s="136" t="s">
        <v>624</v>
      </c>
      <c r="E528" s="137" t="s">
        <v>1273</v>
      </c>
      <c r="F528" s="137" t="s">
        <v>1274</v>
      </c>
      <c r="G528" s="135"/>
      <c r="H528" s="135"/>
      <c r="J528" s="138">
        <f>$BK$528</f>
        <v>0</v>
      </c>
      <c r="K528" s="135"/>
      <c r="L528" s="139"/>
      <c r="M528" s="140"/>
      <c r="N528" s="135"/>
      <c r="O528" s="135"/>
      <c r="P528" s="141">
        <f>$P$529+$P$559+$P$596+$P$607+$P$613+$P$673</f>
        <v>0</v>
      </c>
      <c r="Q528" s="135"/>
      <c r="R528" s="141">
        <f>$R$529+$R$559+$R$596+$R$607+$R$613+$R$673</f>
        <v>1.21198037747</v>
      </c>
      <c r="S528" s="135"/>
      <c r="T528" s="142">
        <f>$T$529+$T$559+$T$596+$T$607+$T$613+$T$673</f>
        <v>1.2384788000000002</v>
      </c>
      <c r="AR528" s="143" t="s">
        <v>633</v>
      </c>
      <c r="AT528" s="143" t="s">
        <v>624</v>
      </c>
      <c r="AU528" s="143" t="s">
        <v>625</v>
      </c>
      <c r="AY528" s="143" t="s">
        <v>688</v>
      </c>
      <c r="BK528" s="144">
        <f>$BK$529+$BK$559+$BK$596+$BK$607+$BK$613+$BK$673</f>
        <v>0</v>
      </c>
    </row>
    <row r="529" spans="2:63" s="133" customFormat="1" ht="21" customHeight="1">
      <c r="B529" s="134"/>
      <c r="C529" s="135"/>
      <c r="D529" s="136" t="s">
        <v>624</v>
      </c>
      <c r="E529" s="145" t="s">
        <v>1275</v>
      </c>
      <c r="F529" s="145" t="s">
        <v>1276</v>
      </c>
      <c r="G529" s="135"/>
      <c r="H529" s="135"/>
      <c r="J529" s="146">
        <f>$BK$529</f>
        <v>0</v>
      </c>
      <c r="K529" s="135"/>
      <c r="L529" s="139"/>
      <c r="M529" s="140"/>
      <c r="N529" s="135"/>
      <c r="O529" s="135"/>
      <c r="P529" s="141">
        <f>SUM($P$530:$P$558)</f>
        <v>0</v>
      </c>
      <c r="Q529" s="135"/>
      <c r="R529" s="141">
        <f>SUM($R$530:$R$558)</f>
        <v>0.3273101224</v>
      </c>
      <c r="S529" s="135"/>
      <c r="T529" s="142">
        <f>SUM($T$530:$T$558)</f>
        <v>0</v>
      </c>
      <c r="AR529" s="143" t="s">
        <v>633</v>
      </c>
      <c r="AT529" s="143" t="s">
        <v>624</v>
      </c>
      <c r="AU529" s="143" t="s">
        <v>575</v>
      </c>
      <c r="AY529" s="143" t="s">
        <v>688</v>
      </c>
      <c r="BK529" s="144">
        <f>SUM($BK$530:$BK$558)</f>
        <v>0</v>
      </c>
    </row>
    <row r="530" spans="2:65" s="6" customFormat="1" ht="15.75" customHeight="1">
      <c r="B530" s="23"/>
      <c r="C530" s="147" t="s">
        <v>1277</v>
      </c>
      <c r="D530" s="147" t="s">
        <v>690</v>
      </c>
      <c r="E530" s="148" t="s">
        <v>1278</v>
      </c>
      <c r="F530" s="149" t="s">
        <v>1279</v>
      </c>
      <c r="G530" s="150" t="s">
        <v>703</v>
      </c>
      <c r="H530" s="151">
        <v>183.3</v>
      </c>
      <c r="I530" s="152"/>
      <c r="J530" s="153">
        <f>ROUND($I$530*$H$530,2)</f>
        <v>0</v>
      </c>
      <c r="K530" s="149" t="s">
        <v>704</v>
      </c>
      <c r="L530" s="43"/>
      <c r="M530" s="154"/>
      <c r="N530" s="155" t="s">
        <v>596</v>
      </c>
      <c r="O530" s="24"/>
      <c r="P530" s="24"/>
      <c r="Q530" s="156">
        <v>0</v>
      </c>
      <c r="R530" s="156">
        <f>$Q$530*$H$530</f>
        <v>0</v>
      </c>
      <c r="S530" s="156">
        <v>0</v>
      </c>
      <c r="T530" s="157">
        <f>$S$530*$H$530</f>
        <v>0</v>
      </c>
      <c r="AR530" s="89" t="s">
        <v>797</v>
      </c>
      <c r="AT530" s="89" t="s">
        <v>690</v>
      </c>
      <c r="AU530" s="89" t="s">
        <v>633</v>
      </c>
      <c r="AY530" s="6" t="s">
        <v>688</v>
      </c>
      <c r="BE530" s="158">
        <f>IF($N$530="základní",$J$530,0)</f>
        <v>0</v>
      </c>
      <c r="BF530" s="158">
        <f>IF($N$530="snížená",$J$530,0)</f>
        <v>0</v>
      </c>
      <c r="BG530" s="158">
        <f>IF($N$530="zákl. přenesená",$J$530,0)</f>
        <v>0</v>
      </c>
      <c r="BH530" s="158">
        <f>IF($N$530="sníž. přenesená",$J$530,0)</f>
        <v>0</v>
      </c>
      <c r="BI530" s="158">
        <f>IF($N$530="nulová",$J$530,0)</f>
        <v>0</v>
      </c>
      <c r="BJ530" s="89" t="s">
        <v>575</v>
      </c>
      <c r="BK530" s="158">
        <f>ROUND($I$530*$H$530,2)</f>
        <v>0</v>
      </c>
      <c r="BL530" s="89" t="s">
        <v>797</v>
      </c>
      <c r="BM530" s="89" t="s">
        <v>1280</v>
      </c>
    </row>
    <row r="531" spans="2:47" s="6" customFormat="1" ht="16.5" customHeight="1">
      <c r="B531" s="23"/>
      <c r="C531" s="24"/>
      <c r="D531" s="159" t="s">
        <v>697</v>
      </c>
      <c r="E531" s="24"/>
      <c r="F531" s="160" t="s">
        <v>1281</v>
      </c>
      <c r="G531" s="24"/>
      <c r="H531" s="24"/>
      <c r="J531" s="24"/>
      <c r="K531" s="24"/>
      <c r="L531" s="43"/>
      <c r="M531" s="56"/>
      <c r="N531" s="24"/>
      <c r="O531" s="24"/>
      <c r="P531" s="24"/>
      <c r="Q531" s="24"/>
      <c r="R531" s="24"/>
      <c r="S531" s="24"/>
      <c r="T531" s="57"/>
      <c r="AT531" s="6" t="s">
        <v>697</v>
      </c>
      <c r="AU531" s="6" t="s">
        <v>633</v>
      </c>
    </row>
    <row r="532" spans="2:51" s="6" customFormat="1" ht="15.75" customHeight="1">
      <c r="B532" s="161"/>
      <c r="C532" s="162"/>
      <c r="D532" s="163" t="s">
        <v>699</v>
      </c>
      <c r="E532" s="164"/>
      <c r="F532" s="165" t="s">
        <v>1282</v>
      </c>
      <c r="G532" s="162"/>
      <c r="H532" s="166">
        <v>183.3</v>
      </c>
      <c r="J532" s="162"/>
      <c r="K532" s="162"/>
      <c r="L532" s="167"/>
      <c r="M532" s="168"/>
      <c r="N532" s="162"/>
      <c r="O532" s="162"/>
      <c r="P532" s="162"/>
      <c r="Q532" s="162"/>
      <c r="R532" s="162"/>
      <c r="S532" s="162"/>
      <c r="T532" s="169"/>
      <c r="AT532" s="170" t="s">
        <v>699</v>
      </c>
      <c r="AU532" s="170" t="s">
        <v>633</v>
      </c>
      <c r="AV532" s="171" t="s">
        <v>633</v>
      </c>
      <c r="AW532" s="171" t="s">
        <v>649</v>
      </c>
      <c r="AX532" s="171" t="s">
        <v>625</v>
      </c>
      <c r="AY532" s="170" t="s">
        <v>688</v>
      </c>
    </row>
    <row r="533" spans="2:65" s="6" customFormat="1" ht="15.75" customHeight="1">
      <c r="B533" s="23"/>
      <c r="C533" s="181" t="s">
        <v>1283</v>
      </c>
      <c r="D533" s="181" t="s">
        <v>814</v>
      </c>
      <c r="E533" s="182" t="s">
        <v>1284</v>
      </c>
      <c r="F533" s="183" t="s">
        <v>1285</v>
      </c>
      <c r="G533" s="184" t="s">
        <v>1286</v>
      </c>
      <c r="H533" s="185">
        <v>35</v>
      </c>
      <c r="I533" s="186"/>
      <c r="J533" s="187">
        <f>ROUND($I$533*$H$533,2)</f>
        <v>0</v>
      </c>
      <c r="K533" s="183"/>
      <c r="L533" s="188"/>
      <c r="M533" s="189"/>
      <c r="N533" s="190" t="s">
        <v>596</v>
      </c>
      <c r="O533" s="24"/>
      <c r="P533" s="24"/>
      <c r="Q533" s="156">
        <v>0.001</v>
      </c>
      <c r="R533" s="156">
        <f>$Q$533*$H$533</f>
        <v>0.035</v>
      </c>
      <c r="S533" s="156">
        <v>0</v>
      </c>
      <c r="T533" s="157">
        <f>$S$533*$H$533</f>
        <v>0</v>
      </c>
      <c r="AR533" s="89" t="s">
        <v>915</v>
      </c>
      <c r="AT533" s="89" t="s">
        <v>814</v>
      </c>
      <c r="AU533" s="89" t="s">
        <v>633</v>
      </c>
      <c r="AY533" s="6" t="s">
        <v>688</v>
      </c>
      <c r="BE533" s="158">
        <f>IF($N$533="základní",$J$533,0)</f>
        <v>0</v>
      </c>
      <c r="BF533" s="158">
        <f>IF($N$533="snížená",$J$533,0)</f>
        <v>0</v>
      </c>
      <c r="BG533" s="158">
        <f>IF($N$533="zákl. přenesená",$J$533,0)</f>
        <v>0</v>
      </c>
      <c r="BH533" s="158">
        <f>IF($N$533="sníž. přenesená",$J$533,0)</f>
        <v>0</v>
      </c>
      <c r="BI533" s="158">
        <f>IF($N$533="nulová",$J$533,0)</f>
        <v>0</v>
      </c>
      <c r="BJ533" s="89" t="s">
        <v>575</v>
      </c>
      <c r="BK533" s="158">
        <f>ROUND($I$533*$H$533,2)</f>
        <v>0</v>
      </c>
      <c r="BL533" s="89" t="s">
        <v>797</v>
      </c>
      <c r="BM533" s="89" t="s">
        <v>1287</v>
      </c>
    </row>
    <row r="534" spans="2:47" s="6" customFormat="1" ht="16.5" customHeight="1">
      <c r="B534" s="23"/>
      <c r="C534" s="24"/>
      <c r="D534" s="159" t="s">
        <v>697</v>
      </c>
      <c r="E534" s="24"/>
      <c r="F534" s="160" t="s">
        <v>1288</v>
      </c>
      <c r="G534" s="24"/>
      <c r="H534" s="24"/>
      <c r="J534" s="24"/>
      <c r="K534" s="24"/>
      <c r="L534" s="43"/>
      <c r="M534" s="56"/>
      <c r="N534" s="24"/>
      <c r="O534" s="24"/>
      <c r="P534" s="24"/>
      <c r="Q534" s="24"/>
      <c r="R534" s="24"/>
      <c r="S534" s="24"/>
      <c r="T534" s="57"/>
      <c r="AT534" s="6" t="s">
        <v>697</v>
      </c>
      <c r="AU534" s="6" t="s">
        <v>633</v>
      </c>
    </row>
    <row r="535" spans="2:65" s="6" customFormat="1" ht="15.75" customHeight="1">
      <c r="B535" s="23"/>
      <c r="C535" s="147" t="s">
        <v>1289</v>
      </c>
      <c r="D535" s="147" t="s">
        <v>690</v>
      </c>
      <c r="E535" s="148" t="s">
        <v>1290</v>
      </c>
      <c r="F535" s="149" t="s">
        <v>1291</v>
      </c>
      <c r="G535" s="150" t="s">
        <v>703</v>
      </c>
      <c r="H535" s="151">
        <v>122.2</v>
      </c>
      <c r="I535" s="152"/>
      <c r="J535" s="153">
        <f>ROUND($I$535*$H$535,2)</f>
        <v>0</v>
      </c>
      <c r="K535" s="149" t="s">
        <v>704</v>
      </c>
      <c r="L535" s="43"/>
      <c r="M535" s="154"/>
      <c r="N535" s="155" t="s">
        <v>596</v>
      </c>
      <c r="O535" s="24"/>
      <c r="P535" s="24"/>
      <c r="Q535" s="156">
        <v>0.000292</v>
      </c>
      <c r="R535" s="156">
        <f>$Q$535*$H$535</f>
        <v>0.0356824</v>
      </c>
      <c r="S535" s="156">
        <v>0</v>
      </c>
      <c r="T535" s="157">
        <f>$S$535*$H$535</f>
        <v>0</v>
      </c>
      <c r="AR535" s="89" t="s">
        <v>797</v>
      </c>
      <c r="AT535" s="89" t="s">
        <v>690</v>
      </c>
      <c r="AU535" s="89" t="s">
        <v>633</v>
      </c>
      <c r="AY535" s="6" t="s">
        <v>688</v>
      </c>
      <c r="BE535" s="158">
        <f>IF($N$535="základní",$J$535,0)</f>
        <v>0</v>
      </c>
      <c r="BF535" s="158">
        <f>IF($N$535="snížená",$J$535,0)</f>
        <v>0</v>
      </c>
      <c r="BG535" s="158">
        <f>IF($N$535="zákl. přenesená",$J$535,0)</f>
        <v>0</v>
      </c>
      <c r="BH535" s="158">
        <f>IF($N$535="sníž. přenesená",$J$535,0)</f>
        <v>0</v>
      </c>
      <c r="BI535" s="158">
        <f>IF($N$535="nulová",$J$535,0)</f>
        <v>0</v>
      </c>
      <c r="BJ535" s="89" t="s">
        <v>575</v>
      </c>
      <c r="BK535" s="158">
        <f>ROUND($I$535*$H$535,2)</f>
        <v>0</v>
      </c>
      <c r="BL535" s="89" t="s">
        <v>797</v>
      </c>
      <c r="BM535" s="89" t="s">
        <v>1292</v>
      </c>
    </row>
    <row r="536" spans="2:47" s="6" customFormat="1" ht="16.5" customHeight="1">
      <c r="B536" s="23"/>
      <c r="C536" s="24"/>
      <c r="D536" s="159" t="s">
        <v>697</v>
      </c>
      <c r="E536" s="24"/>
      <c r="F536" s="160" t="s">
        <v>1293</v>
      </c>
      <c r="G536" s="24"/>
      <c r="H536" s="24"/>
      <c r="J536" s="24"/>
      <c r="K536" s="24"/>
      <c r="L536" s="43"/>
      <c r="M536" s="56"/>
      <c r="N536" s="24"/>
      <c r="O536" s="24"/>
      <c r="P536" s="24"/>
      <c r="Q536" s="24"/>
      <c r="R536" s="24"/>
      <c r="S536" s="24"/>
      <c r="T536" s="57"/>
      <c r="AT536" s="6" t="s">
        <v>697</v>
      </c>
      <c r="AU536" s="6" t="s">
        <v>633</v>
      </c>
    </row>
    <row r="537" spans="2:51" s="6" customFormat="1" ht="15.75" customHeight="1">
      <c r="B537" s="172"/>
      <c r="C537" s="173"/>
      <c r="D537" s="163" t="s">
        <v>699</v>
      </c>
      <c r="E537" s="174"/>
      <c r="F537" s="175" t="s">
        <v>712</v>
      </c>
      <c r="G537" s="173"/>
      <c r="H537" s="174"/>
      <c r="J537" s="173"/>
      <c r="K537" s="173"/>
      <c r="L537" s="176"/>
      <c r="M537" s="177"/>
      <c r="N537" s="173"/>
      <c r="O537" s="173"/>
      <c r="P537" s="173"/>
      <c r="Q537" s="173"/>
      <c r="R537" s="173"/>
      <c r="S537" s="173"/>
      <c r="T537" s="178"/>
      <c r="AT537" s="179" t="s">
        <v>699</v>
      </c>
      <c r="AU537" s="179" t="s">
        <v>633</v>
      </c>
      <c r="AV537" s="180" t="s">
        <v>575</v>
      </c>
      <c r="AW537" s="180" t="s">
        <v>649</v>
      </c>
      <c r="AX537" s="180" t="s">
        <v>625</v>
      </c>
      <c r="AY537" s="179" t="s">
        <v>688</v>
      </c>
    </row>
    <row r="538" spans="2:51" s="6" customFormat="1" ht="15.75" customHeight="1">
      <c r="B538" s="161"/>
      <c r="C538" s="162"/>
      <c r="D538" s="163" t="s">
        <v>699</v>
      </c>
      <c r="E538" s="164"/>
      <c r="F538" s="165" t="s">
        <v>845</v>
      </c>
      <c r="G538" s="162"/>
      <c r="H538" s="166">
        <v>3.2</v>
      </c>
      <c r="J538" s="162"/>
      <c r="K538" s="162"/>
      <c r="L538" s="167"/>
      <c r="M538" s="168"/>
      <c r="N538" s="162"/>
      <c r="O538" s="162"/>
      <c r="P538" s="162"/>
      <c r="Q538" s="162"/>
      <c r="R538" s="162"/>
      <c r="S538" s="162"/>
      <c r="T538" s="169"/>
      <c r="AT538" s="170" t="s">
        <v>699</v>
      </c>
      <c r="AU538" s="170" t="s">
        <v>633</v>
      </c>
      <c r="AV538" s="171" t="s">
        <v>633</v>
      </c>
      <c r="AW538" s="171" t="s">
        <v>649</v>
      </c>
      <c r="AX538" s="171" t="s">
        <v>625</v>
      </c>
      <c r="AY538" s="170" t="s">
        <v>688</v>
      </c>
    </row>
    <row r="539" spans="2:51" s="6" customFormat="1" ht="15.75" customHeight="1">
      <c r="B539" s="161"/>
      <c r="C539" s="162"/>
      <c r="D539" s="163" t="s">
        <v>699</v>
      </c>
      <c r="E539" s="164"/>
      <c r="F539" s="165" t="s">
        <v>846</v>
      </c>
      <c r="G539" s="162"/>
      <c r="H539" s="166">
        <v>40.3</v>
      </c>
      <c r="J539" s="162"/>
      <c r="K539" s="162"/>
      <c r="L539" s="167"/>
      <c r="M539" s="168"/>
      <c r="N539" s="162"/>
      <c r="O539" s="162"/>
      <c r="P539" s="162"/>
      <c r="Q539" s="162"/>
      <c r="R539" s="162"/>
      <c r="S539" s="162"/>
      <c r="T539" s="169"/>
      <c r="AT539" s="170" t="s">
        <v>699</v>
      </c>
      <c r="AU539" s="170" t="s">
        <v>633</v>
      </c>
      <c r="AV539" s="171" t="s">
        <v>633</v>
      </c>
      <c r="AW539" s="171" t="s">
        <v>649</v>
      </c>
      <c r="AX539" s="171" t="s">
        <v>625</v>
      </c>
      <c r="AY539" s="170" t="s">
        <v>688</v>
      </c>
    </row>
    <row r="540" spans="2:51" s="6" customFormat="1" ht="15.75" customHeight="1">
      <c r="B540" s="172"/>
      <c r="C540" s="173"/>
      <c r="D540" s="163" t="s">
        <v>699</v>
      </c>
      <c r="E540" s="174"/>
      <c r="F540" s="175" t="s">
        <v>730</v>
      </c>
      <c r="G540" s="173"/>
      <c r="H540" s="174"/>
      <c r="J540" s="173"/>
      <c r="K540" s="173"/>
      <c r="L540" s="176"/>
      <c r="M540" s="177"/>
      <c r="N540" s="173"/>
      <c r="O540" s="173"/>
      <c r="P540" s="173"/>
      <c r="Q540" s="173"/>
      <c r="R540" s="173"/>
      <c r="S540" s="173"/>
      <c r="T540" s="178"/>
      <c r="AT540" s="179" t="s">
        <v>699</v>
      </c>
      <c r="AU540" s="179" t="s">
        <v>633</v>
      </c>
      <c r="AV540" s="180" t="s">
        <v>575</v>
      </c>
      <c r="AW540" s="180" t="s">
        <v>649</v>
      </c>
      <c r="AX540" s="180" t="s">
        <v>625</v>
      </c>
      <c r="AY540" s="179" t="s">
        <v>688</v>
      </c>
    </row>
    <row r="541" spans="2:51" s="6" customFormat="1" ht="15.75" customHeight="1">
      <c r="B541" s="161"/>
      <c r="C541" s="162"/>
      <c r="D541" s="163" t="s">
        <v>699</v>
      </c>
      <c r="E541" s="164"/>
      <c r="F541" s="165" t="s">
        <v>840</v>
      </c>
      <c r="G541" s="162"/>
      <c r="H541" s="166">
        <v>22</v>
      </c>
      <c r="J541" s="162"/>
      <c r="K541" s="162"/>
      <c r="L541" s="167"/>
      <c r="M541" s="168"/>
      <c r="N541" s="162"/>
      <c r="O541" s="162"/>
      <c r="P541" s="162"/>
      <c r="Q541" s="162"/>
      <c r="R541" s="162"/>
      <c r="S541" s="162"/>
      <c r="T541" s="169"/>
      <c r="AT541" s="170" t="s">
        <v>699</v>
      </c>
      <c r="AU541" s="170" t="s">
        <v>633</v>
      </c>
      <c r="AV541" s="171" t="s">
        <v>633</v>
      </c>
      <c r="AW541" s="171" t="s">
        <v>649</v>
      </c>
      <c r="AX541" s="171" t="s">
        <v>625</v>
      </c>
      <c r="AY541" s="170" t="s">
        <v>688</v>
      </c>
    </row>
    <row r="542" spans="2:51" s="6" customFormat="1" ht="15.75" customHeight="1">
      <c r="B542" s="172"/>
      <c r="C542" s="173"/>
      <c r="D542" s="163" t="s">
        <v>699</v>
      </c>
      <c r="E542" s="174"/>
      <c r="F542" s="175" t="s">
        <v>732</v>
      </c>
      <c r="G542" s="173"/>
      <c r="H542" s="174"/>
      <c r="J542" s="173"/>
      <c r="K542" s="173"/>
      <c r="L542" s="176"/>
      <c r="M542" s="177"/>
      <c r="N542" s="173"/>
      <c r="O542" s="173"/>
      <c r="P542" s="173"/>
      <c r="Q542" s="173"/>
      <c r="R542" s="173"/>
      <c r="S542" s="173"/>
      <c r="T542" s="178"/>
      <c r="AT542" s="179" t="s">
        <v>699</v>
      </c>
      <c r="AU542" s="179" t="s">
        <v>633</v>
      </c>
      <c r="AV542" s="180" t="s">
        <v>575</v>
      </c>
      <c r="AW542" s="180" t="s">
        <v>649</v>
      </c>
      <c r="AX542" s="180" t="s">
        <v>625</v>
      </c>
      <c r="AY542" s="179" t="s">
        <v>688</v>
      </c>
    </row>
    <row r="543" spans="2:51" s="6" customFormat="1" ht="15.75" customHeight="1">
      <c r="B543" s="161"/>
      <c r="C543" s="162"/>
      <c r="D543" s="163" t="s">
        <v>699</v>
      </c>
      <c r="E543" s="164"/>
      <c r="F543" s="165" t="s">
        <v>848</v>
      </c>
      <c r="G543" s="162"/>
      <c r="H543" s="166">
        <v>33.7</v>
      </c>
      <c r="J543" s="162"/>
      <c r="K543" s="162"/>
      <c r="L543" s="167"/>
      <c r="M543" s="168"/>
      <c r="N543" s="162"/>
      <c r="O543" s="162"/>
      <c r="P543" s="162"/>
      <c r="Q543" s="162"/>
      <c r="R543" s="162"/>
      <c r="S543" s="162"/>
      <c r="T543" s="169"/>
      <c r="AT543" s="170" t="s">
        <v>699</v>
      </c>
      <c r="AU543" s="170" t="s">
        <v>633</v>
      </c>
      <c r="AV543" s="171" t="s">
        <v>633</v>
      </c>
      <c r="AW543" s="171" t="s">
        <v>649</v>
      </c>
      <c r="AX543" s="171" t="s">
        <v>625</v>
      </c>
      <c r="AY543" s="170" t="s">
        <v>688</v>
      </c>
    </row>
    <row r="544" spans="2:51" s="6" customFormat="1" ht="15.75" customHeight="1">
      <c r="B544" s="172"/>
      <c r="C544" s="173"/>
      <c r="D544" s="163" t="s">
        <v>699</v>
      </c>
      <c r="E544" s="174"/>
      <c r="F544" s="175" t="s">
        <v>734</v>
      </c>
      <c r="G544" s="173"/>
      <c r="H544" s="174"/>
      <c r="J544" s="173"/>
      <c r="K544" s="173"/>
      <c r="L544" s="176"/>
      <c r="M544" s="177"/>
      <c r="N544" s="173"/>
      <c r="O544" s="173"/>
      <c r="P544" s="173"/>
      <c r="Q544" s="173"/>
      <c r="R544" s="173"/>
      <c r="S544" s="173"/>
      <c r="T544" s="178"/>
      <c r="AT544" s="179" t="s">
        <v>699</v>
      </c>
      <c r="AU544" s="179" t="s">
        <v>633</v>
      </c>
      <c r="AV544" s="180" t="s">
        <v>575</v>
      </c>
      <c r="AW544" s="180" t="s">
        <v>649</v>
      </c>
      <c r="AX544" s="180" t="s">
        <v>625</v>
      </c>
      <c r="AY544" s="179" t="s">
        <v>688</v>
      </c>
    </row>
    <row r="545" spans="2:51" s="6" customFormat="1" ht="15.75" customHeight="1">
      <c r="B545" s="161"/>
      <c r="C545" s="162"/>
      <c r="D545" s="163" t="s">
        <v>699</v>
      </c>
      <c r="E545" s="164"/>
      <c r="F545" s="165" t="s">
        <v>849</v>
      </c>
      <c r="G545" s="162"/>
      <c r="H545" s="166">
        <v>23</v>
      </c>
      <c r="J545" s="162"/>
      <c r="K545" s="162"/>
      <c r="L545" s="167"/>
      <c r="M545" s="168"/>
      <c r="N545" s="162"/>
      <c r="O545" s="162"/>
      <c r="P545" s="162"/>
      <c r="Q545" s="162"/>
      <c r="R545" s="162"/>
      <c r="S545" s="162"/>
      <c r="T545" s="169"/>
      <c r="AT545" s="170" t="s">
        <v>699</v>
      </c>
      <c r="AU545" s="170" t="s">
        <v>633</v>
      </c>
      <c r="AV545" s="171" t="s">
        <v>633</v>
      </c>
      <c r="AW545" s="171" t="s">
        <v>649</v>
      </c>
      <c r="AX545" s="171" t="s">
        <v>625</v>
      </c>
      <c r="AY545" s="170" t="s">
        <v>688</v>
      </c>
    </row>
    <row r="546" spans="2:65" s="6" customFormat="1" ht="15.75" customHeight="1">
      <c r="B546" s="23"/>
      <c r="C546" s="147" t="s">
        <v>1294</v>
      </c>
      <c r="D546" s="147" t="s">
        <v>690</v>
      </c>
      <c r="E546" s="148" t="s">
        <v>1295</v>
      </c>
      <c r="F546" s="149" t="s">
        <v>1296</v>
      </c>
      <c r="G546" s="150" t="s">
        <v>693</v>
      </c>
      <c r="H546" s="151">
        <v>234.55</v>
      </c>
      <c r="I546" s="152"/>
      <c r="J546" s="153">
        <f>ROUND($I$546*$H$546,2)</f>
        <v>0</v>
      </c>
      <c r="K546" s="149"/>
      <c r="L546" s="43"/>
      <c r="M546" s="154"/>
      <c r="N546" s="155" t="s">
        <v>596</v>
      </c>
      <c r="O546" s="24"/>
      <c r="P546" s="24"/>
      <c r="Q546" s="156">
        <v>0.001094128</v>
      </c>
      <c r="R546" s="156">
        <f>$Q$546*$H$546</f>
        <v>0.25662772240000004</v>
      </c>
      <c r="S546" s="156">
        <v>0</v>
      </c>
      <c r="T546" s="157">
        <f>$S$546*$H$546</f>
        <v>0</v>
      </c>
      <c r="AR546" s="89" t="s">
        <v>797</v>
      </c>
      <c r="AT546" s="89" t="s">
        <v>690</v>
      </c>
      <c r="AU546" s="89" t="s">
        <v>633</v>
      </c>
      <c r="AY546" s="6" t="s">
        <v>688</v>
      </c>
      <c r="BE546" s="158">
        <f>IF($N$546="základní",$J$546,0)</f>
        <v>0</v>
      </c>
      <c r="BF546" s="158">
        <f>IF($N$546="snížená",$J$546,0)</f>
        <v>0</v>
      </c>
      <c r="BG546" s="158">
        <f>IF($N$546="zákl. přenesená",$J$546,0)</f>
        <v>0</v>
      </c>
      <c r="BH546" s="158">
        <f>IF($N$546="sníž. přenesená",$J$546,0)</f>
        <v>0</v>
      </c>
      <c r="BI546" s="158">
        <f>IF($N$546="nulová",$J$546,0)</f>
        <v>0</v>
      </c>
      <c r="BJ546" s="89" t="s">
        <v>575</v>
      </c>
      <c r="BK546" s="158">
        <f>ROUND($I$546*$H$546,2)</f>
        <v>0</v>
      </c>
      <c r="BL546" s="89" t="s">
        <v>797</v>
      </c>
      <c r="BM546" s="89" t="s">
        <v>1297</v>
      </c>
    </row>
    <row r="547" spans="2:47" s="6" customFormat="1" ht="16.5" customHeight="1">
      <c r="B547" s="23"/>
      <c r="C547" s="24"/>
      <c r="D547" s="159" t="s">
        <v>697</v>
      </c>
      <c r="E547" s="24"/>
      <c r="F547" s="160" t="s">
        <v>1298</v>
      </c>
      <c r="G547" s="24"/>
      <c r="H547" s="24"/>
      <c r="J547" s="24"/>
      <c r="K547" s="24"/>
      <c r="L547" s="43"/>
      <c r="M547" s="56"/>
      <c r="N547" s="24"/>
      <c r="O547" s="24"/>
      <c r="P547" s="24"/>
      <c r="Q547" s="24"/>
      <c r="R547" s="24"/>
      <c r="S547" s="24"/>
      <c r="T547" s="57"/>
      <c r="AT547" s="6" t="s">
        <v>697</v>
      </c>
      <c r="AU547" s="6" t="s">
        <v>633</v>
      </c>
    </row>
    <row r="548" spans="2:51" s="6" customFormat="1" ht="15.75" customHeight="1">
      <c r="B548" s="172"/>
      <c r="C548" s="173"/>
      <c r="D548" s="163" t="s">
        <v>699</v>
      </c>
      <c r="E548" s="174"/>
      <c r="F548" s="175" t="s">
        <v>712</v>
      </c>
      <c r="G548" s="173"/>
      <c r="H548" s="174"/>
      <c r="J548" s="173"/>
      <c r="K548" s="173"/>
      <c r="L548" s="176"/>
      <c r="M548" s="177"/>
      <c r="N548" s="173"/>
      <c r="O548" s="173"/>
      <c r="P548" s="173"/>
      <c r="Q548" s="173"/>
      <c r="R548" s="173"/>
      <c r="S548" s="173"/>
      <c r="T548" s="178"/>
      <c r="AT548" s="179" t="s">
        <v>699</v>
      </c>
      <c r="AU548" s="179" t="s">
        <v>633</v>
      </c>
      <c r="AV548" s="180" t="s">
        <v>575</v>
      </c>
      <c r="AW548" s="180" t="s">
        <v>649</v>
      </c>
      <c r="AX548" s="180" t="s">
        <v>625</v>
      </c>
      <c r="AY548" s="179" t="s">
        <v>688</v>
      </c>
    </row>
    <row r="549" spans="2:51" s="6" customFormat="1" ht="15.75" customHeight="1">
      <c r="B549" s="161"/>
      <c r="C549" s="162"/>
      <c r="D549" s="163" t="s">
        <v>699</v>
      </c>
      <c r="E549" s="164"/>
      <c r="F549" s="165" t="s">
        <v>1299</v>
      </c>
      <c r="G549" s="162"/>
      <c r="H549" s="166">
        <v>12.16</v>
      </c>
      <c r="J549" s="162"/>
      <c r="K549" s="162"/>
      <c r="L549" s="167"/>
      <c r="M549" s="168"/>
      <c r="N549" s="162"/>
      <c r="O549" s="162"/>
      <c r="P549" s="162"/>
      <c r="Q549" s="162"/>
      <c r="R549" s="162"/>
      <c r="S549" s="162"/>
      <c r="T549" s="169"/>
      <c r="AT549" s="170" t="s">
        <v>699</v>
      </c>
      <c r="AU549" s="170" t="s">
        <v>633</v>
      </c>
      <c r="AV549" s="171" t="s">
        <v>633</v>
      </c>
      <c r="AW549" s="171" t="s">
        <v>649</v>
      </c>
      <c r="AX549" s="171" t="s">
        <v>625</v>
      </c>
      <c r="AY549" s="170" t="s">
        <v>688</v>
      </c>
    </row>
    <row r="550" spans="2:51" s="6" customFormat="1" ht="15.75" customHeight="1">
      <c r="B550" s="161"/>
      <c r="C550" s="162"/>
      <c r="D550" s="163" t="s">
        <v>699</v>
      </c>
      <c r="E550" s="164"/>
      <c r="F550" s="165" t="s">
        <v>1300</v>
      </c>
      <c r="G550" s="162"/>
      <c r="H550" s="166">
        <v>139.035</v>
      </c>
      <c r="J550" s="162"/>
      <c r="K550" s="162"/>
      <c r="L550" s="167"/>
      <c r="M550" s="168"/>
      <c r="N550" s="162"/>
      <c r="O550" s="162"/>
      <c r="P550" s="162"/>
      <c r="Q550" s="162"/>
      <c r="R550" s="162"/>
      <c r="S550" s="162"/>
      <c r="T550" s="169"/>
      <c r="AT550" s="170" t="s">
        <v>699</v>
      </c>
      <c r="AU550" s="170" t="s">
        <v>633</v>
      </c>
      <c r="AV550" s="171" t="s">
        <v>633</v>
      </c>
      <c r="AW550" s="171" t="s">
        <v>649</v>
      </c>
      <c r="AX550" s="171" t="s">
        <v>625</v>
      </c>
      <c r="AY550" s="170" t="s">
        <v>688</v>
      </c>
    </row>
    <row r="551" spans="2:51" s="6" customFormat="1" ht="15.75" customHeight="1">
      <c r="B551" s="172"/>
      <c r="C551" s="173"/>
      <c r="D551" s="163" t="s">
        <v>699</v>
      </c>
      <c r="E551" s="174"/>
      <c r="F551" s="175" t="s">
        <v>730</v>
      </c>
      <c r="G551" s="173"/>
      <c r="H551" s="174"/>
      <c r="J551" s="173"/>
      <c r="K551" s="173"/>
      <c r="L551" s="176"/>
      <c r="M551" s="177"/>
      <c r="N551" s="173"/>
      <c r="O551" s="173"/>
      <c r="P551" s="173"/>
      <c r="Q551" s="173"/>
      <c r="R551" s="173"/>
      <c r="S551" s="173"/>
      <c r="T551" s="178"/>
      <c r="AT551" s="179" t="s">
        <v>699</v>
      </c>
      <c r="AU551" s="179" t="s">
        <v>633</v>
      </c>
      <c r="AV551" s="180" t="s">
        <v>575</v>
      </c>
      <c r="AW551" s="180" t="s">
        <v>649</v>
      </c>
      <c r="AX551" s="180" t="s">
        <v>625</v>
      </c>
      <c r="AY551" s="179" t="s">
        <v>688</v>
      </c>
    </row>
    <row r="552" spans="2:51" s="6" customFormat="1" ht="15.75" customHeight="1">
      <c r="B552" s="161"/>
      <c r="C552" s="162"/>
      <c r="D552" s="163" t="s">
        <v>699</v>
      </c>
      <c r="E552" s="164"/>
      <c r="F552" s="165" t="s">
        <v>1301</v>
      </c>
      <c r="G552" s="162"/>
      <c r="H552" s="166">
        <v>14.3</v>
      </c>
      <c r="J552" s="162"/>
      <c r="K552" s="162"/>
      <c r="L552" s="167"/>
      <c r="M552" s="168"/>
      <c r="N552" s="162"/>
      <c r="O552" s="162"/>
      <c r="P552" s="162"/>
      <c r="Q552" s="162"/>
      <c r="R552" s="162"/>
      <c r="S552" s="162"/>
      <c r="T552" s="169"/>
      <c r="AT552" s="170" t="s">
        <v>699</v>
      </c>
      <c r="AU552" s="170" t="s">
        <v>633</v>
      </c>
      <c r="AV552" s="171" t="s">
        <v>633</v>
      </c>
      <c r="AW552" s="171" t="s">
        <v>649</v>
      </c>
      <c r="AX552" s="171" t="s">
        <v>625</v>
      </c>
      <c r="AY552" s="170" t="s">
        <v>688</v>
      </c>
    </row>
    <row r="553" spans="2:51" s="6" customFormat="1" ht="15.75" customHeight="1">
      <c r="B553" s="172"/>
      <c r="C553" s="173"/>
      <c r="D553" s="163" t="s">
        <v>699</v>
      </c>
      <c r="E553" s="174"/>
      <c r="F553" s="175" t="s">
        <v>732</v>
      </c>
      <c r="G553" s="173"/>
      <c r="H553" s="174"/>
      <c r="J553" s="173"/>
      <c r="K553" s="173"/>
      <c r="L553" s="176"/>
      <c r="M553" s="177"/>
      <c r="N553" s="173"/>
      <c r="O553" s="173"/>
      <c r="P553" s="173"/>
      <c r="Q553" s="173"/>
      <c r="R553" s="173"/>
      <c r="S553" s="173"/>
      <c r="T553" s="178"/>
      <c r="AT553" s="179" t="s">
        <v>699</v>
      </c>
      <c r="AU553" s="179" t="s">
        <v>633</v>
      </c>
      <c r="AV553" s="180" t="s">
        <v>575</v>
      </c>
      <c r="AW553" s="180" t="s">
        <v>649</v>
      </c>
      <c r="AX553" s="180" t="s">
        <v>625</v>
      </c>
      <c r="AY553" s="179" t="s">
        <v>688</v>
      </c>
    </row>
    <row r="554" spans="2:51" s="6" customFormat="1" ht="15.75" customHeight="1">
      <c r="B554" s="161"/>
      <c r="C554" s="162"/>
      <c r="D554" s="163" t="s">
        <v>699</v>
      </c>
      <c r="E554" s="164"/>
      <c r="F554" s="165" t="s">
        <v>1302</v>
      </c>
      <c r="G554" s="162"/>
      <c r="H554" s="166">
        <v>21.905</v>
      </c>
      <c r="J554" s="162"/>
      <c r="K554" s="162"/>
      <c r="L554" s="167"/>
      <c r="M554" s="168"/>
      <c r="N554" s="162"/>
      <c r="O554" s="162"/>
      <c r="P554" s="162"/>
      <c r="Q554" s="162"/>
      <c r="R554" s="162"/>
      <c r="S554" s="162"/>
      <c r="T554" s="169"/>
      <c r="AT554" s="170" t="s">
        <v>699</v>
      </c>
      <c r="AU554" s="170" t="s">
        <v>633</v>
      </c>
      <c r="AV554" s="171" t="s">
        <v>633</v>
      </c>
      <c r="AW554" s="171" t="s">
        <v>649</v>
      </c>
      <c r="AX554" s="171" t="s">
        <v>625</v>
      </c>
      <c r="AY554" s="170" t="s">
        <v>688</v>
      </c>
    </row>
    <row r="555" spans="2:51" s="6" customFormat="1" ht="15.75" customHeight="1">
      <c r="B555" s="172"/>
      <c r="C555" s="173"/>
      <c r="D555" s="163" t="s">
        <v>699</v>
      </c>
      <c r="E555" s="174"/>
      <c r="F555" s="175" t="s">
        <v>734</v>
      </c>
      <c r="G555" s="173"/>
      <c r="H555" s="174"/>
      <c r="J555" s="173"/>
      <c r="K555" s="173"/>
      <c r="L555" s="176"/>
      <c r="M555" s="177"/>
      <c r="N555" s="173"/>
      <c r="O555" s="173"/>
      <c r="P555" s="173"/>
      <c r="Q555" s="173"/>
      <c r="R555" s="173"/>
      <c r="S555" s="173"/>
      <c r="T555" s="178"/>
      <c r="AT555" s="179" t="s">
        <v>699</v>
      </c>
      <c r="AU555" s="179" t="s">
        <v>633</v>
      </c>
      <c r="AV555" s="180" t="s">
        <v>575</v>
      </c>
      <c r="AW555" s="180" t="s">
        <v>649</v>
      </c>
      <c r="AX555" s="180" t="s">
        <v>625</v>
      </c>
      <c r="AY555" s="179" t="s">
        <v>688</v>
      </c>
    </row>
    <row r="556" spans="2:51" s="6" customFormat="1" ht="15.75" customHeight="1">
      <c r="B556" s="161"/>
      <c r="C556" s="162"/>
      <c r="D556" s="163" t="s">
        <v>699</v>
      </c>
      <c r="E556" s="164"/>
      <c r="F556" s="165" t="s">
        <v>1303</v>
      </c>
      <c r="G556" s="162"/>
      <c r="H556" s="166">
        <v>47.15</v>
      </c>
      <c r="J556" s="162"/>
      <c r="K556" s="162"/>
      <c r="L556" s="167"/>
      <c r="M556" s="168"/>
      <c r="N556" s="162"/>
      <c r="O556" s="162"/>
      <c r="P556" s="162"/>
      <c r="Q556" s="162"/>
      <c r="R556" s="162"/>
      <c r="S556" s="162"/>
      <c r="T556" s="169"/>
      <c r="AT556" s="170" t="s">
        <v>699</v>
      </c>
      <c r="AU556" s="170" t="s">
        <v>633</v>
      </c>
      <c r="AV556" s="171" t="s">
        <v>633</v>
      </c>
      <c r="AW556" s="171" t="s">
        <v>649</v>
      </c>
      <c r="AX556" s="171" t="s">
        <v>625</v>
      </c>
      <c r="AY556" s="170" t="s">
        <v>688</v>
      </c>
    </row>
    <row r="557" spans="2:65" s="6" customFormat="1" ht="15.75" customHeight="1">
      <c r="B557" s="23"/>
      <c r="C557" s="147" t="s">
        <v>1304</v>
      </c>
      <c r="D557" s="147" t="s">
        <v>690</v>
      </c>
      <c r="E557" s="148" t="s">
        <v>1305</v>
      </c>
      <c r="F557" s="149" t="s">
        <v>1306</v>
      </c>
      <c r="G557" s="150" t="s">
        <v>793</v>
      </c>
      <c r="H557" s="151">
        <v>0.327</v>
      </c>
      <c r="I557" s="152"/>
      <c r="J557" s="153">
        <f>ROUND($I$557*$H$557,2)</f>
        <v>0</v>
      </c>
      <c r="K557" s="149" t="s">
        <v>704</v>
      </c>
      <c r="L557" s="43"/>
      <c r="M557" s="154"/>
      <c r="N557" s="155" t="s">
        <v>596</v>
      </c>
      <c r="O557" s="24"/>
      <c r="P557" s="24"/>
      <c r="Q557" s="156">
        <v>0</v>
      </c>
      <c r="R557" s="156">
        <f>$Q$557*$H$557</f>
        <v>0</v>
      </c>
      <c r="S557" s="156">
        <v>0</v>
      </c>
      <c r="T557" s="157">
        <f>$S$557*$H$557</f>
        <v>0</v>
      </c>
      <c r="AR557" s="89" t="s">
        <v>797</v>
      </c>
      <c r="AT557" s="89" t="s">
        <v>690</v>
      </c>
      <c r="AU557" s="89" t="s">
        <v>633</v>
      </c>
      <c r="AY557" s="6" t="s">
        <v>688</v>
      </c>
      <c r="BE557" s="158">
        <f>IF($N$557="základní",$J$557,0)</f>
        <v>0</v>
      </c>
      <c r="BF557" s="158">
        <f>IF($N$557="snížená",$J$557,0)</f>
        <v>0</v>
      </c>
      <c r="BG557" s="158">
        <f>IF($N$557="zákl. přenesená",$J$557,0)</f>
        <v>0</v>
      </c>
      <c r="BH557" s="158">
        <f>IF($N$557="sníž. přenesená",$J$557,0)</f>
        <v>0</v>
      </c>
      <c r="BI557" s="158">
        <f>IF($N$557="nulová",$J$557,0)</f>
        <v>0</v>
      </c>
      <c r="BJ557" s="89" t="s">
        <v>575</v>
      </c>
      <c r="BK557" s="158">
        <f>ROUND($I$557*$H$557,2)</f>
        <v>0</v>
      </c>
      <c r="BL557" s="89" t="s">
        <v>797</v>
      </c>
      <c r="BM557" s="89" t="s">
        <v>1307</v>
      </c>
    </row>
    <row r="558" spans="2:47" s="6" customFormat="1" ht="27" customHeight="1">
      <c r="B558" s="23"/>
      <c r="C558" s="24"/>
      <c r="D558" s="159" t="s">
        <v>697</v>
      </c>
      <c r="E558" s="24"/>
      <c r="F558" s="160" t="s">
        <v>1308</v>
      </c>
      <c r="G558" s="24"/>
      <c r="H558" s="24"/>
      <c r="J558" s="24"/>
      <c r="K558" s="24"/>
      <c r="L558" s="43"/>
      <c r="M558" s="56"/>
      <c r="N558" s="24"/>
      <c r="O558" s="24"/>
      <c r="P558" s="24"/>
      <c r="Q558" s="24"/>
      <c r="R558" s="24"/>
      <c r="S558" s="24"/>
      <c r="T558" s="57"/>
      <c r="AT558" s="6" t="s">
        <v>697</v>
      </c>
      <c r="AU558" s="6" t="s">
        <v>633</v>
      </c>
    </row>
    <row r="559" spans="2:63" s="133" customFormat="1" ht="30.75" customHeight="1">
      <c r="B559" s="134"/>
      <c r="C559" s="135"/>
      <c r="D559" s="136" t="s">
        <v>624</v>
      </c>
      <c r="E559" s="145" t="s">
        <v>1309</v>
      </c>
      <c r="F559" s="145" t="s">
        <v>1310</v>
      </c>
      <c r="G559" s="135"/>
      <c r="H559" s="135"/>
      <c r="J559" s="146">
        <f>$BK$559</f>
        <v>0</v>
      </c>
      <c r="K559" s="135"/>
      <c r="L559" s="139"/>
      <c r="M559" s="140"/>
      <c r="N559" s="135"/>
      <c r="O559" s="135"/>
      <c r="P559" s="141">
        <f>SUM($P$560:$P$595)</f>
        <v>0</v>
      </c>
      <c r="Q559" s="135"/>
      <c r="R559" s="141">
        <f>SUM($R$560:$R$595)</f>
        <v>0.8189379999999999</v>
      </c>
      <c r="S559" s="135"/>
      <c r="T559" s="142">
        <f>SUM($T$560:$T$595)</f>
        <v>1.0010048</v>
      </c>
      <c r="AR559" s="143" t="s">
        <v>633</v>
      </c>
      <c r="AT559" s="143" t="s">
        <v>624</v>
      </c>
      <c r="AU559" s="143" t="s">
        <v>575</v>
      </c>
      <c r="AY559" s="143" t="s">
        <v>688</v>
      </c>
      <c r="BK559" s="144">
        <f>SUM($BK$560:$BK$595)</f>
        <v>0</v>
      </c>
    </row>
    <row r="560" spans="2:65" s="6" customFormat="1" ht="15.75" customHeight="1">
      <c r="B560" s="23"/>
      <c r="C560" s="147" t="s">
        <v>1311</v>
      </c>
      <c r="D560" s="147" t="s">
        <v>690</v>
      </c>
      <c r="E560" s="148" t="s">
        <v>1312</v>
      </c>
      <c r="F560" s="149" t="s">
        <v>1313</v>
      </c>
      <c r="G560" s="150" t="s">
        <v>703</v>
      </c>
      <c r="H560" s="151">
        <v>98</v>
      </c>
      <c r="I560" s="152"/>
      <c r="J560" s="153">
        <f>ROUND($I$560*$H$560,2)</f>
        <v>0</v>
      </c>
      <c r="K560" s="149" t="s">
        <v>704</v>
      </c>
      <c r="L560" s="43"/>
      <c r="M560" s="154"/>
      <c r="N560" s="155" t="s">
        <v>596</v>
      </c>
      <c r="O560" s="24"/>
      <c r="P560" s="24"/>
      <c r="Q560" s="156">
        <v>0</v>
      </c>
      <c r="R560" s="156">
        <f>$Q$560*$H$560</f>
        <v>0</v>
      </c>
      <c r="S560" s="156">
        <v>0.00223</v>
      </c>
      <c r="T560" s="157">
        <f>$S$560*$H$560</f>
        <v>0.21854</v>
      </c>
      <c r="AR560" s="89" t="s">
        <v>695</v>
      </c>
      <c r="AT560" s="89" t="s">
        <v>690</v>
      </c>
      <c r="AU560" s="89" t="s">
        <v>633</v>
      </c>
      <c r="AY560" s="6" t="s">
        <v>688</v>
      </c>
      <c r="BE560" s="158">
        <f>IF($N$560="základní",$J$560,0)</f>
        <v>0</v>
      </c>
      <c r="BF560" s="158">
        <f>IF($N$560="snížená",$J$560,0)</f>
        <v>0</v>
      </c>
      <c r="BG560" s="158">
        <f>IF($N$560="zákl. přenesená",$J$560,0)</f>
        <v>0</v>
      </c>
      <c r="BH560" s="158">
        <f>IF($N$560="sníž. přenesená",$J$560,0)</f>
        <v>0</v>
      </c>
      <c r="BI560" s="158">
        <f>IF($N$560="nulová",$J$560,0)</f>
        <v>0</v>
      </c>
      <c r="BJ560" s="89" t="s">
        <v>575</v>
      </c>
      <c r="BK560" s="158">
        <f>ROUND($I$560*$H$560,2)</f>
        <v>0</v>
      </c>
      <c r="BL560" s="89" t="s">
        <v>695</v>
      </c>
      <c r="BM560" s="89" t="s">
        <v>1314</v>
      </c>
    </row>
    <row r="561" spans="2:47" s="6" customFormat="1" ht="16.5" customHeight="1">
      <c r="B561" s="23"/>
      <c r="C561" s="24"/>
      <c r="D561" s="159" t="s">
        <v>697</v>
      </c>
      <c r="E561" s="24"/>
      <c r="F561" s="160" t="s">
        <v>1315</v>
      </c>
      <c r="G561" s="24"/>
      <c r="H561" s="24"/>
      <c r="J561" s="24"/>
      <c r="K561" s="24"/>
      <c r="L561" s="43"/>
      <c r="M561" s="56"/>
      <c r="N561" s="24"/>
      <c r="O561" s="24"/>
      <c r="P561" s="24"/>
      <c r="Q561" s="24"/>
      <c r="R561" s="24"/>
      <c r="S561" s="24"/>
      <c r="T561" s="57"/>
      <c r="AT561" s="6" t="s">
        <v>697</v>
      </c>
      <c r="AU561" s="6" t="s">
        <v>633</v>
      </c>
    </row>
    <row r="562" spans="2:65" s="6" customFormat="1" ht="15.75" customHeight="1">
      <c r="B562" s="23"/>
      <c r="C562" s="147" t="s">
        <v>1316</v>
      </c>
      <c r="D562" s="147" t="s">
        <v>690</v>
      </c>
      <c r="E562" s="148" t="s">
        <v>1317</v>
      </c>
      <c r="F562" s="149" t="s">
        <v>1318</v>
      </c>
      <c r="G562" s="150" t="s">
        <v>703</v>
      </c>
      <c r="H562" s="151">
        <v>212.5</v>
      </c>
      <c r="I562" s="152"/>
      <c r="J562" s="153">
        <f>ROUND($I$562*$H$562,2)</f>
        <v>0</v>
      </c>
      <c r="K562" s="149" t="s">
        <v>704</v>
      </c>
      <c r="L562" s="43"/>
      <c r="M562" s="154"/>
      <c r="N562" s="155" t="s">
        <v>596</v>
      </c>
      <c r="O562" s="24"/>
      <c r="P562" s="24"/>
      <c r="Q562" s="156">
        <v>0</v>
      </c>
      <c r="R562" s="156">
        <f>$Q$562*$H$562</f>
        <v>0</v>
      </c>
      <c r="S562" s="156">
        <v>0.00167</v>
      </c>
      <c r="T562" s="157">
        <f>$S$562*$H$562</f>
        <v>0.354875</v>
      </c>
      <c r="AR562" s="89" t="s">
        <v>695</v>
      </c>
      <c r="AT562" s="89" t="s">
        <v>690</v>
      </c>
      <c r="AU562" s="89" t="s">
        <v>633</v>
      </c>
      <c r="AY562" s="6" t="s">
        <v>688</v>
      </c>
      <c r="BE562" s="158">
        <f>IF($N$562="základní",$J$562,0)</f>
        <v>0</v>
      </c>
      <c r="BF562" s="158">
        <f>IF($N$562="snížená",$J$562,0)</f>
        <v>0</v>
      </c>
      <c r="BG562" s="158">
        <f>IF($N$562="zákl. přenesená",$J$562,0)</f>
        <v>0</v>
      </c>
      <c r="BH562" s="158">
        <f>IF($N$562="sníž. přenesená",$J$562,0)</f>
        <v>0</v>
      </c>
      <c r="BI562" s="158">
        <f>IF($N$562="nulová",$J$562,0)</f>
        <v>0</v>
      </c>
      <c r="BJ562" s="89" t="s">
        <v>575</v>
      </c>
      <c r="BK562" s="158">
        <f>ROUND($I$562*$H$562,2)</f>
        <v>0</v>
      </c>
      <c r="BL562" s="89" t="s">
        <v>695</v>
      </c>
      <c r="BM562" s="89" t="s">
        <v>1319</v>
      </c>
    </row>
    <row r="563" spans="2:47" s="6" customFormat="1" ht="16.5" customHeight="1">
      <c r="B563" s="23"/>
      <c r="C563" s="24"/>
      <c r="D563" s="159" t="s">
        <v>697</v>
      </c>
      <c r="E563" s="24"/>
      <c r="F563" s="160" t="s">
        <v>1320</v>
      </c>
      <c r="G563" s="24"/>
      <c r="H563" s="24"/>
      <c r="J563" s="24"/>
      <c r="K563" s="24"/>
      <c r="L563" s="43"/>
      <c r="M563" s="56"/>
      <c r="N563" s="24"/>
      <c r="O563" s="24"/>
      <c r="P563" s="24"/>
      <c r="Q563" s="24"/>
      <c r="R563" s="24"/>
      <c r="S563" s="24"/>
      <c r="T563" s="57"/>
      <c r="AT563" s="6" t="s">
        <v>697</v>
      </c>
      <c r="AU563" s="6" t="s">
        <v>633</v>
      </c>
    </row>
    <row r="564" spans="2:65" s="6" customFormat="1" ht="15.75" customHeight="1">
      <c r="B564" s="23"/>
      <c r="C564" s="147" t="s">
        <v>1321</v>
      </c>
      <c r="D564" s="147" t="s">
        <v>690</v>
      </c>
      <c r="E564" s="148" t="s">
        <v>1322</v>
      </c>
      <c r="F564" s="149" t="s">
        <v>1323</v>
      </c>
      <c r="G564" s="150" t="s">
        <v>693</v>
      </c>
      <c r="H564" s="151">
        <v>2</v>
      </c>
      <c r="I564" s="152"/>
      <c r="J564" s="153">
        <f>ROUND($I$564*$H$564,2)</f>
        <v>0</v>
      </c>
      <c r="K564" s="149" t="s">
        <v>704</v>
      </c>
      <c r="L564" s="43"/>
      <c r="M564" s="154"/>
      <c r="N564" s="155" t="s">
        <v>596</v>
      </c>
      <c r="O564" s="24"/>
      <c r="P564" s="24"/>
      <c r="Q564" s="156">
        <v>0</v>
      </c>
      <c r="R564" s="156">
        <f>$Q$564*$H$564</f>
        <v>0</v>
      </c>
      <c r="S564" s="156">
        <v>0.00594</v>
      </c>
      <c r="T564" s="157">
        <f>$S$564*$H$564</f>
        <v>0.01188</v>
      </c>
      <c r="AR564" s="89" t="s">
        <v>695</v>
      </c>
      <c r="AT564" s="89" t="s">
        <v>690</v>
      </c>
      <c r="AU564" s="89" t="s">
        <v>633</v>
      </c>
      <c r="AY564" s="6" t="s">
        <v>688</v>
      </c>
      <c r="BE564" s="158">
        <f>IF($N$564="základní",$J$564,0)</f>
        <v>0</v>
      </c>
      <c r="BF564" s="158">
        <f>IF($N$564="snížená",$J$564,0)</f>
        <v>0</v>
      </c>
      <c r="BG564" s="158">
        <f>IF($N$564="zákl. přenesená",$J$564,0)</f>
        <v>0</v>
      </c>
      <c r="BH564" s="158">
        <f>IF($N$564="sníž. přenesená",$J$564,0)</f>
        <v>0</v>
      </c>
      <c r="BI564" s="158">
        <f>IF($N$564="nulová",$J$564,0)</f>
        <v>0</v>
      </c>
      <c r="BJ564" s="89" t="s">
        <v>575</v>
      </c>
      <c r="BK564" s="158">
        <f>ROUND($I$564*$H$564,2)</f>
        <v>0</v>
      </c>
      <c r="BL564" s="89" t="s">
        <v>695</v>
      </c>
      <c r="BM564" s="89" t="s">
        <v>1324</v>
      </c>
    </row>
    <row r="565" spans="2:47" s="6" customFormat="1" ht="16.5" customHeight="1">
      <c r="B565" s="23"/>
      <c r="C565" s="24"/>
      <c r="D565" s="159" t="s">
        <v>697</v>
      </c>
      <c r="E565" s="24"/>
      <c r="F565" s="160" t="s">
        <v>1325</v>
      </c>
      <c r="G565" s="24"/>
      <c r="H565" s="24"/>
      <c r="J565" s="24"/>
      <c r="K565" s="24"/>
      <c r="L565" s="43"/>
      <c r="M565" s="56"/>
      <c r="N565" s="24"/>
      <c r="O565" s="24"/>
      <c r="P565" s="24"/>
      <c r="Q565" s="24"/>
      <c r="R565" s="24"/>
      <c r="S565" s="24"/>
      <c r="T565" s="57"/>
      <c r="AT565" s="6" t="s">
        <v>697</v>
      </c>
      <c r="AU565" s="6" t="s">
        <v>633</v>
      </c>
    </row>
    <row r="566" spans="2:47" s="6" customFormat="1" ht="30.75" customHeight="1">
      <c r="B566" s="23"/>
      <c r="C566" s="24"/>
      <c r="D566" s="163" t="s">
        <v>1231</v>
      </c>
      <c r="E566" s="24"/>
      <c r="F566" s="191" t="s">
        <v>1326</v>
      </c>
      <c r="G566" s="24"/>
      <c r="H566" s="24"/>
      <c r="J566" s="24"/>
      <c r="K566" s="24"/>
      <c r="L566" s="43"/>
      <c r="M566" s="56"/>
      <c r="N566" s="24"/>
      <c r="O566" s="24"/>
      <c r="P566" s="24"/>
      <c r="Q566" s="24"/>
      <c r="R566" s="24"/>
      <c r="S566" s="24"/>
      <c r="T566" s="57"/>
      <c r="AT566" s="6" t="s">
        <v>1231</v>
      </c>
      <c r="AU566" s="6" t="s">
        <v>633</v>
      </c>
    </row>
    <row r="567" spans="2:65" s="6" customFormat="1" ht="15.75" customHeight="1">
      <c r="B567" s="23"/>
      <c r="C567" s="147" t="s">
        <v>1327</v>
      </c>
      <c r="D567" s="147" t="s">
        <v>690</v>
      </c>
      <c r="E567" s="148" t="s">
        <v>1328</v>
      </c>
      <c r="F567" s="149" t="s">
        <v>1329</v>
      </c>
      <c r="G567" s="150" t="s">
        <v>703</v>
      </c>
      <c r="H567" s="151">
        <v>104.62</v>
      </c>
      <c r="I567" s="152"/>
      <c r="J567" s="153">
        <f>ROUND($I$567*$H$567,2)</f>
        <v>0</v>
      </c>
      <c r="K567" s="149" t="s">
        <v>704</v>
      </c>
      <c r="L567" s="43"/>
      <c r="M567" s="154"/>
      <c r="N567" s="155" t="s">
        <v>596</v>
      </c>
      <c r="O567" s="24"/>
      <c r="P567" s="24"/>
      <c r="Q567" s="156">
        <v>0</v>
      </c>
      <c r="R567" s="156">
        <f>$Q$567*$H$567</f>
        <v>0</v>
      </c>
      <c r="S567" s="156">
        <v>0.00394</v>
      </c>
      <c r="T567" s="157">
        <f>$S$567*$H$567</f>
        <v>0.41220280000000004</v>
      </c>
      <c r="AR567" s="89" t="s">
        <v>695</v>
      </c>
      <c r="AT567" s="89" t="s">
        <v>690</v>
      </c>
      <c r="AU567" s="89" t="s">
        <v>633</v>
      </c>
      <c r="AY567" s="6" t="s">
        <v>688</v>
      </c>
      <c r="BE567" s="158">
        <f>IF($N$567="základní",$J$567,0)</f>
        <v>0</v>
      </c>
      <c r="BF567" s="158">
        <f>IF($N$567="snížená",$J$567,0)</f>
        <v>0</v>
      </c>
      <c r="BG567" s="158">
        <f>IF($N$567="zákl. přenesená",$J$567,0)</f>
        <v>0</v>
      </c>
      <c r="BH567" s="158">
        <f>IF($N$567="sníž. přenesená",$J$567,0)</f>
        <v>0</v>
      </c>
      <c r="BI567" s="158">
        <f>IF($N$567="nulová",$J$567,0)</f>
        <v>0</v>
      </c>
      <c r="BJ567" s="89" t="s">
        <v>575</v>
      </c>
      <c r="BK567" s="158">
        <f>ROUND($I$567*$H$567,2)</f>
        <v>0</v>
      </c>
      <c r="BL567" s="89" t="s">
        <v>695</v>
      </c>
      <c r="BM567" s="89" t="s">
        <v>1330</v>
      </c>
    </row>
    <row r="568" spans="2:47" s="6" customFormat="1" ht="16.5" customHeight="1">
      <c r="B568" s="23"/>
      <c r="C568" s="24"/>
      <c r="D568" s="159" t="s">
        <v>697</v>
      </c>
      <c r="E568" s="24"/>
      <c r="F568" s="160" t="s">
        <v>1331</v>
      </c>
      <c r="G568" s="24"/>
      <c r="H568" s="24"/>
      <c r="J568" s="24"/>
      <c r="K568" s="24"/>
      <c r="L568" s="43"/>
      <c r="M568" s="56"/>
      <c r="N568" s="24"/>
      <c r="O568" s="24"/>
      <c r="P568" s="24"/>
      <c r="Q568" s="24"/>
      <c r="R568" s="24"/>
      <c r="S568" s="24"/>
      <c r="T568" s="57"/>
      <c r="AT568" s="6" t="s">
        <v>697</v>
      </c>
      <c r="AU568" s="6" t="s">
        <v>633</v>
      </c>
    </row>
    <row r="569" spans="2:51" s="6" customFormat="1" ht="15.75" customHeight="1">
      <c r="B569" s="161"/>
      <c r="C569" s="162"/>
      <c r="D569" s="163" t="s">
        <v>699</v>
      </c>
      <c r="E569" s="164"/>
      <c r="F569" s="165" t="s">
        <v>1332</v>
      </c>
      <c r="G569" s="162"/>
      <c r="H569" s="166">
        <v>104.62</v>
      </c>
      <c r="J569" s="162"/>
      <c r="K569" s="162"/>
      <c r="L569" s="167"/>
      <c r="M569" s="168"/>
      <c r="N569" s="162"/>
      <c r="O569" s="162"/>
      <c r="P569" s="162"/>
      <c r="Q569" s="162"/>
      <c r="R569" s="162"/>
      <c r="S569" s="162"/>
      <c r="T569" s="169"/>
      <c r="AT569" s="170" t="s">
        <v>699</v>
      </c>
      <c r="AU569" s="170" t="s">
        <v>633</v>
      </c>
      <c r="AV569" s="171" t="s">
        <v>633</v>
      </c>
      <c r="AW569" s="171" t="s">
        <v>649</v>
      </c>
      <c r="AX569" s="171" t="s">
        <v>625</v>
      </c>
      <c r="AY569" s="170" t="s">
        <v>688</v>
      </c>
    </row>
    <row r="570" spans="2:65" s="6" customFormat="1" ht="15.75" customHeight="1">
      <c r="B570" s="23"/>
      <c r="C570" s="147" t="s">
        <v>1106</v>
      </c>
      <c r="D570" s="147" t="s">
        <v>690</v>
      </c>
      <c r="E570" s="148" t="s">
        <v>1333</v>
      </c>
      <c r="F570" s="149" t="s">
        <v>1334</v>
      </c>
      <c r="G570" s="150" t="s">
        <v>693</v>
      </c>
      <c r="H570" s="151">
        <v>2</v>
      </c>
      <c r="I570" s="152"/>
      <c r="J570" s="153">
        <f>ROUND($I$570*$H$570,2)</f>
        <v>0</v>
      </c>
      <c r="K570" s="149" t="s">
        <v>704</v>
      </c>
      <c r="L570" s="43"/>
      <c r="M570" s="154"/>
      <c r="N570" s="155" t="s">
        <v>596</v>
      </c>
      <c r="O570" s="24"/>
      <c r="P570" s="24"/>
      <c r="Q570" s="156">
        <v>0.00776</v>
      </c>
      <c r="R570" s="156">
        <f>$Q$570*$H$570</f>
        <v>0.01552</v>
      </c>
      <c r="S570" s="156">
        <v>0</v>
      </c>
      <c r="T570" s="157">
        <f>$S$570*$H$570</f>
        <v>0</v>
      </c>
      <c r="AR570" s="89" t="s">
        <v>797</v>
      </c>
      <c r="AT570" s="89" t="s">
        <v>690</v>
      </c>
      <c r="AU570" s="89" t="s">
        <v>633</v>
      </c>
      <c r="AY570" s="6" t="s">
        <v>688</v>
      </c>
      <c r="BE570" s="158">
        <f>IF($N$570="základní",$J$570,0)</f>
        <v>0</v>
      </c>
      <c r="BF570" s="158">
        <f>IF($N$570="snížená",$J$570,0)</f>
        <v>0</v>
      </c>
      <c r="BG570" s="158">
        <f>IF($N$570="zákl. přenesená",$J$570,0)</f>
        <v>0</v>
      </c>
      <c r="BH570" s="158">
        <f>IF($N$570="sníž. přenesená",$J$570,0)</f>
        <v>0</v>
      </c>
      <c r="BI570" s="158">
        <f>IF($N$570="nulová",$J$570,0)</f>
        <v>0</v>
      </c>
      <c r="BJ570" s="89" t="s">
        <v>575</v>
      </c>
      <c r="BK570" s="158">
        <f>ROUND($I$570*$H$570,2)</f>
        <v>0</v>
      </c>
      <c r="BL570" s="89" t="s">
        <v>797</v>
      </c>
      <c r="BM570" s="89" t="s">
        <v>1335</v>
      </c>
    </row>
    <row r="571" spans="2:47" s="6" customFormat="1" ht="27" customHeight="1">
      <c r="B571" s="23"/>
      <c r="C571" s="24"/>
      <c r="D571" s="159" t="s">
        <v>697</v>
      </c>
      <c r="E571" s="24"/>
      <c r="F571" s="160" t="s">
        <v>1336</v>
      </c>
      <c r="G571" s="24"/>
      <c r="H571" s="24"/>
      <c r="J571" s="24"/>
      <c r="K571" s="24"/>
      <c r="L571" s="43"/>
      <c r="M571" s="56"/>
      <c r="N571" s="24"/>
      <c r="O571" s="24"/>
      <c r="P571" s="24"/>
      <c r="Q571" s="24"/>
      <c r="R571" s="24"/>
      <c r="S571" s="24"/>
      <c r="T571" s="57"/>
      <c r="AT571" s="6" t="s">
        <v>697</v>
      </c>
      <c r="AU571" s="6" t="s">
        <v>633</v>
      </c>
    </row>
    <row r="572" spans="2:47" s="6" customFormat="1" ht="30.75" customHeight="1">
      <c r="B572" s="23"/>
      <c r="C572" s="24"/>
      <c r="D572" s="163" t="s">
        <v>1231</v>
      </c>
      <c r="E572" s="24"/>
      <c r="F572" s="191" t="s">
        <v>1326</v>
      </c>
      <c r="G572" s="24"/>
      <c r="H572" s="24"/>
      <c r="J572" s="24"/>
      <c r="K572" s="24"/>
      <c r="L572" s="43"/>
      <c r="M572" s="56"/>
      <c r="N572" s="24"/>
      <c r="O572" s="24"/>
      <c r="P572" s="24"/>
      <c r="Q572" s="24"/>
      <c r="R572" s="24"/>
      <c r="S572" s="24"/>
      <c r="T572" s="57"/>
      <c r="AT572" s="6" t="s">
        <v>1231</v>
      </c>
      <c r="AU572" s="6" t="s">
        <v>633</v>
      </c>
    </row>
    <row r="573" spans="2:65" s="6" customFormat="1" ht="15.75" customHeight="1">
      <c r="B573" s="23"/>
      <c r="C573" s="147" t="s">
        <v>1175</v>
      </c>
      <c r="D573" s="147" t="s">
        <v>690</v>
      </c>
      <c r="E573" s="148" t="s">
        <v>1337</v>
      </c>
      <c r="F573" s="149" t="s">
        <v>1338</v>
      </c>
      <c r="G573" s="150" t="s">
        <v>703</v>
      </c>
      <c r="H573" s="151">
        <v>212.5</v>
      </c>
      <c r="I573" s="152"/>
      <c r="J573" s="153">
        <f>ROUND($I$573*$H$573,2)</f>
        <v>0</v>
      </c>
      <c r="K573" s="149" t="s">
        <v>704</v>
      </c>
      <c r="L573" s="43"/>
      <c r="M573" s="154"/>
      <c r="N573" s="155" t="s">
        <v>596</v>
      </c>
      <c r="O573" s="24"/>
      <c r="P573" s="24"/>
      <c r="Q573" s="156">
        <v>0.00242</v>
      </c>
      <c r="R573" s="156">
        <f>$Q$573*$H$573</f>
        <v>0.51425</v>
      </c>
      <c r="S573" s="156">
        <v>0</v>
      </c>
      <c r="T573" s="157">
        <f>$S$573*$H$573</f>
        <v>0</v>
      </c>
      <c r="AR573" s="89" t="s">
        <v>797</v>
      </c>
      <c r="AT573" s="89" t="s">
        <v>690</v>
      </c>
      <c r="AU573" s="89" t="s">
        <v>633</v>
      </c>
      <c r="AY573" s="6" t="s">
        <v>688</v>
      </c>
      <c r="BE573" s="158">
        <f>IF($N$573="základní",$J$573,0)</f>
        <v>0</v>
      </c>
      <c r="BF573" s="158">
        <f>IF($N$573="snížená",$J$573,0)</f>
        <v>0</v>
      </c>
      <c r="BG573" s="158">
        <f>IF($N$573="zákl. přenesená",$J$573,0)</f>
        <v>0</v>
      </c>
      <c r="BH573" s="158">
        <f>IF($N$573="sníž. přenesená",$J$573,0)</f>
        <v>0</v>
      </c>
      <c r="BI573" s="158">
        <f>IF($N$573="nulová",$J$573,0)</f>
        <v>0</v>
      </c>
      <c r="BJ573" s="89" t="s">
        <v>575</v>
      </c>
      <c r="BK573" s="158">
        <f>ROUND($I$573*$H$573,2)</f>
        <v>0</v>
      </c>
      <c r="BL573" s="89" t="s">
        <v>797</v>
      </c>
      <c r="BM573" s="89" t="s">
        <v>1339</v>
      </c>
    </row>
    <row r="574" spans="2:47" s="6" customFormat="1" ht="27" customHeight="1">
      <c r="B574" s="23"/>
      <c r="C574" s="24"/>
      <c r="D574" s="159" t="s">
        <v>697</v>
      </c>
      <c r="E574" s="24"/>
      <c r="F574" s="160" t="s">
        <v>1340</v>
      </c>
      <c r="G574" s="24"/>
      <c r="H574" s="24"/>
      <c r="J574" s="24"/>
      <c r="K574" s="24"/>
      <c r="L574" s="43"/>
      <c r="M574" s="56"/>
      <c r="N574" s="24"/>
      <c r="O574" s="24"/>
      <c r="P574" s="24"/>
      <c r="Q574" s="24"/>
      <c r="R574" s="24"/>
      <c r="S574" s="24"/>
      <c r="T574" s="57"/>
      <c r="AT574" s="6" t="s">
        <v>697</v>
      </c>
      <c r="AU574" s="6" t="s">
        <v>633</v>
      </c>
    </row>
    <row r="575" spans="2:65" s="6" customFormat="1" ht="15.75" customHeight="1">
      <c r="B575" s="23"/>
      <c r="C575" s="147" t="s">
        <v>1188</v>
      </c>
      <c r="D575" s="147" t="s">
        <v>690</v>
      </c>
      <c r="E575" s="148" t="s">
        <v>1341</v>
      </c>
      <c r="F575" s="149" t="s">
        <v>1342</v>
      </c>
      <c r="G575" s="150" t="s">
        <v>703</v>
      </c>
      <c r="H575" s="151">
        <v>98</v>
      </c>
      <c r="I575" s="152"/>
      <c r="J575" s="153">
        <f>ROUND($I$575*$H$575,2)</f>
        <v>0</v>
      </c>
      <c r="K575" s="149" t="s">
        <v>704</v>
      </c>
      <c r="L575" s="43"/>
      <c r="M575" s="154"/>
      <c r="N575" s="155" t="s">
        <v>596</v>
      </c>
      <c r="O575" s="24"/>
      <c r="P575" s="24"/>
      <c r="Q575" s="156">
        <v>0.00257</v>
      </c>
      <c r="R575" s="156">
        <f>$Q$575*$H$575</f>
        <v>0.25186</v>
      </c>
      <c r="S575" s="156">
        <v>0</v>
      </c>
      <c r="T575" s="157">
        <f>$S$575*$H$575</f>
        <v>0</v>
      </c>
      <c r="AR575" s="89" t="s">
        <v>797</v>
      </c>
      <c r="AT575" s="89" t="s">
        <v>690</v>
      </c>
      <c r="AU575" s="89" t="s">
        <v>633</v>
      </c>
      <c r="AY575" s="6" t="s">
        <v>688</v>
      </c>
      <c r="BE575" s="158">
        <f>IF($N$575="základní",$J$575,0)</f>
        <v>0</v>
      </c>
      <c r="BF575" s="158">
        <f>IF($N$575="snížená",$J$575,0)</f>
        <v>0</v>
      </c>
      <c r="BG575" s="158">
        <f>IF($N$575="zákl. přenesená",$J$575,0)</f>
        <v>0</v>
      </c>
      <c r="BH575" s="158">
        <f>IF($N$575="sníž. přenesená",$J$575,0)</f>
        <v>0</v>
      </c>
      <c r="BI575" s="158">
        <f>IF($N$575="nulová",$J$575,0)</f>
        <v>0</v>
      </c>
      <c r="BJ575" s="89" t="s">
        <v>575</v>
      </c>
      <c r="BK575" s="158">
        <f>ROUND($I$575*$H$575,2)</f>
        <v>0</v>
      </c>
      <c r="BL575" s="89" t="s">
        <v>797</v>
      </c>
      <c r="BM575" s="89" t="s">
        <v>1343</v>
      </c>
    </row>
    <row r="576" spans="2:47" s="6" customFormat="1" ht="16.5" customHeight="1">
      <c r="B576" s="23"/>
      <c r="C576" s="24"/>
      <c r="D576" s="159" t="s">
        <v>697</v>
      </c>
      <c r="E576" s="24"/>
      <c r="F576" s="160" t="s">
        <v>1344</v>
      </c>
      <c r="G576" s="24"/>
      <c r="H576" s="24"/>
      <c r="J576" s="24"/>
      <c r="K576" s="24"/>
      <c r="L576" s="43"/>
      <c r="M576" s="56"/>
      <c r="N576" s="24"/>
      <c r="O576" s="24"/>
      <c r="P576" s="24"/>
      <c r="Q576" s="24"/>
      <c r="R576" s="24"/>
      <c r="S576" s="24"/>
      <c r="T576" s="57"/>
      <c r="AT576" s="6" t="s">
        <v>697</v>
      </c>
      <c r="AU576" s="6" t="s">
        <v>633</v>
      </c>
    </row>
    <row r="577" spans="2:65" s="6" customFormat="1" ht="15.75" customHeight="1">
      <c r="B577" s="23"/>
      <c r="C577" s="147" t="s">
        <v>1345</v>
      </c>
      <c r="D577" s="147" t="s">
        <v>690</v>
      </c>
      <c r="E577" s="148" t="s">
        <v>1346</v>
      </c>
      <c r="F577" s="149" t="s">
        <v>1347</v>
      </c>
      <c r="G577" s="150" t="s">
        <v>703</v>
      </c>
      <c r="H577" s="151">
        <v>104.62</v>
      </c>
      <c r="I577" s="152"/>
      <c r="J577" s="153">
        <f>ROUND($I$577*$H$577,2)</f>
        <v>0</v>
      </c>
      <c r="K577" s="149" t="s">
        <v>704</v>
      </c>
      <c r="L577" s="43"/>
      <c r="M577" s="154"/>
      <c r="N577" s="155" t="s">
        <v>596</v>
      </c>
      <c r="O577" s="24"/>
      <c r="P577" s="24"/>
      <c r="Q577" s="156">
        <v>0</v>
      </c>
      <c r="R577" s="156">
        <f>$Q$577*$H$577</f>
        <v>0</v>
      </c>
      <c r="S577" s="156">
        <v>0</v>
      </c>
      <c r="T577" s="157">
        <f>$S$577*$H$577</f>
        <v>0</v>
      </c>
      <c r="AR577" s="89" t="s">
        <v>797</v>
      </c>
      <c r="AT577" s="89" t="s">
        <v>690</v>
      </c>
      <c r="AU577" s="89" t="s">
        <v>633</v>
      </c>
      <c r="AY577" s="6" t="s">
        <v>688</v>
      </c>
      <c r="BE577" s="158">
        <f>IF($N$577="základní",$J$577,0)</f>
        <v>0</v>
      </c>
      <c r="BF577" s="158">
        <f>IF($N$577="snížená",$J$577,0)</f>
        <v>0</v>
      </c>
      <c r="BG577" s="158">
        <f>IF($N$577="zákl. přenesená",$J$577,0)</f>
        <v>0</v>
      </c>
      <c r="BH577" s="158">
        <f>IF($N$577="sníž. přenesená",$J$577,0)</f>
        <v>0</v>
      </c>
      <c r="BI577" s="158">
        <f>IF($N$577="nulová",$J$577,0)</f>
        <v>0</v>
      </c>
      <c r="BJ577" s="89" t="s">
        <v>575</v>
      </c>
      <c r="BK577" s="158">
        <f>ROUND($I$577*$H$577,2)</f>
        <v>0</v>
      </c>
      <c r="BL577" s="89" t="s">
        <v>797</v>
      </c>
      <c r="BM577" s="89" t="s">
        <v>1348</v>
      </c>
    </row>
    <row r="578" spans="2:47" s="6" customFormat="1" ht="16.5" customHeight="1">
      <c r="B578" s="23"/>
      <c r="C578" s="24"/>
      <c r="D578" s="159" t="s">
        <v>697</v>
      </c>
      <c r="E578" s="24"/>
      <c r="F578" s="160" t="s">
        <v>1349</v>
      </c>
      <c r="G578" s="24"/>
      <c r="H578" s="24"/>
      <c r="J578" s="24"/>
      <c r="K578" s="24"/>
      <c r="L578" s="43"/>
      <c r="M578" s="56"/>
      <c r="N578" s="24"/>
      <c r="O578" s="24"/>
      <c r="P578" s="24"/>
      <c r="Q578" s="24"/>
      <c r="R578" s="24"/>
      <c r="S578" s="24"/>
      <c r="T578" s="57"/>
      <c r="AT578" s="6" t="s">
        <v>697</v>
      </c>
      <c r="AU578" s="6" t="s">
        <v>633</v>
      </c>
    </row>
    <row r="579" spans="2:47" s="6" customFormat="1" ht="30.75" customHeight="1">
      <c r="B579" s="23"/>
      <c r="C579" s="24"/>
      <c r="D579" s="163" t="s">
        <v>1231</v>
      </c>
      <c r="E579" s="24"/>
      <c r="F579" s="191" t="s">
        <v>1350</v>
      </c>
      <c r="G579" s="24"/>
      <c r="H579" s="24"/>
      <c r="J579" s="24"/>
      <c r="K579" s="24"/>
      <c r="L579" s="43"/>
      <c r="M579" s="56"/>
      <c r="N579" s="24"/>
      <c r="O579" s="24"/>
      <c r="P579" s="24"/>
      <c r="Q579" s="24"/>
      <c r="R579" s="24"/>
      <c r="S579" s="24"/>
      <c r="T579" s="57"/>
      <c r="AT579" s="6" t="s">
        <v>1231</v>
      </c>
      <c r="AU579" s="6" t="s">
        <v>633</v>
      </c>
    </row>
    <row r="580" spans="2:65" s="6" customFormat="1" ht="15.75" customHeight="1">
      <c r="B580" s="23"/>
      <c r="C580" s="147" t="s">
        <v>1351</v>
      </c>
      <c r="D580" s="147" t="s">
        <v>690</v>
      </c>
      <c r="E580" s="148" t="s">
        <v>1317</v>
      </c>
      <c r="F580" s="149" t="s">
        <v>1318</v>
      </c>
      <c r="G580" s="150" t="s">
        <v>703</v>
      </c>
      <c r="H580" s="151">
        <v>2.1</v>
      </c>
      <c r="I580" s="152"/>
      <c r="J580" s="153">
        <f>ROUND($I$580*$H$580,2)</f>
        <v>0</v>
      </c>
      <c r="K580" s="149" t="s">
        <v>704</v>
      </c>
      <c r="L580" s="43"/>
      <c r="M580" s="154"/>
      <c r="N580" s="155" t="s">
        <v>596</v>
      </c>
      <c r="O580" s="24"/>
      <c r="P580" s="24"/>
      <c r="Q580" s="156">
        <v>0</v>
      </c>
      <c r="R580" s="156">
        <f>$Q$580*$H$580</f>
        <v>0</v>
      </c>
      <c r="S580" s="156">
        <v>0.00167</v>
      </c>
      <c r="T580" s="157">
        <f>$S$580*$H$580</f>
        <v>0.003507</v>
      </c>
      <c r="AR580" s="89" t="s">
        <v>797</v>
      </c>
      <c r="AT580" s="89" t="s">
        <v>690</v>
      </c>
      <c r="AU580" s="89" t="s">
        <v>633</v>
      </c>
      <c r="AY580" s="6" t="s">
        <v>688</v>
      </c>
      <c r="BE580" s="158">
        <f>IF($N$580="základní",$J$580,0)</f>
        <v>0</v>
      </c>
      <c r="BF580" s="158">
        <f>IF($N$580="snížená",$J$580,0)</f>
        <v>0</v>
      </c>
      <c r="BG580" s="158">
        <f>IF($N$580="zákl. přenesená",$J$580,0)</f>
        <v>0</v>
      </c>
      <c r="BH580" s="158">
        <f>IF($N$580="sníž. přenesená",$J$580,0)</f>
        <v>0</v>
      </c>
      <c r="BI580" s="158">
        <f>IF($N$580="nulová",$J$580,0)</f>
        <v>0</v>
      </c>
      <c r="BJ580" s="89" t="s">
        <v>575</v>
      </c>
      <c r="BK580" s="158">
        <f>ROUND($I$580*$H$580,2)</f>
        <v>0</v>
      </c>
      <c r="BL580" s="89" t="s">
        <v>797</v>
      </c>
      <c r="BM580" s="89" t="s">
        <v>1352</v>
      </c>
    </row>
    <row r="581" spans="2:47" s="6" customFormat="1" ht="16.5" customHeight="1">
      <c r="B581" s="23"/>
      <c r="C581" s="24"/>
      <c r="D581" s="159" t="s">
        <v>697</v>
      </c>
      <c r="E581" s="24"/>
      <c r="F581" s="160" t="s">
        <v>1320</v>
      </c>
      <c r="G581" s="24"/>
      <c r="H581" s="24"/>
      <c r="J581" s="24"/>
      <c r="K581" s="24"/>
      <c r="L581" s="43"/>
      <c r="M581" s="56"/>
      <c r="N581" s="24"/>
      <c r="O581" s="24"/>
      <c r="P581" s="24"/>
      <c r="Q581" s="24"/>
      <c r="R581" s="24"/>
      <c r="S581" s="24"/>
      <c r="T581" s="57"/>
      <c r="AT581" s="6" t="s">
        <v>697</v>
      </c>
      <c r="AU581" s="6" t="s">
        <v>633</v>
      </c>
    </row>
    <row r="582" spans="2:51" s="6" customFormat="1" ht="15.75" customHeight="1">
      <c r="B582" s="161"/>
      <c r="C582" s="162"/>
      <c r="D582" s="163" t="s">
        <v>699</v>
      </c>
      <c r="E582" s="164"/>
      <c r="F582" s="165" t="s">
        <v>1353</v>
      </c>
      <c r="G582" s="162"/>
      <c r="H582" s="166">
        <v>2.1</v>
      </c>
      <c r="J582" s="162"/>
      <c r="K582" s="162"/>
      <c r="L582" s="167"/>
      <c r="M582" s="168"/>
      <c r="N582" s="162"/>
      <c r="O582" s="162"/>
      <c r="P582" s="162"/>
      <c r="Q582" s="162"/>
      <c r="R582" s="162"/>
      <c r="S582" s="162"/>
      <c r="T582" s="169"/>
      <c r="AT582" s="170" t="s">
        <v>699</v>
      </c>
      <c r="AU582" s="170" t="s">
        <v>633</v>
      </c>
      <c r="AV582" s="171" t="s">
        <v>633</v>
      </c>
      <c r="AW582" s="171" t="s">
        <v>649</v>
      </c>
      <c r="AX582" s="171" t="s">
        <v>625</v>
      </c>
      <c r="AY582" s="170" t="s">
        <v>688</v>
      </c>
    </row>
    <row r="583" spans="2:65" s="6" customFormat="1" ht="15.75" customHeight="1">
      <c r="B583" s="23"/>
      <c r="C583" s="147" t="s">
        <v>1354</v>
      </c>
      <c r="D583" s="147" t="s">
        <v>690</v>
      </c>
      <c r="E583" s="148" t="s">
        <v>1355</v>
      </c>
      <c r="F583" s="149" t="s">
        <v>1356</v>
      </c>
      <c r="G583" s="150" t="s">
        <v>703</v>
      </c>
      <c r="H583" s="151">
        <v>1.2</v>
      </c>
      <c r="I583" s="152"/>
      <c r="J583" s="153">
        <f>ROUND($I$583*$H$583,2)</f>
        <v>0</v>
      </c>
      <c r="K583" s="149" t="s">
        <v>704</v>
      </c>
      <c r="L583" s="43"/>
      <c r="M583" s="154"/>
      <c r="N583" s="155" t="s">
        <v>596</v>
      </c>
      <c r="O583" s="24"/>
      <c r="P583" s="24"/>
      <c r="Q583" s="156">
        <v>4E-05</v>
      </c>
      <c r="R583" s="156">
        <f>$Q$583*$H$583</f>
        <v>4.8E-05</v>
      </c>
      <c r="S583" s="156">
        <v>0</v>
      </c>
      <c r="T583" s="157">
        <f>$S$583*$H$583</f>
        <v>0</v>
      </c>
      <c r="AR583" s="89" t="s">
        <v>797</v>
      </c>
      <c r="AT583" s="89" t="s">
        <v>690</v>
      </c>
      <c r="AU583" s="89" t="s">
        <v>633</v>
      </c>
      <c r="AY583" s="6" t="s">
        <v>688</v>
      </c>
      <c r="BE583" s="158">
        <f>IF($N$583="základní",$J$583,0)</f>
        <v>0</v>
      </c>
      <c r="BF583" s="158">
        <f>IF($N$583="snížená",$J$583,0)</f>
        <v>0</v>
      </c>
      <c r="BG583" s="158">
        <f>IF($N$583="zákl. přenesená",$J$583,0)</f>
        <v>0</v>
      </c>
      <c r="BH583" s="158">
        <f>IF($N$583="sníž. přenesená",$J$583,0)</f>
        <v>0</v>
      </c>
      <c r="BI583" s="158">
        <f>IF($N$583="nulová",$J$583,0)</f>
        <v>0</v>
      </c>
      <c r="BJ583" s="89" t="s">
        <v>575</v>
      </c>
      <c r="BK583" s="158">
        <f>ROUND($I$583*$H$583,2)</f>
        <v>0</v>
      </c>
      <c r="BL583" s="89" t="s">
        <v>797</v>
      </c>
      <c r="BM583" s="89" t="s">
        <v>1357</v>
      </c>
    </row>
    <row r="584" spans="2:47" s="6" customFormat="1" ht="16.5" customHeight="1">
      <c r="B584" s="23"/>
      <c r="C584" s="24"/>
      <c r="D584" s="159" t="s">
        <v>697</v>
      </c>
      <c r="E584" s="24"/>
      <c r="F584" s="160" t="s">
        <v>1358</v>
      </c>
      <c r="G584" s="24"/>
      <c r="H584" s="24"/>
      <c r="J584" s="24"/>
      <c r="K584" s="24"/>
      <c r="L584" s="43"/>
      <c r="M584" s="56"/>
      <c r="N584" s="24"/>
      <c r="O584" s="24"/>
      <c r="P584" s="24"/>
      <c r="Q584" s="24"/>
      <c r="R584" s="24"/>
      <c r="S584" s="24"/>
      <c r="T584" s="57"/>
      <c r="AT584" s="6" t="s">
        <v>697</v>
      </c>
      <c r="AU584" s="6" t="s">
        <v>633</v>
      </c>
    </row>
    <row r="585" spans="2:51" s="6" customFormat="1" ht="15.75" customHeight="1">
      <c r="B585" s="172"/>
      <c r="C585" s="173"/>
      <c r="D585" s="163" t="s">
        <v>699</v>
      </c>
      <c r="E585" s="174"/>
      <c r="F585" s="175" t="s">
        <v>1359</v>
      </c>
      <c r="G585" s="173"/>
      <c r="H585" s="174"/>
      <c r="J585" s="173"/>
      <c r="K585" s="173"/>
      <c r="L585" s="176"/>
      <c r="M585" s="177"/>
      <c r="N585" s="173"/>
      <c r="O585" s="173"/>
      <c r="P585" s="173"/>
      <c r="Q585" s="173"/>
      <c r="R585" s="173"/>
      <c r="S585" s="173"/>
      <c r="T585" s="178"/>
      <c r="AT585" s="179" t="s">
        <v>699</v>
      </c>
      <c r="AU585" s="179" t="s">
        <v>633</v>
      </c>
      <c r="AV585" s="180" t="s">
        <v>575</v>
      </c>
      <c r="AW585" s="180" t="s">
        <v>649</v>
      </c>
      <c r="AX585" s="180" t="s">
        <v>625</v>
      </c>
      <c r="AY585" s="179" t="s">
        <v>688</v>
      </c>
    </row>
    <row r="586" spans="2:51" s="6" customFormat="1" ht="15.75" customHeight="1">
      <c r="B586" s="161"/>
      <c r="C586" s="162"/>
      <c r="D586" s="163" t="s">
        <v>699</v>
      </c>
      <c r="E586" s="164"/>
      <c r="F586" s="165" t="s">
        <v>1360</v>
      </c>
      <c r="G586" s="162"/>
      <c r="H586" s="166">
        <v>1.2</v>
      </c>
      <c r="J586" s="162"/>
      <c r="K586" s="162"/>
      <c r="L586" s="167"/>
      <c r="M586" s="168"/>
      <c r="N586" s="162"/>
      <c r="O586" s="162"/>
      <c r="P586" s="162"/>
      <c r="Q586" s="162"/>
      <c r="R586" s="162"/>
      <c r="S586" s="162"/>
      <c r="T586" s="169"/>
      <c r="AT586" s="170" t="s">
        <v>699</v>
      </c>
      <c r="AU586" s="170" t="s">
        <v>633</v>
      </c>
      <c r="AV586" s="171" t="s">
        <v>633</v>
      </c>
      <c r="AW586" s="171" t="s">
        <v>649</v>
      </c>
      <c r="AX586" s="171" t="s">
        <v>625</v>
      </c>
      <c r="AY586" s="170" t="s">
        <v>688</v>
      </c>
    </row>
    <row r="587" spans="2:65" s="6" customFormat="1" ht="15.75" customHeight="1">
      <c r="B587" s="23"/>
      <c r="C587" s="147" t="s">
        <v>581</v>
      </c>
      <c r="D587" s="147" t="s">
        <v>690</v>
      </c>
      <c r="E587" s="148" t="s">
        <v>1361</v>
      </c>
      <c r="F587" s="149" t="s">
        <v>1362</v>
      </c>
      <c r="G587" s="150" t="s">
        <v>703</v>
      </c>
      <c r="H587" s="151">
        <v>310.5</v>
      </c>
      <c r="I587" s="152"/>
      <c r="J587" s="153">
        <f>ROUND($I$587*$H$587,2)</f>
        <v>0</v>
      </c>
      <c r="K587" s="149"/>
      <c r="L587" s="43"/>
      <c r="M587" s="154"/>
      <c r="N587" s="155" t="s">
        <v>596</v>
      </c>
      <c r="O587" s="24"/>
      <c r="P587" s="24"/>
      <c r="Q587" s="156">
        <v>0.00012</v>
      </c>
      <c r="R587" s="156">
        <f>$Q$587*$H$587</f>
        <v>0.03726</v>
      </c>
      <c r="S587" s="156">
        <v>0</v>
      </c>
      <c r="T587" s="157">
        <f>$S$587*$H$587</f>
        <v>0</v>
      </c>
      <c r="AR587" s="89" t="s">
        <v>797</v>
      </c>
      <c r="AT587" s="89" t="s">
        <v>690</v>
      </c>
      <c r="AU587" s="89" t="s">
        <v>633</v>
      </c>
      <c r="AY587" s="6" t="s">
        <v>688</v>
      </c>
      <c r="BE587" s="158">
        <f>IF($N$587="základní",$J$587,0)</f>
        <v>0</v>
      </c>
      <c r="BF587" s="158">
        <f>IF($N$587="snížená",$J$587,0)</f>
        <v>0</v>
      </c>
      <c r="BG587" s="158">
        <f>IF($N$587="zákl. přenesená",$J$587,0)</f>
        <v>0</v>
      </c>
      <c r="BH587" s="158">
        <f>IF($N$587="sníž. přenesená",$J$587,0)</f>
        <v>0</v>
      </c>
      <c r="BI587" s="158">
        <f>IF($N$587="nulová",$J$587,0)</f>
        <v>0</v>
      </c>
      <c r="BJ587" s="89" t="s">
        <v>575</v>
      </c>
      <c r="BK587" s="158">
        <f>ROUND($I$587*$H$587,2)</f>
        <v>0</v>
      </c>
      <c r="BL587" s="89" t="s">
        <v>797</v>
      </c>
      <c r="BM587" s="89" t="s">
        <v>1363</v>
      </c>
    </row>
    <row r="588" spans="2:47" s="6" customFormat="1" ht="16.5" customHeight="1">
      <c r="B588" s="23"/>
      <c r="C588" s="24"/>
      <c r="D588" s="159" t="s">
        <v>697</v>
      </c>
      <c r="E588" s="24"/>
      <c r="F588" s="160" t="s">
        <v>1364</v>
      </c>
      <c r="G588" s="24"/>
      <c r="H588" s="24"/>
      <c r="J588" s="24"/>
      <c r="K588" s="24"/>
      <c r="L588" s="43"/>
      <c r="M588" s="56"/>
      <c r="N588" s="24"/>
      <c r="O588" s="24"/>
      <c r="P588" s="24"/>
      <c r="Q588" s="24"/>
      <c r="R588" s="24"/>
      <c r="S588" s="24"/>
      <c r="T588" s="57"/>
      <c r="AT588" s="6" t="s">
        <v>697</v>
      </c>
      <c r="AU588" s="6" t="s">
        <v>633</v>
      </c>
    </row>
    <row r="589" spans="2:51" s="6" customFormat="1" ht="15.75" customHeight="1">
      <c r="B589" s="172"/>
      <c r="C589" s="173"/>
      <c r="D589" s="163" t="s">
        <v>699</v>
      </c>
      <c r="E589" s="174"/>
      <c r="F589" s="175" t="s">
        <v>1365</v>
      </c>
      <c r="G589" s="173"/>
      <c r="H589" s="174"/>
      <c r="J589" s="173"/>
      <c r="K589" s="173"/>
      <c r="L589" s="176"/>
      <c r="M589" s="177"/>
      <c r="N589" s="173"/>
      <c r="O589" s="173"/>
      <c r="P589" s="173"/>
      <c r="Q589" s="173"/>
      <c r="R589" s="173"/>
      <c r="S589" s="173"/>
      <c r="T589" s="178"/>
      <c r="AT589" s="179" t="s">
        <v>699</v>
      </c>
      <c r="AU589" s="179" t="s">
        <v>633</v>
      </c>
      <c r="AV589" s="180" t="s">
        <v>575</v>
      </c>
      <c r="AW589" s="180" t="s">
        <v>649</v>
      </c>
      <c r="AX589" s="180" t="s">
        <v>625</v>
      </c>
      <c r="AY589" s="179" t="s">
        <v>688</v>
      </c>
    </row>
    <row r="590" spans="2:51" s="6" customFormat="1" ht="15.75" customHeight="1">
      <c r="B590" s="161"/>
      <c r="C590" s="162"/>
      <c r="D590" s="163" t="s">
        <v>699</v>
      </c>
      <c r="E590" s="164"/>
      <c r="F590" s="165" t="s">
        <v>1366</v>
      </c>
      <c r="G590" s="162"/>
      <c r="H590" s="166">
        <v>212.5</v>
      </c>
      <c r="J590" s="162"/>
      <c r="K590" s="162"/>
      <c r="L590" s="167"/>
      <c r="M590" s="168"/>
      <c r="N590" s="162"/>
      <c r="O590" s="162"/>
      <c r="P590" s="162"/>
      <c r="Q590" s="162"/>
      <c r="R590" s="162"/>
      <c r="S590" s="162"/>
      <c r="T590" s="169"/>
      <c r="AT590" s="170" t="s">
        <v>699</v>
      </c>
      <c r="AU590" s="170" t="s">
        <v>633</v>
      </c>
      <c r="AV590" s="171" t="s">
        <v>633</v>
      </c>
      <c r="AW590" s="171" t="s">
        <v>649</v>
      </c>
      <c r="AX590" s="171" t="s">
        <v>625</v>
      </c>
      <c r="AY590" s="170" t="s">
        <v>688</v>
      </c>
    </row>
    <row r="591" spans="2:51" s="6" customFormat="1" ht="15.75" customHeight="1">
      <c r="B591" s="172"/>
      <c r="C591" s="173"/>
      <c r="D591" s="163" t="s">
        <v>699</v>
      </c>
      <c r="E591" s="174"/>
      <c r="F591" s="175" t="s">
        <v>1367</v>
      </c>
      <c r="G591" s="173"/>
      <c r="H591" s="174"/>
      <c r="J591" s="173"/>
      <c r="K591" s="173"/>
      <c r="L591" s="176"/>
      <c r="M591" s="177"/>
      <c r="N591" s="173"/>
      <c r="O591" s="173"/>
      <c r="P591" s="173"/>
      <c r="Q591" s="173"/>
      <c r="R591" s="173"/>
      <c r="S591" s="173"/>
      <c r="T591" s="178"/>
      <c r="AT591" s="179" t="s">
        <v>699</v>
      </c>
      <c r="AU591" s="179" t="s">
        <v>633</v>
      </c>
      <c r="AV591" s="180" t="s">
        <v>575</v>
      </c>
      <c r="AW591" s="180" t="s">
        <v>649</v>
      </c>
      <c r="AX591" s="180" t="s">
        <v>625</v>
      </c>
      <c r="AY591" s="179" t="s">
        <v>688</v>
      </c>
    </row>
    <row r="592" spans="2:51" s="6" customFormat="1" ht="15.75" customHeight="1">
      <c r="B592" s="161"/>
      <c r="C592" s="162"/>
      <c r="D592" s="163" t="s">
        <v>699</v>
      </c>
      <c r="E592" s="164"/>
      <c r="F592" s="165" t="s">
        <v>1351</v>
      </c>
      <c r="G592" s="162"/>
      <c r="H592" s="166">
        <v>98</v>
      </c>
      <c r="J592" s="162"/>
      <c r="K592" s="162"/>
      <c r="L592" s="167"/>
      <c r="M592" s="168"/>
      <c r="N592" s="162"/>
      <c r="O592" s="162"/>
      <c r="P592" s="162"/>
      <c r="Q592" s="162"/>
      <c r="R592" s="162"/>
      <c r="S592" s="162"/>
      <c r="T592" s="169"/>
      <c r="AT592" s="170" t="s">
        <v>699</v>
      </c>
      <c r="AU592" s="170" t="s">
        <v>633</v>
      </c>
      <c r="AV592" s="171" t="s">
        <v>633</v>
      </c>
      <c r="AW592" s="171" t="s">
        <v>649</v>
      </c>
      <c r="AX592" s="171" t="s">
        <v>625</v>
      </c>
      <c r="AY592" s="170" t="s">
        <v>688</v>
      </c>
    </row>
    <row r="593" spans="2:65" s="6" customFormat="1" ht="15.75" customHeight="1">
      <c r="B593" s="23"/>
      <c r="C593" s="147" t="s">
        <v>1368</v>
      </c>
      <c r="D593" s="147" t="s">
        <v>690</v>
      </c>
      <c r="E593" s="148" t="s">
        <v>1369</v>
      </c>
      <c r="F593" s="149" t="s">
        <v>1370</v>
      </c>
      <c r="G593" s="150" t="s">
        <v>793</v>
      </c>
      <c r="H593" s="151">
        <v>0.819</v>
      </c>
      <c r="I593" s="152"/>
      <c r="J593" s="153">
        <f>ROUND($I$593*$H$593,2)</f>
        <v>0</v>
      </c>
      <c r="K593" s="149" t="s">
        <v>704</v>
      </c>
      <c r="L593" s="43"/>
      <c r="M593" s="154"/>
      <c r="N593" s="155" t="s">
        <v>596</v>
      </c>
      <c r="O593" s="24"/>
      <c r="P593" s="24"/>
      <c r="Q593" s="156">
        <v>0</v>
      </c>
      <c r="R593" s="156">
        <f>$Q$593*$H$593</f>
        <v>0</v>
      </c>
      <c r="S593" s="156">
        <v>0</v>
      </c>
      <c r="T593" s="157">
        <f>$S$593*$H$593</f>
        <v>0</v>
      </c>
      <c r="AR593" s="89" t="s">
        <v>797</v>
      </c>
      <c r="AT593" s="89" t="s">
        <v>690</v>
      </c>
      <c r="AU593" s="89" t="s">
        <v>633</v>
      </c>
      <c r="AY593" s="6" t="s">
        <v>688</v>
      </c>
      <c r="BE593" s="158">
        <f>IF($N$593="základní",$J$593,0)</f>
        <v>0</v>
      </c>
      <c r="BF593" s="158">
        <f>IF($N$593="snížená",$J$593,0)</f>
        <v>0</v>
      </c>
      <c r="BG593" s="158">
        <f>IF($N$593="zákl. přenesená",$J$593,0)</f>
        <v>0</v>
      </c>
      <c r="BH593" s="158">
        <f>IF($N$593="sníž. přenesená",$J$593,0)</f>
        <v>0</v>
      </c>
      <c r="BI593" s="158">
        <f>IF($N$593="nulová",$J$593,0)</f>
        <v>0</v>
      </c>
      <c r="BJ593" s="89" t="s">
        <v>575</v>
      </c>
      <c r="BK593" s="158">
        <f>ROUND($I$593*$H$593,2)</f>
        <v>0</v>
      </c>
      <c r="BL593" s="89" t="s">
        <v>797</v>
      </c>
      <c r="BM593" s="89" t="s">
        <v>1371</v>
      </c>
    </row>
    <row r="594" spans="2:47" s="6" customFormat="1" ht="27" customHeight="1">
      <c r="B594" s="23"/>
      <c r="C594" s="24"/>
      <c r="D594" s="159" t="s">
        <v>697</v>
      </c>
      <c r="E594" s="24"/>
      <c r="F594" s="160" t="s">
        <v>1372</v>
      </c>
      <c r="G594" s="24"/>
      <c r="H594" s="24"/>
      <c r="J594" s="24"/>
      <c r="K594" s="24"/>
      <c r="L594" s="43"/>
      <c r="M594" s="56"/>
      <c r="N594" s="24"/>
      <c r="O594" s="24"/>
      <c r="P594" s="24"/>
      <c r="Q594" s="24"/>
      <c r="R594" s="24"/>
      <c r="S594" s="24"/>
      <c r="T594" s="57"/>
      <c r="AT594" s="6" t="s">
        <v>697</v>
      </c>
      <c r="AU594" s="6" t="s">
        <v>633</v>
      </c>
    </row>
    <row r="595" spans="2:47" s="6" customFormat="1" ht="98.25" customHeight="1">
      <c r="B595" s="23"/>
      <c r="C595" s="24"/>
      <c r="D595" s="163" t="s">
        <v>1113</v>
      </c>
      <c r="E595" s="24"/>
      <c r="F595" s="191" t="s">
        <v>0</v>
      </c>
      <c r="G595" s="24"/>
      <c r="H595" s="24"/>
      <c r="J595" s="24"/>
      <c r="K595" s="24"/>
      <c r="L595" s="43"/>
      <c r="M595" s="56"/>
      <c r="N595" s="24"/>
      <c r="O595" s="24"/>
      <c r="P595" s="24"/>
      <c r="Q595" s="24"/>
      <c r="R595" s="24"/>
      <c r="S595" s="24"/>
      <c r="T595" s="57"/>
      <c r="AT595" s="6" t="s">
        <v>1113</v>
      </c>
      <c r="AU595" s="6" t="s">
        <v>633</v>
      </c>
    </row>
    <row r="596" spans="2:63" s="133" customFormat="1" ht="30.75" customHeight="1">
      <c r="B596" s="134"/>
      <c r="C596" s="135"/>
      <c r="D596" s="136" t="s">
        <v>624</v>
      </c>
      <c r="E596" s="145" t="s">
        <v>1</v>
      </c>
      <c r="F596" s="145" t="s">
        <v>2</v>
      </c>
      <c r="G596" s="135"/>
      <c r="H596" s="135"/>
      <c r="J596" s="146">
        <f>$BK$596</f>
        <v>0</v>
      </c>
      <c r="K596" s="135"/>
      <c r="L596" s="139"/>
      <c r="M596" s="140"/>
      <c r="N596" s="135"/>
      <c r="O596" s="135"/>
      <c r="P596" s="141">
        <f>SUM($P$597:$P$606)</f>
        <v>0</v>
      </c>
      <c r="Q596" s="135"/>
      <c r="R596" s="141">
        <f>SUM($R$597:$R$606)</f>
        <v>0</v>
      </c>
      <c r="S596" s="135"/>
      <c r="T596" s="142">
        <f>SUM($T$597:$T$606)</f>
        <v>0.06048</v>
      </c>
      <c r="AR596" s="143" t="s">
        <v>633</v>
      </c>
      <c r="AT596" s="143" t="s">
        <v>624</v>
      </c>
      <c r="AU596" s="143" t="s">
        <v>575</v>
      </c>
      <c r="AY596" s="143" t="s">
        <v>688</v>
      </c>
      <c r="BK596" s="144">
        <f>SUM($BK$597:$BK$606)</f>
        <v>0</v>
      </c>
    </row>
    <row r="597" spans="2:65" s="6" customFormat="1" ht="15.75" customHeight="1">
      <c r="B597" s="23"/>
      <c r="C597" s="147" t="s">
        <v>3</v>
      </c>
      <c r="D597" s="147" t="s">
        <v>690</v>
      </c>
      <c r="E597" s="148" t="s">
        <v>4</v>
      </c>
      <c r="F597" s="149" t="s">
        <v>5</v>
      </c>
      <c r="G597" s="150" t="s">
        <v>693</v>
      </c>
      <c r="H597" s="151">
        <v>0.72</v>
      </c>
      <c r="I597" s="152"/>
      <c r="J597" s="153">
        <f>ROUND($I$597*$H$597,2)</f>
        <v>0</v>
      </c>
      <c r="K597" s="149"/>
      <c r="L597" s="43"/>
      <c r="M597" s="154"/>
      <c r="N597" s="155" t="s">
        <v>596</v>
      </c>
      <c r="O597" s="24"/>
      <c r="P597" s="24"/>
      <c r="Q597" s="156">
        <v>0</v>
      </c>
      <c r="R597" s="156">
        <f>$Q$597*$H$597</f>
        <v>0</v>
      </c>
      <c r="S597" s="156">
        <v>0</v>
      </c>
      <c r="T597" s="157">
        <f>$S$597*$H$597</f>
        <v>0</v>
      </c>
      <c r="AR597" s="89" t="s">
        <v>797</v>
      </c>
      <c r="AT597" s="89" t="s">
        <v>690</v>
      </c>
      <c r="AU597" s="89" t="s">
        <v>633</v>
      </c>
      <c r="AY597" s="6" t="s">
        <v>688</v>
      </c>
      <c r="BE597" s="158">
        <f>IF($N$597="základní",$J$597,0)</f>
        <v>0</v>
      </c>
      <c r="BF597" s="158">
        <f>IF($N$597="snížená",$J$597,0)</f>
        <v>0</v>
      </c>
      <c r="BG597" s="158">
        <f>IF($N$597="zákl. přenesená",$J$597,0)</f>
        <v>0</v>
      </c>
      <c r="BH597" s="158">
        <f>IF($N$597="sníž. přenesená",$J$597,0)</f>
        <v>0</v>
      </c>
      <c r="BI597" s="158">
        <f>IF($N$597="nulová",$J$597,0)</f>
        <v>0</v>
      </c>
      <c r="BJ597" s="89" t="s">
        <v>575</v>
      </c>
      <c r="BK597" s="158">
        <f>ROUND($I$597*$H$597,2)</f>
        <v>0</v>
      </c>
      <c r="BL597" s="89" t="s">
        <v>797</v>
      </c>
      <c r="BM597" s="89" t="s">
        <v>6</v>
      </c>
    </row>
    <row r="598" spans="2:47" s="6" customFormat="1" ht="16.5" customHeight="1">
      <c r="B598" s="23"/>
      <c r="C598" s="24"/>
      <c r="D598" s="159" t="s">
        <v>697</v>
      </c>
      <c r="E598" s="24"/>
      <c r="F598" s="160" t="s">
        <v>5</v>
      </c>
      <c r="G598" s="24"/>
      <c r="H598" s="24"/>
      <c r="J598" s="24"/>
      <c r="K598" s="24"/>
      <c r="L598" s="43"/>
      <c r="M598" s="56"/>
      <c r="N598" s="24"/>
      <c r="O598" s="24"/>
      <c r="P598" s="24"/>
      <c r="Q598" s="24"/>
      <c r="R598" s="24"/>
      <c r="S598" s="24"/>
      <c r="T598" s="57"/>
      <c r="AT598" s="6" t="s">
        <v>697</v>
      </c>
      <c r="AU598" s="6" t="s">
        <v>633</v>
      </c>
    </row>
    <row r="599" spans="2:51" s="6" customFormat="1" ht="15.75" customHeight="1">
      <c r="B599" s="172"/>
      <c r="C599" s="173"/>
      <c r="D599" s="163" t="s">
        <v>699</v>
      </c>
      <c r="E599" s="174"/>
      <c r="F599" s="175" t="s">
        <v>7</v>
      </c>
      <c r="G599" s="173"/>
      <c r="H599" s="174"/>
      <c r="J599" s="173"/>
      <c r="K599" s="173"/>
      <c r="L599" s="176"/>
      <c r="M599" s="177"/>
      <c r="N599" s="173"/>
      <c r="O599" s="173"/>
      <c r="P599" s="173"/>
      <c r="Q599" s="173"/>
      <c r="R599" s="173"/>
      <c r="S599" s="173"/>
      <c r="T599" s="178"/>
      <c r="AT599" s="179" t="s">
        <v>699</v>
      </c>
      <c r="AU599" s="179" t="s">
        <v>633</v>
      </c>
      <c r="AV599" s="180" t="s">
        <v>575</v>
      </c>
      <c r="AW599" s="180" t="s">
        <v>649</v>
      </c>
      <c r="AX599" s="180" t="s">
        <v>625</v>
      </c>
      <c r="AY599" s="179" t="s">
        <v>688</v>
      </c>
    </row>
    <row r="600" spans="2:51" s="6" customFormat="1" ht="15.75" customHeight="1">
      <c r="B600" s="161"/>
      <c r="C600" s="162"/>
      <c r="D600" s="163" t="s">
        <v>699</v>
      </c>
      <c r="E600" s="164"/>
      <c r="F600" s="165" t="s">
        <v>8</v>
      </c>
      <c r="G600" s="162"/>
      <c r="H600" s="166">
        <v>0.72</v>
      </c>
      <c r="J600" s="162"/>
      <c r="K600" s="162"/>
      <c r="L600" s="167"/>
      <c r="M600" s="168"/>
      <c r="N600" s="162"/>
      <c r="O600" s="162"/>
      <c r="P600" s="162"/>
      <c r="Q600" s="162"/>
      <c r="R600" s="162"/>
      <c r="S600" s="162"/>
      <c r="T600" s="169"/>
      <c r="AT600" s="170" t="s">
        <v>699</v>
      </c>
      <c r="AU600" s="170" t="s">
        <v>633</v>
      </c>
      <c r="AV600" s="171" t="s">
        <v>633</v>
      </c>
      <c r="AW600" s="171" t="s">
        <v>649</v>
      </c>
      <c r="AX600" s="171" t="s">
        <v>625</v>
      </c>
      <c r="AY600" s="170" t="s">
        <v>688</v>
      </c>
    </row>
    <row r="601" spans="2:65" s="6" customFormat="1" ht="15.75" customHeight="1">
      <c r="B601" s="23"/>
      <c r="C601" s="147" t="s">
        <v>9</v>
      </c>
      <c r="D601" s="147" t="s">
        <v>690</v>
      </c>
      <c r="E601" s="148" t="s">
        <v>10</v>
      </c>
      <c r="F601" s="149" t="s">
        <v>11</v>
      </c>
      <c r="G601" s="150" t="s">
        <v>693</v>
      </c>
      <c r="H601" s="151">
        <v>1.26</v>
      </c>
      <c r="I601" s="152"/>
      <c r="J601" s="153">
        <f>ROUND($I$601*$H$601,2)</f>
        <v>0</v>
      </c>
      <c r="K601" s="149" t="s">
        <v>704</v>
      </c>
      <c r="L601" s="43"/>
      <c r="M601" s="154"/>
      <c r="N601" s="155" t="s">
        <v>596</v>
      </c>
      <c r="O601" s="24"/>
      <c r="P601" s="24"/>
      <c r="Q601" s="156">
        <v>0</v>
      </c>
      <c r="R601" s="156">
        <f>$Q$601*$H$601</f>
        <v>0</v>
      </c>
      <c r="S601" s="156">
        <v>0.048</v>
      </c>
      <c r="T601" s="157">
        <f>$S$601*$H$601</f>
        <v>0.06048</v>
      </c>
      <c r="AR601" s="89" t="s">
        <v>797</v>
      </c>
      <c r="AT601" s="89" t="s">
        <v>690</v>
      </c>
      <c r="AU601" s="89" t="s">
        <v>633</v>
      </c>
      <c r="AY601" s="6" t="s">
        <v>688</v>
      </c>
      <c r="BE601" s="158">
        <f>IF($N$601="základní",$J$601,0)</f>
        <v>0</v>
      </c>
      <c r="BF601" s="158">
        <f>IF($N$601="snížená",$J$601,0)</f>
        <v>0</v>
      </c>
      <c r="BG601" s="158">
        <f>IF($N$601="zákl. přenesená",$J$601,0)</f>
        <v>0</v>
      </c>
      <c r="BH601" s="158">
        <f>IF($N$601="sníž. přenesená",$J$601,0)</f>
        <v>0</v>
      </c>
      <c r="BI601" s="158">
        <f>IF($N$601="nulová",$J$601,0)</f>
        <v>0</v>
      </c>
      <c r="BJ601" s="89" t="s">
        <v>575</v>
      </c>
      <c r="BK601" s="158">
        <f>ROUND($I$601*$H$601,2)</f>
        <v>0</v>
      </c>
      <c r="BL601" s="89" t="s">
        <v>797</v>
      </c>
      <c r="BM601" s="89" t="s">
        <v>12</v>
      </c>
    </row>
    <row r="602" spans="2:47" s="6" customFormat="1" ht="27" customHeight="1">
      <c r="B602" s="23"/>
      <c r="C602" s="24"/>
      <c r="D602" s="159" t="s">
        <v>697</v>
      </c>
      <c r="E602" s="24"/>
      <c r="F602" s="160" t="s">
        <v>13</v>
      </c>
      <c r="G602" s="24"/>
      <c r="H602" s="24"/>
      <c r="J602" s="24"/>
      <c r="K602" s="24"/>
      <c r="L602" s="43"/>
      <c r="M602" s="56"/>
      <c r="N602" s="24"/>
      <c r="O602" s="24"/>
      <c r="P602" s="24"/>
      <c r="Q602" s="24"/>
      <c r="R602" s="24"/>
      <c r="S602" s="24"/>
      <c r="T602" s="57"/>
      <c r="AT602" s="6" t="s">
        <v>697</v>
      </c>
      <c r="AU602" s="6" t="s">
        <v>633</v>
      </c>
    </row>
    <row r="603" spans="2:51" s="6" customFormat="1" ht="15.75" customHeight="1">
      <c r="B603" s="172"/>
      <c r="C603" s="173"/>
      <c r="D603" s="163" t="s">
        <v>699</v>
      </c>
      <c r="E603" s="174"/>
      <c r="F603" s="175" t="s">
        <v>14</v>
      </c>
      <c r="G603" s="173"/>
      <c r="H603" s="174"/>
      <c r="J603" s="173"/>
      <c r="K603" s="173"/>
      <c r="L603" s="176"/>
      <c r="M603" s="177"/>
      <c r="N603" s="173"/>
      <c r="O603" s="173"/>
      <c r="P603" s="173"/>
      <c r="Q603" s="173"/>
      <c r="R603" s="173"/>
      <c r="S603" s="173"/>
      <c r="T603" s="178"/>
      <c r="AT603" s="179" t="s">
        <v>699</v>
      </c>
      <c r="AU603" s="179" t="s">
        <v>633</v>
      </c>
      <c r="AV603" s="180" t="s">
        <v>575</v>
      </c>
      <c r="AW603" s="180" t="s">
        <v>649</v>
      </c>
      <c r="AX603" s="180" t="s">
        <v>625</v>
      </c>
      <c r="AY603" s="179" t="s">
        <v>688</v>
      </c>
    </row>
    <row r="604" spans="2:51" s="6" customFormat="1" ht="15.75" customHeight="1">
      <c r="B604" s="161"/>
      <c r="C604" s="162"/>
      <c r="D604" s="163" t="s">
        <v>699</v>
      </c>
      <c r="E604" s="164"/>
      <c r="F604" s="165" t="s">
        <v>15</v>
      </c>
      <c r="G604" s="162"/>
      <c r="H604" s="166">
        <v>1.26</v>
      </c>
      <c r="J604" s="162"/>
      <c r="K604" s="162"/>
      <c r="L604" s="167"/>
      <c r="M604" s="168"/>
      <c r="N604" s="162"/>
      <c r="O604" s="162"/>
      <c r="P604" s="162"/>
      <c r="Q604" s="162"/>
      <c r="R604" s="162"/>
      <c r="S604" s="162"/>
      <c r="T604" s="169"/>
      <c r="AT604" s="170" t="s">
        <v>699</v>
      </c>
      <c r="AU604" s="170" t="s">
        <v>633</v>
      </c>
      <c r="AV604" s="171" t="s">
        <v>633</v>
      </c>
      <c r="AW604" s="171" t="s">
        <v>649</v>
      </c>
      <c r="AX604" s="171" t="s">
        <v>625</v>
      </c>
      <c r="AY604" s="170" t="s">
        <v>688</v>
      </c>
    </row>
    <row r="605" spans="2:65" s="6" customFormat="1" ht="15.75" customHeight="1">
      <c r="B605" s="23"/>
      <c r="C605" s="147" t="s">
        <v>16</v>
      </c>
      <c r="D605" s="147" t="s">
        <v>690</v>
      </c>
      <c r="E605" s="148" t="s">
        <v>17</v>
      </c>
      <c r="F605" s="149" t="s">
        <v>18</v>
      </c>
      <c r="G605" s="150" t="s">
        <v>793</v>
      </c>
      <c r="H605" s="151">
        <v>0</v>
      </c>
      <c r="I605" s="152"/>
      <c r="J605" s="153">
        <f>ROUND($I$605*$H$605,2)</f>
        <v>0</v>
      </c>
      <c r="K605" s="149" t="s">
        <v>704</v>
      </c>
      <c r="L605" s="43"/>
      <c r="M605" s="154"/>
      <c r="N605" s="155" t="s">
        <v>596</v>
      </c>
      <c r="O605" s="24"/>
      <c r="P605" s="24"/>
      <c r="Q605" s="156">
        <v>0</v>
      </c>
      <c r="R605" s="156">
        <f>$Q$605*$H$605</f>
        <v>0</v>
      </c>
      <c r="S605" s="156">
        <v>0</v>
      </c>
      <c r="T605" s="157">
        <f>$S$605*$H$605</f>
        <v>0</v>
      </c>
      <c r="AR605" s="89" t="s">
        <v>797</v>
      </c>
      <c r="AT605" s="89" t="s">
        <v>690</v>
      </c>
      <c r="AU605" s="89" t="s">
        <v>633</v>
      </c>
      <c r="AY605" s="6" t="s">
        <v>688</v>
      </c>
      <c r="BE605" s="158">
        <f>IF($N$605="základní",$J$605,0)</f>
        <v>0</v>
      </c>
      <c r="BF605" s="158">
        <f>IF($N$605="snížená",$J$605,0)</f>
        <v>0</v>
      </c>
      <c r="BG605" s="158">
        <f>IF($N$605="zákl. přenesená",$J$605,0)</f>
        <v>0</v>
      </c>
      <c r="BH605" s="158">
        <f>IF($N$605="sníž. přenesená",$J$605,0)</f>
        <v>0</v>
      </c>
      <c r="BI605" s="158">
        <f>IF($N$605="nulová",$J$605,0)</f>
        <v>0</v>
      </c>
      <c r="BJ605" s="89" t="s">
        <v>575</v>
      </c>
      <c r="BK605" s="158">
        <f>ROUND($I$605*$H$605,2)</f>
        <v>0</v>
      </c>
      <c r="BL605" s="89" t="s">
        <v>797</v>
      </c>
      <c r="BM605" s="89" t="s">
        <v>19</v>
      </c>
    </row>
    <row r="606" spans="2:47" s="6" customFormat="1" ht="27" customHeight="1">
      <c r="B606" s="23"/>
      <c r="C606" s="24"/>
      <c r="D606" s="159" t="s">
        <v>697</v>
      </c>
      <c r="E606" s="24"/>
      <c r="F606" s="160" t="s">
        <v>20</v>
      </c>
      <c r="G606" s="24"/>
      <c r="H606" s="24"/>
      <c r="J606" s="24"/>
      <c r="K606" s="24"/>
      <c r="L606" s="43"/>
      <c r="M606" s="56"/>
      <c r="N606" s="24"/>
      <c r="O606" s="24"/>
      <c r="P606" s="24"/>
      <c r="Q606" s="24"/>
      <c r="R606" s="24"/>
      <c r="S606" s="24"/>
      <c r="T606" s="57"/>
      <c r="AT606" s="6" t="s">
        <v>697</v>
      </c>
      <c r="AU606" s="6" t="s">
        <v>633</v>
      </c>
    </row>
    <row r="607" spans="2:63" s="133" customFormat="1" ht="30.75" customHeight="1">
      <c r="B607" s="134"/>
      <c r="C607" s="135"/>
      <c r="D607" s="136" t="s">
        <v>624</v>
      </c>
      <c r="E607" s="145" t="s">
        <v>21</v>
      </c>
      <c r="F607" s="145" t="s">
        <v>22</v>
      </c>
      <c r="G607" s="135"/>
      <c r="H607" s="135"/>
      <c r="J607" s="146">
        <f>$BK$607</f>
        <v>0</v>
      </c>
      <c r="K607" s="135"/>
      <c r="L607" s="139"/>
      <c r="M607" s="140"/>
      <c r="N607" s="135"/>
      <c r="O607" s="135"/>
      <c r="P607" s="141">
        <f>SUM($P$608:$P$612)</f>
        <v>0</v>
      </c>
      <c r="Q607" s="135"/>
      <c r="R607" s="141">
        <f>SUM($R$608:$R$612)</f>
        <v>0</v>
      </c>
      <c r="S607" s="135"/>
      <c r="T607" s="142">
        <f>SUM($T$608:$T$612)</f>
        <v>0.08325</v>
      </c>
      <c r="AR607" s="143" t="s">
        <v>633</v>
      </c>
      <c r="AT607" s="143" t="s">
        <v>624</v>
      </c>
      <c r="AU607" s="143" t="s">
        <v>575</v>
      </c>
      <c r="AY607" s="143" t="s">
        <v>688</v>
      </c>
      <c r="BK607" s="144">
        <f>SUM($BK$608:$BK$612)</f>
        <v>0</v>
      </c>
    </row>
    <row r="608" spans="2:65" s="6" customFormat="1" ht="15.75" customHeight="1">
      <c r="B608" s="23"/>
      <c r="C608" s="147" t="s">
        <v>23</v>
      </c>
      <c r="D608" s="147" t="s">
        <v>690</v>
      </c>
      <c r="E608" s="148" t="s">
        <v>24</v>
      </c>
      <c r="F608" s="149" t="s">
        <v>25</v>
      </c>
      <c r="G608" s="150" t="s">
        <v>1087</v>
      </c>
      <c r="H608" s="151">
        <v>1</v>
      </c>
      <c r="I608" s="152"/>
      <c r="J608" s="153">
        <f>ROUND($I$608*$H$608,2)</f>
        <v>0</v>
      </c>
      <c r="K608" s="149"/>
      <c r="L608" s="43"/>
      <c r="M608" s="154"/>
      <c r="N608" s="155" t="s">
        <v>596</v>
      </c>
      <c r="O608" s="24"/>
      <c r="P608" s="24"/>
      <c r="Q608" s="156">
        <v>0</v>
      </c>
      <c r="R608" s="156">
        <f>$Q$608*$H$608</f>
        <v>0</v>
      </c>
      <c r="S608" s="156">
        <v>0</v>
      </c>
      <c r="T608" s="157">
        <f>$S$608*$H$608</f>
        <v>0</v>
      </c>
      <c r="AR608" s="89" t="s">
        <v>797</v>
      </c>
      <c r="AT608" s="89" t="s">
        <v>690</v>
      </c>
      <c r="AU608" s="89" t="s">
        <v>633</v>
      </c>
      <c r="AY608" s="6" t="s">
        <v>688</v>
      </c>
      <c r="BE608" s="158">
        <f>IF($N$608="základní",$J$608,0)</f>
        <v>0</v>
      </c>
      <c r="BF608" s="158">
        <f>IF($N$608="snížená",$J$608,0)</f>
        <v>0</v>
      </c>
      <c r="BG608" s="158">
        <f>IF($N$608="zákl. přenesená",$J$608,0)</f>
        <v>0</v>
      </c>
      <c r="BH608" s="158">
        <f>IF($N$608="sníž. přenesená",$J$608,0)</f>
        <v>0</v>
      </c>
      <c r="BI608" s="158">
        <f>IF($N$608="nulová",$J$608,0)</f>
        <v>0</v>
      </c>
      <c r="BJ608" s="89" t="s">
        <v>575</v>
      </c>
      <c r="BK608" s="158">
        <f>ROUND($I$608*$H$608,2)</f>
        <v>0</v>
      </c>
      <c r="BL608" s="89" t="s">
        <v>797</v>
      </c>
      <c r="BM608" s="89" t="s">
        <v>26</v>
      </c>
    </row>
    <row r="609" spans="2:65" s="6" customFormat="1" ht="15.75" customHeight="1">
      <c r="B609" s="23"/>
      <c r="C609" s="150" t="s">
        <v>27</v>
      </c>
      <c r="D609" s="150" t="s">
        <v>690</v>
      </c>
      <c r="E609" s="148" t="s">
        <v>28</v>
      </c>
      <c r="F609" s="149" t="s">
        <v>29</v>
      </c>
      <c r="G609" s="150" t="s">
        <v>1286</v>
      </c>
      <c r="H609" s="151">
        <v>83.25</v>
      </c>
      <c r="I609" s="152"/>
      <c r="J609" s="153">
        <f>ROUND($I$609*$H$609,2)</f>
        <v>0</v>
      </c>
      <c r="K609" s="149" t="s">
        <v>704</v>
      </c>
      <c r="L609" s="43"/>
      <c r="M609" s="154"/>
      <c r="N609" s="155" t="s">
        <v>596</v>
      </c>
      <c r="O609" s="24"/>
      <c r="P609" s="24"/>
      <c r="Q609" s="156">
        <v>0</v>
      </c>
      <c r="R609" s="156">
        <f>$Q$609*$H$609</f>
        <v>0</v>
      </c>
      <c r="S609" s="156">
        <v>0.001</v>
      </c>
      <c r="T609" s="157">
        <f>$S$609*$H$609</f>
        <v>0.08325</v>
      </c>
      <c r="AR609" s="89" t="s">
        <v>797</v>
      </c>
      <c r="AT609" s="89" t="s">
        <v>690</v>
      </c>
      <c r="AU609" s="89" t="s">
        <v>633</v>
      </c>
      <c r="AY609" s="89" t="s">
        <v>688</v>
      </c>
      <c r="BE609" s="158">
        <f>IF($N$609="základní",$J$609,0)</f>
        <v>0</v>
      </c>
      <c r="BF609" s="158">
        <f>IF($N$609="snížená",$J$609,0)</f>
        <v>0</v>
      </c>
      <c r="BG609" s="158">
        <f>IF($N$609="zákl. přenesená",$J$609,0)</f>
        <v>0</v>
      </c>
      <c r="BH609" s="158">
        <f>IF($N$609="sníž. přenesená",$J$609,0)</f>
        <v>0</v>
      </c>
      <c r="BI609" s="158">
        <f>IF($N$609="nulová",$J$609,0)</f>
        <v>0</v>
      </c>
      <c r="BJ609" s="89" t="s">
        <v>575</v>
      </c>
      <c r="BK609" s="158">
        <f>ROUND($I$609*$H$609,2)</f>
        <v>0</v>
      </c>
      <c r="BL609" s="89" t="s">
        <v>797</v>
      </c>
      <c r="BM609" s="89" t="s">
        <v>30</v>
      </c>
    </row>
    <row r="610" spans="2:47" s="6" customFormat="1" ht="16.5" customHeight="1">
      <c r="B610" s="23"/>
      <c r="C610" s="24"/>
      <c r="D610" s="159" t="s">
        <v>697</v>
      </c>
      <c r="E610" s="24"/>
      <c r="F610" s="160" t="s">
        <v>31</v>
      </c>
      <c r="G610" s="24"/>
      <c r="H610" s="24"/>
      <c r="J610" s="24"/>
      <c r="K610" s="24"/>
      <c r="L610" s="43"/>
      <c r="M610" s="56"/>
      <c r="N610" s="24"/>
      <c r="O610" s="24"/>
      <c r="P610" s="24"/>
      <c r="Q610" s="24"/>
      <c r="R610" s="24"/>
      <c r="S610" s="24"/>
      <c r="T610" s="57"/>
      <c r="AT610" s="6" t="s">
        <v>697</v>
      </c>
      <c r="AU610" s="6" t="s">
        <v>633</v>
      </c>
    </row>
    <row r="611" spans="2:51" s="6" customFormat="1" ht="15.75" customHeight="1">
      <c r="B611" s="172"/>
      <c r="C611" s="173"/>
      <c r="D611" s="163" t="s">
        <v>699</v>
      </c>
      <c r="E611" s="174"/>
      <c r="F611" s="175" t="s">
        <v>32</v>
      </c>
      <c r="G611" s="173"/>
      <c r="H611" s="174"/>
      <c r="J611" s="173"/>
      <c r="K611" s="173"/>
      <c r="L611" s="176"/>
      <c r="M611" s="177"/>
      <c r="N611" s="173"/>
      <c r="O611" s="173"/>
      <c r="P611" s="173"/>
      <c r="Q611" s="173"/>
      <c r="R611" s="173"/>
      <c r="S611" s="173"/>
      <c r="T611" s="178"/>
      <c r="AT611" s="179" t="s">
        <v>699</v>
      </c>
      <c r="AU611" s="179" t="s">
        <v>633</v>
      </c>
      <c r="AV611" s="180" t="s">
        <v>575</v>
      </c>
      <c r="AW611" s="180" t="s">
        <v>649</v>
      </c>
      <c r="AX611" s="180" t="s">
        <v>625</v>
      </c>
      <c r="AY611" s="179" t="s">
        <v>688</v>
      </c>
    </row>
    <row r="612" spans="2:51" s="6" customFormat="1" ht="15.75" customHeight="1">
      <c r="B612" s="161"/>
      <c r="C612" s="162"/>
      <c r="D612" s="163" t="s">
        <v>699</v>
      </c>
      <c r="E612" s="164"/>
      <c r="F612" s="165" t="s">
        <v>33</v>
      </c>
      <c r="G612" s="162"/>
      <c r="H612" s="166">
        <v>83.25</v>
      </c>
      <c r="J612" s="162"/>
      <c r="K612" s="162"/>
      <c r="L612" s="167"/>
      <c r="M612" s="168"/>
      <c r="N612" s="162"/>
      <c r="O612" s="162"/>
      <c r="P612" s="162"/>
      <c r="Q612" s="162"/>
      <c r="R612" s="162"/>
      <c r="S612" s="162"/>
      <c r="T612" s="169"/>
      <c r="AT612" s="170" t="s">
        <v>699</v>
      </c>
      <c r="AU612" s="170" t="s">
        <v>633</v>
      </c>
      <c r="AV612" s="171" t="s">
        <v>633</v>
      </c>
      <c r="AW612" s="171" t="s">
        <v>649</v>
      </c>
      <c r="AX612" s="171" t="s">
        <v>625</v>
      </c>
      <c r="AY612" s="170" t="s">
        <v>688</v>
      </c>
    </row>
    <row r="613" spans="2:63" s="133" customFormat="1" ht="30.75" customHeight="1">
      <c r="B613" s="134"/>
      <c r="C613" s="135"/>
      <c r="D613" s="136" t="s">
        <v>624</v>
      </c>
      <c r="E613" s="145" t="s">
        <v>34</v>
      </c>
      <c r="F613" s="145" t="s">
        <v>35</v>
      </c>
      <c r="G613" s="135"/>
      <c r="H613" s="135"/>
      <c r="J613" s="146">
        <f>$BK$613</f>
        <v>0</v>
      </c>
      <c r="K613" s="135"/>
      <c r="L613" s="139"/>
      <c r="M613" s="140"/>
      <c r="N613" s="135"/>
      <c r="O613" s="135"/>
      <c r="P613" s="141">
        <f>SUM($P$614:$P$672)</f>
        <v>0</v>
      </c>
      <c r="Q613" s="135"/>
      <c r="R613" s="141">
        <f>SUM($R$614:$R$672)</f>
        <v>0.058909775069999996</v>
      </c>
      <c r="S613" s="135"/>
      <c r="T613" s="142">
        <f>SUM($T$614:$T$672)</f>
        <v>0</v>
      </c>
      <c r="AR613" s="143" t="s">
        <v>633</v>
      </c>
      <c r="AT613" s="143" t="s">
        <v>624</v>
      </c>
      <c r="AU613" s="143" t="s">
        <v>575</v>
      </c>
      <c r="AY613" s="143" t="s">
        <v>688</v>
      </c>
      <c r="BK613" s="144">
        <f>SUM($BK$614:$BK$672)</f>
        <v>0</v>
      </c>
    </row>
    <row r="614" spans="2:65" s="6" customFormat="1" ht="15.75" customHeight="1">
      <c r="B614" s="23"/>
      <c r="C614" s="147" t="s">
        <v>36</v>
      </c>
      <c r="D614" s="147" t="s">
        <v>690</v>
      </c>
      <c r="E614" s="148" t="s">
        <v>37</v>
      </c>
      <c r="F614" s="149" t="s">
        <v>38</v>
      </c>
      <c r="G614" s="150" t="s">
        <v>693</v>
      </c>
      <c r="H614" s="151">
        <v>1891.099</v>
      </c>
      <c r="I614" s="152"/>
      <c r="J614" s="153">
        <f>ROUND($I$614*$H$614,2)</f>
        <v>0</v>
      </c>
      <c r="K614" s="149" t="s">
        <v>704</v>
      </c>
      <c r="L614" s="43"/>
      <c r="M614" s="154"/>
      <c r="N614" s="155" t="s">
        <v>596</v>
      </c>
      <c r="O614" s="24"/>
      <c r="P614" s="24"/>
      <c r="Q614" s="156">
        <v>5.25E-06</v>
      </c>
      <c r="R614" s="156">
        <f>$Q$614*$H$614</f>
        <v>0.00992826975</v>
      </c>
      <c r="S614" s="156">
        <v>0</v>
      </c>
      <c r="T614" s="157">
        <f>$S$614*$H$614</f>
        <v>0</v>
      </c>
      <c r="AR614" s="89" t="s">
        <v>695</v>
      </c>
      <c r="AT614" s="89" t="s">
        <v>690</v>
      </c>
      <c r="AU614" s="89" t="s">
        <v>633</v>
      </c>
      <c r="AY614" s="6" t="s">
        <v>688</v>
      </c>
      <c r="BE614" s="158">
        <f>IF($N$614="základní",$J$614,0)</f>
        <v>0</v>
      </c>
      <c r="BF614" s="158">
        <f>IF($N$614="snížená",$J$614,0)</f>
        <v>0</v>
      </c>
      <c r="BG614" s="158">
        <f>IF($N$614="zákl. přenesená",$J$614,0)</f>
        <v>0</v>
      </c>
      <c r="BH614" s="158">
        <f>IF($N$614="sníž. přenesená",$J$614,0)</f>
        <v>0</v>
      </c>
      <c r="BI614" s="158">
        <f>IF($N$614="nulová",$J$614,0)</f>
        <v>0</v>
      </c>
      <c r="BJ614" s="89" t="s">
        <v>575</v>
      </c>
      <c r="BK614" s="158">
        <f>ROUND($I$614*$H$614,2)</f>
        <v>0</v>
      </c>
      <c r="BL614" s="89" t="s">
        <v>695</v>
      </c>
      <c r="BM614" s="89" t="s">
        <v>39</v>
      </c>
    </row>
    <row r="615" spans="2:47" s="6" customFormat="1" ht="16.5" customHeight="1">
      <c r="B615" s="23"/>
      <c r="C615" s="24"/>
      <c r="D615" s="159" t="s">
        <v>697</v>
      </c>
      <c r="E615" s="24"/>
      <c r="F615" s="160" t="s">
        <v>40</v>
      </c>
      <c r="G615" s="24"/>
      <c r="H615" s="24"/>
      <c r="J615" s="24"/>
      <c r="K615" s="24"/>
      <c r="L615" s="43"/>
      <c r="M615" s="56"/>
      <c r="N615" s="24"/>
      <c r="O615" s="24"/>
      <c r="P615" s="24"/>
      <c r="Q615" s="24"/>
      <c r="R615" s="24"/>
      <c r="S615" s="24"/>
      <c r="T615" s="57"/>
      <c r="AT615" s="6" t="s">
        <v>697</v>
      </c>
      <c r="AU615" s="6" t="s">
        <v>633</v>
      </c>
    </row>
    <row r="616" spans="2:65" s="6" customFormat="1" ht="15.75" customHeight="1">
      <c r="B616" s="23"/>
      <c r="C616" s="147" t="s">
        <v>41</v>
      </c>
      <c r="D616" s="147" t="s">
        <v>690</v>
      </c>
      <c r="E616" s="148" t="s">
        <v>42</v>
      </c>
      <c r="F616" s="149" t="s">
        <v>43</v>
      </c>
      <c r="G616" s="150" t="s">
        <v>693</v>
      </c>
      <c r="H616" s="151">
        <v>73.516</v>
      </c>
      <c r="I616" s="152"/>
      <c r="J616" s="153">
        <f>ROUND($I$616*$H$616,2)</f>
        <v>0</v>
      </c>
      <c r="K616" s="149" t="s">
        <v>704</v>
      </c>
      <c r="L616" s="43"/>
      <c r="M616" s="154"/>
      <c r="N616" s="155" t="s">
        <v>596</v>
      </c>
      <c r="O616" s="24"/>
      <c r="P616" s="24"/>
      <c r="Q616" s="156">
        <v>3.78E-06</v>
      </c>
      <c r="R616" s="156">
        <f>$Q$616*$H$616</f>
        <v>0.00027789048</v>
      </c>
      <c r="S616" s="156">
        <v>0</v>
      </c>
      <c r="T616" s="157">
        <f>$S$616*$H$616</f>
        <v>0</v>
      </c>
      <c r="AR616" s="89" t="s">
        <v>695</v>
      </c>
      <c r="AT616" s="89" t="s">
        <v>690</v>
      </c>
      <c r="AU616" s="89" t="s">
        <v>633</v>
      </c>
      <c r="AY616" s="6" t="s">
        <v>688</v>
      </c>
      <c r="BE616" s="158">
        <f>IF($N$616="základní",$J$616,0)</f>
        <v>0</v>
      </c>
      <c r="BF616" s="158">
        <f>IF($N$616="snížená",$J$616,0)</f>
        <v>0</v>
      </c>
      <c r="BG616" s="158">
        <f>IF($N$616="zákl. přenesená",$J$616,0)</f>
        <v>0</v>
      </c>
      <c r="BH616" s="158">
        <f>IF($N$616="sníž. přenesená",$J$616,0)</f>
        <v>0</v>
      </c>
      <c r="BI616" s="158">
        <f>IF($N$616="nulová",$J$616,0)</f>
        <v>0</v>
      </c>
      <c r="BJ616" s="89" t="s">
        <v>575</v>
      </c>
      <c r="BK616" s="158">
        <f>ROUND($I$616*$H$616,2)</f>
        <v>0</v>
      </c>
      <c r="BL616" s="89" t="s">
        <v>695</v>
      </c>
      <c r="BM616" s="89" t="s">
        <v>44</v>
      </c>
    </row>
    <row r="617" spans="2:47" s="6" customFormat="1" ht="16.5" customHeight="1">
      <c r="B617" s="23"/>
      <c r="C617" s="24"/>
      <c r="D617" s="159" t="s">
        <v>697</v>
      </c>
      <c r="E617" s="24"/>
      <c r="F617" s="160" t="s">
        <v>45</v>
      </c>
      <c r="G617" s="24"/>
      <c r="H617" s="24"/>
      <c r="J617" s="24"/>
      <c r="K617" s="24"/>
      <c r="L617" s="43"/>
      <c r="M617" s="56"/>
      <c r="N617" s="24"/>
      <c r="O617" s="24"/>
      <c r="P617" s="24"/>
      <c r="Q617" s="24"/>
      <c r="R617" s="24"/>
      <c r="S617" s="24"/>
      <c r="T617" s="57"/>
      <c r="AT617" s="6" t="s">
        <v>697</v>
      </c>
      <c r="AU617" s="6" t="s">
        <v>633</v>
      </c>
    </row>
    <row r="618" spans="2:51" s="6" customFormat="1" ht="15.75" customHeight="1">
      <c r="B618" s="172"/>
      <c r="C618" s="173"/>
      <c r="D618" s="163" t="s">
        <v>699</v>
      </c>
      <c r="E618" s="174"/>
      <c r="F618" s="175" t="s">
        <v>46</v>
      </c>
      <c r="G618" s="173"/>
      <c r="H618" s="174"/>
      <c r="J618" s="173"/>
      <c r="K618" s="173"/>
      <c r="L618" s="176"/>
      <c r="M618" s="177"/>
      <c r="N618" s="173"/>
      <c r="O618" s="173"/>
      <c r="P618" s="173"/>
      <c r="Q618" s="173"/>
      <c r="R618" s="173"/>
      <c r="S618" s="173"/>
      <c r="T618" s="178"/>
      <c r="AT618" s="179" t="s">
        <v>699</v>
      </c>
      <c r="AU618" s="179" t="s">
        <v>633</v>
      </c>
      <c r="AV618" s="180" t="s">
        <v>575</v>
      </c>
      <c r="AW618" s="180" t="s">
        <v>649</v>
      </c>
      <c r="AX618" s="180" t="s">
        <v>625</v>
      </c>
      <c r="AY618" s="179" t="s">
        <v>688</v>
      </c>
    </row>
    <row r="619" spans="2:51" s="6" customFormat="1" ht="15.75" customHeight="1">
      <c r="B619" s="172"/>
      <c r="C619" s="173"/>
      <c r="D619" s="163" t="s">
        <v>699</v>
      </c>
      <c r="E619" s="174"/>
      <c r="F619" s="175" t="s">
        <v>1023</v>
      </c>
      <c r="G619" s="173"/>
      <c r="H619" s="174"/>
      <c r="J619" s="173"/>
      <c r="K619" s="173"/>
      <c r="L619" s="176"/>
      <c r="M619" s="177"/>
      <c r="N619" s="173"/>
      <c r="O619" s="173"/>
      <c r="P619" s="173"/>
      <c r="Q619" s="173"/>
      <c r="R619" s="173"/>
      <c r="S619" s="173"/>
      <c r="T619" s="178"/>
      <c r="AT619" s="179" t="s">
        <v>699</v>
      </c>
      <c r="AU619" s="179" t="s">
        <v>633</v>
      </c>
      <c r="AV619" s="180" t="s">
        <v>575</v>
      </c>
      <c r="AW619" s="180" t="s">
        <v>649</v>
      </c>
      <c r="AX619" s="180" t="s">
        <v>625</v>
      </c>
      <c r="AY619" s="179" t="s">
        <v>688</v>
      </c>
    </row>
    <row r="620" spans="2:51" s="6" customFormat="1" ht="15.75" customHeight="1">
      <c r="B620" s="161"/>
      <c r="C620" s="162"/>
      <c r="D620" s="163" t="s">
        <v>699</v>
      </c>
      <c r="E620" s="164"/>
      <c r="F620" s="165" t="s">
        <v>625</v>
      </c>
      <c r="G620" s="162"/>
      <c r="H620" s="166">
        <v>0</v>
      </c>
      <c r="J620" s="162"/>
      <c r="K620" s="162"/>
      <c r="L620" s="167"/>
      <c r="M620" s="168"/>
      <c r="N620" s="162"/>
      <c r="O620" s="162"/>
      <c r="P620" s="162"/>
      <c r="Q620" s="162"/>
      <c r="R620" s="162"/>
      <c r="S620" s="162"/>
      <c r="T620" s="169"/>
      <c r="AT620" s="170" t="s">
        <v>699</v>
      </c>
      <c r="AU620" s="170" t="s">
        <v>633</v>
      </c>
      <c r="AV620" s="171" t="s">
        <v>633</v>
      </c>
      <c r="AW620" s="171" t="s">
        <v>649</v>
      </c>
      <c r="AX620" s="171" t="s">
        <v>625</v>
      </c>
      <c r="AY620" s="170" t="s">
        <v>688</v>
      </c>
    </row>
    <row r="621" spans="2:51" s="6" customFormat="1" ht="15.75" customHeight="1">
      <c r="B621" s="172"/>
      <c r="C621" s="173"/>
      <c r="D621" s="163" t="s">
        <v>699</v>
      </c>
      <c r="E621" s="174"/>
      <c r="F621" s="175" t="s">
        <v>1025</v>
      </c>
      <c r="G621" s="173"/>
      <c r="H621" s="174"/>
      <c r="J621" s="173"/>
      <c r="K621" s="173"/>
      <c r="L621" s="176"/>
      <c r="M621" s="177"/>
      <c r="N621" s="173"/>
      <c r="O621" s="173"/>
      <c r="P621" s="173"/>
      <c r="Q621" s="173"/>
      <c r="R621" s="173"/>
      <c r="S621" s="173"/>
      <c r="T621" s="178"/>
      <c r="AT621" s="179" t="s">
        <v>699</v>
      </c>
      <c r="AU621" s="179" t="s">
        <v>633</v>
      </c>
      <c r="AV621" s="180" t="s">
        <v>575</v>
      </c>
      <c r="AW621" s="180" t="s">
        <v>649</v>
      </c>
      <c r="AX621" s="180" t="s">
        <v>625</v>
      </c>
      <c r="AY621" s="179" t="s">
        <v>688</v>
      </c>
    </row>
    <row r="622" spans="2:51" s="6" customFormat="1" ht="15.75" customHeight="1">
      <c r="B622" s="161"/>
      <c r="C622" s="162"/>
      <c r="D622" s="163" t="s">
        <v>699</v>
      </c>
      <c r="E622" s="164"/>
      <c r="F622" s="165" t="s">
        <v>47</v>
      </c>
      <c r="G622" s="162"/>
      <c r="H622" s="166">
        <v>21.12</v>
      </c>
      <c r="J622" s="162"/>
      <c r="K622" s="162"/>
      <c r="L622" s="167"/>
      <c r="M622" s="168"/>
      <c r="N622" s="162"/>
      <c r="O622" s="162"/>
      <c r="P622" s="162"/>
      <c r="Q622" s="162"/>
      <c r="R622" s="162"/>
      <c r="S622" s="162"/>
      <c r="T622" s="169"/>
      <c r="AT622" s="170" t="s">
        <v>699</v>
      </c>
      <c r="AU622" s="170" t="s">
        <v>633</v>
      </c>
      <c r="AV622" s="171" t="s">
        <v>633</v>
      </c>
      <c r="AW622" s="171" t="s">
        <v>649</v>
      </c>
      <c r="AX622" s="171" t="s">
        <v>625</v>
      </c>
      <c r="AY622" s="170" t="s">
        <v>688</v>
      </c>
    </row>
    <row r="623" spans="2:51" s="6" customFormat="1" ht="15.75" customHeight="1">
      <c r="B623" s="172"/>
      <c r="C623" s="173"/>
      <c r="D623" s="163" t="s">
        <v>699</v>
      </c>
      <c r="E623" s="174"/>
      <c r="F623" s="175" t="s">
        <v>1027</v>
      </c>
      <c r="G623" s="173"/>
      <c r="H623" s="174"/>
      <c r="J623" s="173"/>
      <c r="K623" s="173"/>
      <c r="L623" s="176"/>
      <c r="M623" s="177"/>
      <c r="N623" s="173"/>
      <c r="O623" s="173"/>
      <c r="P623" s="173"/>
      <c r="Q623" s="173"/>
      <c r="R623" s="173"/>
      <c r="S623" s="173"/>
      <c r="T623" s="178"/>
      <c r="AT623" s="179" t="s">
        <v>699</v>
      </c>
      <c r="AU623" s="179" t="s">
        <v>633</v>
      </c>
      <c r="AV623" s="180" t="s">
        <v>575</v>
      </c>
      <c r="AW623" s="180" t="s">
        <v>649</v>
      </c>
      <c r="AX623" s="180" t="s">
        <v>625</v>
      </c>
      <c r="AY623" s="179" t="s">
        <v>688</v>
      </c>
    </row>
    <row r="624" spans="2:51" s="6" customFormat="1" ht="15.75" customHeight="1">
      <c r="B624" s="161"/>
      <c r="C624" s="162"/>
      <c r="D624" s="163" t="s">
        <v>699</v>
      </c>
      <c r="E624" s="164"/>
      <c r="F624" s="165" t="s">
        <v>48</v>
      </c>
      <c r="G624" s="162"/>
      <c r="H624" s="166">
        <v>22</v>
      </c>
      <c r="J624" s="162"/>
      <c r="K624" s="162"/>
      <c r="L624" s="167"/>
      <c r="M624" s="168"/>
      <c r="N624" s="162"/>
      <c r="O624" s="162"/>
      <c r="P624" s="162"/>
      <c r="Q624" s="162"/>
      <c r="R624" s="162"/>
      <c r="S624" s="162"/>
      <c r="T624" s="169"/>
      <c r="AT624" s="170" t="s">
        <v>699</v>
      </c>
      <c r="AU624" s="170" t="s">
        <v>633</v>
      </c>
      <c r="AV624" s="171" t="s">
        <v>633</v>
      </c>
      <c r="AW624" s="171" t="s">
        <v>649</v>
      </c>
      <c r="AX624" s="171" t="s">
        <v>625</v>
      </c>
      <c r="AY624" s="170" t="s">
        <v>688</v>
      </c>
    </row>
    <row r="625" spans="2:51" s="6" customFormat="1" ht="15.75" customHeight="1">
      <c r="B625" s="172"/>
      <c r="C625" s="173"/>
      <c r="D625" s="163" t="s">
        <v>699</v>
      </c>
      <c r="E625" s="174"/>
      <c r="F625" s="175" t="s">
        <v>1029</v>
      </c>
      <c r="G625" s="173"/>
      <c r="H625" s="174"/>
      <c r="J625" s="173"/>
      <c r="K625" s="173"/>
      <c r="L625" s="176"/>
      <c r="M625" s="177"/>
      <c r="N625" s="173"/>
      <c r="O625" s="173"/>
      <c r="P625" s="173"/>
      <c r="Q625" s="173"/>
      <c r="R625" s="173"/>
      <c r="S625" s="173"/>
      <c r="T625" s="178"/>
      <c r="AT625" s="179" t="s">
        <v>699</v>
      </c>
      <c r="AU625" s="179" t="s">
        <v>633</v>
      </c>
      <c r="AV625" s="180" t="s">
        <v>575</v>
      </c>
      <c r="AW625" s="180" t="s">
        <v>649</v>
      </c>
      <c r="AX625" s="180" t="s">
        <v>625</v>
      </c>
      <c r="AY625" s="179" t="s">
        <v>688</v>
      </c>
    </row>
    <row r="626" spans="2:51" s="6" customFormat="1" ht="15.75" customHeight="1">
      <c r="B626" s="161"/>
      <c r="C626" s="162"/>
      <c r="D626" s="163" t="s">
        <v>699</v>
      </c>
      <c r="E626" s="164"/>
      <c r="F626" s="165" t="s">
        <v>49</v>
      </c>
      <c r="G626" s="162"/>
      <c r="H626" s="166">
        <v>12.48</v>
      </c>
      <c r="J626" s="162"/>
      <c r="K626" s="162"/>
      <c r="L626" s="167"/>
      <c r="M626" s="168"/>
      <c r="N626" s="162"/>
      <c r="O626" s="162"/>
      <c r="P626" s="162"/>
      <c r="Q626" s="162"/>
      <c r="R626" s="162"/>
      <c r="S626" s="162"/>
      <c r="T626" s="169"/>
      <c r="AT626" s="170" t="s">
        <v>699</v>
      </c>
      <c r="AU626" s="170" t="s">
        <v>633</v>
      </c>
      <c r="AV626" s="171" t="s">
        <v>633</v>
      </c>
      <c r="AW626" s="171" t="s">
        <v>649</v>
      </c>
      <c r="AX626" s="171" t="s">
        <v>625</v>
      </c>
      <c r="AY626" s="170" t="s">
        <v>688</v>
      </c>
    </row>
    <row r="627" spans="2:51" s="6" customFormat="1" ht="15.75" customHeight="1">
      <c r="B627" s="172"/>
      <c r="C627" s="173"/>
      <c r="D627" s="163" t="s">
        <v>699</v>
      </c>
      <c r="E627" s="174"/>
      <c r="F627" s="175" t="s">
        <v>1031</v>
      </c>
      <c r="G627" s="173"/>
      <c r="H627" s="174"/>
      <c r="J627" s="173"/>
      <c r="K627" s="173"/>
      <c r="L627" s="176"/>
      <c r="M627" s="177"/>
      <c r="N627" s="173"/>
      <c r="O627" s="173"/>
      <c r="P627" s="173"/>
      <c r="Q627" s="173"/>
      <c r="R627" s="173"/>
      <c r="S627" s="173"/>
      <c r="T627" s="178"/>
      <c r="AT627" s="179" t="s">
        <v>699</v>
      </c>
      <c r="AU627" s="179" t="s">
        <v>633</v>
      </c>
      <c r="AV627" s="180" t="s">
        <v>575</v>
      </c>
      <c r="AW627" s="180" t="s">
        <v>649</v>
      </c>
      <c r="AX627" s="180" t="s">
        <v>625</v>
      </c>
      <c r="AY627" s="179" t="s">
        <v>688</v>
      </c>
    </row>
    <row r="628" spans="2:51" s="6" customFormat="1" ht="15.75" customHeight="1">
      <c r="B628" s="161"/>
      <c r="C628" s="162"/>
      <c r="D628" s="163" t="s">
        <v>699</v>
      </c>
      <c r="E628" s="164"/>
      <c r="F628" s="165" t="s">
        <v>625</v>
      </c>
      <c r="G628" s="162"/>
      <c r="H628" s="166">
        <v>0</v>
      </c>
      <c r="J628" s="162"/>
      <c r="K628" s="162"/>
      <c r="L628" s="167"/>
      <c r="M628" s="168"/>
      <c r="N628" s="162"/>
      <c r="O628" s="162"/>
      <c r="P628" s="162"/>
      <c r="Q628" s="162"/>
      <c r="R628" s="162"/>
      <c r="S628" s="162"/>
      <c r="T628" s="169"/>
      <c r="AT628" s="170" t="s">
        <v>699</v>
      </c>
      <c r="AU628" s="170" t="s">
        <v>633</v>
      </c>
      <c r="AV628" s="171" t="s">
        <v>633</v>
      </c>
      <c r="AW628" s="171" t="s">
        <v>649</v>
      </c>
      <c r="AX628" s="171" t="s">
        <v>625</v>
      </c>
      <c r="AY628" s="170" t="s">
        <v>688</v>
      </c>
    </row>
    <row r="629" spans="2:51" s="6" customFormat="1" ht="15.75" customHeight="1">
      <c r="B629" s="172"/>
      <c r="C629" s="173"/>
      <c r="D629" s="163" t="s">
        <v>699</v>
      </c>
      <c r="E629" s="174"/>
      <c r="F629" s="175" t="s">
        <v>50</v>
      </c>
      <c r="G629" s="173"/>
      <c r="H629" s="174"/>
      <c r="J629" s="173"/>
      <c r="K629" s="173"/>
      <c r="L629" s="176"/>
      <c r="M629" s="177"/>
      <c r="N629" s="173"/>
      <c r="O629" s="173"/>
      <c r="P629" s="173"/>
      <c r="Q629" s="173"/>
      <c r="R629" s="173"/>
      <c r="S629" s="173"/>
      <c r="T629" s="178"/>
      <c r="AT629" s="179" t="s">
        <v>699</v>
      </c>
      <c r="AU629" s="179" t="s">
        <v>633</v>
      </c>
      <c r="AV629" s="180" t="s">
        <v>575</v>
      </c>
      <c r="AW629" s="180" t="s">
        <v>649</v>
      </c>
      <c r="AX629" s="180" t="s">
        <v>625</v>
      </c>
      <c r="AY629" s="179" t="s">
        <v>688</v>
      </c>
    </row>
    <row r="630" spans="2:51" s="6" customFormat="1" ht="15.75" customHeight="1">
      <c r="B630" s="161"/>
      <c r="C630" s="162"/>
      <c r="D630" s="163" t="s">
        <v>699</v>
      </c>
      <c r="E630" s="164"/>
      <c r="F630" s="165" t="s">
        <v>51</v>
      </c>
      <c r="G630" s="162"/>
      <c r="H630" s="166">
        <v>10.416</v>
      </c>
      <c r="J630" s="162"/>
      <c r="K630" s="162"/>
      <c r="L630" s="167"/>
      <c r="M630" s="168"/>
      <c r="N630" s="162"/>
      <c r="O630" s="162"/>
      <c r="P630" s="162"/>
      <c r="Q630" s="162"/>
      <c r="R630" s="162"/>
      <c r="S630" s="162"/>
      <c r="T630" s="169"/>
      <c r="AT630" s="170" t="s">
        <v>699</v>
      </c>
      <c r="AU630" s="170" t="s">
        <v>633</v>
      </c>
      <c r="AV630" s="171" t="s">
        <v>633</v>
      </c>
      <c r="AW630" s="171" t="s">
        <v>649</v>
      </c>
      <c r="AX630" s="171" t="s">
        <v>625</v>
      </c>
      <c r="AY630" s="170" t="s">
        <v>688</v>
      </c>
    </row>
    <row r="631" spans="2:51" s="6" customFormat="1" ht="15.75" customHeight="1">
      <c r="B631" s="172"/>
      <c r="C631" s="173"/>
      <c r="D631" s="163" t="s">
        <v>699</v>
      </c>
      <c r="E631" s="174"/>
      <c r="F631" s="175" t="s">
        <v>52</v>
      </c>
      <c r="G631" s="173"/>
      <c r="H631" s="174"/>
      <c r="J631" s="173"/>
      <c r="K631" s="173"/>
      <c r="L631" s="176"/>
      <c r="M631" s="177"/>
      <c r="N631" s="173"/>
      <c r="O631" s="173"/>
      <c r="P631" s="173"/>
      <c r="Q631" s="173"/>
      <c r="R631" s="173"/>
      <c r="S631" s="173"/>
      <c r="T631" s="178"/>
      <c r="AT631" s="179" t="s">
        <v>699</v>
      </c>
      <c r="AU631" s="179" t="s">
        <v>633</v>
      </c>
      <c r="AV631" s="180" t="s">
        <v>575</v>
      </c>
      <c r="AW631" s="180" t="s">
        <v>649</v>
      </c>
      <c r="AX631" s="180" t="s">
        <v>625</v>
      </c>
      <c r="AY631" s="179" t="s">
        <v>688</v>
      </c>
    </row>
    <row r="632" spans="2:51" s="6" customFormat="1" ht="15.75" customHeight="1">
      <c r="B632" s="161"/>
      <c r="C632" s="162"/>
      <c r="D632" s="163" t="s">
        <v>699</v>
      </c>
      <c r="E632" s="164"/>
      <c r="F632" s="165" t="s">
        <v>53</v>
      </c>
      <c r="G632" s="162"/>
      <c r="H632" s="166">
        <v>2.5</v>
      </c>
      <c r="J632" s="162"/>
      <c r="K632" s="162"/>
      <c r="L632" s="167"/>
      <c r="M632" s="168"/>
      <c r="N632" s="162"/>
      <c r="O632" s="162"/>
      <c r="P632" s="162"/>
      <c r="Q632" s="162"/>
      <c r="R632" s="162"/>
      <c r="S632" s="162"/>
      <c r="T632" s="169"/>
      <c r="AT632" s="170" t="s">
        <v>699</v>
      </c>
      <c r="AU632" s="170" t="s">
        <v>633</v>
      </c>
      <c r="AV632" s="171" t="s">
        <v>633</v>
      </c>
      <c r="AW632" s="171" t="s">
        <v>649</v>
      </c>
      <c r="AX632" s="171" t="s">
        <v>625</v>
      </c>
      <c r="AY632" s="170" t="s">
        <v>688</v>
      </c>
    </row>
    <row r="633" spans="2:51" s="6" customFormat="1" ht="15.75" customHeight="1">
      <c r="B633" s="172"/>
      <c r="C633" s="173"/>
      <c r="D633" s="163" t="s">
        <v>699</v>
      </c>
      <c r="E633" s="174"/>
      <c r="F633" s="175" t="s">
        <v>54</v>
      </c>
      <c r="G633" s="173"/>
      <c r="H633" s="174"/>
      <c r="J633" s="173"/>
      <c r="K633" s="173"/>
      <c r="L633" s="176"/>
      <c r="M633" s="177"/>
      <c r="N633" s="173"/>
      <c r="O633" s="173"/>
      <c r="P633" s="173"/>
      <c r="Q633" s="173"/>
      <c r="R633" s="173"/>
      <c r="S633" s="173"/>
      <c r="T633" s="178"/>
      <c r="AT633" s="179" t="s">
        <v>699</v>
      </c>
      <c r="AU633" s="179" t="s">
        <v>633</v>
      </c>
      <c r="AV633" s="180" t="s">
        <v>575</v>
      </c>
      <c r="AW633" s="180" t="s">
        <v>649</v>
      </c>
      <c r="AX633" s="180" t="s">
        <v>625</v>
      </c>
      <c r="AY633" s="179" t="s">
        <v>688</v>
      </c>
    </row>
    <row r="634" spans="2:51" s="6" customFormat="1" ht="15.75" customHeight="1">
      <c r="B634" s="161"/>
      <c r="C634" s="162"/>
      <c r="D634" s="163" t="s">
        <v>699</v>
      </c>
      <c r="E634" s="164"/>
      <c r="F634" s="165" t="s">
        <v>723</v>
      </c>
      <c r="G634" s="162"/>
      <c r="H634" s="166">
        <v>5</v>
      </c>
      <c r="J634" s="162"/>
      <c r="K634" s="162"/>
      <c r="L634" s="167"/>
      <c r="M634" s="168"/>
      <c r="N634" s="162"/>
      <c r="O634" s="162"/>
      <c r="P634" s="162"/>
      <c r="Q634" s="162"/>
      <c r="R634" s="162"/>
      <c r="S634" s="162"/>
      <c r="T634" s="169"/>
      <c r="AT634" s="170" t="s">
        <v>699</v>
      </c>
      <c r="AU634" s="170" t="s">
        <v>633</v>
      </c>
      <c r="AV634" s="171" t="s">
        <v>633</v>
      </c>
      <c r="AW634" s="171" t="s">
        <v>649</v>
      </c>
      <c r="AX634" s="171" t="s">
        <v>625</v>
      </c>
      <c r="AY634" s="170" t="s">
        <v>688</v>
      </c>
    </row>
    <row r="635" spans="2:65" s="6" customFormat="1" ht="15.75" customHeight="1">
      <c r="B635" s="23"/>
      <c r="C635" s="147" t="s">
        <v>55</v>
      </c>
      <c r="D635" s="147" t="s">
        <v>690</v>
      </c>
      <c r="E635" s="148" t="s">
        <v>56</v>
      </c>
      <c r="F635" s="149" t="s">
        <v>57</v>
      </c>
      <c r="G635" s="150" t="s">
        <v>693</v>
      </c>
      <c r="H635" s="151">
        <v>73.516</v>
      </c>
      <c r="I635" s="152"/>
      <c r="J635" s="153">
        <f>ROUND($I$635*$H$635,2)</f>
        <v>0</v>
      </c>
      <c r="K635" s="149" t="s">
        <v>704</v>
      </c>
      <c r="L635" s="43"/>
      <c r="M635" s="154"/>
      <c r="N635" s="155" t="s">
        <v>596</v>
      </c>
      <c r="O635" s="24"/>
      <c r="P635" s="24"/>
      <c r="Q635" s="156">
        <v>0</v>
      </c>
      <c r="R635" s="156">
        <f>$Q$635*$H$635</f>
        <v>0</v>
      </c>
      <c r="S635" s="156">
        <v>0</v>
      </c>
      <c r="T635" s="157">
        <f>$S$635*$H$635</f>
        <v>0</v>
      </c>
      <c r="AR635" s="89" t="s">
        <v>797</v>
      </c>
      <c r="AT635" s="89" t="s">
        <v>690</v>
      </c>
      <c r="AU635" s="89" t="s">
        <v>633</v>
      </c>
      <c r="AY635" s="6" t="s">
        <v>688</v>
      </c>
      <c r="BE635" s="158">
        <f>IF($N$635="základní",$J$635,0)</f>
        <v>0</v>
      </c>
      <c r="BF635" s="158">
        <f>IF($N$635="snížená",$J$635,0)</f>
        <v>0</v>
      </c>
      <c r="BG635" s="158">
        <f>IF($N$635="zákl. přenesená",$J$635,0)</f>
        <v>0</v>
      </c>
      <c r="BH635" s="158">
        <f>IF($N$635="sníž. přenesená",$J$635,0)</f>
        <v>0</v>
      </c>
      <c r="BI635" s="158">
        <f>IF($N$635="nulová",$J$635,0)</f>
        <v>0</v>
      </c>
      <c r="BJ635" s="89" t="s">
        <v>575</v>
      </c>
      <c r="BK635" s="158">
        <f>ROUND($I$635*$H$635,2)</f>
        <v>0</v>
      </c>
      <c r="BL635" s="89" t="s">
        <v>797</v>
      </c>
      <c r="BM635" s="89" t="s">
        <v>58</v>
      </c>
    </row>
    <row r="636" spans="2:47" s="6" customFormat="1" ht="16.5" customHeight="1">
      <c r="B636" s="23"/>
      <c r="C636" s="24"/>
      <c r="D636" s="159" t="s">
        <v>697</v>
      </c>
      <c r="E636" s="24"/>
      <c r="F636" s="160" t="s">
        <v>59</v>
      </c>
      <c r="G636" s="24"/>
      <c r="H636" s="24"/>
      <c r="J636" s="24"/>
      <c r="K636" s="24"/>
      <c r="L636" s="43"/>
      <c r="M636" s="56"/>
      <c r="N636" s="24"/>
      <c r="O636" s="24"/>
      <c r="P636" s="24"/>
      <c r="Q636" s="24"/>
      <c r="R636" s="24"/>
      <c r="S636" s="24"/>
      <c r="T636" s="57"/>
      <c r="AT636" s="6" t="s">
        <v>697</v>
      </c>
      <c r="AU636" s="6" t="s">
        <v>633</v>
      </c>
    </row>
    <row r="637" spans="2:51" s="6" customFormat="1" ht="15.75" customHeight="1">
      <c r="B637" s="172"/>
      <c r="C637" s="173"/>
      <c r="D637" s="163" t="s">
        <v>699</v>
      </c>
      <c r="E637" s="174"/>
      <c r="F637" s="175" t="s">
        <v>46</v>
      </c>
      <c r="G637" s="173"/>
      <c r="H637" s="174"/>
      <c r="J637" s="173"/>
      <c r="K637" s="173"/>
      <c r="L637" s="176"/>
      <c r="M637" s="177"/>
      <c r="N637" s="173"/>
      <c r="O637" s="173"/>
      <c r="P637" s="173"/>
      <c r="Q637" s="173"/>
      <c r="R637" s="173"/>
      <c r="S637" s="173"/>
      <c r="T637" s="178"/>
      <c r="AT637" s="179" t="s">
        <v>699</v>
      </c>
      <c r="AU637" s="179" t="s">
        <v>633</v>
      </c>
      <c r="AV637" s="180" t="s">
        <v>575</v>
      </c>
      <c r="AW637" s="180" t="s">
        <v>649</v>
      </c>
      <c r="AX637" s="180" t="s">
        <v>625</v>
      </c>
      <c r="AY637" s="179" t="s">
        <v>688</v>
      </c>
    </row>
    <row r="638" spans="2:51" s="6" customFormat="1" ht="15.75" customHeight="1">
      <c r="B638" s="172"/>
      <c r="C638" s="173"/>
      <c r="D638" s="163" t="s">
        <v>699</v>
      </c>
      <c r="E638" s="174"/>
      <c r="F638" s="175" t="s">
        <v>1023</v>
      </c>
      <c r="G638" s="173"/>
      <c r="H638" s="174"/>
      <c r="J638" s="173"/>
      <c r="K638" s="173"/>
      <c r="L638" s="176"/>
      <c r="M638" s="177"/>
      <c r="N638" s="173"/>
      <c r="O638" s="173"/>
      <c r="P638" s="173"/>
      <c r="Q638" s="173"/>
      <c r="R638" s="173"/>
      <c r="S638" s="173"/>
      <c r="T638" s="178"/>
      <c r="AT638" s="179" t="s">
        <v>699</v>
      </c>
      <c r="AU638" s="179" t="s">
        <v>633</v>
      </c>
      <c r="AV638" s="180" t="s">
        <v>575</v>
      </c>
      <c r="AW638" s="180" t="s">
        <v>649</v>
      </c>
      <c r="AX638" s="180" t="s">
        <v>625</v>
      </c>
      <c r="AY638" s="179" t="s">
        <v>688</v>
      </c>
    </row>
    <row r="639" spans="2:51" s="6" customFormat="1" ht="15.75" customHeight="1">
      <c r="B639" s="161"/>
      <c r="C639" s="162"/>
      <c r="D639" s="163" t="s">
        <v>699</v>
      </c>
      <c r="E639" s="164"/>
      <c r="F639" s="165" t="s">
        <v>625</v>
      </c>
      <c r="G639" s="162"/>
      <c r="H639" s="166">
        <v>0</v>
      </c>
      <c r="J639" s="162"/>
      <c r="K639" s="162"/>
      <c r="L639" s="167"/>
      <c r="M639" s="168"/>
      <c r="N639" s="162"/>
      <c r="O639" s="162"/>
      <c r="P639" s="162"/>
      <c r="Q639" s="162"/>
      <c r="R639" s="162"/>
      <c r="S639" s="162"/>
      <c r="T639" s="169"/>
      <c r="AT639" s="170" t="s">
        <v>699</v>
      </c>
      <c r="AU639" s="170" t="s">
        <v>633</v>
      </c>
      <c r="AV639" s="171" t="s">
        <v>633</v>
      </c>
      <c r="AW639" s="171" t="s">
        <v>649</v>
      </c>
      <c r="AX639" s="171" t="s">
        <v>625</v>
      </c>
      <c r="AY639" s="170" t="s">
        <v>688</v>
      </c>
    </row>
    <row r="640" spans="2:51" s="6" customFormat="1" ht="15.75" customHeight="1">
      <c r="B640" s="172"/>
      <c r="C640" s="173"/>
      <c r="D640" s="163" t="s">
        <v>699</v>
      </c>
      <c r="E640" s="174"/>
      <c r="F640" s="175" t="s">
        <v>1025</v>
      </c>
      <c r="G640" s="173"/>
      <c r="H640" s="174"/>
      <c r="J640" s="173"/>
      <c r="K640" s="173"/>
      <c r="L640" s="176"/>
      <c r="M640" s="177"/>
      <c r="N640" s="173"/>
      <c r="O640" s="173"/>
      <c r="P640" s="173"/>
      <c r="Q640" s="173"/>
      <c r="R640" s="173"/>
      <c r="S640" s="173"/>
      <c r="T640" s="178"/>
      <c r="AT640" s="179" t="s">
        <v>699</v>
      </c>
      <c r="AU640" s="179" t="s">
        <v>633</v>
      </c>
      <c r="AV640" s="180" t="s">
        <v>575</v>
      </c>
      <c r="AW640" s="180" t="s">
        <v>649</v>
      </c>
      <c r="AX640" s="180" t="s">
        <v>625</v>
      </c>
      <c r="AY640" s="179" t="s">
        <v>688</v>
      </c>
    </row>
    <row r="641" spans="2:51" s="6" customFormat="1" ht="15.75" customHeight="1">
      <c r="B641" s="161"/>
      <c r="C641" s="162"/>
      <c r="D641" s="163" t="s">
        <v>699</v>
      </c>
      <c r="E641" s="164"/>
      <c r="F641" s="165" t="s">
        <v>47</v>
      </c>
      <c r="G641" s="162"/>
      <c r="H641" s="166">
        <v>21.12</v>
      </c>
      <c r="J641" s="162"/>
      <c r="K641" s="162"/>
      <c r="L641" s="167"/>
      <c r="M641" s="168"/>
      <c r="N641" s="162"/>
      <c r="O641" s="162"/>
      <c r="P641" s="162"/>
      <c r="Q641" s="162"/>
      <c r="R641" s="162"/>
      <c r="S641" s="162"/>
      <c r="T641" s="169"/>
      <c r="AT641" s="170" t="s">
        <v>699</v>
      </c>
      <c r="AU641" s="170" t="s">
        <v>633</v>
      </c>
      <c r="AV641" s="171" t="s">
        <v>633</v>
      </c>
      <c r="AW641" s="171" t="s">
        <v>649</v>
      </c>
      <c r="AX641" s="171" t="s">
        <v>625</v>
      </c>
      <c r="AY641" s="170" t="s">
        <v>688</v>
      </c>
    </row>
    <row r="642" spans="2:51" s="6" customFormat="1" ht="15.75" customHeight="1">
      <c r="B642" s="172"/>
      <c r="C642" s="173"/>
      <c r="D642" s="163" t="s">
        <v>699</v>
      </c>
      <c r="E642" s="174"/>
      <c r="F642" s="175" t="s">
        <v>1027</v>
      </c>
      <c r="G642" s="173"/>
      <c r="H642" s="174"/>
      <c r="J642" s="173"/>
      <c r="K642" s="173"/>
      <c r="L642" s="176"/>
      <c r="M642" s="177"/>
      <c r="N642" s="173"/>
      <c r="O642" s="173"/>
      <c r="P642" s="173"/>
      <c r="Q642" s="173"/>
      <c r="R642" s="173"/>
      <c r="S642" s="173"/>
      <c r="T642" s="178"/>
      <c r="AT642" s="179" t="s">
        <v>699</v>
      </c>
      <c r="AU642" s="179" t="s">
        <v>633</v>
      </c>
      <c r="AV642" s="180" t="s">
        <v>575</v>
      </c>
      <c r="AW642" s="180" t="s">
        <v>649</v>
      </c>
      <c r="AX642" s="180" t="s">
        <v>625</v>
      </c>
      <c r="AY642" s="179" t="s">
        <v>688</v>
      </c>
    </row>
    <row r="643" spans="2:51" s="6" customFormat="1" ht="15.75" customHeight="1">
      <c r="B643" s="161"/>
      <c r="C643" s="162"/>
      <c r="D643" s="163" t="s">
        <v>699</v>
      </c>
      <c r="E643" s="164"/>
      <c r="F643" s="165" t="s">
        <v>48</v>
      </c>
      <c r="G643" s="162"/>
      <c r="H643" s="166">
        <v>22</v>
      </c>
      <c r="J643" s="162"/>
      <c r="K643" s="162"/>
      <c r="L643" s="167"/>
      <c r="M643" s="168"/>
      <c r="N643" s="162"/>
      <c r="O643" s="162"/>
      <c r="P643" s="162"/>
      <c r="Q643" s="162"/>
      <c r="R643" s="162"/>
      <c r="S643" s="162"/>
      <c r="T643" s="169"/>
      <c r="AT643" s="170" t="s">
        <v>699</v>
      </c>
      <c r="AU643" s="170" t="s">
        <v>633</v>
      </c>
      <c r="AV643" s="171" t="s">
        <v>633</v>
      </c>
      <c r="AW643" s="171" t="s">
        <v>649</v>
      </c>
      <c r="AX643" s="171" t="s">
        <v>625</v>
      </c>
      <c r="AY643" s="170" t="s">
        <v>688</v>
      </c>
    </row>
    <row r="644" spans="2:51" s="6" customFormat="1" ht="15.75" customHeight="1">
      <c r="B644" s="172"/>
      <c r="C644" s="173"/>
      <c r="D644" s="163" t="s">
        <v>699</v>
      </c>
      <c r="E644" s="174"/>
      <c r="F644" s="175" t="s">
        <v>1029</v>
      </c>
      <c r="G644" s="173"/>
      <c r="H644" s="174"/>
      <c r="J644" s="173"/>
      <c r="K644" s="173"/>
      <c r="L644" s="176"/>
      <c r="M644" s="177"/>
      <c r="N644" s="173"/>
      <c r="O644" s="173"/>
      <c r="P644" s="173"/>
      <c r="Q644" s="173"/>
      <c r="R644" s="173"/>
      <c r="S644" s="173"/>
      <c r="T644" s="178"/>
      <c r="AT644" s="179" t="s">
        <v>699</v>
      </c>
      <c r="AU644" s="179" t="s">
        <v>633</v>
      </c>
      <c r="AV644" s="180" t="s">
        <v>575</v>
      </c>
      <c r="AW644" s="180" t="s">
        <v>649</v>
      </c>
      <c r="AX644" s="180" t="s">
        <v>625</v>
      </c>
      <c r="AY644" s="179" t="s">
        <v>688</v>
      </c>
    </row>
    <row r="645" spans="2:51" s="6" customFormat="1" ht="15.75" customHeight="1">
      <c r="B645" s="161"/>
      <c r="C645" s="162"/>
      <c r="D645" s="163" t="s">
        <v>699</v>
      </c>
      <c r="E645" s="164"/>
      <c r="F645" s="165" t="s">
        <v>49</v>
      </c>
      <c r="G645" s="162"/>
      <c r="H645" s="166">
        <v>12.48</v>
      </c>
      <c r="J645" s="162"/>
      <c r="K645" s="162"/>
      <c r="L645" s="167"/>
      <c r="M645" s="168"/>
      <c r="N645" s="162"/>
      <c r="O645" s="162"/>
      <c r="P645" s="162"/>
      <c r="Q645" s="162"/>
      <c r="R645" s="162"/>
      <c r="S645" s="162"/>
      <c r="T645" s="169"/>
      <c r="AT645" s="170" t="s">
        <v>699</v>
      </c>
      <c r="AU645" s="170" t="s">
        <v>633</v>
      </c>
      <c r="AV645" s="171" t="s">
        <v>633</v>
      </c>
      <c r="AW645" s="171" t="s">
        <v>649</v>
      </c>
      <c r="AX645" s="171" t="s">
        <v>625</v>
      </c>
      <c r="AY645" s="170" t="s">
        <v>688</v>
      </c>
    </row>
    <row r="646" spans="2:51" s="6" customFormat="1" ht="15.75" customHeight="1">
      <c r="B646" s="172"/>
      <c r="C646" s="173"/>
      <c r="D646" s="163" t="s">
        <v>699</v>
      </c>
      <c r="E646" s="174"/>
      <c r="F646" s="175" t="s">
        <v>1031</v>
      </c>
      <c r="G646" s="173"/>
      <c r="H646" s="174"/>
      <c r="J646" s="173"/>
      <c r="K646" s="173"/>
      <c r="L646" s="176"/>
      <c r="M646" s="177"/>
      <c r="N646" s="173"/>
      <c r="O646" s="173"/>
      <c r="P646" s="173"/>
      <c r="Q646" s="173"/>
      <c r="R646" s="173"/>
      <c r="S646" s="173"/>
      <c r="T646" s="178"/>
      <c r="AT646" s="179" t="s">
        <v>699</v>
      </c>
      <c r="AU646" s="179" t="s">
        <v>633</v>
      </c>
      <c r="AV646" s="180" t="s">
        <v>575</v>
      </c>
      <c r="AW646" s="180" t="s">
        <v>649</v>
      </c>
      <c r="AX646" s="180" t="s">
        <v>625</v>
      </c>
      <c r="AY646" s="179" t="s">
        <v>688</v>
      </c>
    </row>
    <row r="647" spans="2:51" s="6" customFormat="1" ht="15.75" customHeight="1">
      <c r="B647" s="161"/>
      <c r="C647" s="162"/>
      <c r="D647" s="163" t="s">
        <v>699</v>
      </c>
      <c r="E647" s="164"/>
      <c r="F647" s="165" t="s">
        <v>625</v>
      </c>
      <c r="G647" s="162"/>
      <c r="H647" s="166">
        <v>0</v>
      </c>
      <c r="J647" s="162"/>
      <c r="K647" s="162"/>
      <c r="L647" s="167"/>
      <c r="M647" s="168"/>
      <c r="N647" s="162"/>
      <c r="O647" s="162"/>
      <c r="P647" s="162"/>
      <c r="Q647" s="162"/>
      <c r="R647" s="162"/>
      <c r="S647" s="162"/>
      <c r="T647" s="169"/>
      <c r="AT647" s="170" t="s">
        <v>699</v>
      </c>
      <c r="AU647" s="170" t="s">
        <v>633</v>
      </c>
      <c r="AV647" s="171" t="s">
        <v>633</v>
      </c>
      <c r="AW647" s="171" t="s">
        <v>649</v>
      </c>
      <c r="AX647" s="171" t="s">
        <v>625</v>
      </c>
      <c r="AY647" s="170" t="s">
        <v>688</v>
      </c>
    </row>
    <row r="648" spans="2:51" s="6" customFormat="1" ht="15.75" customHeight="1">
      <c r="B648" s="172"/>
      <c r="C648" s="173"/>
      <c r="D648" s="163" t="s">
        <v>699</v>
      </c>
      <c r="E648" s="174"/>
      <c r="F648" s="175" t="s">
        <v>50</v>
      </c>
      <c r="G648" s="173"/>
      <c r="H648" s="174"/>
      <c r="J648" s="173"/>
      <c r="K648" s="173"/>
      <c r="L648" s="176"/>
      <c r="M648" s="177"/>
      <c r="N648" s="173"/>
      <c r="O648" s="173"/>
      <c r="P648" s="173"/>
      <c r="Q648" s="173"/>
      <c r="R648" s="173"/>
      <c r="S648" s="173"/>
      <c r="T648" s="178"/>
      <c r="AT648" s="179" t="s">
        <v>699</v>
      </c>
      <c r="AU648" s="179" t="s">
        <v>633</v>
      </c>
      <c r="AV648" s="180" t="s">
        <v>575</v>
      </c>
      <c r="AW648" s="180" t="s">
        <v>649</v>
      </c>
      <c r="AX648" s="180" t="s">
        <v>625</v>
      </c>
      <c r="AY648" s="179" t="s">
        <v>688</v>
      </c>
    </row>
    <row r="649" spans="2:51" s="6" customFormat="1" ht="15.75" customHeight="1">
      <c r="B649" s="161"/>
      <c r="C649" s="162"/>
      <c r="D649" s="163" t="s">
        <v>699</v>
      </c>
      <c r="E649" s="164"/>
      <c r="F649" s="165" t="s">
        <v>51</v>
      </c>
      <c r="G649" s="162"/>
      <c r="H649" s="166">
        <v>10.416</v>
      </c>
      <c r="J649" s="162"/>
      <c r="K649" s="162"/>
      <c r="L649" s="167"/>
      <c r="M649" s="168"/>
      <c r="N649" s="162"/>
      <c r="O649" s="162"/>
      <c r="P649" s="162"/>
      <c r="Q649" s="162"/>
      <c r="R649" s="162"/>
      <c r="S649" s="162"/>
      <c r="T649" s="169"/>
      <c r="AT649" s="170" t="s">
        <v>699</v>
      </c>
      <c r="AU649" s="170" t="s">
        <v>633</v>
      </c>
      <c r="AV649" s="171" t="s">
        <v>633</v>
      </c>
      <c r="AW649" s="171" t="s">
        <v>649</v>
      </c>
      <c r="AX649" s="171" t="s">
        <v>625</v>
      </c>
      <c r="AY649" s="170" t="s">
        <v>688</v>
      </c>
    </row>
    <row r="650" spans="2:51" s="6" customFormat="1" ht="15.75" customHeight="1">
      <c r="B650" s="172"/>
      <c r="C650" s="173"/>
      <c r="D650" s="163" t="s">
        <v>699</v>
      </c>
      <c r="E650" s="174"/>
      <c r="F650" s="175" t="s">
        <v>52</v>
      </c>
      <c r="G650" s="173"/>
      <c r="H650" s="174"/>
      <c r="J650" s="173"/>
      <c r="K650" s="173"/>
      <c r="L650" s="176"/>
      <c r="M650" s="177"/>
      <c r="N650" s="173"/>
      <c r="O650" s="173"/>
      <c r="P650" s="173"/>
      <c r="Q650" s="173"/>
      <c r="R650" s="173"/>
      <c r="S650" s="173"/>
      <c r="T650" s="178"/>
      <c r="AT650" s="179" t="s">
        <v>699</v>
      </c>
      <c r="AU650" s="179" t="s">
        <v>633</v>
      </c>
      <c r="AV650" s="180" t="s">
        <v>575</v>
      </c>
      <c r="AW650" s="180" t="s">
        <v>649</v>
      </c>
      <c r="AX650" s="180" t="s">
        <v>625</v>
      </c>
      <c r="AY650" s="179" t="s">
        <v>688</v>
      </c>
    </row>
    <row r="651" spans="2:51" s="6" customFormat="1" ht="15.75" customHeight="1">
      <c r="B651" s="161"/>
      <c r="C651" s="162"/>
      <c r="D651" s="163" t="s">
        <v>699</v>
      </c>
      <c r="E651" s="164"/>
      <c r="F651" s="165" t="s">
        <v>53</v>
      </c>
      <c r="G651" s="162"/>
      <c r="H651" s="166">
        <v>2.5</v>
      </c>
      <c r="J651" s="162"/>
      <c r="K651" s="162"/>
      <c r="L651" s="167"/>
      <c r="M651" s="168"/>
      <c r="N651" s="162"/>
      <c r="O651" s="162"/>
      <c r="P651" s="162"/>
      <c r="Q651" s="162"/>
      <c r="R651" s="162"/>
      <c r="S651" s="162"/>
      <c r="T651" s="169"/>
      <c r="AT651" s="170" t="s">
        <v>699</v>
      </c>
      <c r="AU651" s="170" t="s">
        <v>633</v>
      </c>
      <c r="AV651" s="171" t="s">
        <v>633</v>
      </c>
      <c r="AW651" s="171" t="s">
        <v>649</v>
      </c>
      <c r="AX651" s="171" t="s">
        <v>625</v>
      </c>
      <c r="AY651" s="170" t="s">
        <v>688</v>
      </c>
    </row>
    <row r="652" spans="2:51" s="6" customFormat="1" ht="15.75" customHeight="1">
      <c r="B652" s="172"/>
      <c r="C652" s="173"/>
      <c r="D652" s="163" t="s">
        <v>699</v>
      </c>
      <c r="E652" s="174"/>
      <c r="F652" s="175" t="s">
        <v>54</v>
      </c>
      <c r="G652" s="173"/>
      <c r="H652" s="174"/>
      <c r="J652" s="173"/>
      <c r="K652" s="173"/>
      <c r="L652" s="176"/>
      <c r="M652" s="177"/>
      <c r="N652" s="173"/>
      <c r="O652" s="173"/>
      <c r="P652" s="173"/>
      <c r="Q652" s="173"/>
      <c r="R652" s="173"/>
      <c r="S652" s="173"/>
      <c r="T652" s="178"/>
      <c r="AT652" s="179" t="s">
        <v>699</v>
      </c>
      <c r="AU652" s="179" t="s">
        <v>633</v>
      </c>
      <c r="AV652" s="180" t="s">
        <v>575</v>
      </c>
      <c r="AW652" s="180" t="s">
        <v>649</v>
      </c>
      <c r="AX652" s="180" t="s">
        <v>625</v>
      </c>
      <c r="AY652" s="179" t="s">
        <v>688</v>
      </c>
    </row>
    <row r="653" spans="2:51" s="6" customFormat="1" ht="15.75" customHeight="1">
      <c r="B653" s="161"/>
      <c r="C653" s="162"/>
      <c r="D653" s="163" t="s">
        <v>699</v>
      </c>
      <c r="E653" s="164"/>
      <c r="F653" s="165" t="s">
        <v>723</v>
      </c>
      <c r="G653" s="162"/>
      <c r="H653" s="166">
        <v>5</v>
      </c>
      <c r="J653" s="162"/>
      <c r="K653" s="162"/>
      <c r="L653" s="167"/>
      <c r="M653" s="168"/>
      <c r="N653" s="162"/>
      <c r="O653" s="162"/>
      <c r="P653" s="162"/>
      <c r="Q653" s="162"/>
      <c r="R653" s="162"/>
      <c r="S653" s="162"/>
      <c r="T653" s="169"/>
      <c r="AT653" s="170" t="s">
        <v>699</v>
      </c>
      <c r="AU653" s="170" t="s">
        <v>633</v>
      </c>
      <c r="AV653" s="171" t="s">
        <v>633</v>
      </c>
      <c r="AW653" s="171" t="s">
        <v>649</v>
      </c>
      <c r="AX653" s="171" t="s">
        <v>625</v>
      </c>
      <c r="AY653" s="170" t="s">
        <v>688</v>
      </c>
    </row>
    <row r="654" spans="2:65" s="6" customFormat="1" ht="15.75" customHeight="1">
      <c r="B654" s="23"/>
      <c r="C654" s="147" t="s">
        <v>60</v>
      </c>
      <c r="D654" s="147" t="s">
        <v>690</v>
      </c>
      <c r="E654" s="148" t="s">
        <v>61</v>
      </c>
      <c r="F654" s="149" t="s">
        <v>62</v>
      </c>
      <c r="G654" s="150" t="s">
        <v>693</v>
      </c>
      <c r="H654" s="151">
        <v>73.516</v>
      </c>
      <c r="I654" s="152"/>
      <c r="J654" s="153">
        <f>ROUND($I$654*$H$654,2)</f>
        <v>0</v>
      </c>
      <c r="K654" s="149" t="s">
        <v>704</v>
      </c>
      <c r="L654" s="43"/>
      <c r="M654" s="154"/>
      <c r="N654" s="155" t="s">
        <v>596</v>
      </c>
      <c r="O654" s="24"/>
      <c r="P654" s="24"/>
      <c r="Q654" s="156">
        <v>0.00066249</v>
      </c>
      <c r="R654" s="156">
        <f>$Q$654*$H$654</f>
        <v>0.04870361484</v>
      </c>
      <c r="S654" s="156">
        <v>0</v>
      </c>
      <c r="T654" s="157">
        <f>$S$654*$H$654</f>
        <v>0</v>
      </c>
      <c r="AR654" s="89" t="s">
        <v>797</v>
      </c>
      <c r="AT654" s="89" t="s">
        <v>690</v>
      </c>
      <c r="AU654" s="89" t="s">
        <v>633</v>
      </c>
      <c r="AY654" s="6" t="s">
        <v>688</v>
      </c>
      <c r="BE654" s="158">
        <f>IF($N$654="základní",$J$654,0)</f>
        <v>0</v>
      </c>
      <c r="BF654" s="158">
        <f>IF($N$654="snížená",$J$654,0)</f>
        <v>0</v>
      </c>
      <c r="BG654" s="158">
        <f>IF($N$654="zákl. přenesená",$J$654,0)</f>
        <v>0</v>
      </c>
      <c r="BH654" s="158">
        <f>IF($N$654="sníž. přenesená",$J$654,0)</f>
        <v>0</v>
      </c>
      <c r="BI654" s="158">
        <f>IF($N$654="nulová",$J$654,0)</f>
        <v>0</v>
      </c>
      <c r="BJ654" s="89" t="s">
        <v>575</v>
      </c>
      <c r="BK654" s="158">
        <f>ROUND($I$654*$H$654,2)</f>
        <v>0</v>
      </c>
      <c r="BL654" s="89" t="s">
        <v>797</v>
      </c>
      <c r="BM654" s="89" t="s">
        <v>63</v>
      </c>
    </row>
    <row r="655" spans="2:47" s="6" customFormat="1" ht="27" customHeight="1">
      <c r="B655" s="23"/>
      <c r="C655" s="24"/>
      <c r="D655" s="159" t="s">
        <v>697</v>
      </c>
      <c r="E655" s="24"/>
      <c r="F655" s="160" t="s">
        <v>64</v>
      </c>
      <c r="G655" s="24"/>
      <c r="H655" s="24"/>
      <c r="J655" s="24"/>
      <c r="K655" s="24"/>
      <c r="L655" s="43"/>
      <c r="M655" s="56"/>
      <c r="N655" s="24"/>
      <c r="O655" s="24"/>
      <c r="P655" s="24"/>
      <c r="Q655" s="24"/>
      <c r="R655" s="24"/>
      <c r="S655" s="24"/>
      <c r="T655" s="57"/>
      <c r="AT655" s="6" t="s">
        <v>697</v>
      </c>
      <c r="AU655" s="6" t="s">
        <v>633</v>
      </c>
    </row>
    <row r="656" spans="2:51" s="6" customFormat="1" ht="15.75" customHeight="1">
      <c r="B656" s="172"/>
      <c r="C656" s="173"/>
      <c r="D656" s="163" t="s">
        <v>699</v>
      </c>
      <c r="E656" s="174"/>
      <c r="F656" s="175" t="s">
        <v>46</v>
      </c>
      <c r="G656" s="173"/>
      <c r="H656" s="174"/>
      <c r="J656" s="173"/>
      <c r="K656" s="173"/>
      <c r="L656" s="176"/>
      <c r="M656" s="177"/>
      <c r="N656" s="173"/>
      <c r="O656" s="173"/>
      <c r="P656" s="173"/>
      <c r="Q656" s="173"/>
      <c r="R656" s="173"/>
      <c r="S656" s="173"/>
      <c r="T656" s="178"/>
      <c r="AT656" s="179" t="s">
        <v>699</v>
      </c>
      <c r="AU656" s="179" t="s">
        <v>633</v>
      </c>
      <c r="AV656" s="180" t="s">
        <v>575</v>
      </c>
      <c r="AW656" s="180" t="s">
        <v>649</v>
      </c>
      <c r="AX656" s="180" t="s">
        <v>625</v>
      </c>
      <c r="AY656" s="179" t="s">
        <v>688</v>
      </c>
    </row>
    <row r="657" spans="2:51" s="6" customFormat="1" ht="15.75" customHeight="1">
      <c r="B657" s="172"/>
      <c r="C657" s="173"/>
      <c r="D657" s="163" t="s">
        <v>699</v>
      </c>
      <c r="E657" s="174"/>
      <c r="F657" s="175" t="s">
        <v>1023</v>
      </c>
      <c r="G657" s="173"/>
      <c r="H657" s="174"/>
      <c r="J657" s="173"/>
      <c r="K657" s="173"/>
      <c r="L657" s="176"/>
      <c r="M657" s="177"/>
      <c r="N657" s="173"/>
      <c r="O657" s="173"/>
      <c r="P657" s="173"/>
      <c r="Q657" s="173"/>
      <c r="R657" s="173"/>
      <c r="S657" s="173"/>
      <c r="T657" s="178"/>
      <c r="AT657" s="179" t="s">
        <v>699</v>
      </c>
      <c r="AU657" s="179" t="s">
        <v>633</v>
      </c>
      <c r="AV657" s="180" t="s">
        <v>575</v>
      </c>
      <c r="AW657" s="180" t="s">
        <v>649</v>
      </c>
      <c r="AX657" s="180" t="s">
        <v>625</v>
      </c>
      <c r="AY657" s="179" t="s">
        <v>688</v>
      </c>
    </row>
    <row r="658" spans="2:51" s="6" customFormat="1" ht="15.75" customHeight="1">
      <c r="B658" s="161"/>
      <c r="C658" s="162"/>
      <c r="D658" s="163" t="s">
        <v>699</v>
      </c>
      <c r="E658" s="164"/>
      <c r="F658" s="165" t="s">
        <v>625</v>
      </c>
      <c r="G658" s="162"/>
      <c r="H658" s="166">
        <v>0</v>
      </c>
      <c r="J658" s="162"/>
      <c r="K658" s="162"/>
      <c r="L658" s="167"/>
      <c r="M658" s="168"/>
      <c r="N658" s="162"/>
      <c r="O658" s="162"/>
      <c r="P658" s="162"/>
      <c r="Q658" s="162"/>
      <c r="R658" s="162"/>
      <c r="S658" s="162"/>
      <c r="T658" s="169"/>
      <c r="AT658" s="170" t="s">
        <v>699</v>
      </c>
      <c r="AU658" s="170" t="s">
        <v>633</v>
      </c>
      <c r="AV658" s="171" t="s">
        <v>633</v>
      </c>
      <c r="AW658" s="171" t="s">
        <v>649</v>
      </c>
      <c r="AX658" s="171" t="s">
        <v>625</v>
      </c>
      <c r="AY658" s="170" t="s">
        <v>688</v>
      </c>
    </row>
    <row r="659" spans="2:51" s="6" customFormat="1" ht="15.75" customHeight="1">
      <c r="B659" s="172"/>
      <c r="C659" s="173"/>
      <c r="D659" s="163" t="s">
        <v>699</v>
      </c>
      <c r="E659" s="174"/>
      <c r="F659" s="175" t="s">
        <v>1025</v>
      </c>
      <c r="G659" s="173"/>
      <c r="H659" s="174"/>
      <c r="J659" s="173"/>
      <c r="K659" s="173"/>
      <c r="L659" s="176"/>
      <c r="M659" s="177"/>
      <c r="N659" s="173"/>
      <c r="O659" s="173"/>
      <c r="P659" s="173"/>
      <c r="Q659" s="173"/>
      <c r="R659" s="173"/>
      <c r="S659" s="173"/>
      <c r="T659" s="178"/>
      <c r="AT659" s="179" t="s">
        <v>699</v>
      </c>
      <c r="AU659" s="179" t="s">
        <v>633</v>
      </c>
      <c r="AV659" s="180" t="s">
        <v>575</v>
      </c>
      <c r="AW659" s="180" t="s">
        <v>649</v>
      </c>
      <c r="AX659" s="180" t="s">
        <v>625</v>
      </c>
      <c r="AY659" s="179" t="s">
        <v>688</v>
      </c>
    </row>
    <row r="660" spans="2:51" s="6" customFormat="1" ht="15.75" customHeight="1">
      <c r="B660" s="161"/>
      <c r="C660" s="162"/>
      <c r="D660" s="163" t="s">
        <v>699</v>
      </c>
      <c r="E660" s="164"/>
      <c r="F660" s="165" t="s">
        <v>47</v>
      </c>
      <c r="G660" s="162"/>
      <c r="H660" s="166">
        <v>21.12</v>
      </c>
      <c r="J660" s="162"/>
      <c r="K660" s="162"/>
      <c r="L660" s="167"/>
      <c r="M660" s="168"/>
      <c r="N660" s="162"/>
      <c r="O660" s="162"/>
      <c r="P660" s="162"/>
      <c r="Q660" s="162"/>
      <c r="R660" s="162"/>
      <c r="S660" s="162"/>
      <c r="T660" s="169"/>
      <c r="AT660" s="170" t="s">
        <v>699</v>
      </c>
      <c r="AU660" s="170" t="s">
        <v>633</v>
      </c>
      <c r="AV660" s="171" t="s">
        <v>633</v>
      </c>
      <c r="AW660" s="171" t="s">
        <v>649</v>
      </c>
      <c r="AX660" s="171" t="s">
        <v>625</v>
      </c>
      <c r="AY660" s="170" t="s">
        <v>688</v>
      </c>
    </row>
    <row r="661" spans="2:51" s="6" customFormat="1" ht="15.75" customHeight="1">
      <c r="B661" s="172"/>
      <c r="C661" s="173"/>
      <c r="D661" s="163" t="s">
        <v>699</v>
      </c>
      <c r="E661" s="174"/>
      <c r="F661" s="175" t="s">
        <v>1027</v>
      </c>
      <c r="G661" s="173"/>
      <c r="H661" s="174"/>
      <c r="J661" s="173"/>
      <c r="K661" s="173"/>
      <c r="L661" s="176"/>
      <c r="M661" s="177"/>
      <c r="N661" s="173"/>
      <c r="O661" s="173"/>
      <c r="P661" s="173"/>
      <c r="Q661" s="173"/>
      <c r="R661" s="173"/>
      <c r="S661" s="173"/>
      <c r="T661" s="178"/>
      <c r="AT661" s="179" t="s">
        <v>699</v>
      </c>
      <c r="AU661" s="179" t="s">
        <v>633</v>
      </c>
      <c r="AV661" s="180" t="s">
        <v>575</v>
      </c>
      <c r="AW661" s="180" t="s">
        <v>649</v>
      </c>
      <c r="AX661" s="180" t="s">
        <v>625</v>
      </c>
      <c r="AY661" s="179" t="s">
        <v>688</v>
      </c>
    </row>
    <row r="662" spans="2:51" s="6" customFormat="1" ht="15.75" customHeight="1">
      <c r="B662" s="161"/>
      <c r="C662" s="162"/>
      <c r="D662" s="163" t="s">
        <v>699</v>
      </c>
      <c r="E662" s="164"/>
      <c r="F662" s="165" t="s">
        <v>48</v>
      </c>
      <c r="G662" s="162"/>
      <c r="H662" s="166">
        <v>22</v>
      </c>
      <c r="J662" s="162"/>
      <c r="K662" s="162"/>
      <c r="L662" s="167"/>
      <c r="M662" s="168"/>
      <c r="N662" s="162"/>
      <c r="O662" s="162"/>
      <c r="P662" s="162"/>
      <c r="Q662" s="162"/>
      <c r="R662" s="162"/>
      <c r="S662" s="162"/>
      <c r="T662" s="169"/>
      <c r="AT662" s="170" t="s">
        <v>699</v>
      </c>
      <c r="AU662" s="170" t="s">
        <v>633</v>
      </c>
      <c r="AV662" s="171" t="s">
        <v>633</v>
      </c>
      <c r="AW662" s="171" t="s">
        <v>649</v>
      </c>
      <c r="AX662" s="171" t="s">
        <v>625</v>
      </c>
      <c r="AY662" s="170" t="s">
        <v>688</v>
      </c>
    </row>
    <row r="663" spans="2:51" s="6" customFormat="1" ht="15.75" customHeight="1">
      <c r="B663" s="172"/>
      <c r="C663" s="173"/>
      <c r="D663" s="163" t="s">
        <v>699</v>
      </c>
      <c r="E663" s="174"/>
      <c r="F663" s="175" t="s">
        <v>1029</v>
      </c>
      <c r="G663" s="173"/>
      <c r="H663" s="174"/>
      <c r="J663" s="173"/>
      <c r="K663" s="173"/>
      <c r="L663" s="176"/>
      <c r="M663" s="177"/>
      <c r="N663" s="173"/>
      <c r="O663" s="173"/>
      <c r="P663" s="173"/>
      <c r="Q663" s="173"/>
      <c r="R663" s="173"/>
      <c r="S663" s="173"/>
      <c r="T663" s="178"/>
      <c r="AT663" s="179" t="s">
        <v>699</v>
      </c>
      <c r="AU663" s="179" t="s">
        <v>633</v>
      </c>
      <c r="AV663" s="180" t="s">
        <v>575</v>
      </c>
      <c r="AW663" s="180" t="s">
        <v>649</v>
      </c>
      <c r="AX663" s="180" t="s">
        <v>625</v>
      </c>
      <c r="AY663" s="179" t="s">
        <v>688</v>
      </c>
    </row>
    <row r="664" spans="2:51" s="6" customFormat="1" ht="15.75" customHeight="1">
      <c r="B664" s="161"/>
      <c r="C664" s="162"/>
      <c r="D664" s="163" t="s">
        <v>699</v>
      </c>
      <c r="E664" s="164"/>
      <c r="F664" s="165" t="s">
        <v>49</v>
      </c>
      <c r="G664" s="162"/>
      <c r="H664" s="166">
        <v>12.48</v>
      </c>
      <c r="J664" s="162"/>
      <c r="K664" s="162"/>
      <c r="L664" s="167"/>
      <c r="M664" s="168"/>
      <c r="N664" s="162"/>
      <c r="O664" s="162"/>
      <c r="P664" s="162"/>
      <c r="Q664" s="162"/>
      <c r="R664" s="162"/>
      <c r="S664" s="162"/>
      <c r="T664" s="169"/>
      <c r="AT664" s="170" t="s">
        <v>699</v>
      </c>
      <c r="AU664" s="170" t="s">
        <v>633</v>
      </c>
      <c r="AV664" s="171" t="s">
        <v>633</v>
      </c>
      <c r="AW664" s="171" t="s">
        <v>649</v>
      </c>
      <c r="AX664" s="171" t="s">
        <v>625</v>
      </c>
      <c r="AY664" s="170" t="s">
        <v>688</v>
      </c>
    </row>
    <row r="665" spans="2:51" s="6" customFormat="1" ht="15.75" customHeight="1">
      <c r="B665" s="172"/>
      <c r="C665" s="173"/>
      <c r="D665" s="163" t="s">
        <v>699</v>
      </c>
      <c r="E665" s="174"/>
      <c r="F665" s="175" t="s">
        <v>1031</v>
      </c>
      <c r="G665" s="173"/>
      <c r="H665" s="174"/>
      <c r="J665" s="173"/>
      <c r="K665" s="173"/>
      <c r="L665" s="176"/>
      <c r="M665" s="177"/>
      <c r="N665" s="173"/>
      <c r="O665" s="173"/>
      <c r="P665" s="173"/>
      <c r="Q665" s="173"/>
      <c r="R665" s="173"/>
      <c r="S665" s="173"/>
      <c r="T665" s="178"/>
      <c r="AT665" s="179" t="s">
        <v>699</v>
      </c>
      <c r="AU665" s="179" t="s">
        <v>633</v>
      </c>
      <c r="AV665" s="180" t="s">
        <v>575</v>
      </c>
      <c r="AW665" s="180" t="s">
        <v>649</v>
      </c>
      <c r="AX665" s="180" t="s">
        <v>625</v>
      </c>
      <c r="AY665" s="179" t="s">
        <v>688</v>
      </c>
    </row>
    <row r="666" spans="2:51" s="6" customFormat="1" ht="15.75" customHeight="1">
      <c r="B666" s="161"/>
      <c r="C666" s="162"/>
      <c r="D666" s="163" t="s">
        <v>699</v>
      </c>
      <c r="E666" s="164"/>
      <c r="F666" s="165" t="s">
        <v>625</v>
      </c>
      <c r="G666" s="162"/>
      <c r="H666" s="166">
        <v>0</v>
      </c>
      <c r="J666" s="162"/>
      <c r="K666" s="162"/>
      <c r="L666" s="167"/>
      <c r="M666" s="168"/>
      <c r="N666" s="162"/>
      <c r="O666" s="162"/>
      <c r="P666" s="162"/>
      <c r="Q666" s="162"/>
      <c r="R666" s="162"/>
      <c r="S666" s="162"/>
      <c r="T666" s="169"/>
      <c r="AT666" s="170" t="s">
        <v>699</v>
      </c>
      <c r="AU666" s="170" t="s">
        <v>633</v>
      </c>
      <c r="AV666" s="171" t="s">
        <v>633</v>
      </c>
      <c r="AW666" s="171" t="s">
        <v>649</v>
      </c>
      <c r="AX666" s="171" t="s">
        <v>625</v>
      </c>
      <c r="AY666" s="170" t="s">
        <v>688</v>
      </c>
    </row>
    <row r="667" spans="2:51" s="6" customFormat="1" ht="15.75" customHeight="1">
      <c r="B667" s="172"/>
      <c r="C667" s="173"/>
      <c r="D667" s="163" t="s">
        <v>699</v>
      </c>
      <c r="E667" s="174"/>
      <c r="F667" s="175" t="s">
        <v>50</v>
      </c>
      <c r="G667" s="173"/>
      <c r="H667" s="174"/>
      <c r="J667" s="173"/>
      <c r="K667" s="173"/>
      <c r="L667" s="176"/>
      <c r="M667" s="177"/>
      <c r="N667" s="173"/>
      <c r="O667" s="173"/>
      <c r="P667" s="173"/>
      <c r="Q667" s="173"/>
      <c r="R667" s="173"/>
      <c r="S667" s="173"/>
      <c r="T667" s="178"/>
      <c r="AT667" s="179" t="s">
        <v>699</v>
      </c>
      <c r="AU667" s="179" t="s">
        <v>633</v>
      </c>
      <c r="AV667" s="180" t="s">
        <v>575</v>
      </c>
      <c r="AW667" s="180" t="s">
        <v>649</v>
      </c>
      <c r="AX667" s="180" t="s">
        <v>625</v>
      </c>
      <c r="AY667" s="179" t="s">
        <v>688</v>
      </c>
    </row>
    <row r="668" spans="2:51" s="6" customFormat="1" ht="15.75" customHeight="1">
      <c r="B668" s="161"/>
      <c r="C668" s="162"/>
      <c r="D668" s="163" t="s">
        <v>699</v>
      </c>
      <c r="E668" s="164"/>
      <c r="F668" s="165" t="s">
        <v>51</v>
      </c>
      <c r="G668" s="162"/>
      <c r="H668" s="166">
        <v>10.416</v>
      </c>
      <c r="J668" s="162"/>
      <c r="K668" s="162"/>
      <c r="L668" s="167"/>
      <c r="M668" s="168"/>
      <c r="N668" s="162"/>
      <c r="O668" s="162"/>
      <c r="P668" s="162"/>
      <c r="Q668" s="162"/>
      <c r="R668" s="162"/>
      <c r="S668" s="162"/>
      <c r="T668" s="169"/>
      <c r="AT668" s="170" t="s">
        <v>699</v>
      </c>
      <c r="AU668" s="170" t="s">
        <v>633</v>
      </c>
      <c r="AV668" s="171" t="s">
        <v>633</v>
      </c>
      <c r="AW668" s="171" t="s">
        <v>649</v>
      </c>
      <c r="AX668" s="171" t="s">
        <v>625</v>
      </c>
      <c r="AY668" s="170" t="s">
        <v>688</v>
      </c>
    </row>
    <row r="669" spans="2:51" s="6" customFormat="1" ht="15.75" customHeight="1">
      <c r="B669" s="172"/>
      <c r="C669" s="173"/>
      <c r="D669" s="163" t="s">
        <v>699</v>
      </c>
      <c r="E669" s="174"/>
      <c r="F669" s="175" t="s">
        <v>52</v>
      </c>
      <c r="G669" s="173"/>
      <c r="H669" s="174"/>
      <c r="J669" s="173"/>
      <c r="K669" s="173"/>
      <c r="L669" s="176"/>
      <c r="M669" s="177"/>
      <c r="N669" s="173"/>
      <c r="O669" s="173"/>
      <c r="P669" s="173"/>
      <c r="Q669" s="173"/>
      <c r="R669" s="173"/>
      <c r="S669" s="173"/>
      <c r="T669" s="178"/>
      <c r="AT669" s="179" t="s">
        <v>699</v>
      </c>
      <c r="AU669" s="179" t="s">
        <v>633</v>
      </c>
      <c r="AV669" s="180" t="s">
        <v>575</v>
      </c>
      <c r="AW669" s="180" t="s">
        <v>649</v>
      </c>
      <c r="AX669" s="180" t="s">
        <v>625</v>
      </c>
      <c r="AY669" s="179" t="s">
        <v>688</v>
      </c>
    </row>
    <row r="670" spans="2:51" s="6" customFormat="1" ht="15.75" customHeight="1">
      <c r="B670" s="161"/>
      <c r="C670" s="162"/>
      <c r="D670" s="163" t="s">
        <v>699</v>
      </c>
      <c r="E670" s="164"/>
      <c r="F670" s="165" t="s">
        <v>53</v>
      </c>
      <c r="G670" s="162"/>
      <c r="H670" s="166">
        <v>2.5</v>
      </c>
      <c r="J670" s="162"/>
      <c r="K670" s="162"/>
      <c r="L670" s="167"/>
      <c r="M670" s="168"/>
      <c r="N670" s="162"/>
      <c r="O670" s="162"/>
      <c r="P670" s="162"/>
      <c r="Q670" s="162"/>
      <c r="R670" s="162"/>
      <c r="S670" s="162"/>
      <c r="T670" s="169"/>
      <c r="AT670" s="170" t="s">
        <v>699</v>
      </c>
      <c r="AU670" s="170" t="s">
        <v>633</v>
      </c>
      <c r="AV670" s="171" t="s">
        <v>633</v>
      </c>
      <c r="AW670" s="171" t="s">
        <v>649</v>
      </c>
      <c r="AX670" s="171" t="s">
        <v>625</v>
      </c>
      <c r="AY670" s="170" t="s">
        <v>688</v>
      </c>
    </row>
    <row r="671" spans="2:51" s="6" customFormat="1" ht="15.75" customHeight="1">
      <c r="B671" s="172"/>
      <c r="C671" s="173"/>
      <c r="D671" s="163" t="s">
        <v>699</v>
      </c>
      <c r="E671" s="174"/>
      <c r="F671" s="175" t="s">
        <v>54</v>
      </c>
      <c r="G671" s="173"/>
      <c r="H671" s="174"/>
      <c r="J671" s="173"/>
      <c r="K671" s="173"/>
      <c r="L671" s="176"/>
      <c r="M671" s="177"/>
      <c r="N671" s="173"/>
      <c r="O671" s="173"/>
      <c r="P671" s="173"/>
      <c r="Q671" s="173"/>
      <c r="R671" s="173"/>
      <c r="S671" s="173"/>
      <c r="T671" s="178"/>
      <c r="AT671" s="179" t="s">
        <v>699</v>
      </c>
      <c r="AU671" s="179" t="s">
        <v>633</v>
      </c>
      <c r="AV671" s="180" t="s">
        <v>575</v>
      </c>
      <c r="AW671" s="180" t="s">
        <v>649</v>
      </c>
      <c r="AX671" s="180" t="s">
        <v>625</v>
      </c>
      <c r="AY671" s="179" t="s">
        <v>688</v>
      </c>
    </row>
    <row r="672" spans="2:51" s="6" customFormat="1" ht="15.75" customHeight="1">
      <c r="B672" s="161"/>
      <c r="C672" s="162"/>
      <c r="D672" s="163" t="s">
        <v>699</v>
      </c>
      <c r="E672" s="164"/>
      <c r="F672" s="165" t="s">
        <v>723</v>
      </c>
      <c r="G672" s="162"/>
      <c r="H672" s="166">
        <v>5</v>
      </c>
      <c r="J672" s="162"/>
      <c r="K672" s="162"/>
      <c r="L672" s="167"/>
      <c r="M672" s="168"/>
      <c r="N672" s="162"/>
      <c r="O672" s="162"/>
      <c r="P672" s="162"/>
      <c r="Q672" s="162"/>
      <c r="R672" s="162"/>
      <c r="S672" s="162"/>
      <c r="T672" s="169"/>
      <c r="AT672" s="170" t="s">
        <v>699</v>
      </c>
      <c r="AU672" s="170" t="s">
        <v>633</v>
      </c>
      <c r="AV672" s="171" t="s">
        <v>633</v>
      </c>
      <c r="AW672" s="171" t="s">
        <v>649</v>
      </c>
      <c r="AX672" s="171" t="s">
        <v>625</v>
      </c>
      <c r="AY672" s="170" t="s">
        <v>688</v>
      </c>
    </row>
    <row r="673" spans="2:63" s="133" customFormat="1" ht="30.75" customHeight="1">
      <c r="B673" s="134"/>
      <c r="C673" s="135"/>
      <c r="D673" s="136" t="s">
        <v>624</v>
      </c>
      <c r="E673" s="145" t="s">
        <v>65</v>
      </c>
      <c r="F673" s="145" t="s">
        <v>66</v>
      </c>
      <c r="G673" s="135"/>
      <c r="H673" s="135"/>
      <c r="J673" s="146">
        <f>$BK$673</f>
        <v>0</v>
      </c>
      <c r="K673" s="135"/>
      <c r="L673" s="139"/>
      <c r="M673" s="140"/>
      <c r="N673" s="135"/>
      <c r="O673" s="135"/>
      <c r="P673" s="141">
        <f>SUM($P$674:$P$683)</f>
        <v>0</v>
      </c>
      <c r="Q673" s="135"/>
      <c r="R673" s="141">
        <f>SUM($R$674:$R$683)</f>
        <v>0.00682248</v>
      </c>
      <c r="S673" s="135"/>
      <c r="T673" s="142">
        <f>SUM($T$674:$T$683)</f>
        <v>0.093744</v>
      </c>
      <c r="AR673" s="143" t="s">
        <v>633</v>
      </c>
      <c r="AT673" s="143" t="s">
        <v>624</v>
      </c>
      <c r="AU673" s="143" t="s">
        <v>575</v>
      </c>
      <c r="AY673" s="143" t="s">
        <v>688</v>
      </c>
      <c r="BK673" s="144">
        <f>SUM($BK$674:$BK$683)</f>
        <v>0</v>
      </c>
    </row>
    <row r="674" spans="2:65" s="6" customFormat="1" ht="15.75" customHeight="1">
      <c r="B674" s="23"/>
      <c r="C674" s="147" t="s">
        <v>67</v>
      </c>
      <c r="D674" s="147" t="s">
        <v>690</v>
      </c>
      <c r="E674" s="148" t="s">
        <v>68</v>
      </c>
      <c r="F674" s="149" t="s">
        <v>69</v>
      </c>
      <c r="G674" s="150" t="s">
        <v>693</v>
      </c>
      <c r="H674" s="151">
        <v>5.208</v>
      </c>
      <c r="I674" s="152"/>
      <c r="J674" s="153">
        <f>ROUND($I$674*$H$674,2)</f>
        <v>0</v>
      </c>
      <c r="K674" s="149" t="s">
        <v>704</v>
      </c>
      <c r="L674" s="43"/>
      <c r="M674" s="154"/>
      <c r="N674" s="155" t="s">
        <v>596</v>
      </c>
      <c r="O674" s="24"/>
      <c r="P674" s="24"/>
      <c r="Q674" s="156">
        <v>0</v>
      </c>
      <c r="R674" s="156">
        <f>$Q$674*$H$674</f>
        <v>0</v>
      </c>
      <c r="S674" s="156">
        <v>0.018</v>
      </c>
      <c r="T674" s="157">
        <f>$S$674*$H$674</f>
        <v>0.093744</v>
      </c>
      <c r="AR674" s="89" t="s">
        <v>695</v>
      </c>
      <c r="AT674" s="89" t="s">
        <v>690</v>
      </c>
      <c r="AU674" s="89" t="s">
        <v>633</v>
      </c>
      <c r="AY674" s="6" t="s">
        <v>688</v>
      </c>
      <c r="BE674" s="158">
        <f>IF($N$674="základní",$J$674,0)</f>
        <v>0</v>
      </c>
      <c r="BF674" s="158">
        <f>IF($N$674="snížená",$J$674,0)</f>
        <v>0</v>
      </c>
      <c r="BG674" s="158">
        <f>IF($N$674="zákl. přenesená",$J$674,0)</f>
        <v>0</v>
      </c>
      <c r="BH674" s="158">
        <f>IF($N$674="sníž. přenesená",$J$674,0)</f>
        <v>0</v>
      </c>
      <c r="BI674" s="158">
        <f>IF($N$674="nulová",$J$674,0)</f>
        <v>0</v>
      </c>
      <c r="BJ674" s="89" t="s">
        <v>575</v>
      </c>
      <c r="BK674" s="158">
        <f>ROUND($I$674*$H$674,2)</f>
        <v>0</v>
      </c>
      <c r="BL674" s="89" t="s">
        <v>695</v>
      </c>
      <c r="BM674" s="89" t="s">
        <v>70</v>
      </c>
    </row>
    <row r="675" spans="2:47" s="6" customFormat="1" ht="16.5" customHeight="1">
      <c r="B675" s="23"/>
      <c r="C675" s="24"/>
      <c r="D675" s="159" t="s">
        <v>697</v>
      </c>
      <c r="E675" s="24"/>
      <c r="F675" s="160" t="s">
        <v>71</v>
      </c>
      <c r="G675" s="24"/>
      <c r="H675" s="24"/>
      <c r="J675" s="24"/>
      <c r="K675" s="24"/>
      <c r="L675" s="43"/>
      <c r="M675" s="56"/>
      <c r="N675" s="24"/>
      <c r="O675" s="24"/>
      <c r="P675" s="24"/>
      <c r="Q675" s="24"/>
      <c r="R675" s="24"/>
      <c r="S675" s="24"/>
      <c r="T675" s="57"/>
      <c r="AT675" s="6" t="s">
        <v>697</v>
      </c>
      <c r="AU675" s="6" t="s">
        <v>633</v>
      </c>
    </row>
    <row r="676" spans="2:51" s="6" customFormat="1" ht="15.75" customHeight="1">
      <c r="B676" s="172"/>
      <c r="C676" s="173"/>
      <c r="D676" s="163" t="s">
        <v>699</v>
      </c>
      <c r="E676" s="174"/>
      <c r="F676" s="175" t="s">
        <v>50</v>
      </c>
      <c r="G676" s="173"/>
      <c r="H676" s="174"/>
      <c r="J676" s="173"/>
      <c r="K676" s="173"/>
      <c r="L676" s="176"/>
      <c r="M676" s="177"/>
      <c r="N676" s="173"/>
      <c r="O676" s="173"/>
      <c r="P676" s="173"/>
      <c r="Q676" s="173"/>
      <c r="R676" s="173"/>
      <c r="S676" s="173"/>
      <c r="T676" s="178"/>
      <c r="AT676" s="179" t="s">
        <v>699</v>
      </c>
      <c r="AU676" s="179" t="s">
        <v>633</v>
      </c>
      <c r="AV676" s="180" t="s">
        <v>575</v>
      </c>
      <c r="AW676" s="180" t="s">
        <v>649</v>
      </c>
      <c r="AX676" s="180" t="s">
        <v>625</v>
      </c>
      <c r="AY676" s="179" t="s">
        <v>688</v>
      </c>
    </row>
    <row r="677" spans="2:51" s="6" customFormat="1" ht="15.75" customHeight="1">
      <c r="B677" s="161"/>
      <c r="C677" s="162"/>
      <c r="D677" s="163" t="s">
        <v>699</v>
      </c>
      <c r="E677" s="164"/>
      <c r="F677" s="165" t="s">
        <v>72</v>
      </c>
      <c r="G677" s="162"/>
      <c r="H677" s="166">
        <v>5.208</v>
      </c>
      <c r="J677" s="162"/>
      <c r="K677" s="162"/>
      <c r="L677" s="167"/>
      <c r="M677" s="168"/>
      <c r="N677" s="162"/>
      <c r="O677" s="162"/>
      <c r="P677" s="162"/>
      <c r="Q677" s="162"/>
      <c r="R677" s="162"/>
      <c r="S677" s="162"/>
      <c r="T677" s="169"/>
      <c r="AT677" s="170" t="s">
        <v>699</v>
      </c>
      <c r="AU677" s="170" t="s">
        <v>633</v>
      </c>
      <c r="AV677" s="171" t="s">
        <v>633</v>
      </c>
      <c r="AW677" s="171" t="s">
        <v>649</v>
      </c>
      <c r="AX677" s="171" t="s">
        <v>625</v>
      </c>
      <c r="AY677" s="170" t="s">
        <v>688</v>
      </c>
    </row>
    <row r="678" spans="2:65" s="6" customFormat="1" ht="27" customHeight="1">
      <c r="B678" s="23"/>
      <c r="C678" s="147" t="s">
        <v>73</v>
      </c>
      <c r="D678" s="147" t="s">
        <v>690</v>
      </c>
      <c r="E678" s="148" t="s">
        <v>74</v>
      </c>
      <c r="F678" s="149" t="s">
        <v>75</v>
      </c>
      <c r="G678" s="150" t="s">
        <v>693</v>
      </c>
      <c r="H678" s="151">
        <v>5.208</v>
      </c>
      <c r="I678" s="152"/>
      <c r="J678" s="153">
        <f>ROUND($I$678*$H$678,2)</f>
        <v>0</v>
      </c>
      <c r="K678" s="149"/>
      <c r="L678" s="43"/>
      <c r="M678" s="154"/>
      <c r="N678" s="155" t="s">
        <v>596</v>
      </c>
      <c r="O678" s="24"/>
      <c r="P678" s="24"/>
      <c r="Q678" s="156">
        <v>0.00131</v>
      </c>
      <c r="R678" s="156">
        <f>$Q$678*$H$678</f>
        <v>0.00682248</v>
      </c>
      <c r="S678" s="156">
        <v>0</v>
      </c>
      <c r="T678" s="157">
        <f>$S$678*$H$678</f>
        <v>0</v>
      </c>
      <c r="AR678" s="89" t="s">
        <v>797</v>
      </c>
      <c r="AT678" s="89" t="s">
        <v>690</v>
      </c>
      <c r="AU678" s="89" t="s">
        <v>633</v>
      </c>
      <c r="AY678" s="6" t="s">
        <v>688</v>
      </c>
      <c r="BE678" s="158">
        <f>IF($N$678="základní",$J$678,0)</f>
        <v>0</v>
      </c>
      <c r="BF678" s="158">
        <f>IF($N$678="snížená",$J$678,0)</f>
        <v>0</v>
      </c>
      <c r="BG678" s="158">
        <f>IF($N$678="zákl. přenesená",$J$678,0)</f>
        <v>0</v>
      </c>
      <c r="BH678" s="158">
        <f>IF($N$678="sníž. přenesená",$J$678,0)</f>
        <v>0</v>
      </c>
      <c r="BI678" s="158">
        <f>IF($N$678="nulová",$J$678,0)</f>
        <v>0</v>
      </c>
      <c r="BJ678" s="89" t="s">
        <v>575</v>
      </c>
      <c r="BK678" s="158">
        <f>ROUND($I$678*$H$678,2)</f>
        <v>0</v>
      </c>
      <c r="BL678" s="89" t="s">
        <v>797</v>
      </c>
      <c r="BM678" s="89" t="s">
        <v>76</v>
      </c>
    </row>
    <row r="679" spans="2:51" s="6" customFormat="1" ht="15.75" customHeight="1">
      <c r="B679" s="172"/>
      <c r="C679" s="173"/>
      <c r="D679" s="159" t="s">
        <v>699</v>
      </c>
      <c r="E679" s="175"/>
      <c r="F679" s="175" t="s">
        <v>50</v>
      </c>
      <c r="G679" s="173"/>
      <c r="H679" s="174"/>
      <c r="J679" s="173"/>
      <c r="K679" s="173"/>
      <c r="L679" s="176"/>
      <c r="M679" s="177"/>
      <c r="N679" s="173"/>
      <c r="O679" s="173"/>
      <c r="P679" s="173"/>
      <c r="Q679" s="173"/>
      <c r="R679" s="173"/>
      <c r="S679" s="173"/>
      <c r="T679" s="178"/>
      <c r="AT679" s="179" t="s">
        <v>699</v>
      </c>
      <c r="AU679" s="179" t="s">
        <v>633</v>
      </c>
      <c r="AV679" s="180" t="s">
        <v>575</v>
      </c>
      <c r="AW679" s="180" t="s">
        <v>649</v>
      </c>
      <c r="AX679" s="180" t="s">
        <v>625</v>
      </c>
      <c r="AY679" s="179" t="s">
        <v>688</v>
      </c>
    </row>
    <row r="680" spans="2:51" s="6" customFormat="1" ht="15.75" customHeight="1">
      <c r="B680" s="161"/>
      <c r="C680" s="162"/>
      <c r="D680" s="163" t="s">
        <v>699</v>
      </c>
      <c r="E680" s="164"/>
      <c r="F680" s="165" t="s">
        <v>72</v>
      </c>
      <c r="G680" s="162"/>
      <c r="H680" s="166">
        <v>5.208</v>
      </c>
      <c r="J680" s="162"/>
      <c r="K680" s="162"/>
      <c r="L680" s="167"/>
      <c r="M680" s="168"/>
      <c r="N680" s="162"/>
      <c r="O680" s="162"/>
      <c r="P680" s="162"/>
      <c r="Q680" s="162"/>
      <c r="R680" s="162"/>
      <c r="S680" s="162"/>
      <c r="T680" s="169"/>
      <c r="AT680" s="170" t="s">
        <v>699</v>
      </c>
      <c r="AU680" s="170" t="s">
        <v>633</v>
      </c>
      <c r="AV680" s="171" t="s">
        <v>633</v>
      </c>
      <c r="AW680" s="171" t="s">
        <v>649</v>
      </c>
      <c r="AX680" s="171" t="s">
        <v>625</v>
      </c>
      <c r="AY680" s="170" t="s">
        <v>688</v>
      </c>
    </row>
    <row r="681" spans="2:65" s="6" customFormat="1" ht="15.75" customHeight="1">
      <c r="B681" s="23"/>
      <c r="C681" s="147" t="s">
        <v>77</v>
      </c>
      <c r="D681" s="147" t="s">
        <v>690</v>
      </c>
      <c r="E681" s="148" t="s">
        <v>78</v>
      </c>
      <c r="F681" s="149" t="s">
        <v>79</v>
      </c>
      <c r="G681" s="150" t="s">
        <v>793</v>
      </c>
      <c r="H681" s="151">
        <v>0.007</v>
      </c>
      <c r="I681" s="152"/>
      <c r="J681" s="153">
        <f>ROUND($I$681*$H$681,2)</f>
        <v>0</v>
      </c>
      <c r="K681" s="149" t="s">
        <v>704</v>
      </c>
      <c r="L681" s="43"/>
      <c r="M681" s="154"/>
      <c r="N681" s="155" t="s">
        <v>596</v>
      </c>
      <c r="O681" s="24"/>
      <c r="P681" s="24"/>
      <c r="Q681" s="156">
        <v>0</v>
      </c>
      <c r="R681" s="156">
        <f>$Q$681*$H$681</f>
        <v>0</v>
      </c>
      <c r="S681" s="156">
        <v>0</v>
      </c>
      <c r="T681" s="157">
        <f>$S$681*$H$681</f>
        <v>0</v>
      </c>
      <c r="AR681" s="89" t="s">
        <v>797</v>
      </c>
      <c r="AT681" s="89" t="s">
        <v>690</v>
      </c>
      <c r="AU681" s="89" t="s">
        <v>633</v>
      </c>
      <c r="AY681" s="6" t="s">
        <v>688</v>
      </c>
      <c r="BE681" s="158">
        <f>IF($N$681="základní",$J$681,0)</f>
        <v>0</v>
      </c>
      <c r="BF681" s="158">
        <f>IF($N$681="snížená",$J$681,0)</f>
        <v>0</v>
      </c>
      <c r="BG681" s="158">
        <f>IF($N$681="zákl. přenesená",$J$681,0)</f>
        <v>0</v>
      </c>
      <c r="BH681" s="158">
        <f>IF($N$681="sníž. přenesená",$J$681,0)</f>
        <v>0</v>
      </c>
      <c r="BI681" s="158">
        <f>IF($N$681="nulová",$J$681,0)</f>
        <v>0</v>
      </c>
      <c r="BJ681" s="89" t="s">
        <v>575</v>
      </c>
      <c r="BK681" s="158">
        <f>ROUND($I$681*$H$681,2)</f>
        <v>0</v>
      </c>
      <c r="BL681" s="89" t="s">
        <v>797</v>
      </c>
      <c r="BM681" s="89" t="s">
        <v>80</v>
      </c>
    </row>
    <row r="682" spans="2:47" s="6" customFormat="1" ht="27" customHeight="1">
      <c r="B682" s="23"/>
      <c r="C682" s="24"/>
      <c r="D682" s="159" t="s">
        <v>697</v>
      </c>
      <c r="E682" s="24"/>
      <c r="F682" s="160" t="s">
        <v>81</v>
      </c>
      <c r="G682" s="24"/>
      <c r="H682" s="24"/>
      <c r="J682" s="24"/>
      <c r="K682" s="24"/>
      <c r="L682" s="43"/>
      <c r="M682" s="56"/>
      <c r="N682" s="24"/>
      <c r="O682" s="24"/>
      <c r="P682" s="24"/>
      <c r="Q682" s="24"/>
      <c r="R682" s="24"/>
      <c r="S682" s="24"/>
      <c r="T682" s="57"/>
      <c r="AT682" s="6" t="s">
        <v>697</v>
      </c>
      <c r="AU682" s="6" t="s">
        <v>633</v>
      </c>
    </row>
    <row r="683" spans="2:47" s="6" customFormat="1" ht="98.25" customHeight="1">
      <c r="B683" s="23"/>
      <c r="C683" s="24"/>
      <c r="D683" s="163" t="s">
        <v>1113</v>
      </c>
      <c r="E683" s="24"/>
      <c r="F683" s="191" t="s">
        <v>82</v>
      </c>
      <c r="G683" s="24"/>
      <c r="H683" s="24"/>
      <c r="J683" s="24"/>
      <c r="K683" s="24"/>
      <c r="L683" s="43"/>
      <c r="M683" s="192"/>
      <c r="N683" s="193"/>
      <c r="O683" s="193"/>
      <c r="P683" s="193"/>
      <c r="Q683" s="193"/>
      <c r="R683" s="193"/>
      <c r="S683" s="193"/>
      <c r="T683" s="194"/>
      <c r="AT683" s="6" t="s">
        <v>1113</v>
      </c>
      <c r="AU683" s="6" t="s">
        <v>633</v>
      </c>
    </row>
    <row r="684" spans="2:46" s="6" customFormat="1" ht="7.5" customHeight="1">
      <c r="B684" s="38"/>
      <c r="C684" s="39"/>
      <c r="D684" s="39"/>
      <c r="E684" s="39"/>
      <c r="F684" s="39"/>
      <c r="G684" s="39"/>
      <c r="H684" s="39"/>
      <c r="I684" s="102"/>
      <c r="J684" s="39"/>
      <c r="K684" s="39"/>
      <c r="L684" s="43"/>
      <c r="AT684" s="2"/>
    </row>
  </sheetData>
  <sheetProtection password="CC35" sheet="1" objects="1" scenarios="1" formatColumns="0" formatRows="0" sort="0" autoFilter="0"/>
  <autoFilter ref="C96:K96"/>
  <mergeCells count="9">
    <mergeCell ref="L2:V2"/>
    <mergeCell ref="E47:H47"/>
    <mergeCell ref="E87:H87"/>
    <mergeCell ref="E89:H89"/>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96"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309"/>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9"/>
      <c r="C1" s="239"/>
      <c r="D1" s="240" t="s">
        <v>556</v>
      </c>
      <c r="E1" s="239"/>
      <c r="F1" s="241" t="s">
        <v>390</v>
      </c>
      <c r="G1" s="246" t="s">
        <v>391</v>
      </c>
      <c r="H1" s="246"/>
      <c r="I1" s="239"/>
      <c r="J1" s="241" t="s">
        <v>392</v>
      </c>
      <c r="K1" s="240" t="s">
        <v>640</v>
      </c>
      <c r="L1" s="241" t="s">
        <v>393</v>
      </c>
      <c r="M1" s="241"/>
      <c r="N1" s="241"/>
      <c r="O1" s="241"/>
      <c r="P1" s="241"/>
      <c r="Q1" s="241"/>
      <c r="R1" s="241"/>
      <c r="S1" s="241"/>
      <c r="T1" s="241"/>
      <c r="U1" s="237"/>
      <c r="V1" s="237"/>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34"/>
      <c r="M2" s="199"/>
      <c r="N2" s="199"/>
      <c r="O2" s="199"/>
      <c r="P2" s="199"/>
      <c r="Q2" s="199"/>
      <c r="R2" s="199"/>
      <c r="S2" s="199"/>
      <c r="T2" s="199"/>
      <c r="U2" s="199"/>
      <c r="V2" s="199"/>
      <c r="AT2" s="2" t="s">
        <v>636</v>
      </c>
    </row>
    <row r="3" spans="2:46" s="2" customFormat="1" ht="7.5" customHeight="1">
      <c r="B3" s="7"/>
      <c r="C3" s="8"/>
      <c r="D3" s="8"/>
      <c r="E3" s="8"/>
      <c r="F3" s="8"/>
      <c r="G3" s="8"/>
      <c r="H3" s="8"/>
      <c r="I3" s="87"/>
      <c r="J3" s="8"/>
      <c r="K3" s="9"/>
      <c r="AT3" s="2" t="s">
        <v>633</v>
      </c>
    </row>
    <row r="4" spans="2:46" s="2" customFormat="1" ht="37.5" customHeight="1">
      <c r="B4" s="10"/>
      <c r="C4" s="11"/>
      <c r="D4" s="12" t="s">
        <v>641</v>
      </c>
      <c r="E4" s="11"/>
      <c r="F4" s="11"/>
      <c r="G4" s="11"/>
      <c r="H4" s="11"/>
      <c r="J4" s="11"/>
      <c r="K4" s="13"/>
      <c r="M4" s="14" t="s">
        <v>564</v>
      </c>
      <c r="AT4" s="2" t="s">
        <v>558</v>
      </c>
    </row>
    <row r="5" spans="2:11" s="2" customFormat="1" ht="7.5" customHeight="1">
      <c r="B5" s="10"/>
      <c r="C5" s="11"/>
      <c r="D5" s="11"/>
      <c r="E5" s="11"/>
      <c r="F5" s="11"/>
      <c r="G5" s="11"/>
      <c r="H5" s="11"/>
      <c r="J5" s="11"/>
      <c r="K5" s="13"/>
    </row>
    <row r="6" spans="2:11" s="2" customFormat="1" ht="15.75" customHeight="1">
      <c r="B6" s="10"/>
      <c r="C6" s="11"/>
      <c r="D6" s="19" t="s">
        <v>570</v>
      </c>
      <c r="E6" s="11"/>
      <c r="F6" s="11"/>
      <c r="G6" s="11"/>
      <c r="H6" s="11"/>
      <c r="J6" s="11"/>
      <c r="K6" s="13"/>
    </row>
    <row r="7" spans="2:11" s="2" customFormat="1" ht="15.75" customHeight="1">
      <c r="B7" s="10"/>
      <c r="C7" s="11"/>
      <c r="D7" s="11"/>
      <c r="E7" s="235" t="str">
        <f>'Rekapitulace stavby'!$K$6</f>
        <v>Karlovy Vary, Divadlo Husovka</v>
      </c>
      <c r="F7" s="203"/>
      <c r="G7" s="203"/>
      <c r="H7" s="203"/>
      <c r="J7" s="11"/>
      <c r="K7" s="13"/>
    </row>
    <row r="8" spans="2:11" s="6" customFormat="1" ht="15.75" customHeight="1">
      <c r="B8" s="23"/>
      <c r="C8" s="24"/>
      <c r="D8" s="19" t="s">
        <v>642</v>
      </c>
      <c r="E8" s="24"/>
      <c r="F8" s="24"/>
      <c r="G8" s="24"/>
      <c r="H8" s="24"/>
      <c r="J8" s="24"/>
      <c r="K8" s="27"/>
    </row>
    <row r="9" spans="2:11" s="6" customFormat="1" ht="37.5" customHeight="1">
      <c r="B9" s="23"/>
      <c r="C9" s="24"/>
      <c r="D9" s="24"/>
      <c r="E9" s="218" t="s">
        <v>83</v>
      </c>
      <c r="F9" s="210"/>
      <c r="G9" s="210"/>
      <c r="H9" s="210"/>
      <c r="J9" s="24"/>
      <c r="K9" s="27"/>
    </row>
    <row r="10" spans="2:11" s="6" customFormat="1" ht="14.25" customHeight="1">
      <c r="B10" s="23"/>
      <c r="C10" s="24"/>
      <c r="D10" s="24"/>
      <c r="E10" s="24"/>
      <c r="F10" s="24"/>
      <c r="G10" s="24"/>
      <c r="H10" s="24"/>
      <c r="J10" s="24"/>
      <c r="K10" s="27"/>
    </row>
    <row r="11" spans="2:11" s="6" customFormat="1" ht="15" customHeight="1">
      <c r="B11" s="23"/>
      <c r="C11" s="24"/>
      <c r="D11" s="19" t="s">
        <v>573</v>
      </c>
      <c r="E11" s="24"/>
      <c r="F11" s="17"/>
      <c r="G11" s="24"/>
      <c r="H11" s="24"/>
      <c r="I11" s="88" t="s">
        <v>574</v>
      </c>
      <c r="J11" s="17"/>
      <c r="K11" s="27"/>
    </row>
    <row r="12" spans="2:11" s="6" customFormat="1" ht="15" customHeight="1">
      <c r="B12" s="23"/>
      <c r="C12" s="24"/>
      <c r="D12" s="19" t="s">
        <v>576</v>
      </c>
      <c r="E12" s="24"/>
      <c r="F12" s="17" t="s">
        <v>577</v>
      </c>
      <c r="G12" s="24"/>
      <c r="H12" s="24"/>
      <c r="I12" s="88" t="s">
        <v>578</v>
      </c>
      <c r="J12" s="52" t="str">
        <f>'Rekapitulace stavby'!$AN$8</f>
        <v>21.10.2014</v>
      </c>
      <c r="K12" s="27"/>
    </row>
    <row r="13" spans="2:11" s="6" customFormat="1" ht="12" customHeight="1">
      <c r="B13" s="23"/>
      <c r="C13" s="24"/>
      <c r="D13" s="24"/>
      <c r="E13" s="24"/>
      <c r="F13" s="24"/>
      <c r="G13" s="24"/>
      <c r="H13" s="24"/>
      <c r="J13" s="24"/>
      <c r="K13" s="27"/>
    </row>
    <row r="14" spans="2:11" s="6" customFormat="1" ht="15" customHeight="1">
      <c r="B14" s="23"/>
      <c r="C14" s="24"/>
      <c r="D14" s="19" t="s">
        <v>582</v>
      </c>
      <c r="E14" s="24"/>
      <c r="F14" s="24"/>
      <c r="G14" s="24"/>
      <c r="H14" s="24"/>
      <c r="I14" s="88" t="s">
        <v>583</v>
      </c>
      <c r="J14" s="17"/>
      <c r="K14" s="27"/>
    </row>
    <row r="15" spans="2:11" s="6" customFormat="1" ht="18.75" customHeight="1">
      <c r="B15" s="23"/>
      <c r="C15" s="24"/>
      <c r="D15" s="24"/>
      <c r="E15" s="17" t="s">
        <v>644</v>
      </c>
      <c r="F15" s="24"/>
      <c r="G15" s="24"/>
      <c r="H15" s="24"/>
      <c r="I15" s="88" t="s">
        <v>585</v>
      </c>
      <c r="J15" s="17"/>
      <c r="K15" s="27"/>
    </row>
    <row r="16" spans="2:11" s="6" customFormat="1" ht="7.5" customHeight="1">
      <c r="B16" s="23"/>
      <c r="C16" s="24"/>
      <c r="D16" s="24"/>
      <c r="E16" s="24"/>
      <c r="F16" s="24"/>
      <c r="G16" s="24"/>
      <c r="H16" s="24"/>
      <c r="J16" s="24"/>
      <c r="K16" s="27"/>
    </row>
    <row r="17" spans="2:11" s="6" customFormat="1" ht="15" customHeight="1">
      <c r="B17" s="23"/>
      <c r="C17" s="24"/>
      <c r="D17" s="19" t="s">
        <v>586</v>
      </c>
      <c r="E17" s="24"/>
      <c r="F17" s="24"/>
      <c r="G17" s="24"/>
      <c r="H17" s="24"/>
      <c r="I17" s="88" t="s">
        <v>583</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585</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588</v>
      </c>
      <c r="E20" s="24"/>
      <c r="F20" s="24"/>
      <c r="G20" s="24"/>
      <c r="H20" s="24"/>
      <c r="I20" s="88" t="s">
        <v>583</v>
      </c>
      <c r="J20" s="17"/>
      <c r="K20" s="27"/>
    </row>
    <row r="21" spans="2:11" s="6" customFormat="1" ht="18.75" customHeight="1">
      <c r="B21" s="23"/>
      <c r="C21" s="24"/>
      <c r="D21" s="24"/>
      <c r="E21" s="17" t="s">
        <v>589</v>
      </c>
      <c r="F21" s="24"/>
      <c r="G21" s="24"/>
      <c r="H21" s="24"/>
      <c r="I21" s="88" t="s">
        <v>585</v>
      </c>
      <c r="J21" s="17"/>
      <c r="K21" s="27"/>
    </row>
    <row r="22" spans="2:11" s="6" customFormat="1" ht="7.5" customHeight="1">
      <c r="B22" s="23"/>
      <c r="C22" s="24"/>
      <c r="D22" s="24"/>
      <c r="E22" s="24"/>
      <c r="F22" s="24"/>
      <c r="G22" s="24"/>
      <c r="H22" s="24"/>
      <c r="J22" s="24"/>
      <c r="K22" s="27"/>
    </row>
    <row r="23" spans="2:11" s="6" customFormat="1" ht="15" customHeight="1">
      <c r="B23" s="23"/>
      <c r="C23" s="24"/>
      <c r="D23" s="19" t="s">
        <v>590</v>
      </c>
      <c r="E23" s="24"/>
      <c r="F23" s="24"/>
      <c r="G23" s="24"/>
      <c r="H23" s="24"/>
      <c r="J23" s="24"/>
      <c r="K23" s="27"/>
    </row>
    <row r="24" spans="2:11" s="89" customFormat="1" ht="15.75" customHeight="1">
      <c r="B24" s="90"/>
      <c r="C24" s="91"/>
      <c r="D24" s="91"/>
      <c r="E24" s="206"/>
      <c r="F24" s="236"/>
      <c r="G24" s="236"/>
      <c r="H24" s="236"/>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591</v>
      </c>
      <c r="E27" s="24"/>
      <c r="F27" s="24"/>
      <c r="G27" s="24"/>
      <c r="H27" s="24"/>
      <c r="J27" s="67">
        <f>ROUND($J$96,2)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593</v>
      </c>
      <c r="G29" s="24"/>
      <c r="H29" s="24"/>
      <c r="I29" s="95" t="s">
        <v>592</v>
      </c>
      <c r="J29" s="28" t="s">
        <v>594</v>
      </c>
      <c r="K29" s="27"/>
    </row>
    <row r="30" spans="2:11" s="6" customFormat="1" ht="15" customHeight="1">
      <c r="B30" s="23"/>
      <c r="C30" s="24"/>
      <c r="D30" s="96" t="s">
        <v>595</v>
      </c>
      <c r="E30" s="96" t="s">
        <v>596</v>
      </c>
      <c r="F30" s="97">
        <f>ROUND(SUM($BE$96:$BE$308),2)</f>
        <v>0</v>
      </c>
      <c r="G30" s="24"/>
      <c r="H30" s="24"/>
      <c r="I30" s="98">
        <v>0.21</v>
      </c>
      <c r="J30" s="97">
        <f>ROUND(SUM($BE$96:$BE$308)*$I$30,2)</f>
        <v>0</v>
      </c>
      <c r="K30" s="27"/>
    </row>
    <row r="31" spans="2:11" s="6" customFormat="1" ht="15" customHeight="1">
      <c r="B31" s="23"/>
      <c r="C31" s="24"/>
      <c r="D31" s="24"/>
      <c r="E31" s="96" t="s">
        <v>597</v>
      </c>
      <c r="F31" s="97">
        <f>ROUND(SUM($BF$96:$BF$308),2)</f>
        <v>0</v>
      </c>
      <c r="G31" s="24"/>
      <c r="H31" s="24"/>
      <c r="I31" s="98">
        <v>0.15</v>
      </c>
      <c r="J31" s="97">
        <f>ROUND(SUM($BF$96:$BF$308)*$I$31,2)</f>
        <v>0</v>
      </c>
      <c r="K31" s="27"/>
    </row>
    <row r="32" spans="2:11" s="6" customFormat="1" ht="15" customHeight="1" hidden="1">
      <c r="B32" s="23"/>
      <c r="C32" s="24"/>
      <c r="D32" s="24"/>
      <c r="E32" s="96" t="s">
        <v>598</v>
      </c>
      <c r="F32" s="97">
        <f>ROUND(SUM($BG$96:$BG$308),2)</f>
        <v>0</v>
      </c>
      <c r="G32" s="24"/>
      <c r="H32" s="24"/>
      <c r="I32" s="98">
        <v>0.21</v>
      </c>
      <c r="J32" s="97">
        <v>0</v>
      </c>
      <c r="K32" s="27"/>
    </row>
    <row r="33" spans="2:11" s="6" customFormat="1" ht="15" customHeight="1" hidden="1">
      <c r="B33" s="23"/>
      <c r="C33" s="24"/>
      <c r="D33" s="24"/>
      <c r="E33" s="96" t="s">
        <v>599</v>
      </c>
      <c r="F33" s="97">
        <f>ROUND(SUM($BH$96:$BH$308),2)</f>
        <v>0</v>
      </c>
      <c r="G33" s="24"/>
      <c r="H33" s="24"/>
      <c r="I33" s="98">
        <v>0.15</v>
      </c>
      <c r="J33" s="97">
        <v>0</v>
      </c>
      <c r="K33" s="27"/>
    </row>
    <row r="34" spans="2:11" s="6" customFormat="1" ht="15" customHeight="1" hidden="1">
      <c r="B34" s="23"/>
      <c r="C34" s="24"/>
      <c r="D34" s="24"/>
      <c r="E34" s="96" t="s">
        <v>600</v>
      </c>
      <c r="F34" s="97">
        <f>ROUND(SUM($BI$96:$BI$308),2)</f>
        <v>0</v>
      </c>
      <c r="G34" s="24"/>
      <c r="H34" s="24"/>
      <c r="I34" s="98">
        <v>0</v>
      </c>
      <c r="J34" s="97">
        <v>0</v>
      </c>
      <c r="K34" s="27"/>
    </row>
    <row r="35" spans="2:11" s="6" customFormat="1" ht="7.5" customHeight="1">
      <c r="B35" s="23"/>
      <c r="C35" s="24"/>
      <c r="D35" s="24"/>
      <c r="E35" s="24"/>
      <c r="F35" s="24"/>
      <c r="G35" s="24"/>
      <c r="H35" s="24"/>
      <c r="J35" s="24"/>
      <c r="K35" s="27"/>
    </row>
    <row r="36" spans="2:11" s="6" customFormat="1" ht="26.25" customHeight="1">
      <c r="B36" s="23"/>
      <c r="C36" s="32"/>
      <c r="D36" s="33" t="s">
        <v>601</v>
      </c>
      <c r="E36" s="34"/>
      <c r="F36" s="34"/>
      <c r="G36" s="99" t="s">
        <v>602</v>
      </c>
      <c r="H36" s="35" t="s">
        <v>603</v>
      </c>
      <c r="I36" s="100"/>
      <c r="J36" s="36">
        <f>ROUND(SUM($J$27:$J$34),2)</f>
        <v>0</v>
      </c>
      <c r="K36" s="101"/>
    </row>
    <row r="37" spans="2:11" s="6" customFormat="1" ht="15" customHeight="1">
      <c r="B37" s="38"/>
      <c r="C37" s="39"/>
      <c r="D37" s="39"/>
      <c r="E37" s="39"/>
      <c r="F37" s="39"/>
      <c r="G37" s="39"/>
      <c r="H37" s="39"/>
      <c r="I37" s="102"/>
      <c r="J37" s="39"/>
      <c r="K37" s="40"/>
    </row>
    <row r="41" spans="2:11" s="6" customFormat="1" ht="7.5" customHeight="1">
      <c r="B41" s="103"/>
      <c r="C41" s="104"/>
      <c r="D41" s="104"/>
      <c r="E41" s="104"/>
      <c r="F41" s="104"/>
      <c r="G41" s="104"/>
      <c r="H41" s="104"/>
      <c r="I41" s="104"/>
      <c r="J41" s="104"/>
      <c r="K41" s="105"/>
    </row>
    <row r="42" spans="2:11" s="6" customFormat="1" ht="37.5" customHeight="1">
      <c r="B42" s="23"/>
      <c r="C42" s="12" t="s">
        <v>645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570</v>
      </c>
      <c r="D44" s="24"/>
      <c r="E44" s="24"/>
      <c r="F44" s="24"/>
      <c r="G44" s="24"/>
      <c r="H44" s="24"/>
      <c r="J44" s="24"/>
      <c r="K44" s="27"/>
    </row>
    <row r="45" spans="2:11" s="6" customFormat="1" ht="16.5" customHeight="1">
      <c r="B45" s="23"/>
      <c r="C45" s="24"/>
      <c r="D45" s="24"/>
      <c r="E45" s="235" t="str">
        <f>$E$7</f>
        <v>Karlovy Vary, Divadlo Husovka</v>
      </c>
      <c r="F45" s="210"/>
      <c r="G45" s="210"/>
      <c r="H45" s="210"/>
      <c r="J45" s="24"/>
      <c r="K45" s="27"/>
    </row>
    <row r="46" spans="2:11" s="6" customFormat="1" ht="15" customHeight="1">
      <c r="B46" s="23"/>
      <c r="C46" s="19" t="s">
        <v>642</v>
      </c>
      <c r="D46" s="24"/>
      <c r="E46" s="24"/>
      <c r="F46" s="24"/>
      <c r="G46" s="24"/>
      <c r="H46" s="24"/>
      <c r="J46" s="24"/>
      <c r="K46" s="27"/>
    </row>
    <row r="47" spans="2:11" s="6" customFormat="1" ht="19.5" customHeight="1">
      <c r="B47" s="23"/>
      <c r="C47" s="24"/>
      <c r="D47" s="24"/>
      <c r="E47" s="218" t="str">
        <f>$E$9</f>
        <v>02 - Stavební úpravy a opravy vnitřní - Sanace v 1.pp </v>
      </c>
      <c r="F47" s="210"/>
      <c r="G47" s="210"/>
      <c r="H47" s="210"/>
      <c r="J47" s="24"/>
      <c r="K47" s="27"/>
    </row>
    <row r="48" spans="2:11" s="6" customFormat="1" ht="7.5" customHeight="1">
      <c r="B48" s="23"/>
      <c r="C48" s="24"/>
      <c r="D48" s="24"/>
      <c r="E48" s="24"/>
      <c r="F48" s="24"/>
      <c r="G48" s="24"/>
      <c r="H48" s="24"/>
      <c r="J48" s="24"/>
      <c r="K48" s="27"/>
    </row>
    <row r="49" spans="2:11" s="6" customFormat="1" ht="18.75" customHeight="1">
      <c r="B49" s="23"/>
      <c r="C49" s="19" t="s">
        <v>576</v>
      </c>
      <c r="D49" s="24"/>
      <c r="E49" s="24"/>
      <c r="F49" s="17" t="str">
        <f>$F$12</f>
        <v>Karlovy Vary</v>
      </c>
      <c r="G49" s="24"/>
      <c r="H49" s="24"/>
      <c r="I49" s="88" t="s">
        <v>578</v>
      </c>
      <c r="J49" s="52" t="str">
        <f>IF($J$12="","",$J$12)</f>
        <v>21.10.2014</v>
      </c>
      <c r="K49" s="27"/>
    </row>
    <row r="50" spans="2:11" s="6" customFormat="1" ht="7.5" customHeight="1">
      <c r="B50" s="23"/>
      <c r="C50" s="24"/>
      <c r="D50" s="24"/>
      <c r="E50" s="24"/>
      <c r="F50" s="24"/>
      <c r="G50" s="24"/>
      <c r="H50" s="24"/>
      <c r="J50" s="24"/>
      <c r="K50" s="27"/>
    </row>
    <row r="51" spans="2:11" s="6" customFormat="1" ht="15.75" customHeight="1">
      <c r="B51" s="23"/>
      <c r="C51" s="19" t="s">
        <v>582</v>
      </c>
      <c r="D51" s="24"/>
      <c r="E51" s="24"/>
      <c r="F51" s="17" t="str">
        <f>$E$15</f>
        <v>Město Karlovy Vary</v>
      </c>
      <c r="G51" s="24"/>
      <c r="H51" s="24"/>
      <c r="I51" s="88" t="s">
        <v>588</v>
      </c>
      <c r="J51" s="17" t="str">
        <f>$E$21</f>
        <v>G.PROJEKT - Ing. Roman Gajdoš</v>
      </c>
      <c r="K51" s="27"/>
    </row>
    <row r="52" spans="2:11" s="6" customFormat="1" ht="15" customHeight="1">
      <c r="B52" s="23"/>
      <c r="C52" s="19" t="s">
        <v>586</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6" t="s">
        <v>646</v>
      </c>
      <c r="D54" s="32"/>
      <c r="E54" s="32"/>
      <c r="F54" s="32"/>
      <c r="G54" s="32"/>
      <c r="H54" s="32"/>
      <c r="I54" s="107"/>
      <c r="J54" s="108" t="s">
        <v>647</v>
      </c>
      <c r="K54" s="37"/>
    </row>
    <row r="55" spans="2:11" s="6" customFormat="1" ht="11.25" customHeight="1">
      <c r="B55" s="23"/>
      <c r="C55" s="24"/>
      <c r="D55" s="24"/>
      <c r="E55" s="24"/>
      <c r="F55" s="24"/>
      <c r="G55" s="24"/>
      <c r="H55" s="24"/>
      <c r="J55" s="24"/>
      <c r="K55" s="27"/>
    </row>
    <row r="56" spans="2:47" s="6" customFormat="1" ht="30" customHeight="1">
      <c r="B56" s="23"/>
      <c r="C56" s="66" t="s">
        <v>648</v>
      </c>
      <c r="D56" s="24"/>
      <c r="E56" s="24"/>
      <c r="F56" s="24"/>
      <c r="G56" s="24"/>
      <c r="H56" s="24"/>
      <c r="J56" s="67">
        <f>ROUND($J$96,2)</f>
        <v>0</v>
      </c>
      <c r="K56" s="27"/>
      <c r="AU56" s="6" t="s">
        <v>649</v>
      </c>
    </row>
    <row r="57" spans="2:11" s="73" customFormat="1" ht="25.5" customHeight="1">
      <c r="B57" s="109"/>
      <c r="C57" s="110"/>
      <c r="D57" s="111" t="s">
        <v>650</v>
      </c>
      <c r="E57" s="111"/>
      <c r="F57" s="111"/>
      <c r="G57" s="111"/>
      <c r="H57" s="111"/>
      <c r="I57" s="112"/>
      <c r="J57" s="113">
        <f>ROUND($J$97,2)</f>
        <v>0</v>
      </c>
      <c r="K57" s="114"/>
    </row>
    <row r="58" spans="2:11" s="115" customFormat="1" ht="21" customHeight="1">
      <c r="B58" s="116"/>
      <c r="C58" s="117"/>
      <c r="D58" s="118" t="s">
        <v>655</v>
      </c>
      <c r="E58" s="118"/>
      <c r="F58" s="118"/>
      <c r="G58" s="118"/>
      <c r="H58" s="118"/>
      <c r="I58" s="119"/>
      <c r="J58" s="120">
        <f>ROUND($J$98,2)</f>
        <v>0</v>
      </c>
      <c r="K58" s="121"/>
    </row>
    <row r="59" spans="2:11" s="115" customFormat="1" ht="15.75" customHeight="1">
      <c r="B59" s="116"/>
      <c r="C59" s="117"/>
      <c r="D59" s="118" t="s">
        <v>84</v>
      </c>
      <c r="E59" s="118"/>
      <c r="F59" s="118"/>
      <c r="G59" s="118"/>
      <c r="H59" s="118"/>
      <c r="I59" s="119"/>
      <c r="J59" s="120">
        <f>ROUND($J$99,2)</f>
        <v>0</v>
      </c>
      <c r="K59" s="121"/>
    </row>
    <row r="60" spans="2:11" s="115" customFormat="1" ht="21" customHeight="1">
      <c r="B60" s="116"/>
      <c r="C60" s="117"/>
      <c r="D60" s="118" t="s">
        <v>658</v>
      </c>
      <c r="E60" s="118"/>
      <c r="F60" s="118"/>
      <c r="G60" s="118"/>
      <c r="H60" s="118"/>
      <c r="I60" s="119"/>
      <c r="J60" s="120">
        <f>ROUND($J$136,2)</f>
        <v>0</v>
      </c>
      <c r="K60" s="121"/>
    </row>
    <row r="61" spans="2:11" s="115" customFormat="1" ht="15.75" customHeight="1">
      <c r="B61" s="116"/>
      <c r="C61" s="117"/>
      <c r="D61" s="118" t="s">
        <v>659</v>
      </c>
      <c r="E61" s="118"/>
      <c r="F61" s="118"/>
      <c r="G61" s="118"/>
      <c r="H61" s="118"/>
      <c r="I61" s="119"/>
      <c r="J61" s="120">
        <f>ROUND($J$137,2)</f>
        <v>0</v>
      </c>
      <c r="K61" s="121"/>
    </row>
    <row r="62" spans="2:11" s="115" customFormat="1" ht="15.75" customHeight="1">
      <c r="B62" s="116"/>
      <c r="C62" s="117"/>
      <c r="D62" s="118" t="s">
        <v>660</v>
      </c>
      <c r="E62" s="118"/>
      <c r="F62" s="118"/>
      <c r="G62" s="118"/>
      <c r="H62" s="118"/>
      <c r="I62" s="119"/>
      <c r="J62" s="120">
        <f>ROUND($J$153,2)</f>
        <v>0</v>
      </c>
      <c r="K62" s="121"/>
    </row>
    <row r="63" spans="2:11" s="115" customFormat="1" ht="15.75" customHeight="1">
      <c r="B63" s="116"/>
      <c r="C63" s="117"/>
      <c r="D63" s="118" t="s">
        <v>85</v>
      </c>
      <c r="E63" s="118"/>
      <c r="F63" s="118"/>
      <c r="G63" s="118"/>
      <c r="H63" s="118"/>
      <c r="I63" s="119"/>
      <c r="J63" s="120">
        <f>ROUND($J$159,2)</f>
        <v>0</v>
      </c>
      <c r="K63" s="121"/>
    </row>
    <row r="64" spans="2:11" s="115" customFormat="1" ht="21" customHeight="1">
      <c r="B64" s="116"/>
      <c r="C64" s="117"/>
      <c r="D64" s="118" t="s">
        <v>662</v>
      </c>
      <c r="E64" s="118"/>
      <c r="F64" s="118"/>
      <c r="G64" s="118"/>
      <c r="H64" s="118"/>
      <c r="I64" s="119"/>
      <c r="J64" s="120">
        <f>ROUND($J$167,2)</f>
        <v>0</v>
      </c>
      <c r="K64" s="121"/>
    </row>
    <row r="65" spans="2:11" s="115" customFormat="1" ht="21" customHeight="1">
      <c r="B65" s="116"/>
      <c r="C65" s="117"/>
      <c r="D65" s="118" t="s">
        <v>663</v>
      </c>
      <c r="E65" s="118"/>
      <c r="F65" s="118"/>
      <c r="G65" s="118"/>
      <c r="H65" s="118"/>
      <c r="I65" s="119"/>
      <c r="J65" s="120">
        <f>ROUND($J$180,2)</f>
        <v>0</v>
      </c>
      <c r="K65" s="121"/>
    </row>
    <row r="66" spans="2:11" s="73" customFormat="1" ht="25.5" customHeight="1">
      <c r="B66" s="109"/>
      <c r="C66" s="110"/>
      <c r="D66" s="111" t="s">
        <v>664</v>
      </c>
      <c r="E66" s="111"/>
      <c r="F66" s="111"/>
      <c r="G66" s="111"/>
      <c r="H66" s="111"/>
      <c r="I66" s="112"/>
      <c r="J66" s="113">
        <f>ROUND($J$183,2)</f>
        <v>0</v>
      </c>
      <c r="K66" s="114"/>
    </row>
    <row r="67" spans="2:11" s="115" customFormat="1" ht="21" customHeight="1">
      <c r="B67" s="116"/>
      <c r="C67" s="117"/>
      <c r="D67" s="118" t="s">
        <v>86</v>
      </c>
      <c r="E67" s="118"/>
      <c r="F67" s="118"/>
      <c r="G67" s="118"/>
      <c r="H67" s="118"/>
      <c r="I67" s="119"/>
      <c r="J67" s="120">
        <f>ROUND($J$184,2)</f>
        <v>0</v>
      </c>
      <c r="K67" s="121"/>
    </row>
    <row r="68" spans="2:11" s="115" customFormat="1" ht="21" customHeight="1">
      <c r="B68" s="116"/>
      <c r="C68" s="117"/>
      <c r="D68" s="118" t="s">
        <v>667</v>
      </c>
      <c r="E68" s="118"/>
      <c r="F68" s="118"/>
      <c r="G68" s="118"/>
      <c r="H68" s="118"/>
      <c r="I68" s="119"/>
      <c r="J68" s="120">
        <f>ROUND($J$189,2)</f>
        <v>0</v>
      </c>
      <c r="K68" s="121"/>
    </row>
    <row r="69" spans="2:11" s="115" customFormat="1" ht="21" customHeight="1">
      <c r="B69" s="116"/>
      <c r="C69" s="117"/>
      <c r="D69" s="118" t="s">
        <v>87</v>
      </c>
      <c r="E69" s="118"/>
      <c r="F69" s="118"/>
      <c r="G69" s="118"/>
      <c r="H69" s="118"/>
      <c r="I69" s="119"/>
      <c r="J69" s="120">
        <f>ROUND($J$204,2)</f>
        <v>0</v>
      </c>
      <c r="K69" s="121"/>
    </row>
    <row r="70" spans="2:11" s="115" customFormat="1" ht="21" customHeight="1">
      <c r="B70" s="116"/>
      <c r="C70" s="117"/>
      <c r="D70" s="118" t="s">
        <v>88</v>
      </c>
      <c r="E70" s="118"/>
      <c r="F70" s="118"/>
      <c r="G70" s="118"/>
      <c r="H70" s="118"/>
      <c r="I70" s="119"/>
      <c r="J70" s="120">
        <f>ROUND($J$223,2)</f>
        <v>0</v>
      </c>
      <c r="K70" s="121"/>
    </row>
    <row r="71" spans="2:11" s="115" customFormat="1" ht="21" customHeight="1">
      <c r="B71" s="116"/>
      <c r="C71" s="117"/>
      <c r="D71" s="118" t="s">
        <v>89</v>
      </c>
      <c r="E71" s="118"/>
      <c r="F71" s="118"/>
      <c r="G71" s="118"/>
      <c r="H71" s="118"/>
      <c r="I71" s="119"/>
      <c r="J71" s="120">
        <f>ROUND($J$235,2)</f>
        <v>0</v>
      </c>
      <c r="K71" s="121"/>
    </row>
    <row r="72" spans="2:11" s="115" customFormat="1" ht="21" customHeight="1">
      <c r="B72" s="116"/>
      <c r="C72" s="117"/>
      <c r="D72" s="118" t="s">
        <v>90</v>
      </c>
      <c r="E72" s="118"/>
      <c r="F72" s="118"/>
      <c r="G72" s="118"/>
      <c r="H72" s="118"/>
      <c r="I72" s="119"/>
      <c r="J72" s="120">
        <f>ROUND($J$281,2)</f>
        <v>0</v>
      </c>
      <c r="K72" s="121"/>
    </row>
    <row r="73" spans="2:11" s="73" customFormat="1" ht="25.5" customHeight="1">
      <c r="B73" s="109"/>
      <c r="C73" s="110"/>
      <c r="D73" s="111" t="s">
        <v>91</v>
      </c>
      <c r="E73" s="111"/>
      <c r="F73" s="111"/>
      <c r="G73" s="111"/>
      <c r="H73" s="111"/>
      <c r="I73" s="112"/>
      <c r="J73" s="113">
        <f>ROUND($J$300,2)</f>
        <v>0</v>
      </c>
      <c r="K73" s="114"/>
    </row>
    <row r="74" spans="2:11" s="115" customFormat="1" ht="21" customHeight="1">
      <c r="B74" s="116"/>
      <c r="C74" s="117"/>
      <c r="D74" s="118" t="s">
        <v>92</v>
      </c>
      <c r="E74" s="118"/>
      <c r="F74" s="118"/>
      <c r="G74" s="118"/>
      <c r="H74" s="118"/>
      <c r="I74" s="119"/>
      <c r="J74" s="120">
        <f>ROUND($J$301,2)</f>
        <v>0</v>
      </c>
      <c r="K74" s="121"/>
    </row>
    <row r="75" spans="2:11" s="73" customFormat="1" ht="25.5" customHeight="1">
      <c r="B75" s="109"/>
      <c r="C75" s="110"/>
      <c r="D75" s="111" t="s">
        <v>93</v>
      </c>
      <c r="E75" s="111"/>
      <c r="F75" s="111"/>
      <c r="G75" s="111"/>
      <c r="H75" s="111"/>
      <c r="I75" s="112"/>
      <c r="J75" s="113">
        <f>ROUND($J$303,2)</f>
        <v>0</v>
      </c>
      <c r="K75" s="114"/>
    </row>
    <row r="76" spans="2:11" s="115" customFormat="1" ht="21" customHeight="1">
      <c r="B76" s="116"/>
      <c r="C76" s="117"/>
      <c r="D76" s="118" t="s">
        <v>94</v>
      </c>
      <c r="E76" s="118"/>
      <c r="F76" s="118"/>
      <c r="G76" s="118"/>
      <c r="H76" s="118"/>
      <c r="I76" s="119"/>
      <c r="J76" s="120">
        <f>ROUND($J$304,2)</f>
        <v>0</v>
      </c>
      <c r="K76" s="121"/>
    </row>
    <row r="77" spans="2:11" s="6" customFormat="1" ht="22.5" customHeight="1">
      <c r="B77" s="23"/>
      <c r="C77" s="24"/>
      <c r="D77" s="24"/>
      <c r="E77" s="24"/>
      <c r="F77" s="24"/>
      <c r="G77" s="24"/>
      <c r="H77" s="24"/>
      <c r="J77" s="24"/>
      <c r="K77" s="27"/>
    </row>
    <row r="78" spans="2:11" s="6" customFormat="1" ht="7.5" customHeight="1">
      <c r="B78" s="38"/>
      <c r="C78" s="39"/>
      <c r="D78" s="39"/>
      <c r="E78" s="39"/>
      <c r="F78" s="39"/>
      <c r="G78" s="39"/>
      <c r="H78" s="39"/>
      <c r="I78" s="102"/>
      <c r="J78" s="39"/>
      <c r="K78" s="40"/>
    </row>
    <row r="82" spans="2:12" s="6" customFormat="1" ht="7.5" customHeight="1">
      <c r="B82" s="41"/>
      <c r="C82" s="42"/>
      <c r="D82" s="42"/>
      <c r="E82" s="42"/>
      <c r="F82" s="42"/>
      <c r="G82" s="42"/>
      <c r="H82" s="42"/>
      <c r="I82" s="104"/>
      <c r="J82" s="42"/>
      <c r="K82" s="42"/>
      <c r="L82" s="43"/>
    </row>
    <row r="83" spans="2:12" s="6" customFormat="1" ht="37.5" customHeight="1">
      <c r="B83" s="23"/>
      <c r="C83" s="12" t="s">
        <v>671</v>
      </c>
      <c r="D83" s="24"/>
      <c r="E83" s="24"/>
      <c r="F83" s="24"/>
      <c r="G83" s="24"/>
      <c r="H83" s="24"/>
      <c r="J83" s="24"/>
      <c r="K83" s="24"/>
      <c r="L83" s="43"/>
    </row>
    <row r="84" spans="2:12" s="6" customFormat="1" ht="7.5" customHeight="1">
      <c r="B84" s="23"/>
      <c r="C84" s="24"/>
      <c r="D84" s="24"/>
      <c r="E84" s="24"/>
      <c r="F84" s="24"/>
      <c r="G84" s="24"/>
      <c r="H84" s="24"/>
      <c r="J84" s="24"/>
      <c r="K84" s="24"/>
      <c r="L84" s="43"/>
    </row>
    <row r="85" spans="2:12" s="6" customFormat="1" ht="15" customHeight="1">
      <c r="B85" s="23"/>
      <c r="C85" s="19" t="s">
        <v>570</v>
      </c>
      <c r="D85" s="24"/>
      <c r="E85" s="24"/>
      <c r="F85" s="24"/>
      <c r="G85" s="24"/>
      <c r="H85" s="24"/>
      <c r="J85" s="24"/>
      <c r="K85" s="24"/>
      <c r="L85" s="43"/>
    </row>
    <row r="86" spans="2:12" s="6" customFormat="1" ht="16.5" customHeight="1">
      <c r="B86" s="23"/>
      <c r="C86" s="24"/>
      <c r="D86" s="24"/>
      <c r="E86" s="235" t="str">
        <f>$E$7</f>
        <v>Karlovy Vary, Divadlo Husovka</v>
      </c>
      <c r="F86" s="210"/>
      <c r="G86" s="210"/>
      <c r="H86" s="210"/>
      <c r="J86" s="24"/>
      <c r="K86" s="24"/>
      <c r="L86" s="43"/>
    </row>
    <row r="87" spans="2:12" s="6" customFormat="1" ht="15" customHeight="1">
      <c r="B87" s="23"/>
      <c r="C87" s="19" t="s">
        <v>642</v>
      </c>
      <c r="D87" s="24"/>
      <c r="E87" s="24"/>
      <c r="F87" s="24"/>
      <c r="G87" s="24"/>
      <c r="H87" s="24"/>
      <c r="J87" s="24"/>
      <c r="K87" s="24"/>
      <c r="L87" s="43"/>
    </row>
    <row r="88" spans="2:12" s="6" customFormat="1" ht="19.5" customHeight="1">
      <c r="B88" s="23"/>
      <c r="C88" s="24"/>
      <c r="D88" s="24"/>
      <c r="E88" s="218" t="str">
        <f>$E$9</f>
        <v>02 - Stavební úpravy a opravy vnitřní - Sanace v 1.pp </v>
      </c>
      <c r="F88" s="210"/>
      <c r="G88" s="210"/>
      <c r="H88" s="210"/>
      <c r="J88" s="24"/>
      <c r="K88" s="24"/>
      <c r="L88" s="43"/>
    </row>
    <row r="89" spans="2:12" s="6" customFormat="1" ht="7.5" customHeight="1">
      <c r="B89" s="23"/>
      <c r="C89" s="24"/>
      <c r="D89" s="24"/>
      <c r="E89" s="24"/>
      <c r="F89" s="24"/>
      <c r="G89" s="24"/>
      <c r="H89" s="24"/>
      <c r="J89" s="24"/>
      <c r="K89" s="24"/>
      <c r="L89" s="43"/>
    </row>
    <row r="90" spans="2:12" s="6" customFormat="1" ht="18.75" customHeight="1">
      <c r="B90" s="23"/>
      <c r="C90" s="19" t="s">
        <v>576</v>
      </c>
      <c r="D90" s="24"/>
      <c r="E90" s="24"/>
      <c r="F90" s="17" t="str">
        <f>$F$12</f>
        <v>Karlovy Vary</v>
      </c>
      <c r="G90" s="24"/>
      <c r="H90" s="24"/>
      <c r="I90" s="88" t="s">
        <v>578</v>
      </c>
      <c r="J90" s="52" t="str">
        <f>IF($J$12="","",$J$12)</f>
        <v>21.10.2014</v>
      </c>
      <c r="K90" s="24"/>
      <c r="L90" s="43"/>
    </row>
    <row r="91" spans="2:12" s="6" customFormat="1" ht="7.5" customHeight="1">
      <c r="B91" s="23"/>
      <c r="C91" s="24"/>
      <c r="D91" s="24"/>
      <c r="E91" s="24"/>
      <c r="F91" s="24"/>
      <c r="G91" s="24"/>
      <c r="H91" s="24"/>
      <c r="J91" s="24"/>
      <c r="K91" s="24"/>
      <c r="L91" s="43"/>
    </row>
    <row r="92" spans="2:12" s="6" customFormat="1" ht="15.75" customHeight="1">
      <c r="B92" s="23"/>
      <c r="C92" s="19" t="s">
        <v>582</v>
      </c>
      <c r="D92" s="24"/>
      <c r="E92" s="24"/>
      <c r="F92" s="17" t="str">
        <f>$E$15</f>
        <v>Město Karlovy Vary</v>
      </c>
      <c r="G92" s="24"/>
      <c r="H92" s="24"/>
      <c r="I92" s="88" t="s">
        <v>588</v>
      </c>
      <c r="J92" s="17" t="str">
        <f>$E$21</f>
        <v>G.PROJEKT - Ing. Roman Gajdoš</v>
      </c>
      <c r="K92" s="24"/>
      <c r="L92" s="43"/>
    </row>
    <row r="93" spans="2:12" s="6" customFormat="1" ht="15" customHeight="1">
      <c r="B93" s="23"/>
      <c r="C93" s="19" t="s">
        <v>586</v>
      </c>
      <c r="D93" s="24"/>
      <c r="E93" s="24"/>
      <c r="F93" s="17">
        <f>IF($E$18="","",$E$18)</f>
      </c>
      <c r="G93" s="24"/>
      <c r="H93" s="24"/>
      <c r="J93" s="24"/>
      <c r="K93" s="24"/>
      <c r="L93" s="43"/>
    </row>
    <row r="94" spans="2:12" s="6" customFormat="1" ht="11.25" customHeight="1">
      <c r="B94" s="23"/>
      <c r="C94" s="24"/>
      <c r="D94" s="24"/>
      <c r="E94" s="24"/>
      <c r="F94" s="24"/>
      <c r="G94" s="24"/>
      <c r="H94" s="24"/>
      <c r="J94" s="24"/>
      <c r="K94" s="24"/>
      <c r="L94" s="43"/>
    </row>
    <row r="95" spans="2:20" s="122" customFormat="1" ht="30" customHeight="1">
      <c r="B95" s="123"/>
      <c r="C95" s="124" t="s">
        <v>672</v>
      </c>
      <c r="D95" s="125" t="s">
        <v>610</v>
      </c>
      <c r="E95" s="125" t="s">
        <v>606</v>
      </c>
      <c r="F95" s="125" t="s">
        <v>673</v>
      </c>
      <c r="G95" s="125" t="s">
        <v>674</v>
      </c>
      <c r="H95" s="125" t="s">
        <v>675</v>
      </c>
      <c r="I95" s="126" t="s">
        <v>676</v>
      </c>
      <c r="J95" s="125" t="s">
        <v>677</v>
      </c>
      <c r="K95" s="127" t="s">
        <v>678</v>
      </c>
      <c r="L95" s="128"/>
      <c r="M95" s="59" t="s">
        <v>679</v>
      </c>
      <c r="N95" s="60" t="s">
        <v>595</v>
      </c>
      <c r="O95" s="60" t="s">
        <v>680</v>
      </c>
      <c r="P95" s="60" t="s">
        <v>681</v>
      </c>
      <c r="Q95" s="60" t="s">
        <v>682</v>
      </c>
      <c r="R95" s="60" t="s">
        <v>683</v>
      </c>
      <c r="S95" s="60" t="s">
        <v>684</v>
      </c>
      <c r="T95" s="61" t="s">
        <v>685</v>
      </c>
    </row>
    <row r="96" spans="2:63" s="6" customFormat="1" ht="30" customHeight="1">
      <c r="B96" s="23"/>
      <c r="C96" s="66" t="s">
        <v>648</v>
      </c>
      <c r="D96" s="24"/>
      <c r="E96" s="24"/>
      <c r="F96" s="24"/>
      <c r="G96" s="24"/>
      <c r="H96" s="24"/>
      <c r="J96" s="129">
        <f>$BK$96</f>
        <v>0</v>
      </c>
      <c r="K96" s="24"/>
      <c r="L96" s="43"/>
      <c r="M96" s="63"/>
      <c r="N96" s="64"/>
      <c r="O96" s="64"/>
      <c r="P96" s="130">
        <f>$P$97+$P$183+$P$300+$P$303</f>
        <v>0</v>
      </c>
      <c r="Q96" s="64"/>
      <c r="R96" s="130">
        <f>$R$97+$R$183+$R$300+$R$303</f>
        <v>17.924974230000004</v>
      </c>
      <c r="S96" s="64"/>
      <c r="T96" s="131">
        <f>$T$97+$T$183+$T$300+$T$303</f>
        <v>16.348347350000004</v>
      </c>
      <c r="AT96" s="6" t="s">
        <v>624</v>
      </c>
      <c r="AU96" s="6" t="s">
        <v>649</v>
      </c>
      <c r="BK96" s="132">
        <f>$BK$97+$BK$183+$BK$300+$BK$303</f>
        <v>0</v>
      </c>
    </row>
    <row r="97" spans="2:63" s="133" customFormat="1" ht="37.5" customHeight="1">
      <c r="B97" s="134"/>
      <c r="C97" s="135"/>
      <c r="D97" s="136" t="s">
        <v>624</v>
      </c>
      <c r="E97" s="137" t="s">
        <v>686</v>
      </c>
      <c r="F97" s="137" t="s">
        <v>687</v>
      </c>
      <c r="G97" s="135"/>
      <c r="H97" s="135"/>
      <c r="J97" s="138">
        <f>$BK$97</f>
        <v>0</v>
      </c>
      <c r="K97" s="135"/>
      <c r="L97" s="139"/>
      <c r="M97" s="140"/>
      <c r="N97" s="135"/>
      <c r="O97" s="135"/>
      <c r="P97" s="141">
        <f>$P$98+$P$136+$P$167+$P$180</f>
        <v>0</v>
      </c>
      <c r="Q97" s="135"/>
      <c r="R97" s="141">
        <f>$R$98+$R$136+$R$167+$R$180</f>
        <v>15.920480400000002</v>
      </c>
      <c r="S97" s="135"/>
      <c r="T97" s="142">
        <f>$T$98+$T$136+$T$167+$T$180</f>
        <v>14.755000000000003</v>
      </c>
      <c r="AR97" s="143" t="s">
        <v>575</v>
      </c>
      <c r="AT97" s="143" t="s">
        <v>624</v>
      </c>
      <c r="AU97" s="143" t="s">
        <v>625</v>
      </c>
      <c r="AY97" s="143" t="s">
        <v>688</v>
      </c>
      <c r="BK97" s="144">
        <f>$BK$98+$BK$136+$BK$167+$BK$180</f>
        <v>0</v>
      </c>
    </row>
    <row r="98" spans="2:63" s="133" customFormat="1" ht="21" customHeight="1">
      <c r="B98" s="134"/>
      <c r="C98" s="135"/>
      <c r="D98" s="136" t="s">
        <v>624</v>
      </c>
      <c r="E98" s="145" t="s">
        <v>736</v>
      </c>
      <c r="F98" s="145" t="s">
        <v>1015</v>
      </c>
      <c r="G98" s="135"/>
      <c r="H98" s="135"/>
      <c r="J98" s="146">
        <f>$BK$98</f>
        <v>0</v>
      </c>
      <c r="K98" s="135"/>
      <c r="L98" s="139"/>
      <c r="M98" s="140"/>
      <c r="N98" s="135"/>
      <c r="O98" s="135"/>
      <c r="P98" s="141">
        <f>$P$99</f>
        <v>0</v>
      </c>
      <c r="Q98" s="135"/>
      <c r="R98" s="141">
        <f>$R$99</f>
        <v>15.905447360000002</v>
      </c>
      <c r="S98" s="135"/>
      <c r="T98" s="142">
        <f>$T$99</f>
        <v>0</v>
      </c>
      <c r="AR98" s="143" t="s">
        <v>575</v>
      </c>
      <c r="AT98" s="143" t="s">
        <v>624</v>
      </c>
      <c r="AU98" s="143" t="s">
        <v>575</v>
      </c>
      <c r="AY98" s="143" t="s">
        <v>688</v>
      </c>
      <c r="BK98" s="144">
        <f>$BK$99</f>
        <v>0</v>
      </c>
    </row>
    <row r="99" spans="2:63" s="133" customFormat="1" ht="15.75" customHeight="1">
      <c r="B99" s="134"/>
      <c r="C99" s="135"/>
      <c r="D99" s="136" t="s">
        <v>624</v>
      </c>
      <c r="E99" s="145" t="s">
        <v>1121</v>
      </c>
      <c r="F99" s="145" t="s">
        <v>95</v>
      </c>
      <c r="G99" s="135"/>
      <c r="H99" s="135"/>
      <c r="J99" s="146">
        <f>$BK$99</f>
        <v>0</v>
      </c>
      <c r="K99" s="135"/>
      <c r="L99" s="139"/>
      <c r="M99" s="140"/>
      <c r="N99" s="135"/>
      <c r="O99" s="135"/>
      <c r="P99" s="141">
        <f>SUM($P$100:$P$135)</f>
        <v>0</v>
      </c>
      <c r="Q99" s="135"/>
      <c r="R99" s="141">
        <f>SUM($R$100:$R$135)</f>
        <v>15.905447360000002</v>
      </c>
      <c r="S99" s="135"/>
      <c r="T99" s="142">
        <f>SUM($T$100:$T$135)</f>
        <v>0</v>
      </c>
      <c r="AR99" s="143" t="s">
        <v>575</v>
      </c>
      <c r="AT99" s="143" t="s">
        <v>624</v>
      </c>
      <c r="AU99" s="143" t="s">
        <v>633</v>
      </c>
      <c r="AY99" s="143" t="s">
        <v>688</v>
      </c>
      <c r="BK99" s="144">
        <f>SUM($BK$100:$BK$135)</f>
        <v>0</v>
      </c>
    </row>
    <row r="100" spans="2:65" s="6" customFormat="1" ht="15.75" customHeight="1">
      <c r="B100" s="23"/>
      <c r="C100" s="147" t="s">
        <v>575</v>
      </c>
      <c r="D100" s="147" t="s">
        <v>690</v>
      </c>
      <c r="E100" s="148" t="s">
        <v>96</v>
      </c>
      <c r="F100" s="149" t="s">
        <v>97</v>
      </c>
      <c r="G100" s="150" t="s">
        <v>693</v>
      </c>
      <c r="H100" s="151">
        <v>638.549</v>
      </c>
      <c r="I100" s="152"/>
      <c r="J100" s="153">
        <f>ROUND($I$100*$H$100,2)</f>
        <v>0</v>
      </c>
      <c r="K100" s="149" t="s">
        <v>704</v>
      </c>
      <c r="L100" s="43"/>
      <c r="M100" s="154"/>
      <c r="N100" s="155" t="s">
        <v>596</v>
      </c>
      <c r="O100" s="24"/>
      <c r="P100" s="24"/>
      <c r="Q100" s="156">
        <v>0.00024</v>
      </c>
      <c r="R100" s="156">
        <f>$Q$100*$H$100</f>
        <v>0.15325176</v>
      </c>
      <c r="S100" s="156">
        <v>0</v>
      </c>
      <c r="T100" s="157">
        <f>$S$100*$H$100</f>
        <v>0</v>
      </c>
      <c r="AR100" s="89" t="s">
        <v>695</v>
      </c>
      <c r="AT100" s="89" t="s">
        <v>690</v>
      </c>
      <c r="AU100" s="89" t="s">
        <v>707</v>
      </c>
      <c r="AY100" s="6" t="s">
        <v>688</v>
      </c>
      <c r="BE100" s="158">
        <f>IF($N$100="základní",$J$100,0)</f>
        <v>0</v>
      </c>
      <c r="BF100" s="158">
        <f>IF($N$100="snížená",$J$100,0)</f>
        <v>0</v>
      </c>
      <c r="BG100" s="158">
        <f>IF($N$100="zákl. přenesená",$J$100,0)</f>
        <v>0</v>
      </c>
      <c r="BH100" s="158">
        <f>IF($N$100="sníž. přenesená",$J$100,0)</f>
        <v>0</v>
      </c>
      <c r="BI100" s="158">
        <f>IF($N$100="nulová",$J$100,0)</f>
        <v>0</v>
      </c>
      <c r="BJ100" s="89" t="s">
        <v>575</v>
      </c>
      <c r="BK100" s="158">
        <f>ROUND($I$100*$H$100,2)</f>
        <v>0</v>
      </c>
      <c r="BL100" s="89" t="s">
        <v>695</v>
      </c>
      <c r="BM100" s="89" t="s">
        <v>98</v>
      </c>
    </row>
    <row r="101" spans="2:47" s="6" customFormat="1" ht="16.5" customHeight="1">
      <c r="B101" s="23"/>
      <c r="C101" s="24"/>
      <c r="D101" s="159" t="s">
        <v>697</v>
      </c>
      <c r="E101" s="24"/>
      <c r="F101" s="160" t="s">
        <v>99</v>
      </c>
      <c r="G101" s="24"/>
      <c r="H101" s="24"/>
      <c r="J101" s="24"/>
      <c r="K101" s="24"/>
      <c r="L101" s="43"/>
      <c r="M101" s="56"/>
      <c r="N101" s="24"/>
      <c r="O101" s="24"/>
      <c r="P101" s="24"/>
      <c r="Q101" s="24"/>
      <c r="R101" s="24"/>
      <c r="S101" s="24"/>
      <c r="T101" s="57"/>
      <c r="AT101" s="6" t="s">
        <v>697</v>
      </c>
      <c r="AU101" s="6" t="s">
        <v>707</v>
      </c>
    </row>
    <row r="102" spans="2:51" s="6" customFormat="1" ht="15.75" customHeight="1">
      <c r="B102" s="172"/>
      <c r="C102" s="173"/>
      <c r="D102" s="163" t="s">
        <v>699</v>
      </c>
      <c r="E102" s="174"/>
      <c r="F102" s="175" t="s">
        <v>100</v>
      </c>
      <c r="G102" s="173"/>
      <c r="H102" s="174"/>
      <c r="J102" s="173"/>
      <c r="K102" s="173"/>
      <c r="L102" s="176"/>
      <c r="M102" s="177"/>
      <c r="N102" s="173"/>
      <c r="O102" s="173"/>
      <c r="P102" s="173"/>
      <c r="Q102" s="173"/>
      <c r="R102" s="173"/>
      <c r="S102" s="173"/>
      <c r="T102" s="178"/>
      <c r="AT102" s="179" t="s">
        <v>699</v>
      </c>
      <c r="AU102" s="179" t="s">
        <v>707</v>
      </c>
      <c r="AV102" s="180" t="s">
        <v>575</v>
      </c>
      <c r="AW102" s="180" t="s">
        <v>649</v>
      </c>
      <c r="AX102" s="180" t="s">
        <v>625</v>
      </c>
      <c r="AY102" s="179" t="s">
        <v>688</v>
      </c>
    </row>
    <row r="103" spans="2:51" s="6" customFormat="1" ht="15.75" customHeight="1">
      <c r="B103" s="161"/>
      <c r="C103" s="162"/>
      <c r="D103" s="163" t="s">
        <v>699</v>
      </c>
      <c r="E103" s="164"/>
      <c r="F103" s="165" t="s">
        <v>101</v>
      </c>
      <c r="G103" s="162"/>
      <c r="H103" s="166">
        <v>563.739</v>
      </c>
      <c r="J103" s="162"/>
      <c r="K103" s="162"/>
      <c r="L103" s="167"/>
      <c r="M103" s="168"/>
      <c r="N103" s="162"/>
      <c r="O103" s="162"/>
      <c r="P103" s="162"/>
      <c r="Q103" s="162"/>
      <c r="R103" s="162"/>
      <c r="S103" s="162"/>
      <c r="T103" s="169"/>
      <c r="AT103" s="170" t="s">
        <v>699</v>
      </c>
      <c r="AU103" s="170" t="s">
        <v>707</v>
      </c>
      <c r="AV103" s="171" t="s">
        <v>633</v>
      </c>
      <c r="AW103" s="171" t="s">
        <v>649</v>
      </c>
      <c r="AX103" s="171" t="s">
        <v>625</v>
      </c>
      <c r="AY103" s="170" t="s">
        <v>688</v>
      </c>
    </row>
    <row r="104" spans="2:51" s="6" customFormat="1" ht="15.75" customHeight="1">
      <c r="B104" s="172"/>
      <c r="C104" s="173"/>
      <c r="D104" s="163" t="s">
        <v>699</v>
      </c>
      <c r="E104" s="174"/>
      <c r="F104" s="175" t="s">
        <v>102</v>
      </c>
      <c r="G104" s="173"/>
      <c r="H104" s="174"/>
      <c r="J104" s="173"/>
      <c r="K104" s="173"/>
      <c r="L104" s="176"/>
      <c r="M104" s="177"/>
      <c r="N104" s="173"/>
      <c r="O104" s="173"/>
      <c r="P104" s="173"/>
      <c r="Q104" s="173"/>
      <c r="R104" s="173"/>
      <c r="S104" s="173"/>
      <c r="T104" s="178"/>
      <c r="AT104" s="179" t="s">
        <v>699</v>
      </c>
      <c r="AU104" s="179" t="s">
        <v>707</v>
      </c>
      <c r="AV104" s="180" t="s">
        <v>575</v>
      </c>
      <c r="AW104" s="180" t="s">
        <v>649</v>
      </c>
      <c r="AX104" s="180" t="s">
        <v>625</v>
      </c>
      <c r="AY104" s="179" t="s">
        <v>688</v>
      </c>
    </row>
    <row r="105" spans="2:51" s="6" customFormat="1" ht="15.75" customHeight="1">
      <c r="B105" s="161"/>
      <c r="C105" s="162"/>
      <c r="D105" s="163" t="s">
        <v>699</v>
      </c>
      <c r="E105" s="164"/>
      <c r="F105" s="165" t="s">
        <v>103</v>
      </c>
      <c r="G105" s="162"/>
      <c r="H105" s="166">
        <v>16.57</v>
      </c>
      <c r="J105" s="162"/>
      <c r="K105" s="162"/>
      <c r="L105" s="167"/>
      <c r="M105" s="168"/>
      <c r="N105" s="162"/>
      <c r="O105" s="162"/>
      <c r="P105" s="162"/>
      <c r="Q105" s="162"/>
      <c r="R105" s="162"/>
      <c r="S105" s="162"/>
      <c r="T105" s="169"/>
      <c r="AT105" s="170" t="s">
        <v>699</v>
      </c>
      <c r="AU105" s="170" t="s">
        <v>707</v>
      </c>
      <c r="AV105" s="171" t="s">
        <v>633</v>
      </c>
      <c r="AW105" s="171" t="s">
        <v>649</v>
      </c>
      <c r="AX105" s="171" t="s">
        <v>625</v>
      </c>
      <c r="AY105" s="170" t="s">
        <v>688</v>
      </c>
    </row>
    <row r="106" spans="2:51" s="6" customFormat="1" ht="15.75" customHeight="1">
      <c r="B106" s="161"/>
      <c r="C106" s="162"/>
      <c r="D106" s="163" t="s">
        <v>699</v>
      </c>
      <c r="E106" s="164"/>
      <c r="F106" s="165" t="s">
        <v>104</v>
      </c>
      <c r="G106" s="162"/>
      <c r="H106" s="166">
        <v>52.24</v>
      </c>
      <c r="J106" s="162"/>
      <c r="K106" s="162"/>
      <c r="L106" s="167"/>
      <c r="M106" s="168"/>
      <c r="N106" s="162"/>
      <c r="O106" s="162"/>
      <c r="P106" s="162"/>
      <c r="Q106" s="162"/>
      <c r="R106" s="162"/>
      <c r="S106" s="162"/>
      <c r="T106" s="169"/>
      <c r="AT106" s="170" t="s">
        <v>699</v>
      </c>
      <c r="AU106" s="170" t="s">
        <v>707</v>
      </c>
      <c r="AV106" s="171" t="s">
        <v>633</v>
      </c>
      <c r="AW106" s="171" t="s">
        <v>649</v>
      </c>
      <c r="AX106" s="171" t="s">
        <v>625</v>
      </c>
      <c r="AY106" s="170" t="s">
        <v>688</v>
      </c>
    </row>
    <row r="107" spans="2:51" s="6" customFormat="1" ht="15.75" customHeight="1">
      <c r="B107" s="161"/>
      <c r="C107" s="162"/>
      <c r="D107" s="163" t="s">
        <v>699</v>
      </c>
      <c r="E107" s="164"/>
      <c r="F107" s="165" t="s">
        <v>105</v>
      </c>
      <c r="G107" s="162"/>
      <c r="H107" s="166">
        <v>6</v>
      </c>
      <c r="J107" s="162"/>
      <c r="K107" s="162"/>
      <c r="L107" s="167"/>
      <c r="M107" s="168"/>
      <c r="N107" s="162"/>
      <c r="O107" s="162"/>
      <c r="P107" s="162"/>
      <c r="Q107" s="162"/>
      <c r="R107" s="162"/>
      <c r="S107" s="162"/>
      <c r="T107" s="169"/>
      <c r="AT107" s="170" t="s">
        <v>699</v>
      </c>
      <c r="AU107" s="170" t="s">
        <v>707</v>
      </c>
      <c r="AV107" s="171" t="s">
        <v>633</v>
      </c>
      <c r="AW107" s="171" t="s">
        <v>649</v>
      </c>
      <c r="AX107" s="171" t="s">
        <v>625</v>
      </c>
      <c r="AY107" s="170" t="s">
        <v>688</v>
      </c>
    </row>
    <row r="108" spans="2:65" s="6" customFormat="1" ht="15.75" customHeight="1">
      <c r="B108" s="23"/>
      <c r="C108" s="147" t="s">
        <v>633</v>
      </c>
      <c r="D108" s="147" t="s">
        <v>690</v>
      </c>
      <c r="E108" s="148" t="s">
        <v>106</v>
      </c>
      <c r="F108" s="149" t="s">
        <v>107</v>
      </c>
      <c r="G108" s="150" t="s">
        <v>703</v>
      </c>
      <c r="H108" s="151">
        <v>528.2</v>
      </c>
      <c r="I108" s="152"/>
      <c r="J108" s="153">
        <f>ROUND($I$108*$H$108,2)</f>
        <v>0</v>
      </c>
      <c r="K108" s="149" t="s">
        <v>704</v>
      </c>
      <c r="L108" s="43"/>
      <c r="M108" s="154"/>
      <c r="N108" s="155" t="s">
        <v>596</v>
      </c>
      <c r="O108" s="24"/>
      <c r="P108" s="24"/>
      <c r="Q108" s="156">
        <v>0.0015</v>
      </c>
      <c r="R108" s="156">
        <f>$Q$108*$H$108</f>
        <v>0.7923000000000001</v>
      </c>
      <c r="S108" s="156">
        <v>0</v>
      </c>
      <c r="T108" s="157">
        <f>$S$108*$H$108</f>
        <v>0</v>
      </c>
      <c r="AR108" s="89" t="s">
        <v>695</v>
      </c>
      <c r="AT108" s="89" t="s">
        <v>690</v>
      </c>
      <c r="AU108" s="89" t="s">
        <v>707</v>
      </c>
      <c r="AY108" s="6" t="s">
        <v>688</v>
      </c>
      <c r="BE108" s="158">
        <f>IF($N$108="základní",$J$108,0)</f>
        <v>0</v>
      </c>
      <c r="BF108" s="158">
        <f>IF($N$108="snížená",$J$108,0)</f>
        <v>0</v>
      </c>
      <c r="BG108" s="158">
        <f>IF($N$108="zákl. přenesená",$J$108,0)</f>
        <v>0</v>
      </c>
      <c r="BH108" s="158">
        <f>IF($N$108="sníž. přenesená",$J$108,0)</f>
        <v>0</v>
      </c>
      <c r="BI108" s="158">
        <f>IF($N$108="nulová",$J$108,0)</f>
        <v>0</v>
      </c>
      <c r="BJ108" s="89" t="s">
        <v>575</v>
      </c>
      <c r="BK108" s="158">
        <f>ROUND($I$108*$H$108,2)</f>
        <v>0</v>
      </c>
      <c r="BL108" s="89" t="s">
        <v>695</v>
      </c>
      <c r="BM108" s="89" t="s">
        <v>108</v>
      </c>
    </row>
    <row r="109" spans="2:47" s="6" customFormat="1" ht="16.5" customHeight="1">
      <c r="B109" s="23"/>
      <c r="C109" s="24"/>
      <c r="D109" s="159" t="s">
        <v>697</v>
      </c>
      <c r="E109" s="24"/>
      <c r="F109" s="160" t="s">
        <v>109</v>
      </c>
      <c r="G109" s="24"/>
      <c r="H109" s="24"/>
      <c r="J109" s="24"/>
      <c r="K109" s="24"/>
      <c r="L109" s="43"/>
      <c r="M109" s="56"/>
      <c r="N109" s="24"/>
      <c r="O109" s="24"/>
      <c r="P109" s="24"/>
      <c r="Q109" s="24"/>
      <c r="R109" s="24"/>
      <c r="S109" s="24"/>
      <c r="T109" s="57"/>
      <c r="AT109" s="6" t="s">
        <v>697</v>
      </c>
      <c r="AU109" s="6" t="s">
        <v>707</v>
      </c>
    </row>
    <row r="110" spans="2:51" s="6" customFormat="1" ht="15.75" customHeight="1">
      <c r="B110" s="172"/>
      <c r="C110" s="173"/>
      <c r="D110" s="163" t="s">
        <v>699</v>
      </c>
      <c r="E110" s="174"/>
      <c r="F110" s="175" t="s">
        <v>110</v>
      </c>
      <c r="G110" s="173"/>
      <c r="H110" s="174"/>
      <c r="J110" s="173"/>
      <c r="K110" s="173"/>
      <c r="L110" s="176"/>
      <c r="M110" s="177"/>
      <c r="N110" s="173"/>
      <c r="O110" s="173"/>
      <c r="P110" s="173"/>
      <c r="Q110" s="173"/>
      <c r="R110" s="173"/>
      <c r="S110" s="173"/>
      <c r="T110" s="178"/>
      <c r="AT110" s="179" t="s">
        <v>699</v>
      </c>
      <c r="AU110" s="179" t="s">
        <v>707</v>
      </c>
      <c r="AV110" s="180" t="s">
        <v>575</v>
      </c>
      <c r="AW110" s="180" t="s">
        <v>649</v>
      </c>
      <c r="AX110" s="180" t="s">
        <v>625</v>
      </c>
      <c r="AY110" s="179" t="s">
        <v>688</v>
      </c>
    </row>
    <row r="111" spans="2:51" s="6" customFormat="1" ht="15.75" customHeight="1">
      <c r="B111" s="161"/>
      <c r="C111" s="162"/>
      <c r="D111" s="163" t="s">
        <v>699</v>
      </c>
      <c r="E111" s="164"/>
      <c r="F111" s="165" t="s">
        <v>111</v>
      </c>
      <c r="G111" s="162"/>
      <c r="H111" s="166">
        <v>51.2</v>
      </c>
      <c r="J111" s="162"/>
      <c r="K111" s="162"/>
      <c r="L111" s="167"/>
      <c r="M111" s="168"/>
      <c r="N111" s="162"/>
      <c r="O111" s="162"/>
      <c r="P111" s="162"/>
      <c r="Q111" s="162"/>
      <c r="R111" s="162"/>
      <c r="S111" s="162"/>
      <c r="T111" s="169"/>
      <c r="AT111" s="170" t="s">
        <v>699</v>
      </c>
      <c r="AU111" s="170" t="s">
        <v>707</v>
      </c>
      <c r="AV111" s="171" t="s">
        <v>633</v>
      </c>
      <c r="AW111" s="171" t="s">
        <v>649</v>
      </c>
      <c r="AX111" s="171" t="s">
        <v>625</v>
      </c>
      <c r="AY111" s="170" t="s">
        <v>688</v>
      </c>
    </row>
    <row r="112" spans="2:51" s="6" customFormat="1" ht="15.75" customHeight="1">
      <c r="B112" s="161"/>
      <c r="C112" s="162"/>
      <c r="D112" s="163" t="s">
        <v>699</v>
      </c>
      <c r="E112" s="164"/>
      <c r="F112" s="165" t="s">
        <v>112</v>
      </c>
      <c r="G112" s="162"/>
      <c r="H112" s="166">
        <v>144.4</v>
      </c>
      <c r="J112" s="162"/>
      <c r="K112" s="162"/>
      <c r="L112" s="167"/>
      <c r="M112" s="168"/>
      <c r="N112" s="162"/>
      <c r="O112" s="162"/>
      <c r="P112" s="162"/>
      <c r="Q112" s="162"/>
      <c r="R112" s="162"/>
      <c r="S112" s="162"/>
      <c r="T112" s="169"/>
      <c r="AT112" s="170" t="s">
        <v>699</v>
      </c>
      <c r="AU112" s="170" t="s">
        <v>707</v>
      </c>
      <c r="AV112" s="171" t="s">
        <v>633</v>
      </c>
      <c r="AW112" s="171" t="s">
        <v>649</v>
      </c>
      <c r="AX112" s="171" t="s">
        <v>625</v>
      </c>
      <c r="AY112" s="170" t="s">
        <v>688</v>
      </c>
    </row>
    <row r="113" spans="2:51" s="6" customFormat="1" ht="15.75" customHeight="1">
      <c r="B113" s="161"/>
      <c r="C113" s="162"/>
      <c r="D113" s="163" t="s">
        <v>699</v>
      </c>
      <c r="E113" s="164"/>
      <c r="F113" s="165" t="s">
        <v>113</v>
      </c>
      <c r="G113" s="162"/>
      <c r="H113" s="166">
        <v>11</v>
      </c>
      <c r="J113" s="162"/>
      <c r="K113" s="162"/>
      <c r="L113" s="167"/>
      <c r="M113" s="168"/>
      <c r="N113" s="162"/>
      <c r="O113" s="162"/>
      <c r="P113" s="162"/>
      <c r="Q113" s="162"/>
      <c r="R113" s="162"/>
      <c r="S113" s="162"/>
      <c r="T113" s="169"/>
      <c r="AT113" s="170" t="s">
        <v>699</v>
      </c>
      <c r="AU113" s="170" t="s">
        <v>707</v>
      </c>
      <c r="AV113" s="171" t="s">
        <v>633</v>
      </c>
      <c r="AW113" s="171" t="s">
        <v>649</v>
      </c>
      <c r="AX113" s="171" t="s">
        <v>625</v>
      </c>
      <c r="AY113" s="170" t="s">
        <v>688</v>
      </c>
    </row>
    <row r="114" spans="2:51" s="6" customFormat="1" ht="15.75" customHeight="1">
      <c r="B114" s="172"/>
      <c r="C114" s="173"/>
      <c r="D114" s="163" t="s">
        <v>699</v>
      </c>
      <c r="E114" s="174"/>
      <c r="F114" s="175" t="s">
        <v>114</v>
      </c>
      <c r="G114" s="173"/>
      <c r="H114" s="174"/>
      <c r="J114" s="173"/>
      <c r="K114" s="173"/>
      <c r="L114" s="176"/>
      <c r="M114" s="177"/>
      <c r="N114" s="173"/>
      <c r="O114" s="173"/>
      <c r="P114" s="173"/>
      <c r="Q114" s="173"/>
      <c r="R114" s="173"/>
      <c r="S114" s="173"/>
      <c r="T114" s="178"/>
      <c r="AT114" s="179" t="s">
        <v>699</v>
      </c>
      <c r="AU114" s="179" t="s">
        <v>707</v>
      </c>
      <c r="AV114" s="180" t="s">
        <v>575</v>
      </c>
      <c r="AW114" s="180" t="s">
        <v>649</v>
      </c>
      <c r="AX114" s="180" t="s">
        <v>625</v>
      </c>
      <c r="AY114" s="179" t="s">
        <v>688</v>
      </c>
    </row>
    <row r="115" spans="2:51" s="6" customFormat="1" ht="15.75" customHeight="1">
      <c r="B115" s="161"/>
      <c r="C115" s="162"/>
      <c r="D115" s="163" t="s">
        <v>699</v>
      </c>
      <c r="E115" s="164"/>
      <c r="F115" s="165" t="s">
        <v>115</v>
      </c>
      <c r="G115" s="162"/>
      <c r="H115" s="166">
        <v>321.6</v>
      </c>
      <c r="J115" s="162"/>
      <c r="K115" s="162"/>
      <c r="L115" s="167"/>
      <c r="M115" s="168"/>
      <c r="N115" s="162"/>
      <c r="O115" s="162"/>
      <c r="P115" s="162"/>
      <c r="Q115" s="162"/>
      <c r="R115" s="162"/>
      <c r="S115" s="162"/>
      <c r="T115" s="169"/>
      <c r="AT115" s="170" t="s">
        <v>699</v>
      </c>
      <c r="AU115" s="170" t="s">
        <v>707</v>
      </c>
      <c r="AV115" s="171" t="s">
        <v>633</v>
      </c>
      <c r="AW115" s="171" t="s">
        <v>649</v>
      </c>
      <c r="AX115" s="171" t="s">
        <v>625</v>
      </c>
      <c r="AY115" s="170" t="s">
        <v>688</v>
      </c>
    </row>
    <row r="116" spans="2:65" s="6" customFormat="1" ht="15.75" customHeight="1">
      <c r="B116" s="23"/>
      <c r="C116" s="147" t="s">
        <v>707</v>
      </c>
      <c r="D116" s="147" t="s">
        <v>690</v>
      </c>
      <c r="E116" s="148" t="s">
        <v>116</v>
      </c>
      <c r="F116" s="149" t="s">
        <v>117</v>
      </c>
      <c r="G116" s="150" t="s">
        <v>693</v>
      </c>
      <c r="H116" s="151">
        <v>3.12</v>
      </c>
      <c r="I116" s="152"/>
      <c r="J116" s="153">
        <f>ROUND($I$116*$H$116,2)</f>
        <v>0</v>
      </c>
      <c r="K116" s="149" t="s">
        <v>704</v>
      </c>
      <c r="L116" s="43"/>
      <c r="M116" s="154"/>
      <c r="N116" s="155" t="s">
        <v>596</v>
      </c>
      <c r="O116" s="24"/>
      <c r="P116" s="24"/>
      <c r="Q116" s="156">
        <v>0.01838</v>
      </c>
      <c r="R116" s="156">
        <f>$Q$116*$H$116</f>
        <v>0.057345600000000004</v>
      </c>
      <c r="S116" s="156">
        <v>0</v>
      </c>
      <c r="T116" s="157">
        <f>$S$116*$H$116</f>
        <v>0</v>
      </c>
      <c r="AR116" s="89" t="s">
        <v>695</v>
      </c>
      <c r="AT116" s="89" t="s">
        <v>690</v>
      </c>
      <c r="AU116" s="89" t="s">
        <v>707</v>
      </c>
      <c r="AY116" s="6" t="s">
        <v>688</v>
      </c>
      <c r="BE116" s="158">
        <f>IF($N$116="základní",$J$116,0)</f>
        <v>0</v>
      </c>
      <c r="BF116" s="158">
        <f>IF($N$116="snížená",$J$116,0)</f>
        <v>0</v>
      </c>
      <c r="BG116" s="158">
        <f>IF($N$116="zákl. přenesená",$J$116,0)</f>
        <v>0</v>
      </c>
      <c r="BH116" s="158">
        <f>IF($N$116="sníž. přenesená",$J$116,0)</f>
        <v>0</v>
      </c>
      <c r="BI116" s="158">
        <f>IF($N$116="nulová",$J$116,0)</f>
        <v>0</v>
      </c>
      <c r="BJ116" s="89" t="s">
        <v>575</v>
      </c>
      <c r="BK116" s="158">
        <f>ROUND($I$116*$H$116,2)</f>
        <v>0</v>
      </c>
      <c r="BL116" s="89" t="s">
        <v>695</v>
      </c>
      <c r="BM116" s="89" t="s">
        <v>118</v>
      </c>
    </row>
    <row r="117" spans="2:47" s="6" customFormat="1" ht="27" customHeight="1">
      <c r="B117" s="23"/>
      <c r="C117" s="24"/>
      <c r="D117" s="159" t="s">
        <v>697</v>
      </c>
      <c r="E117" s="24"/>
      <c r="F117" s="160" t="s">
        <v>119</v>
      </c>
      <c r="G117" s="24"/>
      <c r="H117" s="24"/>
      <c r="J117" s="24"/>
      <c r="K117" s="24"/>
      <c r="L117" s="43"/>
      <c r="M117" s="56"/>
      <c r="N117" s="24"/>
      <c r="O117" s="24"/>
      <c r="P117" s="24"/>
      <c r="Q117" s="24"/>
      <c r="R117" s="24"/>
      <c r="S117" s="24"/>
      <c r="T117" s="57"/>
      <c r="AT117" s="6" t="s">
        <v>697</v>
      </c>
      <c r="AU117" s="6" t="s">
        <v>707</v>
      </c>
    </row>
    <row r="118" spans="2:51" s="6" customFormat="1" ht="15.75" customHeight="1">
      <c r="B118" s="172"/>
      <c r="C118" s="173"/>
      <c r="D118" s="163" t="s">
        <v>699</v>
      </c>
      <c r="E118" s="174"/>
      <c r="F118" s="175" t="s">
        <v>868</v>
      </c>
      <c r="G118" s="173"/>
      <c r="H118" s="174"/>
      <c r="J118" s="173"/>
      <c r="K118" s="173"/>
      <c r="L118" s="176"/>
      <c r="M118" s="177"/>
      <c r="N118" s="173"/>
      <c r="O118" s="173"/>
      <c r="P118" s="173"/>
      <c r="Q118" s="173"/>
      <c r="R118" s="173"/>
      <c r="S118" s="173"/>
      <c r="T118" s="178"/>
      <c r="AT118" s="179" t="s">
        <v>699</v>
      </c>
      <c r="AU118" s="179" t="s">
        <v>707</v>
      </c>
      <c r="AV118" s="180" t="s">
        <v>575</v>
      </c>
      <c r="AW118" s="180" t="s">
        <v>649</v>
      </c>
      <c r="AX118" s="180" t="s">
        <v>625</v>
      </c>
      <c r="AY118" s="179" t="s">
        <v>688</v>
      </c>
    </row>
    <row r="119" spans="2:51" s="6" customFormat="1" ht="15.75" customHeight="1">
      <c r="B119" s="161"/>
      <c r="C119" s="162"/>
      <c r="D119" s="163" t="s">
        <v>699</v>
      </c>
      <c r="E119" s="164"/>
      <c r="F119" s="165" t="s">
        <v>120</v>
      </c>
      <c r="G119" s="162"/>
      <c r="H119" s="166">
        <v>2.58</v>
      </c>
      <c r="J119" s="162"/>
      <c r="K119" s="162"/>
      <c r="L119" s="167"/>
      <c r="M119" s="168"/>
      <c r="N119" s="162"/>
      <c r="O119" s="162"/>
      <c r="P119" s="162"/>
      <c r="Q119" s="162"/>
      <c r="R119" s="162"/>
      <c r="S119" s="162"/>
      <c r="T119" s="169"/>
      <c r="AT119" s="170" t="s">
        <v>699</v>
      </c>
      <c r="AU119" s="170" t="s">
        <v>707</v>
      </c>
      <c r="AV119" s="171" t="s">
        <v>633</v>
      </c>
      <c r="AW119" s="171" t="s">
        <v>649</v>
      </c>
      <c r="AX119" s="171" t="s">
        <v>625</v>
      </c>
      <c r="AY119" s="170" t="s">
        <v>688</v>
      </c>
    </row>
    <row r="120" spans="2:51" s="6" customFormat="1" ht="15.75" customHeight="1">
      <c r="B120" s="172"/>
      <c r="C120" s="173"/>
      <c r="D120" s="163" t="s">
        <v>699</v>
      </c>
      <c r="E120" s="174"/>
      <c r="F120" s="175" t="s">
        <v>870</v>
      </c>
      <c r="G120" s="173"/>
      <c r="H120" s="174"/>
      <c r="J120" s="173"/>
      <c r="K120" s="173"/>
      <c r="L120" s="176"/>
      <c r="M120" s="177"/>
      <c r="N120" s="173"/>
      <c r="O120" s="173"/>
      <c r="P120" s="173"/>
      <c r="Q120" s="173"/>
      <c r="R120" s="173"/>
      <c r="S120" s="173"/>
      <c r="T120" s="178"/>
      <c r="AT120" s="179" t="s">
        <v>699</v>
      </c>
      <c r="AU120" s="179" t="s">
        <v>707</v>
      </c>
      <c r="AV120" s="180" t="s">
        <v>575</v>
      </c>
      <c r="AW120" s="180" t="s">
        <v>649</v>
      </c>
      <c r="AX120" s="180" t="s">
        <v>625</v>
      </c>
      <c r="AY120" s="179" t="s">
        <v>688</v>
      </c>
    </row>
    <row r="121" spans="2:51" s="6" customFormat="1" ht="15.75" customHeight="1">
      <c r="B121" s="161"/>
      <c r="C121" s="162"/>
      <c r="D121" s="163" t="s">
        <v>699</v>
      </c>
      <c r="E121" s="164"/>
      <c r="F121" s="165" t="s">
        <v>121</v>
      </c>
      <c r="G121" s="162"/>
      <c r="H121" s="166">
        <v>0.54</v>
      </c>
      <c r="J121" s="162"/>
      <c r="K121" s="162"/>
      <c r="L121" s="167"/>
      <c r="M121" s="168"/>
      <c r="N121" s="162"/>
      <c r="O121" s="162"/>
      <c r="P121" s="162"/>
      <c r="Q121" s="162"/>
      <c r="R121" s="162"/>
      <c r="S121" s="162"/>
      <c r="T121" s="169"/>
      <c r="AT121" s="170" t="s">
        <v>699</v>
      </c>
      <c r="AU121" s="170" t="s">
        <v>707</v>
      </c>
      <c r="AV121" s="171" t="s">
        <v>633</v>
      </c>
      <c r="AW121" s="171" t="s">
        <v>649</v>
      </c>
      <c r="AX121" s="171" t="s">
        <v>625</v>
      </c>
      <c r="AY121" s="170" t="s">
        <v>688</v>
      </c>
    </row>
    <row r="122" spans="2:65" s="6" customFormat="1" ht="15.75" customHeight="1">
      <c r="B122" s="23"/>
      <c r="C122" s="147" t="s">
        <v>695</v>
      </c>
      <c r="D122" s="147" t="s">
        <v>690</v>
      </c>
      <c r="E122" s="148" t="s">
        <v>122</v>
      </c>
      <c r="F122" s="149" t="s">
        <v>123</v>
      </c>
      <c r="G122" s="150" t="s">
        <v>693</v>
      </c>
      <c r="H122" s="151">
        <v>295.1</v>
      </c>
      <c r="I122" s="152"/>
      <c r="J122" s="153">
        <f>ROUND($I$122*$H$122,2)</f>
        <v>0</v>
      </c>
      <c r="K122" s="149" t="s">
        <v>704</v>
      </c>
      <c r="L122" s="43"/>
      <c r="M122" s="154"/>
      <c r="N122" s="155" t="s">
        <v>596</v>
      </c>
      <c r="O122" s="24"/>
      <c r="P122" s="24"/>
      <c r="Q122" s="156">
        <v>0.016</v>
      </c>
      <c r="R122" s="156">
        <f>$Q$122*$H$122</f>
        <v>4.7216000000000005</v>
      </c>
      <c r="S122" s="156">
        <v>0</v>
      </c>
      <c r="T122" s="157">
        <f>$S$122*$H$122</f>
        <v>0</v>
      </c>
      <c r="AR122" s="89" t="s">
        <v>695</v>
      </c>
      <c r="AT122" s="89" t="s">
        <v>690</v>
      </c>
      <c r="AU122" s="89" t="s">
        <v>707</v>
      </c>
      <c r="AY122" s="6" t="s">
        <v>688</v>
      </c>
      <c r="BE122" s="158">
        <f>IF($N$122="základní",$J$122,0)</f>
        <v>0</v>
      </c>
      <c r="BF122" s="158">
        <f>IF($N$122="snížená",$J$122,0)</f>
        <v>0</v>
      </c>
      <c r="BG122" s="158">
        <f>IF($N$122="zákl. přenesená",$J$122,0)</f>
        <v>0</v>
      </c>
      <c r="BH122" s="158">
        <f>IF($N$122="sníž. přenesená",$J$122,0)</f>
        <v>0</v>
      </c>
      <c r="BI122" s="158">
        <f>IF($N$122="nulová",$J$122,0)</f>
        <v>0</v>
      </c>
      <c r="BJ122" s="89" t="s">
        <v>575</v>
      </c>
      <c r="BK122" s="158">
        <f>ROUND($I$122*$H$122,2)</f>
        <v>0</v>
      </c>
      <c r="BL122" s="89" t="s">
        <v>695</v>
      </c>
      <c r="BM122" s="89" t="s">
        <v>124</v>
      </c>
    </row>
    <row r="123" spans="2:47" s="6" customFormat="1" ht="16.5" customHeight="1">
      <c r="B123" s="23"/>
      <c r="C123" s="24"/>
      <c r="D123" s="159" t="s">
        <v>697</v>
      </c>
      <c r="E123" s="24"/>
      <c r="F123" s="160" t="s">
        <v>125</v>
      </c>
      <c r="G123" s="24"/>
      <c r="H123" s="24"/>
      <c r="J123" s="24"/>
      <c r="K123" s="24"/>
      <c r="L123" s="43"/>
      <c r="M123" s="56"/>
      <c r="N123" s="24"/>
      <c r="O123" s="24"/>
      <c r="P123" s="24"/>
      <c r="Q123" s="24"/>
      <c r="R123" s="24"/>
      <c r="S123" s="24"/>
      <c r="T123" s="57"/>
      <c r="AT123" s="6" t="s">
        <v>697</v>
      </c>
      <c r="AU123" s="6" t="s">
        <v>707</v>
      </c>
    </row>
    <row r="124" spans="2:51" s="6" customFormat="1" ht="15.75" customHeight="1">
      <c r="B124" s="172"/>
      <c r="C124" s="173"/>
      <c r="D124" s="163" t="s">
        <v>699</v>
      </c>
      <c r="E124" s="174"/>
      <c r="F124" s="175" t="s">
        <v>126</v>
      </c>
      <c r="G124" s="173"/>
      <c r="H124" s="174"/>
      <c r="J124" s="173"/>
      <c r="K124" s="173"/>
      <c r="L124" s="176"/>
      <c r="M124" s="177"/>
      <c r="N124" s="173"/>
      <c r="O124" s="173"/>
      <c r="P124" s="173"/>
      <c r="Q124" s="173"/>
      <c r="R124" s="173"/>
      <c r="S124" s="173"/>
      <c r="T124" s="178"/>
      <c r="AT124" s="179" t="s">
        <v>699</v>
      </c>
      <c r="AU124" s="179" t="s">
        <v>707</v>
      </c>
      <c r="AV124" s="180" t="s">
        <v>575</v>
      </c>
      <c r="AW124" s="180" t="s">
        <v>649</v>
      </c>
      <c r="AX124" s="180" t="s">
        <v>625</v>
      </c>
      <c r="AY124" s="179" t="s">
        <v>688</v>
      </c>
    </row>
    <row r="125" spans="2:51" s="6" customFormat="1" ht="15.75" customHeight="1">
      <c r="B125" s="161"/>
      <c r="C125" s="162"/>
      <c r="D125" s="163" t="s">
        <v>699</v>
      </c>
      <c r="E125" s="164"/>
      <c r="F125" s="165" t="s">
        <v>127</v>
      </c>
      <c r="G125" s="162"/>
      <c r="H125" s="166">
        <v>62.3</v>
      </c>
      <c r="J125" s="162"/>
      <c r="K125" s="162"/>
      <c r="L125" s="167"/>
      <c r="M125" s="168"/>
      <c r="N125" s="162"/>
      <c r="O125" s="162"/>
      <c r="P125" s="162"/>
      <c r="Q125" s="162"/>
      <c r="R125" s="162"/>
      <c r="S125" s="162"/>
      <c r="T125" s="169"/>
      <c r="AT125" s="170" t="s">
        <v>699</v>
      </c>
      <c r="AU125" s="170" t="s">
        <v>707</v>
      </c>
      <c r="AV125" s="171" t="s">
        <v>633</v>
      </c>
      <c r="AW125" s="171" t="s">
        <v>649</v>
      </c>
      <c r="AX125" s="171" t="s">
        <v>625</v>
      </c>
      <c r="AY125" s="170" t="s">
        <v>688</v>
      </c>
    </row>
    <row r="126" spans="2:51" s="6" customFormat="1" ht="15.75" customHeight="1">
      <c r="B126" s="161"/>
      <c r="C126" s="162"/>
      <c r="D126" s="163" t="s">
        <v>699</v>
      </c>
      <c r="E126" s="164"/>
      <c r="F126" s="165" t="s">
        <v>128</v>
      </c>
      <c r="G126" s="162"/>
      <c r="H126" s="166">
        <v>47.3</v>
      </c>
      <c r="J126" s="162"/>
      <c r="K126" s="162"/>
      <c r="L126" s="167"/>
      <c r="M126" s="168"/>
      <c r="N126" s="162"/>
      <c r="O126" s="162"/>
      <c r="P126" s="162"/>
      <c r="Q126" s="162"/>
      <c r="R126" s="162"/>
      <c r="S126" s="162"/>
      <c r="T126" s="169"/>
      <c r="AT126" s="170" t="s">
        <v>699</v>
      </c>
      <c r="AU126" s="170" t="s">
        <v>707</v>
      </c>
      <c r="AV126" s="171" t="s">
        <v>633</v>
      </c>
      <c r="AW126" s="171" t="s">
        <v>649</v>
      </c>
      <c r="AX126" s="171" t="s">
        <v>625</v>
      </c>
      <c r="AY126" s="170" t="s">
        <v>688</v>
      </c>
    </row>
    <row r="127" spans="2:51" s="6" customFormat="1" ht="27" customHeight="1">
      <c r="B127" s="161"/>
      <c r="C127" s="162"/>
      <c r="D127" s="163" t="s">
        <v>699</v>
      </c>
      <c r="E127" s="164"/>
      <c r="F127" s="165" t="s">
        <v>129</v>
      </c>
      <c r="G127" s="162"/>
      <c r="H127" s="166">
        <v>126.3</v>
      </c>
      <c r="J127" s="162"/>
      <c r="K127" s="162"/>
      <c r="L127" s="167"/>
      <c r="M127" s="168"/>
      <c r="N127" s="162"/>
      <c r="O127" s="162"/>
      <c r="P127" s="162"/>
      <c r="Q127" s="162"/>
      <c r="R127" s="162"/>
      <c r="S127" s="162"/>
      <c r="T127" s="169"/>
      <c r="AT127" s="170" t="s">
        <v>699</v>
      </c>
      <c r="AU127" s="170" t="s">
        <v>707</v>
      </c>
      <c r="AV127" s="171" t="s">
        <v>633</v>
      </c>
      <c r="AW127" s="171" t="s">
        <v>649</v>
      </c>
      <c r="AX127" s="171" t="s">
        <v>625</v>
      </c>
      <c r="AY127" s="170" t="s">
        <v>688</v>
      </c>
    </row>
    <row r="128" spans="2:51" s="6" customFormat="1" ht="15.75" customHeight="1">
      <c r="B128" s="161"/>
      <c r="C128" s="162"/>
      <c r="D128" s="163" t="s">
        <v>699</v>
      </c>
      <c r="E128" s="164"/>
      <c r="F128" s="165" t="s">
        <v>130</v>
      </c>
      <c r="G128" s="162"/>
      <c r="H128" s="166">
        <v>59.2</v>
      </c>
      <c r="J128" s="162"/>
      <c r="K128" s="162"/>
      <c r="L128" s="167"/>
      <c r="M128" s="168"/>
      <c r="N128" s="162"/>
      <c r="O128" s="162"/>
      <c r="P128" s="162"/>
      <c r="Q128" s="162"/>
      <c r="R128" s="162"/>
      <c r="S128" s="162"/>
      <c r="T128" s="169"/>
      <c r="AT128" s="170" t="s">
        <v>699</v>
      </c>
      <c r="AU128" s="170" t="s">
        <v>707</v>
      </c>
      <c r="AV128" s="171" t="s">
        <v>633</v>
      </c>
      <c r="AW128" s="171" t="s">
        <v>649</v>
      </c>
      <c r="AX128" s="171" t="s">
        <v>625</v>
      </c>
      <c r="AY128" s="170" t="s">
        <v>688</v>
      </c>
    </row>
    <row r="129" spans="2:65" s="6" customFormat="1" ht="15.75" customHeight="1">
      <c r="B129" s="23"/>
      <c r="C129" s="147" t="s">
        <v>723</v>
      </c>
      <c r="D129" s="147" t="s">
        <v>690</v>
      </c>
      <c r="E129" s="148" t="s">
        <v>131</v>
      </c>
      <c r="F129" s="149" t="s">
        <v>132</v>
      </c>
      <c r="G129" s="150" t="s">
        <v>693</v>
      </c>
      <c r="H129" s="151">
        <v>295.1</v>
      </c>
      <c r="I129" s="152"/>
      <c r="J129" s="153">
        <f>ROUND($I$129*$H$129,2)</f>
        <v>0</v>
      </c>
      <c r="K129" s="149" t="s">
        <v>704</v>
      </c>
      <c r="L129" s="43"/>
      <c r="M129" s="154"/>
      <c r="N129" s="155" t="s">
        <v>596</v>
      </c>
      <c r="O129" s="24"/>
      <c r="P129" s="24"/>
      <c r="Q129" s="156">
        <v>0.0345</v>
      </c>
      <c r="R129" s="156">
        <f>$Q$129*$H$129</f>
        <v>10.180950000000001</v>
      </c>
      <c r="S129" s="156">
        <v>0</v>
      </c>
      <c r="T129" s="157">
        <f>$S$129*$H$129</f>
        <v>0</v>
      </c>
      <c r="AR129" s="89" t="s">
        <v>695</v>
      </c>
      <c r="AT129" s="89" t="s">
        <v>690</v>
      </c>
      <c r="AU129" s="89" t="s">
        <v>707</v>
      </c>
      <c r="AY129" s="6" t="s">
        <v>688</v>
      </c>
      <c r="BE129" s="158">
        <f>IF($N$129="základní",$J$129,0)</f>
        <v>0</v>
      </c>
      <c r="BF129" s="158">
        <f>IF($N$129="snížená",$J$129,0)</f>
        <v>0</v>
      </c>
      <c r="BG129" s="158">
        <f>IF($N$129="zákl. přenesená",$J$129,0)</f>
        <v>0</v>
      </c>
      <c r="BH129" s="158">
        <f>IF($N$129="sníž. přenesená",$J$129,0)</f>
        <v>0</v>
      </c>
      <c r="BI129" s="158">
        <f>IF($N$129="nulová",$J$129,0)</f>
        <v>0</v>
      </c>
      <c r="BJ129" s="89" t="s">
        <v>575</v>
      </c>
      <c r="BK129" s="158">
        <f>ROUND($I$129*$H$129,2)</f>
        <v>0</v>
      </c>
      <c r="BL129" s="89" t="s">
        <v>695</v>
      </c>
      <c r="BM129" s="89" t="s">
        <v>133</v>
      </c>
    </row>
    <row r="130" spans="2:47" s="6" customFormat="1" ht="27" customHeight="1">
      <c r="B130" s="23"/>
      <c r="C130" s="24"/>
      <c r="D130" s="159" t="s">
        <v>697</v>
      </c>
      <c r="E130" s="24"/>
      <c r="F130" s="160" t="s">
        <v>134</v>
      </c>
      <c r="G130" s="24"/>
      <c r="H130" s="24"/>
      <c r="J130" s="24"/>
      <c r="K130" s="24"/>
      <c r="L130" s="43"/>
      <c r="M130" s="56"/>
      <c r="N130" s="24"/>
      <c r="O130" s="24"/>
      <c r="P130" s="24"/>
      <c r="Q130" s="24"/>
      <c r="R130" s="24"/>
      <c r="S130" s="24"/>
      <c r="T130" s="57"/>
      <c r="AT130" s="6" t="s">
        <v>697</v>
      </c>
      <c r="AU130" s="6" t="s">
        <v>707</v>
      </c>
    </row>
    <row r="131" spans="2:51" s="6" customFormat="1" ht="15.75" customHeight="1">
      <c r="B131" s="172"/>
      <c r="C131" s="173"/>
      <c r="D131" s="163" t="s">
        <v>699</v>
      </c>
      <c r="E131" s="174"/>
      <c r="F131" s="175" t="s">
        <v>126</v>
      </c>
      <c r="G131" s="173"/>
      <c r="H131" s="174"/>
      <c r="J131" s="173"/>
      <c r="K131" s="173"/>
      <c r="L131" s="176"/>
      <c r="M131" s="177"/>
      <c r="N131" s="173"/>
      <c r="O131" s="173"/>
      <c r="P131" s="173"/>
      <c r="Q131" s="173"/>
      <c r="R131" s="173"/>
      <c r="S131" s="173"/>
      <c r="T131" s="178"/>
      <c r="AT131" s="179" t="s">
        <v>699</v>
      </c>
      <c r="AU131" s="179" t="s">
        <v>707</v>
      </c>
      <c r="AV131" s="180" t="s">
        <v>575</v>
      </c>
      <c r="AW131" s="180" t="s">
        <v>649</v>
      </c>
      <c r="AX131" s="180" t="s">
        <v>625</v>
      </c>
      <c r="AY131" s="179" t="s">
        <v>688</v>
      </c>
    </row>
    <row r="132" spans="2:51" s="6" customFormat="1" ht="15.75" customHeight="1">
      <c r="B132" s="161"/>
      <c r="C132" s="162"/>
      <c r="D132" s="163" t="s">
        <v>699</v>
      </c>
      <c r="E132" s="164"/>
      <c r="F132" s="165" t="s">
        <v>127</v>
      </c>
      <c r="G132" s="162"/>
      <c r="H132" s="166">
        <v>62.3</v>
      </c>
      <c r="J132" s="162"/>
      <c r="K132" s="162"/>
      <c r="L132" s="167"/>
      <c r="M132" s="168"/>
      <c r="N132" s="162"/>
      <c r="O132" s="162"/>
      <c r="P132" s="162"/>
      <c r="Q132" s="162"/>
      <c r="R132" s="162"/>
      <c r="S132" s="162"/>
      <c r="T132" s="169"/>
      <c r="AT132" s="170" t="s">
        <v>699</v>
      </c>
      <c r="AU132" s="170" t="s">
        <v>707</v>
      </c>
      <c r="AV132" s="171" t="s">
        <v>633</v>
      </c>
      <c r="AW132" s="171" t="s">
        <v>649</v>
      </c>
      <c r="AX132" s="171" t="s">
        <v>625</v>
      </c>
      <c r="AY132" s="170" t="s">
        <v>688</v>
      </c>
    </row>
    <row r="133" spans="2:51" s="6" customFormat="1" ht="15.75" customHeight="1">
      <c r="B133" s="161"/>
      <c r="C133" s="162"/>
      <c r="D133" s="163" t="s">
        <v>699</v>
      </c>
      <c r="E133" s="164"/>
      <c r="F133" s="165" t="s">
        <v>128</v>
      </c>
      <c r="G133" s="162"/>
      <c r="H133" s="166">
        <v>47.3</v>
      </c>
      <c r="J133" s="162"/>
      <c r="K133" s="162"/>
      <c r="L133" s="167"/>
      <c r="M133" s="168"/>
      <c r="N133" s="162"/>
      <c r="O133" s="162"/>
      <c r="P133" s="162"/>
      <c r="Q133" s="162"/>
      <c r="R133" s="162"/>
      <c r="S133" s="162"/>
      <c r="T133" s="169"/>
      <c r="AT133" s="170" t="s">
        <v>699</v>
      </c>
      <c r="AU133" s="170" t="s">
        <v>707</v>
      </c>
      <c r="AV133" s="171" t="s">
        <v>633</v>
      </c>
      <c r="AW133" s="171" t="s">
        <v>649</v>
      </c>
      <c r="AX133" s="171" t="s">
        <v>625</v>
      </c>
      <c r="AY133" s="170" t="s">
        <v>688</v>
      </c>
    </row>
    <row r="134" spans="2:51" s="6" customFormat="1" ht="27" customHeight="1">
      <c r="B134" s="161"/>
      <c r="C134" s="162"/>
      <c r="D134" s="163" t="s">
        <v>699</v>
      </c>
      <c r="E134" s="164"/>
      <c r="F134" s="165" t="s">
        <v>129</v>
      </c>
      <c r="G134" s="162"/>
      <c r="H134" s="166">
        <v>126.3</v>
      </c>
      <c r="J134" s="162"/>
      <c r="K134" s="162"/>
      <c r="L134" s="167"/>
      <c r="M134" s="168"/>
      <c r="N134" s="162"/>
      <c r="O134" s="162"/>
      <c r="P134" s="162"/>
      <c r="Q134" s="162"/>
      <c r="R134" s="162"/>
      <c r="S134" s="162"/>
      <c r="T134" s="169"/>
      <c r="AT134" s="170" t="s">
        <v>699</v>
      </c>
      <c r="AU134" s="170" t="s">
        <v>707</v>
      </c>
      <c r="AV134" s="171" t="s">
        <v>633</v>
      </c>
      <c r="AW134" s="171" t="s">
        <v>649</v>
      </c>
      <c r="AX134" s="171" t="s">
        <v>625</v>
      </c>
      <c r="AY134" s="170" t="s">
        <v>688</v>
      </c>
    </row>
    <row r="135" spans="2:51" s="6" customFormat="1" ht="15.75" customHeight="1">
      <c r="B135" s="161"/>
      <c r="C135" s="162"/>
      <c r="D135" s="163" t="s">
        <v>699</v>
      </c>
      <c r="E135" s="164"/>
      <c r="F135" s="165" t="s">
        <v>130</v>
      </c>
      <c r="G135" s="162"/>
      <c r="H135" s="166">
        <v>59.2</v>
      </c>
      <c r="J135" s="162"/>
      <c r="K135" s="162"/>
      <c r="L135" s="167"/>
      <c r="M135" s="168"/>
      <c r="N135" s="162"/>
      <c r="O135" s="162"/>
      <c r="P135" s="162"/>
      <c r="Q135" s="162"/>
      <c r="R135" s="162"/>
      <c r="S135" s="162"/>
      <c r="T135" s="169"/>
      <c r="AT135" s="170" t="s">
        <v>699</v>
      </c>
      <c r="AU135" s="170" t="s">
        <v>707</v>
      </c>
      <c r="AV135" s="171" t="s">
        <v>633</v>
      </c>
      <c r="AW135" s="171" t="s">
        <v>649</v>
      </c>
      <c r="AX135" s="171" t="s">
        <v>625</v>
      </c>
      <c r="AY135" s="170" t="s">
        <v>688</v>
      </c>
    </row>
    <row r="136" spans="2:63" s="133" customFormat="1" ht="30.75" customHeight="1">
      <c r="B136" s="134"/>
      <c r="C136" s="135"/>
      <c r="D136" s="136" t="s">
        <v>624</v>
      </c>
      <c r="E136" s="145" t="s">
        <v>757</v>
      </c>
      <c r="F136" s="145" t="s">
        <v>1105</v>
      </c>
      <c r="G136" s="135"/>
      <c r="H136" s="135"/>
      <c r="J136" s="146">
        <f>$BK$136</f>
        <v>0</v>
      </c>
      <c r="K136" s="135"/>
      <c r="L136" s="139"/>
      <c r="M136" s="140"/>
      <c r="N136" s="135"/>
      <c r="O136" s="135"/>
      <c r="P136" s="141">
        <f>$P$137+$P$153+$P$159</f>
        <v>0</v>
      </c>
      <c r="Q136" s="135"/>
      <c r="R136" s="141">
        <f>$R$137+$R$153+$R$159</f>
        <v>0.015033040000000003</v>
      </c>
      <c r="S136" s="135"/>
      <c r="T136" s="142">
        <f>$T$137+$T$153+$T$159</f>
        <v>14.755000000000003</v>
      </c>
      <c r="AR136" s="143" t="s">
        <v>575</v>
      </c>
      <c r="AT136" s="143" t="s">
        <v>624</v>
      </c>
      <c r="AU136" s="143" t="s">
        <v>575</v>
      </c>
      <c r="AY136" s="143" t="s">
        <v>688</v>
      </c>
      <c r="BK136" s="144">
        <f>$BK$137+$BK$153+$BK$159</f>
        <v>0</v>
      </c>
    </row>
    <row r="137" spans="2:63" s="133" customFormat="1" ht="15.75" customHeight="1">
      <c r="B137" s="134"/>
      <c r="C137" s="135"/>
      <c r="D137" s="136" t="s">
        <v>624</v>
      </c>
      <c r="E137" s="145" t="s">
        <v>1106</v>
      </c>
      <c r="F137" s="145" t="s">
        <v>1107</v>
      </c>
      <c r="G137" s="135"/>
      <c r="H137" s="135"/>
      <c r="J137" s="146">
        <f>$BK$137</f>
        <v>0</v>
      </c>
      <c r="K137" s="135"/>
      <c r="L137" s="139"/>
      <c r="M137" s="140"/>
      <c r="N137" s="135"/>
      <c r="O137" s="135"/>
      <c r="P137" s="141">
        <f>SUM($P$138:$P$152)</f>
        <v>0</v>
      </c>
      <c r="Q137" s="135"/>
      <c r="R137" s="141">
        <f>SUM($R$138:$R$152)</f>
        <v>0</v>
      </c>
      <c r="S137" s="135"/>
      <c r="T137" s="142">
        <f>SUM($T$138:$T$152)</f>
        <v>0</v>
      </c>
      <c r="AR137" s="143" t="s">
        <v>575</v>
      </c>
      <c r="AT137" s="143" t="s">
        <v>624</v>
      </c>
      <c r="AU137" s="143" t="s">
        <v>633</v>
      </c>
      <c r="AY137" s="143" t="s">
        <v>688</v>
      </c>
      <c r="BK137" s="144">
        <f>SUM($BK$138:$BK$152)</f>
        <v>0</v>
      </c>
    </row>
    <row r="138" spans="2:65" s="6" customFormat="1" ht="15.75" customHeight="1">
      <c r="B138" s="23"/>
      <c r="C138" s="147" t="s">
        <v>736</v>
      </c>
      <c r="D138" s="147" t="s">
        <v>690</v>
      </c>
      <c r="E138" s="148" t="s">
        <v>135</v>
      </c>
      <c r="F138" s="149" t="s">
        <v>136</v>
      </c>
      <c r="G138" s="150" t="s">
        <v>718</v>
      </c>
      <c r="H138" s="151">
        <v>626.3</v>
      </c>
      <c r="I138" s="152"/>
      <c r="J138" s="153">
        <f>ROUND($I$138*$H$138,2)</f>
        <v>0</v>
      </c>
      <c r="K138" s="149" t="s">
        <v>704</v>
      </c>
      <c r="L138" s="43"/>
      <c r="M138" s="154"/>
      <c r="N138" s="155" t="s">
        <v>596</v>
      </c>
      <c r="O138" s="24"/>
      <c r="P138" s="24"/>
      <c r="Q138" s="156">
        <v>0</v>
      </c>
      <c r="R138" s="156">
        <f>$Q$138*$H$138</f>
        <v>0</v>
      </c>
      <c r="S138" s="156">
        <v>0</v>
      </c>
      <c r="T138" s="157">
        <f>$S$138*$H$138</f>
        <v>0</v>
      </c>
      <c r="AR138" s="89" t="s">
        <v>695</v>
      </c>
      <c r="AT138" s="89" t="s">
        <v>690</v>
      </c>
      <c r="AU138" s="89" t="s">
        <v>707</v>
      </c>
      <c r="AY138" s="6" t="s">
        <v>688</v>
      </c>
      <c r="BE138" s="158">
        <f>IF($N$138="základní",$J$138,0)</f>
        <v>0</v>
      </c>
      <c r="BF138" s="158">
        <f>IF($N$138="snížená",$J$138,0)</f>
        <v>0</v>
      </c>
      <c r="BG138" s="158">
        <f>IF($N$138="zákl. přenesená",$J$138,0)</f>
        <v>0</v>
      </c>
      <c r="BH138" s="158">
        <f>IF($N$138="sníž. přenesená",$J$138,0)</f>
        <v>0</v>
      </c>
      <c r="BI138" s="158">
        <f>IF($N$138="nulová",$J$138,0)</f>
        <v>0</v>
      </c>
      <c r="BJ138" s="89" t="s">
        <v>575</v>
      </c>
      <c r="BK138" s="158">
        <f>ROUND($I$138*$H$138,2)</f>
        <v>0</v>
      </c>
      <c r="BL138" s="89" t="s">
        <v>695</v>
      </c>
      <c r="BM138" s="89" t="s">
        <v>137</v>
      </c>
    </row>
    <row r="139" spans="2:47" s="6" customFormat="1" ht="27" customHeight="1">
      <c r="B139" s="23"/>
      <c r="C139" s="24"/>
      <c r="D139" s="159" t="s">
        <v>697</v>
      </c>
      <c r="E139" s="24"/>
      <c r="F139" s="160" t="s">
        <v>138</v>
      </c>
      <c r="G139" s="24"/>
      <c r="H139" s="24"/>
      <c r="J139" s="24"/>
      <c r="K139" s="24"/>
      <c r="L139" s="43"/>
      <c r="M139" s="56"/>
      <c r="N139" s="24"/>
      <c r="O139" s="24"/>
      <c r="P139" s="24"/>
      <c r="Q139" s="24"/>
      <c r="R139" s="24"/>
      <c r="S139" s="24"/>
      <c r="T139" s="57"/>
      <c r="AT139" s="6" t="s">
        <v>697</v>
      </c>
      <c r="AU139" s="6" t="s">
        <v>707</v>
      </c>
    </row>
    <row r="140" spans="2:51" s="6" customFormat="1" ht="15.75" customHeight="1">
      <c r="B140" s="161"/>
      <c r="C140" s="162"/>
      <c r="D140" s="163" t="s">
        <v>699</v>
      </c>
      <c r="E140" s="164"/>
      <c r="F140" s="165" t="s">
        <v>139</v>
      </c>
      <c r="G140" s="162"/>
      <c r="H140" s="166">
        <v>626.3</v>
      </c>
      <c r="J140" s="162"/>
      <c r="K140" s="162"/>
      <c r="L140" s="167"/>
      <c r="M140" s="168"/>
      <c r="N140" s="162"/>
      <c r="O140" s="162"/>
      <c r="P140" s="162"/>
      <c r="Q140" s="162"/>
      <c r="R140" s="162"/>
      <c r="S140" s="162"/>
      <c r="T140" s="169"/>
      <c r="AT140" s="170" t="s">
        <v>699</v>
      </c>
      <c r="AU140" s="170" t="s">
        <v>707</v>
      </c>
      <c r="AV140" s="171" t="s">
        <v>633</v>
      </c>
      <c r="AW140" s="171" t="s">
        <v>649</v>
      </c>
      <c r="AX140" s="171" t="s">
        <v>625</v>
      </c>
      <c r="AY140" s="170" t="s">
        <v>688</v>
      </c>
    </row>
    <row r="141" spans="2:65" s="6" customFormat="1" ht="15.75" customHeight="1">
      <c r="B141" s="23"/>
      <c r="C141" s="147" t="s">
        <v>744</v>
      </c>
      <c r="D141" s="147" t="s">
        <v>690</v>
      </c>
      <c r="E141" s="148" t="s">
        <v>140</v>
      </c>
      <c r="F141" s="149" t="s">
        <v>141</v>
      </c>
      <c r="G141" s="150" t="s">
        <v>718</v>
      </c>
      <c r="H141" s="151">
        <v>8768.2</v>
      </c>
      <c r="I141" s="152"/>
      <c r="J141" s="153">
        <f>ROUND($I$141*$H$141,2)</f>
        <v>0</v>
      </c>
      <c r="K141" s="149" t="s">
        <v>704</v>
      </c>
      <c r="L141" s="43"/>
      <c r="M141" s="154"/>
      <c r="N141" s="155" t="s">
        <v>596</v>
      </c>
      <c r="O141" s="24"/>
      <c r="P141" s="24"/>
      <c r="Q141" s="156">
        <v>0</v>
      </c>
      <c r="R141" s="156">
        <f>$Q$141*$H$141</f>
        <v>0</v>
      </c>
      <c r="S141" s="156">
        <v>0</v>
      </c>
      <c r="T141" s="157">
        <f>$S$141*$H$141</f>
        <v>0</v>
      </c>
      <c r="AR141" s="89" t="s">
        <v>695</v>
      </c>
      <c r="AT141" s="89" t="s">
        <v>690</v>
      </c>
      <c r="AU141" s="89" t="s">
        <v>707</v>
      </c>
      <c r="AY141" s="6" t="s">
        <v>688</v>
      </c>
      <c r="BE141" s="158">
        <f>IF($N$141="základní",$J$141,0)</f>
        <v>0</v>
      </c>
      <c r="BF141" s="158">
        <f>IF($N$141="snížená",$J$141,0)</f>
        <v>0</v>
      </c>
      <c r="BG141" s="158">
        <f>IF($N$141="zákl. přenesená",$J$141,0)</f>
        <v>0</v>
      </c>
      <c r="BH141" s="158">
        <f>IF($N$141="sníž. přenesená",$J$141,0)</f>
        <v>0</v>
      </c>
      <c r="BI141" s="158">
        <f>IF($N$141="nulová",$J$141,0)</f>
        <v>0</v>
      </c>
      <c r="BJ141" s="89" t="s">
        <v>575</v>
      </c>
      <c r="BK141" s="158">
        <f>ROUND($I$141*$H$141,2)</f>
        <v>0</v>
      </c>
      <c r="BL141" s="89" t="s">
        <v>695</v>
      </c>
      <c r="BM141" s="89" t="s">
        <v>142</v>
      </c>
    </row>
    <row r="142" spans="2:47" s="6" customFormat="1" ht="27" customHeight="1">
      <c r="B142" s="23"/>
      <c r="C142" s="24"/>
      <c r="D142" s="159" t="s">
        <v>697</v>
      </c>
      <c r="E142" s="24"/>
      <c r="F142" s="160" t="s">
        <v>143</v>
      </c>
      <c r="G142" s="24"/>
      <c r="H142" s="24"/>
      <c r="J142" s="24"/>
      <c r="K142" s="24"/>
      <c r="L142" s="43"/>
      <c r="M142" s="56"/>
      <c r="N142" s="24"/>
      <c r="O142" s="24"/>
      <c r="P142" s="24"/>
      <c r="Q142" s="24"/>
      <c r="R142" s="24"/>
      <c r="S142" s="24"/>
      <c r="T142" s="57"/>
      <c r="AT142" s="6" t="s">
        <v>697</v>
      </c>
      <c r="AU142" s="6" t="s">
        <v>707</v>
      </c>
    </row>
    <row r="143" spans="2:51" s="6" customFormat="1" ht="15.75" customHeight="1">
      <c r="B143" s="161"/>
      <c r="C143" s="162"/>
      <c r="D143" s="163" t="s">
        <v>699</v>
      </c>
      <c r="E143" s="162"/>
      <c r="F143" s="165" t="s">
        <v>144</v>
      </c>
      <c r="G143" s="162"/>
      <c r="H143" s="166">
        <v>8768.2</v>
      </c>
      <c r="J143" s="162"/>
      <c r="K143" s="162"/>
      <c r="L143" s="167"/>
      <c r="M143" s="168"/>
      <c r="N143" s="162"/>
      <c r="O143" s="162"/>
      <c r="P143" s="162"/>
      <c r="Q143" s="162"/>
      <c r="R143" s="162"/>
      <c r="S143" s="162"/>
      <c r="T143" s="169"/>
      <c r="AT143" s="170" t="s">
        <v>699</v>
      </c>
      <c r="AU143" s="170" t="s">
        <v>707</v>
      </c>
      <c r="AV143" s="171" t="s">
        <v>633</v>
      </c>
      <c r="AW143" s="171" t="s">
        <v>625</v>
      </c>
      <c r="AX143" s="171" t="s">
        <v>575</v>
      </c>
      <c r="AY143" s="170" t="s">
        <v>688</v>
      </c>
    </row>
    <row r="144" spans="2:65" s="6" customFormat="1" ht="15.75" customHeight="1">
      <c r="B144" s="23"/>
      <c r="C144" s="147" t="s">
        <v>749</v>
      </c>
      <c r="D144" s="147" t="s">
        <v>690</v>
      </c>
      <c r="E144" s="148" t="s">
        <v>145</v>
      </c>
      <c r="F144" s="149" t="s">
        <v>146</v>
      </c>
      <c r="G144" s="150" t="s">
        <v>718</v>
      </c>
      <c r="H144" s="151">
        <v>626.3</v>
      </c>
      <c r="I144" s="152"/>
      <c r="J144" s="153">
        <f>ROUND($I$144*$H$144,2)</f>
        <v>0</v>
      </c>
      <c r="K144" s="149" t="s">
        <v>704</v>
      </c>
      <c r="L144" s="43"/>
      <c r="M144" s="154"/>
      <c r="N144" s="155" t="s">
        <v>596</v>
      </c>
      <c r="O144" s="24"/>
      <c r="P144" s="24"/>
      <c r="Q144" s="156">
        <v>0</v>
      </c>
      <c r="R144" s="156">
        <f>$Q$144*$H$144</f>
        <v>0</v>
      </c>
      <c r="S144" s="156">
        <v>0</v>
      </c>
      <c r="T144" s="157">
        <f>$S$144*$H$144</f>
        <v>0</v>
      </c>
      <c r="AR144" s="89" t="s">
        <v>695</v>
      </c>
      <c r="AT144" s="89" t="s">
        <v>690</v>
      </c>
      <c r="AU144" s="89" t="s">
        <v>707</v>
      </c>
      <c r="AY144" s="6" t="s">
        <v>688</v>
      </c>
      <c r="BE144" s="158">
        <f>IF($N$144="základní",$J$144,0)</f>
        <v>0</v>
      </c>
      <c r="BF144" s="158">
        <f>IF($N$144="snížená",$J$144,0)</f>
        <v>0</v>
      </c>
      <c r="BG144" s="158">
        <f>IF($N$144="zákl. přenesená",$J$144,0)</f>
        <v>0</v>
      </c>
      <c r="BH144" s="158">
        <f>IF($N$144="sníž. přenesená",$J$144,0)</f>
        <v>0</v>
      </c>
      <c r="BI144" s="158">
        <f>IF($N$144="nulová",$J$144,0)</f>
        <v>0</v>
      </c>
      <c r="BJ144" s="89" t="s">
        <v>575</v>
      </c>
      <c r="BK144" s="158">
        <f>ROUND($I$144*$H$144,2)</f>
        <v>0</v>
      </c>
      <c r="BL144" s="89" t="s">
        <v>695</v>
      </c>
      <c r="BM144" s="89" t="s">
        <v>147</v>
      </c>
    </row>
    <row r="145" spans="2:47" s="6" customFormat="1" ht="27" customHeight="1">
      <c r="B145" s="23"/>
      <c r="C145" s="24"/>
      <c r="D145" s="159" t="s">
        <v>697</v>
      </c>
      <c r="E145" s="24"/>
      <c r="F145" s="160" t="s">
        <v>148</v>
      </c>
      <c r="G145" s="24"/>
      <c r="H145" s="24"/>
      <c r="J145" s="24"/>
      <c r="K145" s="24"/>
      <c r="L145" s="43"/>
      <c r="M145" s="56"/>
      <c r="N145" s="24"/>
      <c r="O145" s="24"/>
      <c r="P145" s="24"/>
      <c r="Q145" s="24"/>
      <c r="R145" s="24"/>
      <c r="S145" s="24"/>
      <c r="T145" s="57"/>
      <c r="AT145" s="6" t="s">
        <v>697</v>
      </c>
      <c r="AU145" s="6" t="s">
        <v>707</v>
      </c>
    </row>
    <row r="146" spans="2:65" s="6" customFormat="1" ht="15.75" customHeight="1">
      <c r="B146" s="23"/>
      <c r="C146" s="147" t="s">
        <v>757</v>
      </c>
      <c r="D146" s="147" t="s">
        <v>690</v>
      </c>
      <c r="E146" s="148" t="s">
        <v>149</v>
      </c>
      <c r="F146" s="149" t="s">
        <v>150</v>
      </c>
      <c r="G146" s="150" t="s">
        <v>693</v>
      </c>
      <c r="H146" s="151">
        <v>125.26</v>
      </c>
      <c r="I146" s="152"/>
      <c r="J146" s="153">
        <f>ROUND($I$146*$H$146,2)</f>
        <v>0</v>
      </c>
      <c r="K146" s="149" t="s">
        <v>704</v>
      </c>
      <c r="L146" s="43"/>
      <c r="M146" s="154"/>
      <c r="N146" s="155" t="s">
        <v>596</v>
      </c>
      <c r="O146" s="24"/>
      <c r="P146" s="24"/>
      <c r="Q146" s="156">
        <v>0</v>
      </c>
      <c r="R146" s="156">
        <f>$Q$146*$H$146</f>
        <v>0</v>
      </c>
      <c r="S146" s="156">
        <v>0</v>
      </c>
      <c r="T146" s="157">
        <f>$S$146*$H$146</f>
        <v>0</v>
      </c>
      <c r="AR146" s="89" t="s">
        <v>695</v>
      </c>
      <c r="AT146" s="89" t="s">
        <v>690</v>
      </c>
      <c r="AU146" s="89" t="s">
        <v>707</v>
      </c>
      <c r="AY146" s="6" t="s">
        <v>688</v>
      </c>
      <c r="BE146" s="158">
        <f>IF($N$146="základní",$J$146,0)</f>
        <v>0</v>
      </c>
      <c r="BF146" s="158">
        <f>IF($N$146="snížená",$J$146,0)</f>
        <v>0</v>
      </c>
      <c r="BG146" s="158">
        <f>IF($N$146="zákl. přenesená",$J$146,0)</f>
        <v>0</v>
      </c>
      <c r="BH146" s="158">
        <f>IF($N$146="sníž. přenesená",$J$146,0)</f>
        <v>0</v>
      </c>
      <c r="BI146" s="158">
        <f>IF($N$146="nulová",$J$146,0)</f>
        <v>0</v>
      </c>
      <c r="BJ146" s="89" t="s">
        <v>575</v>
      </c>
      <c r="BK146" s="158">
        <f>ROUND($I$146*$H$146,2)</f>
        <v>0</v>
      </c>
      <c r="BL146" s="89" t="s">
        <v>695</v>
      </c>
      <c r="BM146" s="89" t="s">
        <v>151</v>
      </c>
    </row>
    <row r="147" spans="2:47" s="6" customFormat="1" ht="16.5" customHeight="1">
      <c r="B147" s="23"/>
      <c r="C147" s="24"/>
      <c r="D147" s="159" t="s">
        <v>697</v>
      </c>
      <c r="E147" s="24"/>
      <c r="F147" s="160" t="s">
        <v>152</v>
      </c>
      <c r="G147" s="24"/>
      <c r="H147" s="24"/>
      <c r="J147" s="24"/>
      <c r="K147" s="24"/>
      <c r="L147" s="43"/>
      <c r="M147" s="56"/>
      <c r="N147" s="24"/>
      <c r="O147" s="24"/>
      <c r="P147" s="24"/>
      <c r="Q147" s="24"/>
      <c r="R147" s="24"/>
      <c r="S147" s="24"/>
      <c r="T147" s="57"/>
      <c r="AT147" s="6" t="s">
        <v>697</v>
      </c>
      <c r="AU147" s="6" t="s">
        <v>707</v>
      </c>
    </row>
    <row r="148" spans="2:65" s="6" customFormat="1" ht="15.75" customHeight="1">
      <c r="B148" s="23"/>
      <c r="C148" s="147" t="s">
        <v>580</v>
      </c>
      <c r="D148" s="147" t="s">
        <v>690</v>
      </c>
      <c r="E148" s="148" t="s">
        <v>153</v>
      </c>
      <c r="F148" s="149" t="s">
        <v>154</v>
      </c>
      <c r="G148" s="150" t="s">
        <v>693</v>
      </c>
      <c r="H148" s="151">
        <v>1753.64</v>
      </c>
      <c r="I148" s="152"/>
      <c r="J148" s="153">
        <f>ROUND($I$148*$H$148,2)</f>
        <v>0</v>
      </c>
      <c r="K148" s="149" t="s">
        <v>704</v>
      </c>
      <c r="L148" s="43"/>
      <c r="M148" s="154"/>
      <c r="N148" s="155" t="s">
        <v>596</v>
      </c>
      <c r="O148" s="24"/>
      <c r="P148" s="24"/>
      <c r="Q148" s="156">
        <v>0</v>
      </c>
      <c r="R148" s="156">
        <f>$Q$148*$H$148</f>
        <v>0</v>
      </c>
      <c r="S148" s="156">
        <v>0</v>
      </c>
      <c r="T148" s="157">
        <f>$S$148*$H$148</f>
        <v>0</v>
      </c>
      <c r="AR148" s="89" t="s">
        <v>695</v>
      </c>
      <c r="AT148" s="89" t="s">
        <v>690</v>
      </c>
      <c r="AU148" s="89" t="s">
        <v>707</v>
      </c>
      <c r="AY148" s="6" t="s">
        <v>688</v>
      </c>
      <c r="BE148" s="158">
        <f>IF($N$148="základní",$J$148,0)</f>
        <v>0</v>
      </c>
      <c r="BF148" s="158">
        <f>IF($N$148="snížená",$J$148,0)</f>
        <v>0</v>
      </c>
      <c r="BG148" s="158">
        <f>IF($N$148="zákl. přenesená",$J$148,0)</f>
        <v>0</v>
      </c>
      <c r="BH148" s="158">
        <f>IF($N$148="sníž. přenesená",$J$148,0)</f>
        <v>0</v>
      </c>
      <c r="BI148" s="158">
        <f>IF($N$148="nulová",$J$148,0)</f>
        <v>0</v>
      </c>
      <c r="BJ148" s="89" t="s">
        <v>575</v>
      </c>
      <c r="BK148" s="158">
        <f>ROUND($I$148*$H$148,2)</f>
        <v>0</v>
      </c>
      <c r="BL148" s="89" t="s">
        <v>695</v>
      </c>
      <c r="BM148" s="89" t="s">
        <v>155</v>
      </c>
    </row>
    <row r="149" spans="2:47" s="6" customFormat="1" ht="16.5" customHeight="1">
      <c r="B149" s="23"/>
      <c r="C149" s="24"/>
      <c r="D149" s="159" t="s">
        <v>697</v>
      </c>
      <c r="E149" s="24"/>
      <c r="F149" s="160" t="s">
        <v>156</v>
      </c>
      <c r="G149" s="24"/>
      <c r="H149" s="24"/>
      <c r="J149" s="24"/>
      <c r="K149" s="24"/>
      <c r="L149" s="43"/>
      <c r="M149" s="56"/>
      <c r="N149" s="24"/>
      <c r="O149" s="24"/>
      <c r="P149" s="24"/>
      <c r="Q149" s="24"/>
      <c r="R149" s="24"/>
      <c r="S149" s="24"/>
      <c r="T149" s="57"/>
      <c r="AT149" s="6" t="s">
        <v>697</v>
      </c>
      <c r="AU149" s="6" t="s">
        <v>707</v>
      </c>
    </row>
    <row r="150" spans="2:51" s="6" customFormat="1" ht="15.75" customHeight="1">
      <c r="B150" s="161"/>
      <c r="C150" s="162"/>
      <c r="D150" s="163" t="s">
        <v>699</v>
      </c>
      <c r="E150" s="162"/>
      <c r="F150" s="165" t="s">
        <v>157</v>
      </c>
      <c r="G150" s="162"/>
      <c r="H150" s="166">
        <v>1753.64</v>
      </c>
      <c r="J150" s="162"/>
      <c r="K150" s="162"/>
      <c r="L150" s="167"/>
      <c r="M150" s="168"/>
      <c r="N150" s="162"/>
      <c r="O150" s="162"/>
      <c r="P150" s="162"/>
      <c r="Q150" s="162"/>
      <c r="R150" s="162"/>
      <c r="S150" s="162"/>
      <c r="T150" s="169"/>
      <c r="AT150" s="170" t="s">
        <v>699</v>
      </c>
      <c r="AU150" s="170" t="s">
        <v>707</v>
      </c>
      <c r="AV150" s="171" t="s">
        <v>633</v>
      </c>
      <c r="AW150" s="171" t="s">
        <v>625</v>
      </c>
      <c r="AX150" s="171" t="s">
        <v>575</v>
      </c>
      <c r="AY150" s="170" t="s">
        <v>688</v>
      </c>
    </row>
    <row r="151" spans="2:65" s="6" customFormat="1" ht="15.75" customHeight="1">
      <c r="B151" s="23"/>
      <c r="C151" s="147" t="s">
        <v>766</v>
      </c>
      <c r="D151" s="147" t="s">
        <v>690</v>
      </c>
      <c r="E151" s="148" t="s">
        <v>158</v>
      </c>
      <c r="F151" s="149" t="s">
        <v>159</v>
      </c>
      <c r="G151" s="150" t="s">
        <v>693</v>
      </c>
      <c r="H151" s="151">
        <v>125.26</v>
      </c>
      <c r="I151" s="152"/>
      <c r="J151" s="153">
        <f>ROUND($I$151*$H$151,2)</f>
        <v>0</v>
      </c>
      <c r="K151" s="149" t="s">
        <v>704</v>
      </c>
      <c r="L151" s="43"/>
      <c r="M151" s="154"/>
      <c r="N151" s="155" t="s">
        <v>596</v>
      </c>
      <c r="O151" s="24"/>
      <c r="P151" s="24"/>
      <c r="Q151" s="156">
        <v>0</v>
      </c>
      <c r="R151" s="156">
        <f>$Q$151*$H$151</f>
        <v>0</v>
      </c>
      <c r="S151" s="156">
        <v>0</v>
      </c>
      <c r="T151" s="157">
        <f>$S$151*$H$151</f>
        <v>0</v>
      </c>
      <c r="AR151" s="89" t="s">
        <v>695</v>
      </c>
      <c r="AT151" s="89" t="s">
        <v>690</v>
      </c>
      <c r="AU151" s="89" t="s">
        <v>707</v>
      </c>
      <c r="AY151" s="6" t="s">
        <v>688</v>
      </c>
      <c r="BE151" s="158">
        <f>IF($N$151="základní",$J$151,0)</f>
        <v>0</v>
      </c>
      <c r="BF151" s="158">
        <f>IF($N$151="snížená",$J$151,0)</f>
        <v>0</v>
      </c>
      <c r="BG151" s="158">
        <f>IF($N$151="zákl. přenesená",$J$151,0)</f>
        <v>0</v>
      </c>
      <c r="BH151" s="158">
        <f>IF($N$151="sníž. přenesená",$J$151,0)</f>
        <v>0</v>
      </c>
      <c r="BI151" s="158">
        <f>IF($N$151="nulová",$J$151,0)</f>
        <v>0</v>
      </c>
      <c r="BJ151" s="89" t="s">
        <v>575</v>
      </c>
      <c r="BK151" s="158">
        <f>ROUND($I$151*$H$151,2)</f>
        <v>0</v>
      </c>
      <c r="BL151" s="89" t="s">
        <v>695</v>
      </c>
      <c r="BM151" s="89" t="s">
        <v>160</v>
      </c>
    </row>
    <row r="152" spans="2:47" s="6" customFormat="1" ht="16.5" customHeight="1">
      <c r="B152" s="23"/>
      <c r="C152" s="24"/>
      <c r="D152" s="159" t="s">
        <v>697</v>
      </c>
      <c r="E152" s="24"/>
      <c r="F152" s="160" t="s">
        <v>161</v>
      </c>
      <c r="G152" s="24"/>
      <c r="H152" s="24"/>
      <c r="J152" s="24"/>
      <c r="K152" s="24"/>
      <c r="L152" s="43"/>
      <c r="M152" s="56"/>
      <c r="N152" s="24"/>
      <c r="O152" s="24"/>
      <c r="P152" s="24"/>
      <c r="Q152" s="24"/>
      <c r="R152" s="24"/>
      <c r="S152" s="24"/>
      <c r="T152" s="57"/>
      <c r="AT152" s="6" t="s">
        <v>697</v>
      </c>
      <c r="AU152" s="6" t="s">
        <v>707</v>
      </c>
    </row>
    <row r="153" spans="2:63" s="133" customFormat="1" ht="23.25" customHeight="1">
      <c r="B153" s="134"/>
      <c r="C153" s="135"/>
      <c r="D153" s="136" t="s">
        <v>624</v>
      </c>
      <c r="E153" s="145" t="s">
        <v>1175</v>
      </c>
      <c r="F153" s="145" t="s">
        <v>1176</v>
      </c>
      <c r="G153" s="135"/>
      <c r="H153" s="135"/>
      <c r="J153" s="146">
        <f>$BK$153</f>
        <v>0</v>
      </c>
      <c r="K153" s="135"/>
      <c r="L153" s="139"/>
      <c r="M153" s="140"/>
      <c r="N153" s="135"/>
      <c r="O153" s="135"/>
      <c r="P153" s="141">
        <f>SUM($P$154:$P$158)</f>
        <v>0</v>
      </c>
      <c r="Q153" s="135"/>
      <c r="R153" s="141">
        <f>SUM($R$154:$R$158)</f>
        <v>0.015033040000000003</v>
      </c>
      <c r="S153" s="135"/>
      <c r="T153" s="142">
        <f>SUM($T$154:$T$158)</f>
        <v>0</v>
      </c>
      <c r="AR153" s="143" t="s">
        <v>575</v>
      </c>
      <c r="AT153" s="143" t="s">
        <v>624</v>
      </c>
      <c r="AU153" s="143" t="s">
        <v>633</v>
      </c>
      <c r="AY153" s="143" t="s">
        <v>688</v>
      </c>
      <c r="BK153" s="144">
        <f>SUM($BK$154:$BK$158)</f>
        <v>0</v>
      </c>
    </row>
    <row r="154" spans="2:65" s="6" customFormat="1" ht="15.75" customHeight="1">
      <c r="B154" s="23"/>
      <c r="C154" s="147" t="s">
        <v>772</v>
      </c>
      <c r="D154" s="147" t="s">
        <v>690</v>
      </c>
      <c r="E154" s="148" t="s">
        <v>162</v>
      </c>
      <c r="F154" s="149" t="s">
        <v>163</v>
      </c>
      <c r="G154" s="150" t="s">
        <v>693</v>
      </c>
      <c r="H154" s="151">
        <v>375.826</v>
      </c>
      <c r="I154" s="152"/>
      <c r="J154" s="153">
        <f>ROUND($I$154*$H$154,2)</f>
        <v>0</v>
      </c>
      <c r="K154" s="149" t="s">
        <v>704</v>
      </c>
      <c r="L154" s="43"/>
      <c r="M154" s="154"/>
      <c r="N154" s="155" t="s">
        <v>596</v>
      </c>
      <c r="O154" s="24"/>
      <c r="P154" s="24"/>
      <c r="Q154" s="156">
        <v>4E-05</v>
      </c>
      <c r="R154" s="156">
        <f>$Q$154*$H$154</f>
        <v>0.015033040000000003</v>
      </c>
      <c r="S154" s="156">
        <v>0</v>
      </c>
      <c r="T154" s="157">
        <f>$S$154*$H$154</f>
        <v>0</v>
      </c>
      <c r="AR154" s="89" t="s">
        <v>695</v>
      </c>
      <c r="AT154" s="89" t="s">
        <v>690</v>
      </c>
      <c r="AU154" s="89" t="s">
        <v>707</v>
      </c>
      <c r="AY154" s="6" t="s">
        <v>688</v>
      </c>
      <c r="BE154" s="158">
        <f>IF($N$154="základní",$J$154,0)</f>
        <v>0</v>
      </c>
      <c r="BF154" s="158">
        <f>IF($N$154="snížená",$J$154,0)</f>
        <v>0</v>
      </c>
      <c r="BG154" s="158">
        <f>IF($N$154="zákl. přenesená",$J$154,0)</f>
        <v>0</v>
      </c>
      <c r="BH154" s="158">
        <f>IF($N$154="sníž. přenesená",$J$154,0)</f>
        <v>0</v>
      </c>
      <c r="BI154" s="158">
        <f>IF($N$154="nulová",$J$154,0)</f>
        <v>0</v>
      </c>
      <c r="BJ154" s="89" t="s">
        <v>575</v>
      </c>
      <c r="BK154" s="158">
        <f>ROUND($I$154*$H$154,2)</f>
        <v>0</v>
      </c>
      <c r="BL154" s="89" t="s">
        <v>695</v>
      </c>
      <c r="BM154" s="89" t="s">
        <v>164</v>
      </c>
    </row>
    <row r="155" spans="2:47" s="6" customFormat="1" ht="38.25" customHeight="1">
      <c r="B155" s="23"/>
      <c r="C155" s="24"/>
      <c r="D155" s="159" t="s">
        <v>697</v>
      </c>
      <c r="E155" s="24"/>
      <c r="F155" s="160" t="s">
        <v>165</v>
      </c>
      <c r="G155" s="24"/>
      <c r="H155" s="24"/>
      <c r="J155" s="24"/>
      <c r="K155" s="24"/>
      <c r="L155" s="43"/>
      <c r="M155" s="56"/>
      <c r="N155" s="24"/>
      <c r="O155" s="24"/>
      <c r="P155" s="24"/>
      <c r="Q155" s="24"/>
      <c r="R155" s="24"/>
      <c r="S155" s="24"/>
      <c r="T155" s="57"/>
      <c r="AT155" s="6" t="s">
        <v>697</v>
      </c>
      <c r="AU155" s="6" t="s">
        <v>707</v>
      </c>
    </row>
    <row r="156" spans="2:51" s="6" customFormat="1" ht="15.75" customHeight="1">
      <c r="B156" s="161"/>
      <c r="C156" s="162"/>
      <c r="D156" s="163" t="s">
        <v>699</v>
      </c>
      <c r="E156" s="164"/>
      <c r="F156" s="165" t="s">
        <v>166</v>
      </c>
      <c r="G156" s="162"/>
      <c r="H156" s="166">
        <v>375.826</v>
      </c>
      <c r="J156" s="162"/>
      <c r="K156" s="162"/>
      <c r="L156" s="167"/>
      <c r="M156" s="168"/>
      <c r="N156" s="162"/>
      <c r="O156" s="162"/>
      <c r="P156" s="162"/>
      <c r="Q156" s="162"/>
      <c r="R156" s="162"/>
      <c r="S156" s="162"/>
      <c r="T156" s="169"/>
      <c r="AT156" s="170" t="s">
        <v>699</v>
      </c>
      <c r="AU156" s="170" t="s">
        <v>707</v>
      </c>
      <c r="AV156" s="171" t="s">
        <v>633</v>
      </c>
      <c r="AW156" s="171" t="s">
        <v>649</v>
      </c>
      <c r="AX156" s="171" t="s">
        <v>625</v>
      </c>
      <c r="AY156" s="170" t="s">
        <v>688</v>
      </c>
    </row>
    <row r="157" spans="2:65" s="6" customFormat="1" ht="15.75" customHeight="1">
      <c r="B157" s="23"/>
      <c r="C157" s="147" t="s">
        <v>781</v>
      </c>
      <c r="D157" s="147" t="s">
        <v>690</v>
      </c>
      <c r="E157" s="148" t="s">
        <v>167</v>
      </c>
      <c r="F157" s="149" t="s">
        <v>168</v>
      </c>
      <c r="G157" s="150" t="s">
        <v>1087</v>
      </c>
      <c r="H157" s="151">
        <v>1</v>
      </c>
      <c r="I157" s="152"/>
      <c r="J157" s="153">
        <f>ROUND($I$157*$H$157,2)</f>
        <v>0</v>
      </c>
      <c r="K157" s="149"/>
      <c r="L157" s="43"/>
      <c r="M157" s="154"/>
      <c r="N157" s="155" t="s">
        <v>596</v>
      </c>
      <c r="O157" s="24"/>
      <c r="P157" s="24"/>
      <c r="Q157" s="156">
        <v>0</v>
      </c>
      <c r="R157" s="156">
        <f>$Q$157*$H$157</f>
        <v>0</v>
      </c>
      <c r="S157" s="156">
        <v>0</v>
      </c>
      <c r="T157" s="157">
        <f>$S$157*$H$157</f>
        <v>0</v>
      </c>
      <c r="AR157" s="89" t="s">
        <v>695</v>
      </c>
      <c r="AT157" s="89" t="s">
        <v>690</v>
      </c>
      <c r="AU157" s="89" t="s">
        <v>707</v>
      </c>
      <c r="AY157" s="6" t="s">
        <v>688</v>
      </c>
      <c r="BE157" s="158">
        <f>IF($N$157="základní",$J$157,0)</f>
        <v>0</v>
      </c>
      <c r="BF157" s="158">
        <f>IF($N$157="snížená",$J$157,0)</f>
        <v>0</v>
      </c>
      <c r="BG157" s="158">
        <f>IF($N$157="zákl. přenesená",$J$157,0)</f>
        <v>0</v>
      </c>
      <c r="BH157" s="158">
        <f>IF($N$157="sníž. přenesená",$J$157,0)</f>
        <v>0</v>
      </c>
      <c r="BI157" s="158">
        <f>IF($N$157="nulová",$J$157,0)</f>
        <v>0</v>
      </c>
      <c r="BJ157" s="89" t="s">
        <v>575</v>
      </c>
      <c r="BK157" s="158">
        <f>ROUND($I$157*$H$157,2)</f>
        <v>0</v>
      </c>
      <c r="BL157" s="89" t="s">
        <v>695</v>
      </c>
      <c r="BM157" s="89" t="s">
        <v>169</v>
      </c>
    </row>
    <row r="158" spans="2:65" s="6" customFormat="1" ht="15.75" customHeight="1">
      <c r="B158" s="23"/>
      <c r="C158" s="150" t="s">
        <v>787</v>
      </c>
      <c r="D158" s="150" t="s">
        <v>690</v>
      </c>
      <c r="E158" s="148" t="s">
        <v>170</v>
      </c>
      <c r="F158" s="149" t="s">
        <v>171</v>
      </c>
      <c r="G158" s="150" t="s">
        <v>1087</v>
      </c>
      <c r="H158" s="151">
        <v>1</v>
      </c>
      <c r="I158" s="152"/>
      <c r="J158" s="153">
        <f>ROUND($I$158*$H$158,2)</f>
        <v>0</v>
      </c>
      <c r="K158" s="149"/>
      <c r="L158" s="43"/>
      <c r="M158" s="154"/>
      <c r="N158" s="155" t="s">
        <v>596</v>
      </c>
      <c r="O158" s="24"/>
      <c r="P158" s="24"/>
      <c r="Q158" s="156">
        <v>0</v>
      </c>
      <c r="R158" s="156">
        <f>$Q$158*$H$158</f>
        <v>0</v>
      </c>
      <c r="S158" s="156">
        <v>0</v>
      </c>
      <c r="T158" s="157">
        <f>$S$158*$H$158</f>
        <v>0</v>
      </c>
      <c r="AR158" s="89" t="s">
        <v>695</v>
      </c>
      <c r="AT158" s="89" t="s">
        <v>690</v>
      </c>
      <c r="AU158" s="89" t="s">
        <v>707</v>
      </c>
      <c r="AY158" s="89" t="s">
        <v>688</v>
      </c>
      <c r="BE158" s="158">
        <f>IF($N$158="základní",$J$158,0)</f>
        <v>0</v>
      </c>
      <c r="BF158" s="158">
        <f>IF($N$158="snížená",$J$158,0)</f>
        <v>0</v>
      </c>
      <c r="BG158" s="158">
        <f>IF($N$158="zákl. přenesená",$J$158,0)</f>
        <v>0</v>
      </c>
      <c r="BH158" s="158">
        <f>IF($N$158="sníž. přenesená",$J$158,0)</f>
        <v>0</v>
      </c>
      <c r="BI158" s="158">
        <f>IF($N$158="nulová",$J$158,0)</f>
        <v>0</v>
      </c>
      <c r="BJ158" s="89" t="s">
        <v>575</v>
      </c>
      <c r="BK158" s="158">
        <f>ROUND($I$158*$H$158,2)</f>
        <v>0</v>
      </c>
      <c r="BL158" s="89" t="s">
        <v>695</v>
      </c>
      <c r="BM158" s="89" t="s">
        <v>172</v>
      </c>
    </row>
    <row r="159" spans="2:63" s="133" customFormat="1" ht="23.25" customHeight="1">
      <c r="B159" s="134"/>
      <c r="C159" s="135"/>
      <c r="D159" s="136" t="s">
        <v>624</v>
      </c>
      <c r="E159" s="145" t="s">
        <v>1345</v>
      </c>
      <c r="F159" s="145" t="s">
        <v>173</v>
      </c>
      <c r="G159" s="135"/>
      <c r="H159" s="135"/>
      <c r="J159" s="146">
        <f>$BK$159</f>
        <v>0</v>
      </c>
      <c r="K159" s="135"/>
      <c r="L159" s="139"/>
      <c r="M159" s="140"/>
      <c r="N159" s="135"/>
      <c r="O159" s="135"/>
      <c r="P159" s="141">
        <f>SUM($P$160:$P$166)</f>
        <v>0</v>
      </c>
      <c r="Q159" s="135"/>
      <c r="R159" s="141">
        <f>SUM($R$160:$R$166)</f>
        <v>0</v>
      </c>
      <c r="S159" s="135"/>
      <c r="T159" s="142">
        <f>SUM($T$160:$T$166)</f>
        <v>14.755000000000003</v>
      </c>
      <c r="AR159" s="143" t="s">
        <v>575</v>
      </c>
      <c r="AT159" s="143" t="s">
        <v>624</v>
      </c>
      <c r="AU159" s="143" t="s">
        <v>633</v>
      </c>
      <c r="AY159" s="143" t="s">
        <v>688</v>
      </c>
      <c r="BK159" s="144">
        <f>SUM($BK$160:$BK$166)</f>
        <v>0</v>
      </c>
    </row>
    <row r="160" spans="2:65" s="6" customFormat="1" ht="15.75" customHeight="1">
      <c r="B160" s="23"/>
      <c r="C160" s="150" t="s">
        <v>562</v>
      </c>
      <c r="D160" s="150" t="s">
        <v>690</v>
      </c>
      <c r="E160" s="148" t="s">
        <v>174</v>
      </c>
      <c r="F160" s="149" t="s">
        <v>175</v>
      </c>
      <c r="G160" s="150" t="s">
        <v>693</v>
      </c>
      <c r="H160" s="151">
        <v>295.1</v>
      </c>
      <c r="I160" s="152"/>
      <c r="J160" s="153">
        <f>ROUND($I$160*$H$160,2)</f>
        <v>0</v>
      </c>
      <c r="K160" s="149" t="s">
        <v>704</v>
      </c>
      <c r="L160" s="43"/>
      <c r="M160" s="154"/>
      <c r="N160" s="155" t="s">
        <v>596</v>
      </c>
      <c r="O160" s="24"/>
      <c r="P160" s="24"/>
      <c r="Q160" s="156">
        <v>0</v>
      </c>
      <c r="R160" s="156">
        <f>$Q$160*$H$160</f>
        <v>0</v>
      </c>
      <c r="S160" s="156">
        <v>0.05</v>
      </c>
      <c r="T160" s="157">
        <f>$S$160*$H$160</f>
        <v>14.755000000000003</v>
      </c>
      <c r="AR160" s="89" t="s">
        <v>695</v>
      </c>
      <c r="AT160" s="89" t="s">
        <v>690</v>
      </c>
      <c r="AU160" s="89" t="s">
        <v>707</v>
      </c>
      <c r="AY160" s="89" t="s">
        <v>688</v>
      </c>
      <c r="BE160" s="158">
        <f>IF($N$160="základní",$J$160,0)</f>
        <v>0</v>
      </c>
      <c r="BF160" s="158">
        <f>IF($N$160="snížená",$J$160,0)</f>
        <v>0</v>
      </c>
      <c r="BG160" s="158">
        <f>IF($N$160="zákl. přenesená",$J$160,0)</f>
        <v>0</v>
      </c>
      <c r="BH160" s="158">
        <f>IF($N$160="sníž. přenesená",$J$160,0)</f>
        <v>0</v>
      </c>
      <c r="BI160" s="158">
        <f>IF($N$160="nulová",$J$160,0)</f>
        <v>0</v>
      </c>
      <c r="BJ160" s="89" t="s">
        <v>575</v>
      </c>
      <c r="BK160" s="158">
        <f>ROUND($I$160*$H$160,2)</f>
        <v>0</v>
      </c>
      <c r="BL160" s="89" t="s">
        <v>695</v>
      </c>
      <c r="BM160" s="89" t="s">
        <v>176</v>
      </c>
    </row>
    <row r="161" spans="2:47" s="6" customFormat="1" ht="16.5" customHeight="1">
      <c r="B161" s="23"/>
      <c r="C161" s="24"/>
      <c r="D161" s="159" t="s">
        <v>697</v>
      </c>
      <c r="E161" s="24"/>
      <c r="F161" s="160" t="s">
        <v>177</v>
      </c>
      <c r="G161" s="24"/>
      <c r="H161" s="24"/>
      <c r="J161" s="24"/>
      <c r="K161" s="24"/>
      <c r="L161" s="43"/>
      <c r="M161" s="56"/>
      <c r="N161" s="24"/>
      <c r="O161" s="24"/>
      <c r="P161" s="24"/>
      <c r="Q161" s="24"/>
      <c r="R161" s="24"/>
      <c r="S161" s="24"/>
      <c r="T161" s="57"/>
      <c r="AT161" s="6" t="s">
        <v>697</v>
      </c>
      <c r="AU161" s="6" t="s">
        <v>707</v>
      </c>
    </row>
    <row r="162" spans="2:51" s="6" customFormat="1" ht="15.75" customHeight="1">
      <c r="B162" s="172"/>
      <c r="C162" s="173"/>
      <c r="D162" s="163" t="s">
        <v>699</v>
      </c>
      <c r="E162" s="174"/>
      <c r="F162" s="175" t="s">
        <v>126</v>
      </c>
      <c r="G162" s="173"/>
      <c r="H162" s="174"/>
      <c r="J162" s="173"/>
      <c r="K162" s="173"/>
      <c r="L162" s="176"/>
      <c r="M162" s="177"/>
      <c r="N162" s="173"/>
      <c r="O162" s="173"/>
      <c r="P162" s="173"/>
      <c r="Q162" s="173"/>
      <c r="R162" s="173"/>
      <c r="S162" s="173"/>
      <c r="T162" s="178"/>
      <c r="AT162" s="179" t="s">
        <v>699</v>
      </c>
      <c r="AU162" s="179" t="s">
        <v>707</v>
      </c>
      <c r="AV162" s="180" t="s">
        <v>575</v>
      </c>
      <c r="AW162" s="180" t="s">
        <v>649</v>
      </c>
      <c r="AX162" s="180" t="s">
        <v>625</v>
      </c>
      <c r="AY162" s="179" t="s">
        <v>688</v>
      </c>
    </row>
    <row r="163" spans="2:51" s="6" customFormat="1" ht="15.75" customHeight="1">
      <c r="B163" s="161"/>
      <c r="C163" s="162"/>
      <c r="D163" s="163" t="s">
        <v>699</v>
      </c>
      <c r="E163" s="164"/>
      <c r="F163" s="165" t="s">
        <v>127</v>
      </c>
      <c r="G163" s="162"/>
      <c r="H163" s="166">
        <v>62.3</v>
      </c>
      <c r="J163" s="162"/>
      <c r="K163" s="162"/>
      <c r="L163" s="167"/>
      <c r="M163" s="168"/>
      <c r="N163" s="162"/>
      <c r="O163" s="162"/>
      <c r="P163" s="162"/>
      <c r="Q163" s="162"/>
      <c r="R163" s="162"/>
      <c r="S163" s="162"/>
      <c r="T163" s="169"/>
      <c r="AT163" s="170" t="s">
        <v>699</v>
      </c>
      <c r="AU163" s="170" t="s">
        <v>707</v>
      </c>
      <c r="AV163" s="171" t="s">
        <v>633</v>
      </c>
      <c r="AW163" s="171" t="s">
        <v>649</v>
      </c>
      <c r="AX163" s="171" t="s">
        <v>625</v>
      </c>
      <c r="AY163" s="170" t="s">
        <v>688</v>
      </c>
    </row>
    <row r="164" spans="2:51" s="6" customFormat="1" ht="15.75" customHeight="1">
      <c r="B164" s="161"/>
      <c r="C164" s="162"/>
      <c r="D164" s="163" t="s">
        <v>699</v>
      </c>
      <c r="E164" s="164"/>
      <c r="F164" s="165" t="s">
        <v>128</v>
      </c>
      <c r="G164" s="162"/>
      <c r="H164" s="166">
        <v>47.3</v>
      </c>
      <c r="J164" s="162"/>
      <c r="K164" s="162"/>
      <c r="L164" s="167"/>
      <c r="M164" s="168"/>
      <c r="N164" s="162"/>
      <c r="O164" s="162"/>
      <c r="P164" s="162"/>
      <c r="Q164" s="162"/>
      <c r="R164" s="162"/>
      <c r="S164" s="162"/>
      <c r="T164" s="169"/>
      <c r="AT164" s="170" t="s">
        <v>699</v>
      </c>
      <c r="AU164" s="170" t="s">
        <v>707</v>
      </c>
      <c r="AV164" s="171" t="s">
        <v>633</v>
      </c>
      <c r="AW164" s="171" t="s">
        <v>649</v>
      </c>
      <c r="AX164" s="171" t="s">
        <v>625</v>
      </c>
      <c r="AY164" s="170" t="s">
        <v>688</v>
      </c>
    </row>
    <row r="165" spans="2:51" s="6" customFormat="1" ht="27" customHeight="1">
      <c r="B165" s="161"/>
      <c r="C165" s="162"/>
      <c r="D165" s="163" t="s">
        <v>699</v>
      </c>
      <c r="E165" s="164"/>
      <c r="F165" s="165" t="s">
        <v>129</v>
      </c>
      <c r="G165" s="162"/>
      <c r="H165" s="166">
        <v>126.3</v>
      </c>
      <c r="J165" s="162"/>
      <c r="K165" s="162"/>
      <c r="L165" s="167"/>
      <c r="M165" s="168"/>
      <c r="N165" s="162"/>
      <c r="O165" s="162"/>
      <c r="P165" s="162"/>
      <c r="Q165" s="162"/>
      <c r="R165" s="162"/>
      <c r="S165" s="162"/>
      <c r="T165" s="169"/>
      <c r="AT165" s="170" t="s">
        <v>699</v>
      </c>
      <c r="AU165" s="170" t="s">
        <v>707</v>
      </c>
      <c r="AV165" s="171" t="s">
        <v>633</v>
      </c>
      <c r="AW165" s="171" t="s">
        <v>649</v>
      </c>
      <c r="AX165" s="171" t="s">
        <v>625</v>
      </c>
      <c r="AY165" s="170" t="s">
        <v>688</v>
      </c>
    </row>
    <row r="166" spans="2:51" s="6" customFormat="1" ht="15.75" customHeight="1">
      <c r="B166" s="161"/>
      <c r="C166" s="162"/>
      <c r="D166" s="163" t="s">
        <v>699</v>
      </c>
      <c r="E166" s="164"/>
      <c r="F166" s="165" t="s">
        <v>130</v>
      </c>
      <c r="G166" s="162"/>
      <c r="H166" s="166">
        <v>59.2</v>
      </c>
      <c r="J166" s="162"/>
      <c r="K166" s="162"/>
      <c r="L166" s="167"/>
      <c r="M166" s="168"/>
      <c r="N166" s="162"/>
      <c r="O166" s="162"/>
      <c r="P166" s="162"/>
      <c r="Q166" s="162"/>
      <c r="R166" s="162"/>
      <c r="S166" s="162"/>
      <c r="T166" s="169"/>
      <c r="AT166" s="170" t="s">
        <v>699</v>
      </c>
      <c r="AU166" s="170" t="s">
        <v>707</v>
      </c>
      <c r="AV166" s="171" t="s">
        <v>633</v>
      </c>
      <c r="AW166" s="171" t="s">
        <v>649</v>
      </c>
      <c r="AX166" s="171" t="s">
        <v>625</v>
      </c>
      <c r="AY166" s="170" t="s">
        <v>688</v>
      </c>
    </row>
    <row r="167" spans="2:63" s="133" customFormat="1" ht="30.75" customHeight="1">
      <c r="B167" s="134"/>
      <c r="C167" s="135"/>
      <c r="D167" s="136" t="s">
        <v>624</v>
      </c>
      <c r="E167" s="145" t="s">
        <v>1207</v>
      </c>
      <c r="F167" s="145" t="s">
        <v>1208</v>
      </c>
      <c r="G167" s="135"/>
      <c r="H167" s="135"/>
      <c r="J167" s="146">
        <f>$BK$167</f>
        <v>0</v>
      </c>
      <c r="K167" s="135"/>
      <c r="L167" s="139"/>
      <c r="M167" s="140"/>
      <c r="N167" s="135"/>
      <c r="O167" s="135"/>
      <c r="P167" s="141">
        <f>SUM($P$168:$P$179)</f>
        <v>0</v>
      </c>
      <c r="Q167" s="135"/>
      <c r="R167" s="141">
        <f>SUM($R$168:$R$179)</f>
        <v>0</v>
      </c>
      <c r="S167" s="135"/>
      <c r="T167" s="142">
        <f>SUM($T$168:$T$179)</f>
        <v>0</v>
      </c>
      <c r="AR167" s="143" t="s">
        <v>575</v>
      </c>
      <c r="AT167" s="143" t="s">
        <v>624</v>
      </c>
      <c r="AU167" s="143" t="s">
        <v>575</v>
      </c>
      <c r="AY167" s="143" t="s">
        <v>688</v>
      </c>
      <c r="BK167" s="144">
        <f>SUM($BK$168:$BK$179)</f>
        <v>0</v>
      </c>
    </row>
    <row r="168" spans="2:65" s="6" customFormat="1" ht="15.75" customHeight="1">
      <c r="B168" s="23"/>
      <c r="C168" s="147" t="s">
        <v>797</v>
      </c>
      <c r="D168" s="147" t="s">
        <v>690</v>
      </c>
      <c r="E168" s="148" t="s">
        <v>1210</v>
      </c>
      <c r="F168" s="149" t="s">
        <v>1211</v>
      </c>
      <c r="G168" s="150" t="s">
        <v>793</v>
      </c>
      <c r="H168" s="151">
        <v>16.348</v>
      </c>
      <c r="I168" s="152"/>
      <c r="J168" s="153">
        <f>ROUND($I$168*$H$168,2)</f>
        <v>0</v>
      </c>
      <c r="K168" s="149" t="s">
        <v>704</v>
      </c>
      <c r="L168" s="43"/>
      <c r="M168" s="154"/>
      <c r="N168" s="155" t="s">
        <v>596</v>
      </c>
      <c r="O168" s="24"/>
      <c r="P168" s="24"/>
      <c r="Q168" s="156">
        <v>0</v>
      </c>
      <c r="R168" s="156">
        <f>$Q$168*$H$168</f>
        <v>0</v>
      </c>
      <c r="S168" s="156">
        <v>0</v>
      </c>
      <c r="T168" s="157">
        <f>$S$168*$H$168</f>
        <v>0</v>
      </c>
      <c r="AR168" s="89" t="s">
        <v>695</v>
      </c>
      <c r="AT168" s="89" t="s">
        <v>690</v>
      </c>
      <c r="AU168" s="89" t="s">
        <v>633</v>
      </c>
      <c r="AY168" s="6" t="s">
        <v>688</v>
      </c>
      <c r="BE168" s="158">
        <f>IF($N$168="základní",$J$168,0)</f>
        <v>0</v>
      </c>
      <c r="BF168" s="158">
        <f>IF($N$168="snížená",$J$168,0)</f>
        <v>0</v>
      </c>
      <c r="BG168" s="158">
        <f>IF($N$168="zákl. přenesená",$J$168,0)</f>
        <v>0</v>
      </c>
      <c r="BH168" s="158">
        <f>IF($N$168="sníž. přenesená",$J$168,0)</f>
        <v>0</v>
      </c>
      <c r="BI168" s="158">
        <f>IF($N$168="nulová",$J$168,0)</f>
        <v>0</v>
      </c>
      <c r="BJ168" s="89" t="s">
        <v>575</v>
      </c>
      <c r="BK168" s="158">
        <f>ROUND($I$168*$H$168,2)</f>
        <v>0</v>
      </c>
      <c r="BL168" s="89" t="s">
        <v>695</v>
      </c>
      <c r="BM168" s="89" t="s">
        <v>178</v>
      </c>
    </row>
    <row r="169" spans="2:47" s="6" customFormat="1" ht="27" customHeight="1">
      <c r="B169" s="23"/>
      <c r="C169" s="24"/>
      <c r="D169" s="159" t="s">
        <v>697</v>
      </c>
      <c r="E169" s="24"/>
      <c r="F169" s="160" t="s">
        <v>1213</v>
      </c>
      <c r="G169" s="24"/>
      <c r="H169" s="24"/>
      <c r="J169" s="24"/>
      <c r="K169" s="24"/>
      <c r="L169" s="43"/>
      <c r="M169" s="56"/>
      <c r="N169" s="24"/>
      <c r="O169" s="24"/>
      <c r="P169" s="24"/>
      <c r="Q169" s="24"/>
      <c r="R169" s="24"/>
      <c r="S169" s="24"/>
      <c r="T169" s="57"/>
      <c r="AT169" s="6" t="s">
        <v>697</v>
      </c>
      <c r="AU169" s="6" t="s">
        <v>633</v>
      </c>
    </row>
    <row r="170" spans="2:65" s="6" customFormat="1" ht="15.75" customHeight="1">
      <c r="B170" s="23"/>
      <c r="C170" s="147" t="s">
        <v>808</v>
      </c>
      <c r="D170" s="147" t="s">
        <v>690</v>
      </c>
      <c r="E170" s="148" t="s">
        <v>1217</v>
      </c>
      <c r="F170" s="149" t="s">
        <v>1218</v>
      </c>
      <c r="G170" s="150" t="s">
        <v>793</v>
      </c>
      <c r="H170" s="151">
        <v>16.348</v>
      </c>
      <c r="I170" s="152"/>
      <c r="J170" s="153">
        <f>ROUND($I$170*$H$170,2)</f>
        <v>0</v>
      </c>
      <c r="K170" s="149" t="s">
        <v>704</v>
      </c>
      <c r="L170" s="43"/>
      <c r="M170" s="154"/>
      <c r="N170" s="155" t="s">
        <v>596</v>
      </c>
      <c r="O170" s="24"/>
      <c r="P170" s="24"/>
      <c r="Q170" s="156">
        <v>0</v>
      </c>
      <c r="R170" s="156">
        <f>$Q$170*$H$170</f>
        <v>0</v>
      </c>
      <c r="S170" s="156">
        <v>0</v>
      </c>
      <c r="T170" s="157">
        <f>$S$170*$H$170</f>
        <v>0</v>
      </c>
      <c r="AR170" s="89" t="s">
        <v>695</v>
      </c>
      <c r="AT170" s="89" t="s">
        <v>690</v>
      </c>
      <c r="AU170" s="89" t="s">
        <v>633</v>
      </c>
      <c r="AY170" s="6" t="s">
        <v>688</v>
      </c>
      <c r="BE170" s="158">
        <f>IF($N$170="základní",$J$170,0)</f>
        <v>0</v>
      </c>
      <c r="BF170" s="158">
        <f>IF($N$170="snížená",$J$170,0)</f>
        <v>0</v>
      </c>
      <c r="BG170" s="158">
        <f>IF($N$170="zákl. přenesená",$J$170,0)</f>
        <v>0</v>
      </c>
      <c r="BH170" s="158">
        <f>IF($N$170="sníž. přenesená",$J$170,0)</f>
        <v>0</v>
      </c>
      <c r="BI170" s="158">
        <f>IF($N$170="nulová",$J$170,0)</f>
        <v>0</v>
      </c>
      <c r="BJ170" s="89" t="s">
        <v>575</v>
      </c>
      <c r="BK170" s="158">
        <f>ROUND($I$170*$H$170,2)</f>
        <v>0</v>
      </c>
      <c r="BL170" s="89" t="s">
        <v>695</v>
      </c>
      <c r="BM170" s="89" t="s">
        <v>179</v>
      </c>
    </row>
    <row r="171" spans="2:47" s="6" customFormat="1" ht="27" customHeight="1">
      <c r="B171" s="23"/>
      <c r="C171" s="24"/>
      <c r="D171" s="159" t="s">
        <v>697</v>
      </c>
      <c r="E171" s="24"/>
      <c r="F171" s="160" t="s">
        <v>1220</v>
      </c>
      <c r="G171" s="24"/>
      <c r="H171" s="24"/>
      <c r="J171" s="24"/>
      <c r="K171" s="24"/>
      <c r="L171" s="43"/>
      <c r="M171" s="56"/>
      <c r="N171" s="24"/>
      <c r="O171" s="24"/>
      <c r="P171" s="24"/>
      <c r="Q171" s="24"/>
      <c r="R171" s="24"/>
      <c r="S171" s="24"/>
      <c r="T171" s="57"/>
      <c r="AT171" s="6" t="s">
        <v>697</v>
      </c>
      <c r="AU171" s="6" t="s">
        <v>633</v>
      </c>
    </row>
    <row r="172" spans="2:65" s="6" customFormat="1" ht="15.75" customHeight="1">
      <c r="B172" s="23"/>
      <c r="C172" s="147" t="s">
        <v>813</v>
      </c>
      <c r="D172" s="147" t="s">
        <v>690</v>
      </c>
      <c r="E172" s="148" t="s">
        <v>1222</v>
      </c>
      <c r="F172" s="149" t="s">
        <v>1223</v>
      </c>
      <c r="G172" s="150" t="s">
        <v>793</v>
      </c>
      <c r="H172" s="151">
        <v>16.348</v>
      </c>
      <c r="I172" s="152"/>
      <c r="J172" s="153">
        <f>ROUND($I$172*$H$172,2)</f>
        <v>0</v>
      </c>
      <c r="K172" s="149" t="s">
        <v>704</v>
      </c>
      <c r="L172" s="43"/>
      <c r="M172" s="154"/>
      <c r="N172" s="155" t="s">
        <v>596</v>
      </c>
      <c r="O172" s="24"/>
      <c r="P172" s="24"/>
      <c r="Q172" s="156">
        <v>0</v>
      </c>
      <c r="R172" s="156">
        <f>$Q$172*$H$172</f>
        <v>0</v>
      </c>
      <c r="S172" s="156">
        <v>0</v>
      </c>
      <c r="T172" s="157">
        <f>$S$172*$H$172</f>
        <v>0</v>
      </c>
      <c r="AR172" s="89" t="s">
        <v>695</v>
      </c>
      <c r="AT172" s="89" t="s">
        <v>690</v>
      </c>
      <c r="AU172" s="89" t="s">
        <v>633</v>
      </c>
      <c r="AY172" s="6" t="s">
        <v>688</v>
      </c>
      <c r="BE172" s="158">
        <f>IF($N$172="základní",$J$172,0)</f>
        <v>0</v>
      </c>
      <c r="BF172" s="158">
        <f>IF($N$172="snížená",$J$172,0)</f>
        <v>0</v>
      </c>
      <c r="BG172" s="158">
        <f>IF($N$172="zákl. přenesená",$J$172,0)</f>
        <v>0</v>
      </c>
      <c r="BH172" s="158">
        <f>IF($N$172="sníž. přenesená",$J$172,0)</f>
        <v>0</v>
      </c>
      <c r="BI172" s="158">
        <f>IF($N$172="nulová",$J$172,0)</f>
        <v>0</v>
      </c>
      <c r="BJ172" s="89" t="s">
        <v>575</v>
      </c>
      <c r="BK172" s="158">
        <f>ROUND($I$172*$H$172,2)</f>
        <v>0</v>
      </c>
      <c r="BL172" s="89" t="s">
        <v>695</v>
      </c>
      <c r="BM172" s="89" t="s">
        <v>180</v>
      </c>
    </row>
    <row r="173" spans="2:47" s="6" customFormat="1" ht="16.5" customHeight="1">
      <c r="B173" s="23"/>
      <c r="C173" s="24"/>
      <c r="D173" s="159" t="s">
        <v>697</v>
      </c>
      <c r="E173" s="24"/>
      <c r="F173" s="160" t="s">
        <v>1225</v>
      </c>
      <c r="G173" s="24"/>
      <c r="H173" s="24"/>
      <c r="J173" s="24"/>
      <c r="K173" s="24"/>
      <c r="L173" s="43"/>
      <c r="M173" s="56"/>
      <c r="N173" s="24"/>
      <c r="O173" s="24"/>
      <c r="P173" s="24"/>
      <c r="Q173" s="24"/>
      <c r="R173" s="24"/>
      <c r="S173" s="24"/>
      <c r="T173" s="57"/>
      <c r="AT173" s="6" t="s">
        <v>697</v>
      </c>
      <c r="AU173" s="6" t="s">
        <v>633</v>
      </c>
    </row>
    <row r="174" spans="2:65" s="6" customFormat="1" ht="15.75" customHeight="1">
      <c r="B174" s="23"/>
      <c r="C174" s="147" t="s">
        <v>820</v>
      </c>
      <c r="D174" s="147" t="s">
        <v>690</v>
      </c>
      <c r="E174" s="148" t="s">
        <v>1227</v>
      </c>
      <c r="F174" s="149" t="s">
        <v>1228</v>
      </c>
      <c r="G174" s="150" t="s">
        <v>793</v>
      </c>
      <c r="H174" s="151">
        <v>310.612</v>
      </c>
      <c r="I174" s="152"/>
      <c r="J174" s="153">
        <f>ROUND($I$174*$H$174,2)</f>
        <v>0</v>
      </c>
      <c r="K174" s="149" t="s">
        <v>704</v>
      </c>
      <c r="L174" s="43"/>
      <c r="M174" s="154"/>
      <c r="N174" s="155" t="s">
        <v>596</v>
      </c>
      <c r="O174" s="24"/>
      <c r="P174" s="24"/>
      <c r="Q174" s="156">
        <v>0</v>
      </c>
      <c r="R174" s="156">
        <f>$Q$174*$H$174</f>
        <v>0</v>
      </c>
      <c r="S174" s="156">
        <v>0</v>
      </c>
      <c r="T174" s="157">
        <f>$S$174*$H$174</f>
        <v>0</v>
      </c>
      <c r="AR174" s="89" t="s">
        <v>695</v>
      </c>
      <c r="AT174" s="89" t="s">
        <v>690</v>
      </c>
      <c r="AU174" s="89" t="s">
        <v>633</v>
      </c>
      <c r="AY174" s="6" t="s">
        <v>688</v>
      </c>
      <c r="BE174" s="158">
        <f>IF($N$174="základní",$J$174,0)</f>
        <v>0</v>
      </c>
      <c r="BF174" s="158">
        <f>IF($N$174="snížená",$J$174,0)</f>
        <v>0</v>
      </c>
      <c r="BG174" s="158">
        <f>IF($N$174="zákl. přenesená",$J$174,0)</f>
        <v>0</v>
      </c>
      <c r="BH174" s="158">
        <f>IF($N$174="sníž. přenesená",$J$174,0)</f>
        <v>0</v>
      </c>
      <c r="BI174" s="158">
        <f>IF($N$174="nulová",$J$174,0)</f>
        <v>0</v>
      </c>
      <c r="BJ174" s="89" t="s">
        <v>575</v>
      </c>
      <c r="BK174" s="158">
        <f>ROUND($I$174*$H$174,2)</f>
        <v>0</v>
      </c>
      <c r="BL174" s="89" t="s">
        <v>695</v>
      </c>
      <c r="BM174" s="89" t="s">
        <v>181</v>
      </c>
    </row>
    <row r="175" spans="2:47" s="6" customFormat="1" ht="27" customHeight="1">
      <c r="B175" s="23"/>
      <c r="C175" s="24"/>
      <c r="D175" s="159" t="s">
        <v>697</v>
      </c>
      <c r="E175" s="24"/>
      <c r="F175" s="160" t="s">
        <v>1230</v>
      </c>
      <c r="G175" s="24"/>
      <c r="H175" s="24"/>
      <c r="J175" s="24"/>
      <c r="K175" s="24"/>
      <c r="L175" s="43"/>
      <c r="M175" s="56"/>
      <c r="N175" s="24"/>
      <c r="O175" s="24"/>
      <c r="P175" s="24"/>
      <c r="Q175" s="24"/>
      <c r="R175" s="24"/>
      <c r="S175" s="24"/>
      <c r="T175" s="57"/>
      <c r="AT175" s="6" t="s">
        <v>697</v>
      </c>
      <c r="AU175" s="6" t="s">
        <v>633</v>
      </c>
    </row>
    <row r="176" spans="2:47" s="6" customFormat="1" ht="30.75" customHeight="1">
      <c r="B176" s="23"/>
      <c r="C176" s="24"/>
      <c r="D176" s="163" t="s">
        <v>1231</v>
      </c>
      <c r="E176" s="24"/>
      <c r="F176" s="191" t="s">
        <v>1232</v>
      </c>
      <c r="G176" s="24"/>
      <c r="H176" s="24"/>
      <c r="J176" s="24"/>
      <c r="K176" s="24"/>
      <c r="L176" s="43"/>
      <c r="M176" s="56"/>
      <c r="N176" s="24"/>
      <c r="O176" s="24"/>
      <c r="P176" s="24"/>
      <c r="Q176" s="24"/>
      <c r="R176" s="24"/>
      <c r="S176" s="24"/>
      <c r="T176" s="57"/>
      <c r="AT176" s="6" t="s">
        <v>1231</v>
      </c>
      <c r="AU176" s="6" t="s">
        <v>633</v>
      </c>
    </row>
    <row r="177" spans="2:51" s="6" customFormat="1" ht="15.75" customHeight="1">
      <c r="B177" s="161"/>
      <c r="C177" s="162"/>
      <c r="D177" s="163" t="s">
        <v>699</v>
      </c>
      <c r="E177" s="162"/>
      <c r="F177" s="165" t="s">
        <v>182</v>
      </c>
      <c r="G177" s="162"/>
      <c r="H177" s="166">
        <v>310.612</v>
      </c>
      <c r="J177" s="162"/>
      <c r="K177" s="162"/>
      <c r="L177" s="167"/>
      <c r="M177" s="168"/>
      <c r="N177" s="162"/>
      <c r="O177" s="162"/>
      <c r="P177" s="162"/>
      <c r="Q177" s="162"/>
      <c r="R177" s="162"/>
      <c r="S177" s="162"/>
      <c r="T177" s="169"/>
      <c r="AT177" s="170" t="s">
        <v>699</v>
      </c>
      <c r="AU177" s="170" t="s">
        <v>633</v>
      </c>
      <c r="AV177" s="171" t="s">
        <v>633</v>
      </c>
      <c r="AW177" s="171" t="s">
        <v>625</v>
      </c>
      <c r="AX177" s="171" t="s">
        <v>575</v>
      </c>
      <c r="AY177" s="170" t="s">
        <v>688</v>
      </c>
    </row>
    <row r="178" spans="2:65" s="6" customFormat="1" ht="15.75" customHeight="1">
      <c r="B178" s="23"/>
      <c r="C178" s="147" t="s">
        <v>826</v>
      </c>
      <c r="D178" s="147" t="s">
        <v>690</v>
      </c>
      <c r="E178" s="148" t="s">
        <v>1235</v>
      </c>
      <c r="F178" s="149" t="s">
        <v>1236</v>
      </c>
      <c r="G178" s="150" t="s">
        <v>793</v>
      </c>
      <c r="H178" s="151">
        <v>16.348</v>
      </c>
      <c r="I178" s="152"/>
      <c r="J178" s="153">
        <f>ROUND($I$178*$H$178,2)</f>
        <v>0</v>
      </c>
      <c r="K178" s="149" t="s">
        <v>704</v>
      </c>
      <c r="L178" s="43"/>
      <c r="M178" s="154"/>
      <c r="N178" s="155" t="s">
        <v>596</v>
      </c>
      <c r="O178" s="24"/>
      <c r="P178" s="24"/>
      <c r="Q178" s="156">
        <v>0</v>
      </c>
      <c r="R178" s="156">
        <f>$Q$178*$H$178</f>
        <v>0</v>
      </c>
      <c r="S178" s="156">
        <v>0</v>
      </c>
      <c r="T178" s="157">
        <f>$S$178*$H$178</f>
        <v>0</v>
      </c>
      <c r="AR178" s="89" t="s">
        <v>695</v>
      </c>
      <c r="AT178" s="89" t="s">
        <v>690</v>
      </c>
      <c r="AU178" s="89" t="s">
        <v>633</v>
      </c>
      <c r="AY178" s="6" t="s">
        <v>688</v>
      </c>
      <c r="BE178" s="158">
        <f>IF($N$178="základní",$J$178,0)</f>
        <v>0</v>
      </c>
      <c r="BF178" s="158">
        <f>IF($N$178="snížená",$J$178,0)</f>
        <v>0</v>
      </c>
      <c r="BG178" s="158">
        <f>IF($N$178="zákl. přenesená",$J$178,0)</f>
        <v>0</v>
      </c>
      <c r="BH178" s="158">
        <f>IF($N$178="sníž. přenesená",$J$178,0)</f>
        <v>0</v>
      </c>
      <c r="BI178" s="158">
        <f>IF($N$178="nulová",$J$178,0)</f>
        <v>0</v>
      </c>
      <c r="BJ178" s="89" t="s">
        <v>575</v>
      </c>
      <c r="BK178" s="158">
        <f>ROUND($I$178*$H$178,2)</f>
        <v>0</v>
      </c>
      <c r="BL178" s="89" t="s">
        <v>695</v>
      </c>
      <c r="BM178" s="89" t="s">
        <v>183</v>
      </c>
    </row>
    <row r="179" spans="2:47" s="6" customFormat="1" ht="16.5" customHeight="1">
      <c r="B179" s="23"/>
      <c r="C179" s="24"/>
      <c r="D179" s="159" t="s">
        <v>697</v>
      </c>
      <c r="E179" s="24"/>
      <c r="F179" s="160" t="s">
        <v>1238</v>
      </c>
      <c r="G179" s="24"/>
      <c r="H179" s="24"/>
      <c r="J179" s="24"/>
      <c r="K179" s="24"/>
      <c r="L179" s="43"/>
      <c r="M179" s="56"/>
      <c r="N179" s="24"/>
      <c r="O179" s="24"/>
      <c r="P179" s="24"/>
      <c r="Q179" s="24"/>
      <c r="R179" s="24"/>
      <c r="S179" s="24"/>
      <c r="T179" s="57"/>
      <c r="AT179" s="6" t="s">
        <v>697</v>
      </c>
      <c r="AU179" s="6" t="s">
        <v>633</v>
      </c>
    </row>
    <row r="180" spans="2:63" s="133" customFormat="1" ht="30.75" customHeight="1">
      <c r="B180" s="134"/>
      <c r="C180" s="135"/>
      <c r="D180" s="136" t="s">
        <v>624</v>
      </c>
      <c r="E180" s="145" t="s">
        <v>1266</v>
      </c>
      <c r="F180" s="145" t="s">
        <v>1267</v>
      </c>
      <c r="G180" s="135"/>
      <c r="H180" s="135"/>
      <c r="J180" s="146">
        <f>$BK$180</f>
        <v>0</v>
      </c>
      <c r="K180" s="135"/>
      <c r="L180" s="139"/>
      <c r="M180" s="140"/>
      <c r="N180" s="135"/>
      <c r="O180" s="135"/>
      <c r="P180" s="141">
        <f>SUM($P$181:$P$182)</f>
        <v>0</v>
      </c>
      <c r="Q180" s="135"/>
      <c r="R180" s="141">
        <f>SUM($R$181:$R$182)</f>
        <v>0</v>
      </c>
      <c r="S180" s="135"/>
      <c r="T180" s="142">
        <f>SUM($T$181:$T$182)</f>
        <v>0</v>
      </c>
      <c r="AR180" s="143" t="s">
        <v>575</v>
      </c>
      <c r="AT180" s="143" t="s">
        <v>624</v>
      </c>
      <c r="AU180" s="143" t="s">
        <v>575</v>
      </c>
      <c r="AY180" s="143" t="s">
        <v>688</v>
      </c>
      <c r="BK180" s="144">
        <f>SUM($BK$181:$BK$182)</f>
        <v>0</v>
      </c>
    </row>
    <row r="181" spans="2:65" s="6" customFormat="1" ht="15.75" customHeight="1">
      <c r="B181" s="23"/>
      <c r="C181" s="147" t="s">
        <v>561</v>
      </c>
      <c r="D181" s="147" t="s">
        <v>690</v>
      </c>
      <c r="E181" s="148" t="s">
        <v>1269</v>
      </c>
      <c r="F181" s="149" t="s">
        <v>1270</v>
      </c>
      <c r="G181" s="150" t="s">
        <v>793</v>
      </c>
      <c r="H181" s="151">
        <v>15.92</v>
      </c>
      <c r="I181" s="152"/>
      <c r="J181" s="153">
        <f>ROUND($I$181*$H$181,2)</f>
        <v>0</v>
      </c>
      <c r="K181" s="149" t="s">
        <v>704</v>
      </c>
      <c r="L181" s="43"/>
      <c r="M181" s="154"/>
      <c r="N181" s="155" t="s">
        <v>596</v>
      </c>
      <c r="O181" s="24"/>
      <c r="P181" s="24"/>
      <c r="Q181" s="156">
        <v>0</v>
      </c>
      <c r="R181" s="156">
        <f>$Q$181*$H$181</f>
        <v>0</v>
      </c>
      <c r="S181" s="156">
        <v>0</v>
      </c>
      <c r="T181" s="157">
        <f>$S$181*$H$181</f>
        <v>0</v>
      </c>
      <c r="AR181" s="89" t="s">
        <v>695</v>
      </c>
      <c r="AT181" s="89" t="s">
        <v>690</v>
      </c>
      <c r="AU181" s="89" t="s">
        <v>633</v>
      </c>
      <c r="AY181" s="6" t="s">
        <v>688</v>
      </c>
      <c r="BE181" s="158">
        <f>IF($N$181="základní",$J$181,0)</f>
        <v>0</v>
      </c>
      <c r="BF181" s="158">
        <f>IF($N$181="snížená",$J$181,0)</f>
        <v>0</v>
      </c>
      <c r="BG181" s="158">
        <f>IF($N$181="zákl. přenesená",$J$181,0)</f>
        <v>0</v>
      </c>
      <c r="BH181" s="158">
        <f>IF($N$181="sníž. přenesená",$J$181,0)</f>
        <v>0</v>
      </c>
      <c r="BI181" s="158">
        <f>IF($N$181="nulová",$J$181,0)</f>
        <v>0</v>
      </c>
      <c r="BJ181" s="89" t="s">
        <v>575</v>
      </c>
      <c r="BK181" s="158">
        <f>ROUND($I$181*$H$181,2)</f>
        <v>0</v>
      </c>
      <c r="BL181" s="89" t="s">
        <v>695</v>
      </c>
      <c r="BM181" s="89" t="s">
        <v>184</v>
      </c>
    </row>
    <row r="182" spans="2:47" s="6" customFormat="1" ht="27" customHeight="1">
      <c r="B182" s="23"/>
      <c r="C182" s="24"/>
      <c r="D182" s="159" t="s">
        <v>697</v>
      </c>
      <c r="E182" s="24"/>
      <c r="F182" s="160" t="s">
        <v>1272</v>
      </c>
      <c r="G182" s="24"/>
      <c r="H182" s="24"/>
      <c r="J182" s="24"/>
      <c r="K182" s="24"/>
      <c r="L182" s="43"/>
      <c r="M182" s="56"/>
      <c r="N182" s="24"/>
      <c r="O182" s="24"/>
      <c r="P182" s="24"/>
      <c r="Q182" s="24"/>
      <c r="R182" s="24"/>
      <c r="S182" s="24"/>
      <c r="T182" s="57"/>
      <c r="AT182" s="6" t="s">
        <v>697</v>
      </c>
      <c r="AU182" s="6" t="s">
        <v>633</v>
      </c>
    </row>
    <row r="183" spans="2:63" s="133" customFormat="1" ht="37.5" customHeight="1">
      <c r="B183" s="134"/>
      <c r="C183" s="135"/>
      <c r="D183" s="136" t="s">
        <v>624</v>
      </c>
      <c r="E183" s="137" t="s">
        <v>1273</v>
      </c>
      <c r="F183" s="137" t="s">
        <v>1274</v>
      </c>
      <c r="G183" s="135"/>
      <c r="H183" s="135"/>
      <c r="J183" s="138">
        <f>$BK$183</f>
        <v>0</v>
      </c>
      <c r="K183" s="135"/>
      <c r="L183" s="139"/>
      <c r="M183" s="140"/>
      <c r="N183" s="135"/>
      <c r="O183" s="135"/>
      <c r="P183" s="141">
        <f>$P$184+$P$189+$P$204+$P$223+$P$235+$P$281</f>
        <v>0</v>
      </c>
      <c r="Q183" s="135"/>
      <c r="R183" s="141">
        <f>$R$184+$R$189+$R$204+$R$223+$R$235+$R$281</f>
        <v>2.00449383</v>
      </c>
      <c r="S183" s="135"/>
      <c r="T183" s="142">
        <f>$T$184+$T$189+$T$204+$T$223+$T$235+$T$281</f>
        <v>1.5933473500000002</v>
      </c>
      <c r="AR183" s="143" t="s">
        <v>633</v>
      </c>
      <c r="AT183" s="143" t="s">
        <v>624</v>
      </c>
      <c r="AU183" s="143" t="s">
        <v>625</v>
      </c>
      <c r="AY183" s="143" t="s">
        <v>688</v>
      </c>
      <c r="BK183" s="144">
        <f>$BK$184+$BK$189+$BK$204+$BK$223+$BK$235+$BK$281</f>
        <v>0</v>
      </c>
    </row>
    <row r="184" spans="2:63" s="133" customFormat="1" ht="21" customHeight="1">
      <c r="B184" s="134"/>
      <c r="C184" s="135"/>
      <c r="D184" s="136" t="s">
        <v>624</v>
      </c>
      <c r="E184" s="145" t="s">
        <v>185</v>
      </c>
      <c r="F184" s="145" t="s">
        <v>186</v>
      </c>
      <c r="G184" s="135"/>
      <c r="H184" s="135"/>
      <c r="J184" s="146">
        <f>$BK$184</f>
        <v>0</v>
      </c>
      <c r="K184" s="135"/>
      <c r="L184" s="139"/>
      <c r="M184" s="140"/>
      <c r="N184" s="135"/>
      <c r="O184" s="135"/>
      <c r="P184" s="141">
        <f>SUM($P$185:$P$188)</f>
        <v>0</v>
      </c>
      <c r="Q184" s="135"/>
      <c r="R184" s="141">
        <f>SUM($R$185:$R$188)</f>
        <v>0</v>
      </c>
      <c r="S184" s="135"/>
      <c r="T184" s="142">
        <f>SUM($T$185:$T$188)</f>
        <v>0</v>
      </c>
      <c r="AR184" s="143" t="s">
        <v>633</v>
      </c>
      <c r="AT184" s="143" t="s">
        <v>624</v>
      </c>
      <c r="AU184" s="143" t="s">
        <v>575</v>
      </c>
      <c r="AY184" s="143" t="s">
        <v>688</v>
      </c>
      <c r="BK184" s="144">
        <f>SUM($BK$185:$BK$188)</f>
        <v>0</v>
      </c>
    </row>
    <row r="185" spans="2:65" s="6" customFormat="1" ht="15.75" customHeight="1">
      <c r="B185" s="23"/>
      <c r="C185" s="147" t="s">
        <v>840</v>
      </c>
      <c r="D185" s="147" t="s">
        <v>690</v>
      </c>
      <c r="E185" s="148" t="s">
        <v>187</v>
      </c>
      <c r="F185" s="149" t="s">
        <v>188</v>
      </c>
      <c r="G185" s="150" t="s">
        <v>1087</v>
      </c>
      <c r="H185" s="151">
        <v>1</v>
      </c>
      <c r="I185" s="152"/>
      <c r="J185" s="153">
        <f>ROUND($I$185*$H$185,2)</f>
        <v>0</v>
      </c>
      <c r="K185" s="149"/>
      <c r="L185" s="43"/>
      <c r="M185" s="154"/>
      <c r="N185" s="155" t="s">
        <v>596</v>
      </c>
      <c r="O185" s="24"/>
      <c r="P185" s="24"/>
      <c r="Q185" s="156">
        <v>0</v>
      </c>
      <c r="R185" s="156">
        <f>$Q$185*$H$185</f>
        <v>0</v>
      </c>
      <c r="S185" s="156">
        <v>0</v>
      </c>
      <c r="T185" s="157">
        <f>$S$185*$H$185</f>
        <v>0</v>
      </c>
      <c r="AR185" s="89" t="s">
        <v>797</v>
      </c>
      <c r="AT185" s="89" t="s">
        <v>690</v>
      </c>
      <c r="AU185" s="89" t="s">
        <v>633</v>
      </c>
      <c r="AY185" s="6" t="s">
        <v>688</v>
      </c>
      <c r="BE185" s="158">
        <f>IF($N$185="základní",$J$185,0)</f>
        <v>0</v>
      </c>
      <c r="BF185" s="158">
        <f>IF($N$185="snížená",$J$185,0)</f>
        <v>0</v>
      </c>
      <c r="BG185" s="158">
        <f>IF($N$185="zákl. přenesená",$J$185,0)</f>
        <v>0</v>
      </c>
      <c r="BH185" s="158">
        <f>IF($N$185="sníž. přenesená",$J$185,0)</f>
        <v>0</v>
      </c>
      <c r="BI185" s="158">
        <f>IF($N$185="nulová",$J$185,0)</f>
        <v>0</v>
      </c>
      <c r="BJ185" s="89" t="s">
        <v>575</v>
      </c>
      <c r="BK185" s="158">
        <f>ROUND($I$185*$H$185,2)</f>
        <v>0</v>
      </c>
      <c r="BL185" s="89" t="s">
        <v>797</v>
      </c>
      <c r="BM185" s="89" t="s">
        <v>189</v>
      </c>
    </row>
    <row r="186" spans="2:51" s="6" customFormat="1" ht="15.75" customHeight="1">
      <c r="B186" s="172"/>
      <c r="C186" s="173"/>
      <c r="D186" s="159" t="s">
        <v>699</v>
      </c>
      <c r="E186" s="175"/>
      <c r="F186" s="175" t="s">
        <v>190</v>
      </c>
      <c r="G186" s="173"/>
      <c r="H186" s="174"/>
      <c r="J186" s="173"/>
      <c r="K186" s="173"/>
      <c r="L186" s="176"/>
      <c r="M186" s="177"/>
      <c r="N186" s="173"/>
      <c r="O186" s="173"/>
      <c r="P186" s="173"/>
      <c r="Q186" s="173"/>
      <c r="R186" s="173"/>
      <c r="S186" s="173"/>
      <c r="T186" s="178"/>
      <c r="AT186" s="179" t="s">
        <v>699</v>
      </c>
      <c r="AU186" s="179" t="s">
        <v>633</v>
      </c>
      <c r="AV186" s="180" t="s">
        <v>575</v>
      </c>
      <c r="AW186" s="180" t="s">
        <v>649</v>
      </c>
      <c r="AX186" s="180" t="s">
        <v>625</v>
      </c>
      <c r="AY186" s="179" t="s">
        <v>688</v>
      </c>
    </row>
    <row r="187" spans="2:51" s="6" customFormat="1" ht="15.75" customHeight="1">
      <c r="B187" s="172"/>
      <c r="C187" s="173"/>
      <c r="D187" s="163" t="s">
        <v>699</v>
      </c>
      <c r="E187" s="174"/>
      <c r="F187" s="175" t="s">
        <v>191</v>
      </c>
      <c r="G187" s="173"/>
      <c r="H187" s="174"/>
      <c r="J187" s="173"/>
      <c r="K187" s="173"/>
      <c r="L187" s="176"/>
      <c r="M187" s="177"/>
      <c r="N187" s="173"/>
      <c r="O187" s="173"/>
      <c r="P187" s="173"/>
      <c r="Q187" s="173"/>
      <c r="R187" s="173"/>
      <c r="S187" s="173"/>
      <c r="T187" s="178"/>
      <c r="AT187" s="179" t="s">
        <v>699</v>
      </c>
      <c r="AU187" s="179" t="s">
        <v>633</v>
      </c>
      <c r="AV187" s="180" t="s">
        <v>575</v>
      </c>
      <c r="AW187" s="180" t="s">
        <v>649</v>
      </c>
      <c r="AX187" s="180" t="s">
        <v>625</v>
      </c>
      <c r="AY187" s="179" t="s">
        <v>688</v>
      </c>
    </row>
    <row r="188" spans="2:51" s="6" customFormat="1" ht="15.75" customHeight="1">
      <c r="B188" s="161"/>
      <c r="C188" s="162"/>
      <c r="D188" s="163" t="s">
        <v>699</v>
      </c>
      <c r="E188" s="164"/>
      <c r="F188" s="165" t="s">
        <v>575</v>
      </c>
      <c r="G188" s="162"/>
      <c r="H188" s="166">
        <v>1</v>
      </c>
      <c r="J188" s="162"/>
      <c r="K188" s="162"/>
      <c r="L188" s="167"/>
      <c r="M188" s="168"/>
      <c r="N188" s="162"/>
      <c r="O188" s="162"/>
      <c r="P188" s="162"/>
      <c r="Q188" s="162"/>
      <c r="R188" s="162"/>
      <c r="S188" s="162"/>
      <c r="T188" s="169"/>
      <c r="AT188" s="170" t="s">
        <v>699</v>
      </c>
      <c r="AU188" s="170" t="s">
        <v>633</v>
      </c>
      <c r="AV188" s="171" t="s">
        <v>633</v>
      </c>
      <c r="AW188" s="171" t="s">
        <v>649</v>
      </c>
      <c r="AX188" s="171" t="s">
        <v>625</v>
      </c>
      <c r="AY188" s="170" t="s">
        <v>688</v>
      </c>
    </row>
    <row r="189" spans="2:63" s="133" customFormat="1" ht="30.75" customHeight="1">
      <c r="B189" s="134"/>
      <c r="C189" s="135"/>
      <c r="D189" s="136" t="s">
        <v>624</v>
      </c>
      <c r="E189" s="145" t="s">
        <v>1</v>
      </c>
      <c r="F189" s="145" t="s">
        <v>2</v>
      </c>
      <c r="G189" s="135"/>
      <c r="H189" s="135"/>
      <c r="J189" s="146">
        <f>$BK$189</f>
        <v>0</v>
      </c>
      <c r="K189" s="135"/>
      <c r="L189" s="139"/>
      <c r="M189" s="140"/>
      <c r="N189" s="135"/>
      <c r="O189" s="135"/>
      <c r="P189" s="141">
        <f>SUM($P$190:$P$203)</f>
        <v>0</v>
      </c>
      <c r="Q189" s="135"/>
      <c r="R189" s="141">
        <f>SUM($R$190:$R$203)</f>
        <v>0.010626</v>
      </c>
      <c r="S189" s="135"/>
      <c r="T189" s="142">
        <f>SUM($T$190:$T$203)</f>
        <v>0.006</v>
      </c>
      <c r="AR189" s="143" t="s">
        <v>633</v>
      </c>
      <c r="AT189" s="143" t="s">
        <v>624</v>
      </c>
      <c r="AU189" s="143" t="s">
        <v>575</v>
      </c>
      <c r="AY189" s="143" t="s">
        <v>688</v>
      </c>
      <c r="BK189" s="144">
        <f>SUM($BK$190:$BK$203)</f>
        <v>0</v>
      </c>
    </row>
    <row r="190" spans="2:65" s="6" customFormat="1" ht="15.75" customHeight="1">
      <c r="B190" s="23"/>
      <c r="C190" s="147" t="s">
        <v>849</v>
      </c>
      <c r="D190" s="147" t="s">
        <v>690</v>
      </c>
      <c r="E190" s="148" t="s">
        <v>192</v>
      </c>
      <c r="F190" s="149" t="s">
        <v>193</v>
      </c>
      <c r="G190" s="150" t="s">
        <v>1006</v>
      </c>
      <c r="H190" s="151">
        <v>2</v>
      </c>
      <c r="I190" s="152"/>
      <c r="J190" s="153">
        <f>ROUND($I$190*$H$190,2)</f>
        <v>0</v>
      </c>
      <c r="K190" s="149" t="s">
        <v>704</v>
      </c>
      <c r="L190" s="43"/>
      <c r="M190" s="154"/>
      <c r="N190" s="155" t="s">
        <v>596</v>
      </c>
      <c r="O190" s="24"/>
      <c r="P190" s="24"/>
      <c r="Q190" s="156">
        <v>0</v>
      </c>
      <c r="R190" s="156">
        <f>$Q$190*$H$190</f>
        <v>0</v>
      </c>
      <c r="S190" s="156">
        <v>0.003</v>
      </c>
      <c r="T190" s="157">
        <f>$S$190*$H$190</f>
        <v>0.006</v>
      </c>
      <c r="AR190" s="89" t="s">
        <v>797</v>
      </c>
      <c r="AT190" s="89" t="s">
        <v>690</v>
      </c>
      <c r="AU190" s="89" t="s">
        <v>633</v>
      </c>
      <c r="AY190" s="6" t="s">
        <v>688</v>
      </c>
      <c r="BE190" s="158">
        <f>IF($N$190="základní",$J$190,0)</f>
        <v>0</v>
      </c>
      <c r="BF190" s="158">
        <f>IF($N$190="snížená",$J$190,0)</f>
        <v>0</v>
      </c>
      <c r="BG190" s="158">
        <f>IF($N$190="zákl. přenesená",$J$190,0)</f>
        <v>0</v>
      </c>
      <c r="BH190" s="158">
        <f>IF($N$190="sníž. přenesená",$J$190,0)</f>
        <v>0</v>
      </c>
      <c r="BI190" s="158">
        <f>IF($N$190="nulová",$J$190,0)</f>
        <v>0</v>
      </c>
      <c r="BJ190" s="89" t="s">
        <v>575</v>
      </c>
      <c r="BK190" s="158">
        <f>ROUND($I$190*$H$190,2)</f>
        <v>0</v>
      </c>
      <c r="BL190" s="89" t="s">
        <v>797</v>
      </c>
      <c r="BM190" s="89" t="s">
        <v>194</v>
      </c>
    </row>
    <row r="191" spans="2:47" s="6" customFormat="1" ht="16.5" customHeight="1">
      <c r="B191" s="23"/>
      <c r="C191" s="24"/>
      <c r="D191" s="159" t="s">
        <v>697</v>
      </c>
      <c r="E191" s="24"/>
      <c r="F191" s="160" t="s">
        <v>195</v>
      </c>
      <c r="G191" s="24"/>
      <c r="H191" s="24"/>
      <c r="J191" s="24"/>
      <c r="K191" s="24"/>
      <c r="L191" s="43"/>
      <c r="M191" s="56"/>
      <c r="N191" s="24"/>
      <c r="O191" s="24"/>
      <c r="P191" s="24"/>
      <c r="Q191" s="24"/>
      <c r="R191" s="24"/>
      <c r="S191" s="24"/>
      <c r="T191" s="57"/>
      <c r="AT191" s="6" t="s">
        <v>697</v>
      </c>
      <c r="AU191" s="6" t="s">
        <v>633</v>
      </c>
    </row>
    <row r="192" spans="2:51" s="6" customFormat="1" ht="15.75" customHeight="1">
      <c r="B192" s="161"/>
      <c r="C192" s="162"/>
      <c r="D192" s="163" t="s">
        <v>699</v>
      </c>
      <c r="E192" s="164"/>
      <c r="F192" s="165" t="s">
        <v>196</v>
      </c>
      <c r="G192" s="162"/>
      <c r="H192" s="166">
        <v>2</v>
      </c>
      <c r="J192" s="162"/>
      <c r="K192" s="162"/>
      <c r="L192" s="167"/>
      <c r="M192" s="168"/>
      <c r="N192" s="162"/>
      <c r="O192" s="162"/>
      <c r="P192" s="162"/>
      <c r="Q192" s="162"/>
      <c r="R192" s="162"/>
      <c r="S192" s="162"/>
      <c r="T192" s="169"/>
      <c r="AT192" s="170" t="s">
        <v>699</v>
      </c>
      <c r="AU192" s="170" t="s">
        <v>633</v>
      </c>
      <c r="AV192" s="171" t="s">
        <v>633</v>
      </c>
      <c r="AW192" s="171" t="s">
        <v>649</v>
      </c>
      <c r="AX192" s="171" t="s">
        <v>625</v>
      </c>
      <c r="AY192" s="170" t="s">
        <v>688</v>
      </c>
    </row>
    <row r="193" spans="2:65" s="6" customFormat="1" ht="15.75" customHeight="1">
      <c r="B193" s="23"/>
      <c r="C193" s="147" t="s">
        <v>858</v>
      </c>
      <c r="D193" s="147" t="s">
        <v>690</v>
      </c>
      <c r="E193" s="148" t="s">
        <v>197</v>
      </c>
      <c r="F193" s="149" t="s">
        <v>198</v>
      </c>
      <c r="G193" s="150" t="s">
        <v>1006</v>
      </c>
      <c r="H193" s="151">
        <v>2</v>
      </c>
      <c r="I193" s="152"/>
      <c r="J193" s="153">
        <f>ROUND($I$193*$H$193,2)</f>
        <v>0</v>
      </c>
      <c r="K193" s="149" t="s">
        <v>704</v>
      </c>
      <c r="L193" s="43"/>
      <c r="M193" s="154"/>
      <c r="N193" s="155" t="s">
        <v>596</v>
      </c>
      <c r="O193" s="24"/>
      <c r="P193" s="24"/>
      <c r="Q193" s="156">
        <v>0</v>
      </c>
      <c r="R193" s="156">
        <f>$Q$193*$H$193</f>
        <v>0</v>
      </c>
      <c r="S193" s="156">
        <v>0</v>
      </c>
      <c r="T193" s="157">
        <f>$S$193*$H$193</f>
        <v>0</v>
      </c>
      <c r="AR193" s="89" t="s">
        <v>797</v>
      </c>
      <c r="AT193" s="89" t="s">
        <v>690</v>
      </c>
      <c r="AU193" s="89" t="s">
        <v>633</v>
      </c>
      <c r="AY193" s="6" t="s">
        <v>688</v>
      </c>
      <c r="BE193" s="158">
        <f>IF($N$193="základní",$J$193,0)</f>
        <v>0</v>
      </c>
      <c r="BF193" s="158">
        <f>IF($N$193="snížená",$J$193,0)</f>
        <v>0</v>
      </c>
      <c r="BG193" s="158">
        <f>IF($N$193="zákl. přenesená",$J$193,0)</f>
        <v>0</v>
      </c>
      <c r="BH193" s="158">
        <f>IF($N$193="sníž. přenesená",$J$193,0)</f>
        <v>0</v>
      </c>
      <c r="BI193" s="158">
        <f>IF($N$193="nulová",$J$193,0)</f>
        <v>0</v>
      </c>
      <c r="BJ193" s="89" t="s">
        <v>575</v>
      </c>
      <c r="BK193" s="158">
        <f>ROUND($I$193*$H$193,2)</f>
        <v>0</v>
      </c>
      <c r="BL193" s="89" t="s">
        <v>797</v>
      </c>
      <c r="BM193" s="89" t="s">
        <v>199</v>
      </c>
    </row>
    <row r="194" spans="2:47" s="6" customFormat="1" ht="16.5" customHeight="1">
      <c r="B194" s="23"/>
      <c r="C194" s="24"/>
      <c r="D194" s="159" t="s">
        <v>697</v>
      </c>
      <c r="E194" s="24"/>
      <c r="F194" s="160" t="s">
        <v>200</v>
      </c>
      <c r="G194" s="24"/>
      <c r="H194" s="24"/>
      <c r="J194" s="24"/>
      <c r="K194" s="24"/>
      <c r="L194" s="43"/>
      <c r="M194" s="56"/>
      <c r="N194" s="24"/>
      <c r="O194" s="24"/>
      <c r="P194" s="24"/>
      <c r="Q194" s="24"/>
      <c r="R194" s="24"/>
      <c r="S194" s="24"/>
      <c r="T194" s="57"/>
      <c r="AT194" s="6" t="s">
        <v>697</v>
      </c>
      <c r="AU194" s="6" t="s">
        <v>633</v>
      </c>
    </row>
    <row r="195" spans="2:51" s="6" customFormat="1" ht="15.75" customHeight="1">
      <c r="B195" s="161"/>
      <c r="C195" s="162"/>
      <c r="D195" s="163" t="s">
        <v>699</v>
      </c>
      <c r="E195" s="164"/>
      <c r="F195" s="165" t="s">
        <v>196</v>
      </c>
      <c r="G195" s="162"/>
      <c r="H195" s="166">
        <v>2</v>
      </c>
      <c r="J195" s="162"/>
      <c r="K195" s="162"/>
      <c r="L195" s="167"/>
      <c r="M195" s="168"/>
      <c r="N195" s="162"/>
      <c r="O195" s="162"/>
      <c r="P195" s="162"/>
      <c r="Q195" s="162"/>
      <c r="R195" s="162"/>
      <c r="S195" s="162"/>
      <c r="T195" s="169"/>
      <c r="AT195" s="170" t="s">
        <v>699</v>
      </c>
      <c r="AU195" s="170" t="s">
        <v>633</v>
      </c>
      <c r="AV195" s="171" t="s">
        <v>633</v>
      </c>
      <c r="AW195" s="171" t="s">
        <v>649</v>
      </c>
      <c r="AX195" s="171" t="s">
        <v>625</v>
      </c>
      <c r="AY195" s="170" t="s">
        <v>688</v>
      </c>
    </row>
    <row r="196" spans="2:65" s="6" customFormat="1" ht="15.75" customHeight="1">
      <c r="B196" s="23"/>
      <c r="C196" s="181" t="s">
        <v>863</v>
      </c>
      <c r="D196" s="181" t="s">
        <v>814</v>
      </c>
      <c r="E196" s="182" t="s">
        <v>201</v>
      </c>
      <c r="F196" s="183" t="s">
        <v>202</v>
      </c>
      <c r="G196" s="184" t="s">
        <v>1006</v>
      </c>
      <c r="H196" s="185">
        <v>1.1</v>
      </c>
      <c r="I196" s="186"/>
      <c r="J196" s="187">
        <f>ROUND($I$196*$H$196,2)</f>
        <v>0</v>
      </c>
      <c r="K196" s="183" t="s">
        <v>704</v>
      </c>
      <c r="L196" s="188"/>
      <c r="M196" s="189"/>
      <c r="N196" s="190" t="s">
        <v>596</v>
      </c>
      <c r="O196" s="24"/>
      <c r="P196" s="24"/>
      <c r="Q196" s="156">
        <v>6E-05</v>
      </c>
      <c r="R196" s="156">
        <f>$Q$196*$H$196</f>
        <v>6.6E-05</v>
      </c>
      <c r="S196" s="156">
        <v>0</v>
      </c>
      <c r="T196" s="157">
        <f>$S$196*$H$196</f>
        <v>0</v>
      </c>
      <c r="AR196" s="89" t="s">
        <v>915</v>
      </c>
      <c r="AT196" s="89" t="s">
        <v>814</v>
      </c>
      <c r="AU196" s="89" t="s">
        <v>633</v>
      </c>
      <c r="AY196" s="6" t="s">
        <v>688</v>
      </c>
      <c r="BE196" s="158">
        <f>IF($N$196="základní",$J$196,0)</f>
        <v>0</v>
      </c>
      <c r="BF196" s="158">
        <f>IF($N$196="snížená",$J$196,0)</f>
        <v>0</v>
      </c>
      <c r="BG196" s="158">
        <f>IF($N$196="zákl. přenesená",$J$196,0)</f>
        <v>0</v>
      </c>
      <c r="BH196" s="158">
        <f>IF($N$196="sníž. přenesená",$J$196,0)</f>
        <v>0</v>
      </c>
      <c r="BI196" s="158">
        <f>IF($N$196="nulová",$J$196,0)</f>
        <v>0</v>
      </c>
      <c r="BJ196" s="89" t="s">
        <v>575</v>
      </c>
      <c r="BK196" s="158">
        <f>ROUND($I$196*$H$196,2)</f>
        <v>0</v>
      </c>
      <c r="BL196" s="89" t="s">
        <v>797</v>
      </c>
      <c r="BM196" s="89" t="s">
        <v>203</v>
      </c>
    </row>
    <row r="197" spans="2:47" s="6" customFormat="1" ht="27" customHeight="1">
      <c r="B197" s="23"/>
      <c r="C197" s="24"/>
      <c r="D197" s="159" t="s">
        <v>697</v>
      </c>
      <c r="E197" s="24"/>
      <c r="F197" s="160" t="s">
        <v>204</v>
      </c>
      <c r="G197" s="24"/>
      <c r="H197" s="24"/>
      <c r="J197" s="24"/>
      <c r="K197" s="24"/>
      <c r="L197" s="43"/>
      <c r="M197" s="56"/>
      <c r="N197" s="24"/>
      <c r="O197" s="24"/>
      <c r="P197" s="24"/>
      <c r="Q197" s="24"/>
      <c r="R197" s="24"/>
      <c r="S197" s="24"/>
      <c r="T197" s="57"/>
      <c r="AT197" s="6" t="s">
        <v>697</v>
      </c>
      <c r="AU197" s="6" t="s">
        <v>633</v>
      </c>
    </row>
    <row r="198" spans="2:51" s="6" customFormat="1" ht="15.75" customHeight="1">
      <c r="B198" s="161"/>
      <c r="C198" s="162"/>
      <c r="D198" s="163" t="s">
        <v>699</v>
      </c>
      <c r="E198" s="162"/>
      <c r="F198" s="165" t="s">
        <v>205</v>
      </c>
      <c r="G198" s="162"/>
      <c r="H198" s="166">
        <v>1.1</v>
      </c>
      <c r="J198" s="162"/>
      <c r="K198" s="162"/>
      <c r="L198" s="167"/>
      <c r="M198" s="168"/>
      <c r="N198" s="162"/>
      <c r="O198" s="162"/>
      <c r="P198" s="162"/>
      <c r="Q198" s="162"/>
      <c r="R198" s="162"/>
      <c r="S198" s="162"/>
      <c r="T198" s="169"/>
      <c r="AT198" s="170" t="s">
        <v>699</v>
      </c>
      <c r="AU198" s="170" t="s">
        <v>633</v>
      </c>
      <c r="AV198" s="171" t="s">
        <v>633</v>
      </c>
      <c r="AW198" s="171" t="s">
        <v>625</v>
      </c>
      <c r="AX198" s="171" t="s">
        <v>575</v>
      </c>
      <c r="AY198" s="170" t="s">
        <v>688</v>
      </c>
    </row>
    <row r="199" spans="2:65" s="6" customFormat="1" ht="15.75" customHeight="1">
      <c r="B199" s="23"/>
      <c r="C199" s="181" t="s">
        <v>872</v>
      </c>
      <c r="D199" s="181" t="s">
        <v>814</v>
      </c>
      <c r="E199" s="182" t="s">
        <v>206</v>
      </c>
      <c r="F199" s="183" t="s">
        <v>207</v>
      </c>
      <c r="G199" s="184" t="s">
        <v>703</v>
      </c>
      <c r="H199" s="185">
        <v>1.32</v>
      </c>
      <c r="I199" s="186"/>
      <c r="J199" s="187">
        <f>ROUND($I$199*$H$199,2)</f>
        <v>0</v>
      </c>
      <c r="K199" s="183" t="s">
        <v>704</v>
      </c>
      <c r="L199" s="188"/>
      <c r="M199" s="189"/>
      <c r="N199" s="190" t="s">
        <v>596</v>
      </c>
      <c r="O199" s="24"/>
      <c r="P199" s="24"/>
      <c r="Q199" s="156">
        <v>0.008</v>
      </c>
      <c r="R199" s="156">
        <f>$Q$199*$H$199</f>
        <v>0.01056</v>
      </c>
      <c r="S199" s="156">
        <v>0</v>
      </c>
      <c r="T199" s="157">
        <f>$S$199*$H$199</f>
        <v>0</v>
      </c>
      <c r="AR199" s="89" t="s">
        <v>915</v>
      </c>
      <c r="AT199" s="89" t="s">
        <v>814</v>
      </c>
      <c r="AU199" s="89" t="s">
        <v>633</v>
      </c>
      <c r="AY199" s="6" t="s">
        <v>688</v>
      </c>
      <c r="BE199" s="158">
        <f>IF($N$199="základní",$J$199,0)</f>
        <v>0</v>
      </c>
      <c r="BF199" s="158">
        <f>IF($N$199="snížená",$J$199,0)</f>
        <v>0</v>
      </c>
      <c r="BG199" s="158">
        <f>IF($N$199="zákl. přenesená",$J$199,0)</f>
        <v>0</v>
      </c>
      <c r="BH199" s="158">
        <f>IF($N$199="sníž. přenesená",$J$199,0)</f>
        <v>0</v>
      </c>
      <c r="BI199" s="158">
        <f>IF($N$199="nulová",$J$199,0)</f>
        <v>0</v>
      </c>
      <c r="BJ199" s="89" t="s">
        <v>575</v>
      </c>
      <c r="BK199" s="158">
        <f>ROUND($I$199*$H$199,2)</f>
        <v>0</v>
      </c>
      <c r="BL199" s="89" t="s">
        <v>797</v>
      </c>
      <c r="BM199" s="89" t="s">
        <v>208</v>
      </c>
    </row>
    <row r="200" spans="2:47" s="6" customFormat="1" ht="27" customHeight="1">
      <c r="B200" s="23"/>
      <c r="C200" s="24"/>
      <c r="D200" s="159" t="s">
        <v>697</v>
      </c>
      <c r="E200" s="24"/>
      <c r="F200" s="160" t="s">
        <v>209</v>
      </c>
      <c r="G200" s="24"/>
      <c r="H200" s="24"/>
      <c r="J200" s="24"/>
      <c r="K200" s="24"/>
      <c r="L200" s="43"/>
      <c r="M200" s="56"/>
      <c r="N200" s="24"/>
      <c r="O200" s="24"/>
      <c r="P200" s="24"/>
      <c r="Q200" s="24"/>
      <c r="R200" s="24"/>
      <c r="S200" s="24"/>
      <c r="T200" s="57"/>
      <c r="AT200" s="6" t="s">
        <v>697</v>
      </c>
      <c r="AU200" s="6" t="s">
        <v>633</v>
      </c>
    </row>
    <row r="201" spans="2:51" s="6" customFormat="1" ht="15.75" customHeight="1">
      <c r="B201" s="161"/>
      <c r="C201" s="162"/>
      <c r="D201" s="163" t="s">
        <v>699</v>
      </c>
      <c r="E201" s="162"/>
      <c r="F201" s="165" t="s">
        <v>210</v>
      </c>
      <c r="G201" s="162"/>
      <c r="H201" s="166">
        <v>1.32</v>
      </c>
      <c r="J201" s="162"/>
      <c r="K201" s="162"/>
      <c r="L201" s="167"/>
      <c r="M201" s="168"/>
      <c r="N201" s="162"/>
      <c r="O201" s="162"/>
      <c r="P201" s="162"/>
      <c r="Q201" s="162"/>
      <c r="R201" s="162"/>
      <c r="S201" s="162"/>
      <c r="T201" s="169"/>
      <c r="AT201" s="170" t="s">
        <v>699</v>
      </c>
      <c r="AU201" s="170" t="s">
        <v>633</v>
      </c>
      <c r="AV201" s="171" t="s">
        <v>633</v>
      </c>
      <c r="AW201" s="171" t="s">
        <v>625</v>
      </c>
      <c r="AX201" s="171" t="s">
        <v>575</v>
      </c>
      <c r="AY201" s="170" t="s">
        <v>688</v>
      </c>
    </row>
    <row r="202" spans="2:65" s="6" customFormat="1" ht="15.75" customHeight="1">
      <c r="B202" s="23"/>
      <c r="C202" s="147" t="s">
        <v>879</v>
      </c>
      <c r="D202" s="147" t="s">
        <v>690</v>
      </c>
      <c r="E202" s="148" t="s">
        <v>17</v>
      </c>
      <c r="F202" s="149" t="s">
        <v>18</v>
      </c>
      <c r="G202" s="150" t="s">
        <v>793</v>
      </c>
      <c r="H202" s="151">
        <v>0.011</v>
      </c>
      <c r="I202" s="152"/>
      <c r="J202" s="153">
        <f>ROUND($I$202*$H$202,2)</f>
        <v>0</v>
      </c>
      <c r="K202" s="149" t="s">
        <v>704</v>
      </c>
      <c r="L202" s="43"/>
      <c r="M202" s="154"/>
      <c r="N202" s="155" t="s">
        <v>596</v>
      </c>
      <c r="O202" s="24"/>
      <c r="P202" s="24"/>
      <c r="Q202" s="156">
        <v>0</v>
      </c>
      <c r="R202" s="156">
        <f>$Q$202*$H$202</f>
        <v>0</v>
      </c>
      <c r="S202" s="156">
        <v>0</v>
      </c>
      <c r="T202" s="157">
        <f>$S$202*$H$202</f>
        <v>0</v>
      </c>
      <c r="AR202" s="89" t="s">
        <v>797</v>
      </c>
      <c r="AT202" s="89" t="s">
        <v>690</v>
      </c>
      <c r="AU202" s="89" t="s">
        <v>633</v>
      </c>
      <c r="AY202" s="6" t="s">
        <v>688</v>
      </c>
      <c r="BE202" s="158">
        <f>IF($N$202="základní",$J$202,0)</f>
        <v>0</v>
      </c>
      <c r="BF202" s="158">
        <f>IF($N$202="snížená",$J$202,0)</f>
        <v>0</v>
      </c>
      <c r="BG202" s="158">
        <f>IF($N$202="zákl. přenesená",$J$202,0)</f>
        <v>0</v>
      </c>
      <c r="BH202" s="158">
        <f>IF($N$202="sníž. přenesená",$J$202,0)</f>
        <v>0</v>
      </c>
      <c r="BI202" s="158">
        <f>IF($N$202="nulová",$J$202,0)</f>
        <v>0</v>
      </c>
      <c r="BJ202" s="89" t="s">
        <v>575</v>
      </c>
      <c r="BK202" s="158">
        <f>ROUND($I$202*$H$202,2)</f>
        <v>0</v>
      </c>
      <c r="BL202" s="89" t="s">
        <v>797</v>
      </c>
      <c r="BM202" s="89" t="s">
        <v>211</v>
      </c>
    </row>
    <row r="203" spans="2:47" s="6" customFormat="1" ht="27" customHeight="1">
      <c r="B203" s="23"/>
      <c r="C203" s="24"/>
      <c r="D203" s="159" t="s">
        <v>697</v>
      </c>
      <c r="E203" s="24"/>
      <c r="F203" s="160" t="s">
        <v>20</v>
      </c>
      <c r="G203" s="24"/>
      <c r="H203" s="24"/>
      <c r="J203" s="24"/>
      <c r="K203" s="24"/>
      <c r="L203" s="43"/>
      <c r="M203" s="56"/>
      <c r="N203" s="24"/>
      <c r="O203" s="24"/>
      <c r="P203" s="24"/>
      <c r="Q203" s="24"/>
      <c r="R203" s="24"/>
      <c r="S203" s="24"/>
      <c r="T203" s="57"/>
      <c r="AT203" s="6" t="s">
        <v>697</v>
      </c>
      <c r="AU203" s="6" t="s">
        <v>633</v>
      </c>
    </row>
    <row r="204" spans="2:63" s="133" customFormat="1" ht="30.75" customHeight="1">
      <c r="B204" s="134"/>
      <c r="C204" s="135"/>
      <c r="D204" s="136" t="s">
        <v>624</v>
      </c>
      <c r="E204" s="145" t="s">
        <v>212</v>
      </c>
      <c r="F204" s="145" t="s">
        <v>213</v>
      </c>
      <c r="G204" s="135"/>
      <c r="H204" s="135"/>
      <c r="J204" s="146">
        <f>$BK$204</f>
        <v>0</v>
      </c>
      <c r="K204" s="135"/>
      <c r="L204" s="139"/>
      <c r="M204" s="140"/>
      <c r="N204" s="135"/>
      <c r="O204" s="135"/>
      <c r="P204" s="141">
        <f>SUM($P$205:$P$222)</f>
        <v>0</v>
      </c>
      <c r="Q204" s="135"/>
      <c r="R204" s="141">
        <f>SUM($R$205:$R$222)</f>
        <v>0.22372599999999998</v>
      </c>
      <c r="S204" s="135"/>
      <c r="T204" s="142">
        <f>SUM($T$205:$T$222)</f>
        <v>1.3142930000000002</v>
      </c>
      <c r="AR204" s="143" t="s">
        <v>633</v>
      </c>
      <c r="AT204" s="143" t="s">
        <v>624</v>
      </c>
      <c r="AU204" s="143" t="s">
        <v>575</v>
      </c>
      <c r="AY204" s="143" t="s">
        <v>688</v>
      </c>
      <c r="BK204" s="144">
        <f>SUM($BK$205:$BK$222)</f>
        <v>0</v>
      </c>
    </row>
    <row r="205" spans="2:65" s="6" customFormat="1" ht="15.75" customHeight="1">
      <c r="B205" s="23"/>
      <c r="C205" s="147" t="s">
        <v>886</v>
      </c>
      <c r="D205" s="147" t="s">
        <v>690</v>
      </c>
      <c r="E205" s="148" t="s">
        <v>214</v>
      </c>
      <c r="F205" s="149" t="s">
        <v>215</v>
      </c>
      <c r="G205" s="150" t="s">
        <v>703</v>
      </c>
      <c r="H205" s="151">
        <v>111.95</v>
      </c>
      <c r="I205" s="152"/>
      <c r="J205" s="153">
        <f>ROUND($I$205*$H$205,2)</f>
        <v>0</v>
      </c>
      <c r="K205" s="149" t="s">
        <v>704</v>
      </c>
      <c r="L205" s="43"/>
      <c r="M205" s="154"/>
      <c r="N205" s="155" t="s">
        <v>596</v>
      </c>
      <c r="O205" s="24"/>
      <c r="P205" s="24"/>
      <c r="Q205" s="156">
        <v>0</v>
      </c>
      <c r="R205" s="156">
        <f>$Q$205*$H$205</f>
        <v>0</v>
      </c>
      <c r="S205" s="156">
        <v>0.01174</v>
      </c>
      <c r="T205" s="157">
        <f>$S$205*$H$205</f>
        <v>1.3142930000000002</v>
      </c>
      <c r="AR205" s="89" t="s">
        <v>797</v>
      </c>
      <c r="AT205" s="89" t="s">
        <v>690</v>
      </c>
      <c r="AU205" s="89" t="s">
        <v>633</v>
      </c>
      <c r="AY205" s="6" t="s">
        <v>688</v>
      </c>
      <c r="BE205" s="158">
        <f>IF($N$205="základní",$J$205,0)</f>
        <v>0</v>
      </c>
      <c r="BF205" s="158">
        <f>IF($N$205="snížená",$J$205,0)</f>
        <v>0</v>
      </c>
      <c r="BG205" s="158">
        <f>IF($N$205="zákl. přenesená",$J$205,0)</f>
        <v>0</v>
      </c>
      <c r="BH205" s="158">
        <f>IF($N$205="sníž. přenesená",$J$205,0)</f>
        <v>0</v>
      </c>
      <c r="BI205" s="158">
        <f>IF($N$205="nulová",$J$205,0)</f>
        <v>0</v>
      </c>
      <c r="BJ205" s="89" t="s">
        <v>575</v>
      </c>
      <c r="BK205" s="158">
        <f>ROUND($I$205*$H$205,2)</f>
        <v>0</v>
      </c>
      <c r="BL205" s="89" t="s">
        <v>797</v>
      </c>
      <c r="BM205" s="89" t="s">
        <v>216</v>
      </c>
    </row>
    <row r="206" spans="2:47" s="6" customFormat="1" ht="16.5" customHeight="1">
      <c r="B206" s="23"/>
      <c r="C206" s="24"/>
      <c r="D206" s="159" t="s">
        <v>697</v>
      </c>
      <c r="E206" s="24"/>
      <c r="F206" s="160" t="s">
        <v>215</v>
      </c>
      <c r="G206" s="24"/>
      <c r="H206" s="24"/>
      <c r="J206" s="24"/>
      <c r="K206" s="24"/>
      <c r="L206" s="43"/>
      <c r="M206" s="56"/>
      <c r="N206" s="24"/>
      <c r="O206" s="24"/>
      <c r="P206" s="24"/>
      <c r="Q206" s="24"/>
      <c r="R206" s="24"/>
      <c r="S206" s="24"/>
      <c r="T206" s="57"/>
      <c r="AT206" s="6" t="s">
        <v>697</v>
      </c>
      <c r="AU206" s="6" t="s">
        <v>633</v>
      </c>
    </row>
    <row r="207" spans="2:65" s="6" customFormat="1" ht="15.75" customHeight="1">
      <c r="B207" s="23"/>
      <c r="C207" s="147" t="s">
        <v>895</v>
      </c>
      <c r="D207" s="147" t="s">
        <v>690</v>
      </c>
      <c r="E207" s="148" t="s">
        <v>217</v>
      </c>
      <c r="F207" s="149" t="s">
        <v>218</v>
      </c>
      <c r="G207" s="150" t="s">
        <v>703</v>
      </c>
      <c r="H207" s="151">
        <v>111.95</v>
      </c>
      <c r="I207" s="152"/>
      <c r="J207" s="153">
        <f>ROUND($I$207*$H$207,2)</f>
        <v>0</v>
      </c>
      <c r="K207" s="149" t="s">
        <v>704</v>
      </c>
      <c r="L207" s="43"/>
      <c r="M207" s="154"/>
      <c r="N207" s="155" t="s">
        <v>596</v>
      </c>
      <c r="O207" s="24"/>
      <c r="P207" s="24"/>
      <c r="Q207" s="156">
        <v>0.00062</v>
      </c>
      <c r="R207" s="156">
        <f>$Q$207*$H$207</f>
        <v>0.069409</v>
      </c>
      <c r="S207" s="156">
        <v>0</v>
      </c>
      <c r="T207" s="157">
        <f>$S$207*$H$207</f>
        <v>0</v>
      </c>
      <c r="AR207" s="89" t="s">
        <v>797</v>
      </c>
      <c r="AT207" s="89" t="s">
        <v>690</v>
      </c>
      <c r="AU207" s="89" t="s">
        <v>633</v>
      </c>
      <c r="AY207" s="6" t="s">
        <v>688</v>
      </c>
      <c r="BE207" s="158">
        <f>IF($N$207="základní",$J$207,0)</f>
        <v>0</v>
      </c>
      <c r="BF207" s="158">
        <f>IF($N$207="snížená",$J$207,0)</f>
        <v>0</v>
      </c>
      <c r="BG207" s="158">
        <f>IF($N$207="zákl. přenesená",$J$207,0)</f>
        <v>0</v>
      </c>
      <c r="BH207" s="158">
        <f>IF($N$207="sníž. přenesená",$J$207,0)</f>
        <v>0</v>
      </c>
      <c r="BI207" s="158">
        <f>IF($N$207="nulová",$J$207,0)</f>
        <v>0</v>
      </c>
      <c r="BJ207" s="89" t="s">
        <v>575</v>
      </c>
      <c r="BK207" s="158">
        <f>ROUND($I$207*$H$207,2)</f>
        <v>0</v>
      </c>
      <c r="BL207" s="89" t="s">
        <v>797</v>
      </c>
      <c r="BM207" s="89" t="s">
        <v>219</v>
      </c>
    </row>
    <row r="208" spans="2:47" s="6" customFormat="1" ht="16.5" customHeight="1">
      <c r="B208" s="23"/>
      <c r="C208" s="24"/>
      <c r="D208" s="159" t="s">
        <v>697</v>
      </c>
      <c r="E208" s="24"/>
      <c r="F208" s="160" t="s">
        <v>220</v>
      </c>
      <c r="G208" s="24"/>
      <c r="H208" s="24"/>
      <c r="J208" s="24"/>
      <c r="K208" s="24"/>
      <c r="L208" s="43"/>
      <c r="M208" s="56"/>
      <c r="N208" s="24"/>
      <c r="O208" s="24"/>
      <c r="P208" s="24"/>
      <c r="Q208" s="24"/>
      <c r="R208" s="24"/>
      <c r="S208" s="24"/>
      <c r="T208" s="57"/>
      <c r="AT208" s="6" t="s">
        <v>697</v>
      </c>
      <c r="AU208" s="6" t="s">
        <v>633</v>
      </c>
    </row>
    <row r="209" spans="2:51" s="6" customFormat="1" ht="15.75" customHeight="1">
      <c r="B209" s="172"/>
      <c r="C209" s="173"/>
      <c r="D209" s="163" t="s">
        <v>699</v>
      </c>
      <c r="E209" s="174"/>
      <c r="F209" s="175" t="s">
        <v>221</v>
      </c>
      <c r="G209" s="173"/>
      <c r="H209" s="174"/>
      <c r="J209" s="173"/>
      <c r="K209" s="173"/>
      <c r="L209" s="176"/>
      <c r="M209" s="177"/>
      <c r="N209" s="173"/>
      <c r="O209" s="173"/>
      <c r="P209" s="173"/>
      <c r="Q209" s="173"/>
      <c r="R209" s="173"/>
      <c r="S209" s="173"/>
      <c r="T209" s="178"/>
      <c r="AT209" s="179" t="s">
        <v>699</v>
      </c>
      <c r="AU209" s="179" t="s">
        <v>633</v>
      </c>
      <c r="AV209" s="180" t="s">
        <v>575</v>
      </c>
      <c r="AW209" s="180" t="s">
        <v>649</v>
      </c>
      <c r="AX209" s="180" t="s">
        <v>625</v>
      </c>
      <c r="AY209" s="179" t="s">
        <v>688</v>
      </c>
    </row>
    <row r="210" spans="2:51" s="6" customFormat="1" ht="15.75" customHeight="1">
      <c r="B210" s="161"/>
      <c r="C210" s="162"/>
      <c r="D210" s="163" t="s">
        <v>699</v>
      </c>
      <c r="E210" s="164"/>
      <c r="F210" s="165" t="s">
        <v>222</v>
      </c>
      <c r="G210" s="162"/>
      <c r="H210" s="166">
        <v>106.5</v>
      </c>
      <c r="J210" s="162"/>
      <c r="K210" s="162"/>
      <c r="L210" s="167"/>
      <c r="M210" s="168"/>
      <c r="N210" s="162"/>
      <c r="O210" s="162"/>
      <c r="P210" s="162"/>
      <c r="Q210" s="162"/>
      <c r="R210" s="162"/>
      <c r="S210" s="162"/>
      <c r="T210" s="169"/>
      <c r="AT210" s="170" t="s">
        <v>699</v>
      </c>
      <c r="AU210" s="170" t="s">
        <v>633</v>
      </c>
      <c r="AV210" s="171" t="s">
        <v>633</v>
      </c>
      <c r="AW210" s="171" t="s">
        <v>649</v>
      </c>
      <c r="AX210" s="171" t="s">
        <v>625</v>
      </c>
      <c r="AY210" s="170" t="s">
        <v>688</v>
      </c>
    </row>
    <row r="211" spans="2:51" s="6" customFormat="1" ht="15.75" customHeight="1">
      <c r="B211" s="161"/>
      <c r="C211" s="162"/>
      <c r="D211" s="163" t="s">
        <v>699</v>
      </c>
      <c r="E211" s="164"/>
      <c r="F211" s="165" t="s">
        <v>223</v>
      </c>
      <c r="G211" s="162"/>
      <c r="H211" s="166">
        <v>17.2</v>
      </c>
      <c r="J211" s="162"/>
      <c r="K211" s="162"/>
      <c r="L211" s="167"/>
      <c r="M211" s="168"/>
      <c r="N211" s="162"/>
      <c r="O211" s="162"/>
      <c r="P211" s="162"/>
      <c r="Q211" s="162"/>
      <c r="R211" s="162"/>
      <c r="S211" s="162"/>
      <c r="T211" s="169"/>
      <c r="AT211" s="170" t="s">
        <v>699</v>
      </c>
      <c r="AU211" s="170" t="s">
        <v>633</v>
      </c>
      <c r="AV211" s="171" t="s">
        <v>633</v>
      </c>
      <c r="AW211" s="171" t="s">
        <v>649</v>
      </c>
      <c r="AX211" s="171" t="s">
        <v>625</v>
      </c>
      <c r="AY211" s="170" t="s">
        <v>688</v>
      </c>
    </row>
    <row r="212" spans="2:51" s="6" customFormat="1" ht="15.75" customHeight="1">
      <c r="B212" s="161"/>
      <c r="C212" s="162"/>
      <c r="D212" s="163" t="s">
        <v>699</v>
      </c>
      <c r="E212" s="164"/>
      <c r="F212" s="165" t="s">
        <v>224</v>
      </c>
      <c r="G212" s="162"/>
      <c r="H212" s="166">
        <v>-11.75</v>
      </c>
      <c r="J212" s="162"/>
      <c r="K212" s="162"/>
      <c r="L212" s="167"/>
      <c r="M212" s="168"/>
      <c r="N212" s="162"/>
      <c r="O212" s="162"/>
      <c r="P212" s="162"/>
      <c r="Q212" s="162"/>
      <c r="R212" s="162"/>
      <c r="S212" s="162"/>
      <c r="T212" s="169"/>
      <c r="AT212" s="170" t="s">
        <v>699</v>
      </c>
      <c r="AU212" s="170" t="s">
        <v>633</v>
      </c>
      <c r="AV212" s="171" t="s">
        <v>633</v>
      </c>
      <c r="AW212" s="171" t="s">
        <v>649</v>
      </c>
      <c r="AX212" s="171" t="s">
        <v>625</v>
      </c>
      <c r="AY212" s="170" t="s">
        <v>688</v>
      </c>
    </row>
    <row r="213" spans="2:65" s="6" customFormat="1" ht="15.75" customHeight="1">
      <c r="B213" s="23"/>
      <c r="C213" s="181" t="s">
        <v>902</v>
      </c>
      <c r="D213" s="181" t="s">
        <v>814</v>
      </c>
      <c r="E213" s="182" t="s">
        <v>225</v>
      </c>
      <c r="F213" s="183" t="s">
        <v>226</v>
      </c>
      <c r="G213" s="184" t="s">
        <v>1006</v>
      </c>
      <c r="H213" s="185">
        <v>410</v>
      </c>
      <c r="I213" s="186"/>
      <c r="J213" s="187">
        <f>ROUND($I$213*$H$213,2)</f>
        <v>0</v>
      </c>
      <c r="K213" s="183" t="s">
        <v>704</v>
      </c>
      <c r="L213" s="188"/>
      <c r="M213" s="189"/>
      <c r="N213" s="190" t="s">
        <v>596</v>
      </c>
      <c r="O213" s="24"/>
      <c r="P213" s="24"/>
      <c r="Q213" s="156">
        <v>0.00036</v>
      </c>
      <c r="R213" s="156">
        <f>$Q$213*$H$213</f>
        <v>0.1476</v>
      </c>
      <c r="S213" s="156">
        <v>0</v>
      </c>
      <c r="T213" s="157">
        <f>$S$213*$H$213</f>
        <v>0</v>
      </c>
      <c r="AR213" s="89" t="s">
        <v>915</v>
      </c>
      <c r="AT213" s="89" t="s">
        <v>814</v>
      </c>
      <c r="AU213" s="89" t="s">
        <v>633</v>
      </c>
      <c r="AY213" s="6" t="s">
        <v>688</v>
      </c>
      <c r="BE213" s="158">
        <f>IF($N$213="základní",$J$213,0)</f>
        <v>0</v>
      </c>
      <c r="BF213" s="158">
        <f>IF($N$213="snížená",$J$213,0)</f>
        <v>0</v>
      </c>
      <c r="BG213" s="158">
        <f>IF($N$213="zákl. přenesená",$J$213,0)</f>
        <v>0</v>
      </c>
      <c r="BH213" s="158">
        <f>IF($N$213="sníž. přenesená",$J$213,0)</f>
        <v>0</v>
      </c>
      <c r="BI213" s="158">
        <f>IF($N$213="nulová",$J$213,0)</f>
        <v>0</v>
      </c>
      <c r="BJ213" s="89" t="s">
        <v>575</v>
      </c>
      <c r="BK213" s="158">
        <f>ROUND($I$213*$H$213,2)</f>
        <v>0</v>
      </c>
      <c r="BL213" s="89" t="s">
        <v>797</v>
      </c>
      <c r="BM213" s="89" t="s">
        <v>227</v>
      </c>
    </row>
    <row r="214" spans="2:47" s="6" customFormat="1" ht="16.5" customHeight="1">
      <c r="B214" s="23"/>
      <c r="C214" s="24"/>
      <c r="D214" s="159" t="s">
        <v>697</v>
      </c>
      <c r="E214" s="24"/>
      <c r="F214" s="160" t="s">
        <v>228</v>
      </c>
      <c r="G214" s="24"/>
      <c r="H214" s="24"/>
      <c r="J214" s="24"/>
      <c r="K214" s="24"/>
      <c r="L214" s="43"/>
      <c r="M214" s="56"/>
      <c r="N214" s="24"/>
      <c r="O214" s="24"/>
      <c r="P214" s="24"/>
      <c r="Q214" s="24"/>
      <c r="R214" s="24"/>
      <c r="S214" s="24"/>
      <c r="T214" s="57"/>
      <c r="AT214" s="6" t="s">
        <v>697</v>
      </c>
      <c r="AU214" s="6" t="s">
        <v>633</v>
      </c>
    </row>
    <row r="215" spans="2:51" s="6" customFormat="1" ht="15.75" customHeight="1">
      <c r="B215" s="161"/>
      <c r="C215" s="162"/>
      <c r="D215" s="163" t="s">
        <v>699</v>
      </c>
      <c r="E215" s="164"/>
      <c r="F215" s="165" t="s">
        <v>229</v>
      </c>
      <c r="G215" s="162"/>
      <c r="H215" s="166">
        <v>410.000333333333</v>
      </c>
      <c r="J215" s="162"/>
      <c r="K215" s="162"/>
      <c r="L215" s="167"/>
      <c r="M215" s="168"/>
      <c r="N215" s="162"/>
      <c r="O215" s="162"/>
      <c r="P215" s="162"/>
      <c r="Q215" s="162"/>
      <c r="R215" s="162"/>
      <c r="S215" s="162"/>
      <c r="T215" s="169"/>
      <c r="AT215" s="170" t="s">
        <v>699</v>
      </c>
      <c r="AU215" s="170" t="s">
        <v>633</v>
      </c>
      <c r="AV215" s="171" t="s">
        <v>633</v>
      </c>
      <c r="AW215" s="171" t="s">
        <v>649</v>
      </c>
      <c r="AX215" s="171" t="s">
        <v>625</v>
      </c>
      <c r="AY215" s="170" t="s">
        <v>688</v>
      </c>
    </row>
    <row r="216" spans="2:65" s="6" customFormat="1" ht="15.75" customHeight="1">
      <c r="B216" s="23"/>
      <c r="C216" s="147" t="s">
        <v>908</v>
      </c>
      <c r="D216" s="147" t="s">
        <v>690</v>
      </c>
      <c r="E216" s="148" t="s">
        <v>230</v>
      </c>
      <c r="F216" s="149" t="s">
        <v>231</v>
      </c>
      <c r="G216" s="150" t="s">
        <v>693</v>
      </c>
      <c r="H216" s="151">
        <v>11.195</v>
      </c>
      <c r="I216" s="152"/>
      <c r="J216" s="153">
        <f>ROUND($I$216*$H$216,2)</f>
        <v>0</v>
      </c>
      <c r="K216" s="149" t="s">
        <v>704</v>
      </c>
      <c r="L216" s="43"/>
      <c r="M216" s="154"/>
      <c r="N216" s="155" t="s">
        <v>596</v>
      </c>
      <c r="O216" s="24"/>
      <c r="P216" s="24"/>
      <c r="Q216" s="156">
        <v>0.0003</v>
      </c>
      <c r="R216" s="156">
        <f>$Q$216*$H$216</f>
        <v>0.0033585</v>
      </c>
      <c r="S216" s="156">
        <v>0</v>
      </c>
      <c r="T216" s="157">
        <f>$S$216*$H$216</f>
        <v>0</v>
      </c>
      <c r="AR216" s="89" t="s">
        <v>797</v>
      </c>
      <c r="AT216" s="89" t="s">
        <v>690</v>
      </c>
      <c r="AU216" s="89" t="s">
        <v>633</v>
      </c>
      <c r="AY216" s="6" t="s">
        <v>688</v>
      </c>
      <c r="BE216" s="158">
        <f>IF($N$216="základní",$J$216,0)</f>
        <v>0</v>
      </c>
      <c r="BF216" s="158">
        <f>IF($N$216="snížená",$J$216,0)</f>
        <v>0</v>
      </c>
      <c r="BG216" s="158">
        <f>IF($N$216="zákl. přenesená",$J$216,0)</f>
        <v>0</v>
      </c>
      <c r="BH216" s="158">
        <f>IF($N$216="sníž. přenesená",$J$216,0)</f>
        <v>0</v>
      </c>
      <c r="BI216" s="158">
        <f>IF($N$216="nulová",$J$216,0)</f>
        <v>0</v>
      </c>
      <c r="BJ216" s="89" t="s">
        <v>575</v>
      </c>
      <c r="BK216" s="158">
        <f>ROUND($I$216*$H$216,2)</f>
        <v>0</v>
      </c>
      <c r="BL216" s="89" t="s">
        <v>797</v>
      </c>
      <c r="BM216" s="89" t="s">
        <v>232</v>
      </c>
    </row>
    <row r="217" spans="2:47" s="6" customFormat="1" ht="16.5" customHeight="1">
      <c r="B217" s="23"/>
      <c r="C217" s="24"/>
      <c r="D217" s="159" t="s">
        <v>697</v>
      </c>
      <c r="E217" s="24"/>
      <c r="F217" s="160" t="s">
        <v>233</v>
      </c>
      <c r="G217" s="24"/>
      <c r="H217" s="24"/>
      <c r="J217" s="24"/>
      <c r="K217" s="24"/>
      <c r="L217" s="43"/>
      <c r="M217" s="56"/>
      <c r="N217" s="24"/>
      <c r="O217" s="24"/>
      <c r="P217" s="24"/>
      <c r="Q217" s="24"/>
      <c r="R217" s="24"/>
      <c r="S217" s="24"/>
      <c r="T217" s="57"/>
      <c r="AT217" s="6" t="s">
        <v>697</v>
      </c>
      <c r="AU217" s="6" t="s">
        <v>633</v>
      </c>
    </row>
    <row r="218" spans="2:51" s="6" customFormat="1" ht="15.75" customHeight="1">
      <c r="B218" s="161"/>
      <c r="C218" s="162"/>
      <c r="D218" s="163" t="s">
        <v>699</v>
      </c>
      <c r="E218" s="164"/>
      <c r="F218" s="165" t="s">
        <v>234</v>
      </c>
      <c r="G218" s="162"/>
      <c r="H218" s="166">
        <v>11.195</v>
      </c>
      <c r="J218" s="162"/>
      <c r="K218" s="162"/>
      <c r="L218" s="167"/>
      <c r="M218" s="168"/>
      <c r="N218" s="162"/>
      <c r="O218" s="162"/>
      <c r="P218" s="162"/>
      <c r="Q218" s="162"/>
      <c r="R218" s="162"/>
      <c r="S218" s="162"/>
      <c r="T218" s="169"/>
      <c r="AT218" s="170" t="s">
        <v>699</v>
      </c>
      <c r="AU218" s="170" t="s">
        <v>633</v>
      </c>
      <c r="AV218" s="171" t="s">
        <v>633</v>
      </c>
      <c r="AW218" s="171" t="s">
        <v>649</v>
      </c>
      <c r="AX218" s="171" t="s">
        <v>625</v>
      </c>
      <c r="AY218" s="170" t="s">
        <v>688</v>
      </c>
    </row>
    <row r="219" spans="2:65" s="6" customFormat="1" ht="15.75" customHeight="1">
      <c r="B219" s="23"/>
      <c r="C219" s="147" t="s">
        <v>915</v>
      </c>
      <c r="D219" s="147" t="s">
        <v>690</v>
      </c>
      <c r="E219" s="148" t="s">
        <v>235</v>
      </c>
      <c r="F219" s="149" t="s">
        <v>236</v>
      </c>
      <c r="G219" s="150" t="s">
        <v>703</v>
      </c>
      <c r="H219" s="151">
        <v>111.95</v>
      </c>
      <c r="I219" s="152"/>
      <c r="J219" s="153">
        <f>ROUND($I$219*$H$219,2)</f>
        <v>0</v>
      </c>
      <c r="K219" s="149" t="s">
        <v>704</v>
      </c>
      <c r="L219" s="43"/>
      <c r="M219" s="154"/>
      <c r="N219" s="155" t="s">
        <v>596</v>
      </c>
      <c r="O219" s="24"/>
      <c r="P219" s="24"/>
      <c r="Q219" s="156">
        <v>3E-05</v>
      </c>
      <c r="R219" s="156">
        <f>$Q$219*$H$219</f>
        <v>0.0033585000000000004</v>
      </c>
      <c r="S219" s="156">
        <v>0</v>
      </c>
      <c r="T219" s="157">
        <f>$S$219*$H$219</f>
        <v>0</v>
      </c>
      <c r="AR219" s="89" t="s">
        <v>797</v>
      </c>
      <c r="AT219" s="89" t="s">
        <v>690</v>
      </c>
      <c r="AU219" s="89" t="s">
        <v>633</v>
      </c>
      <c r="AY219" s="6" t="s">
        <v>688</v>
      </c>
      <c r="BE219" s="158">
        <f>IF($N$219="základní",$J$219,0)</f>
        <v>0</v>
      </c>
      <c r="BF219" s="158">
        <f>IF($N$219="snížená",$J$219,0)</f>
        <v>0</v>
      </c>
      <c r="BG219" s="158">
        <f>IF($N$219="zákl. přenesená",$J$219,0)</f>
        <v>0</v>
      </c>
      <c r="BH219" s="158">
        <f>IF($N$219="sníž. přenesená",$J$219,0)</f>
        <v>0</v>
      </c>
      <c r="BI219" s="158">
        <f>IF($N$219="nulová",$J$219,0)</f>
        <v>0</v>
      </c>
      <c r="BJ219" s="89" t="s">
        <v>575</v>
      </c>
      <c r="BK219" s="158">
        <f>ROUND($I$219*$H$219,2)</f>
        <v>0</v>
      </c>
      <c r="BL219" s="89" t="s">
        <v>797</v>
      </c>
      <c r="BM219" s="89" t="s">
        <v>237</v>
      </c>
    </row>
    <row r="220" spans="2:47" s="6" customFormat="1" ht="16.5" customHeight="1">
      <c r="B220" s="23"/>
      <c r="C220" s="24"/>
      <c r="D220" s="159" t="s">
        <v>697</v>
      </c>
      <c r="E220" s="24"/>
      <c r="F220" s="160" t="s">
        <v>238</v>
      </c>
      <c r="G220" s="24"/>
      <c r="H220" s="24"/>
      <c r="J220" s="24"/>
      <c r="K220" s="24"/>
      <c r="L220" s="43"/>
      <c r="M220" s="56"/>
      <c r="N220" s="24"/>
      <c r="O220" s="24"/>
      <c r="P220" s="24"/>
      <c r="Q220" s="24"/>
      <c r="R220" s="24"/>
      <c r="S220" s="24"/>
      <c r="T220" s="57"/>
      <c r="AT220" s="6" t="s">
        <v>697</v>
      </c>
      <c r="AU220" s="6" t="s">
        <v>633</v>
      </c>
    </row>
    <row r="221" spans="2:65" s="6" customFormat="1" ht="15.75" customHeight="1">
      <c r="B221" s="23"/>
      <c r="C221" s="147" t="s">
        <v>922</v>
      </c>
      <c r="D221" s="147" t="s">
        <v>690</v>
      </c>
      <c r="E221" s="148" t="s">
        <v>239</v>
      </c>
      <c r="F221" s="149" t="s">
        <v>240</v>
      </c>
      <c r="G221" s="150" t="s">
        <v>793</v>
      </c>
      <c r="H221" s="151">
        <v>0.224</v>
      </c>
      <c r="I221" s="152"/>
      <c r="J221" s="153">
        <f>ROUND($I$221*$H$221,2)</f>
        <v>0</v>
      </c>
      <c r="K221" s="149" t="s">
        <v>704</v>
      </c>
      <c r="L221" s="43"/>
      <c r="M221" s="154"/>
      <c r="N221" s="155" t="s">
        <v>596</v>
      </c>
      <c r="O221" s="24"/>
      <c r="P221" s="24"/>
      <c r="Q221" s="156">
        <v>0</v>
      </c>
      <c r="R221" s="156">
        <f>$Q$221*$H$221</f>
        <v>0</v>
      </c>
      <c r="S221" s="156">
        <v>0</v>
      </c>
      <c r="T221" s="157">
        <f>$S$221*$H$221</f>
        <v>0</v>
      </c>
      <c r="AR221" s="89" t="s">
        <v>797</v>
      </c>
      <c r="AT221" s="89" t="s">
        <v>690</v>
      </c>
      <c r="AU221" s="89" t="s">
        <v>633</v>
      </c>
      <c r="AY221" s="6" t="s">
        <v>688</v>
      </c>
      <c r="BE221" s="158">
        <f>IF($N$221="základní",$J$221,0)</f>
        <v>0</v>
      </c>
      <c r="BF221" s="158">
        <f>IF($N$221="snížená",$J$221,0)</f>
        <v>0</v>
      </c>
      <c r="BG221" s="158">
        <f>IF($N$221="zákl. přenesená",$J$221,0)</f>
        <v>0</v>
      </c>
      <c r="BH221" s="158">
        <f>IF($N$221="sníž. přenesená",$J$221,0)</f>
        <v>0</v>
      </c>
      <c r="BI221" s="158">
        <f>IF($N$221="nulová",$J$221,0)</f>
        <v>0</v>
      </c>
      <c r="BJ221" s="89" t="s">
        <v>575</v>
      </c>
      <c r="BK221" s="158">
        <f>ROUND($I$221*$H$221,2)</f>
        <v>0</v>
      </c>
      <c r="BL221" s="89" t="s">
        <v>797</v>
      </c>
      <c r="BM221" s="89" t="s">
        <v>241</v>
      </c>
    </row>
    <row r="222" spans="2:47" s="6" customFormat="1" ht="27" customHeight="1">
      <c r="B222" s="23"/>
      <c r="C222" s="24"/>
      <c r="D222" s="159" t="s">
        <v>697</v>
      </c>
      <c r="E222" s="24"/>
      <c r="F222" s="160" t="s">
        <v>242</v>
      </c>
      <c r="G222" s="24"/>
      <c r="H222" s="24"/>
      <c r="J222" s="24"/>
      <c r="K222" s="24"/>
      <c r="L222" s="43"/>
      <c r="M222" s="56"/>
      <c r="N222" s="24"/>
      <c r="O222" s="24"/>
      <c r="P222" s="24"/>
      <c r="Q222" s="24"/>
      <c r="R222" s="24"/>
      <c r="S222" s="24"/>
      <c r="T222" s="57"/>
      <c r="AT222" s="6" t="s">
        <v>697</v>
      </c>
      <c r="AU222" s="6" t="s">
        <v>633</v>
      </c>
    </row>
    <row r="223" spans="2:63" s="133" customFormat="1" ht="30.75" customHeight="1">
      <c r="B223" s="134"/>
      <c r="C223" s="135"/>
      <c r="D223" s="136" t="s">
        <v>624</v>
      </c>
      <c r="E223" s="145" t="s">
        <v>243</v>
      </c>
      <c r="F223" s="145" t="s">
        <v>244</v>
      </c>
      <c r="G223" s="135"/>
      <c r="H223" s="135"/>
      <c r="J223" s="146">
        <f>$BK$223</f>
        <v>0</v>
      </c>
      <c r="K223" s="135"/>
      <c r="L223" s="139"/>
      <c r="M223" s="140"/>
      <c r="N223" s="135"/>
      <c r="O223" s="135"/>
      <c r="P223" s="141">
        <f>SUM($P$224:$P$234)</f>
        <v>0</v>
      </c>
      <c r="Q223" s="135"/>
      <c r="R223" s="141">
        <f>SUM($R$224:$R$234)</f>
        <v>0.009919299999999999</v>
      </c>
      <c r="S223" s="135"/>
      <c r="T223" s="142">
        <f>SUM($T$224:$T$234)</f>
        <v>0.0353</v>
      </c>
      <c r="AR223" s="143" t="s">
        <v>633</v>
      </c>
      <c r="AT223" s="143" t="s">
        <v>624</v>
      </c>
      <c r="AU223" s="143" t="s">
        <v>575</v>
      </c>
      <c r="AY223" s="143" t="s">
        <v>688</v>
      </c>
      <c r="BK223" s="144">
        <f>SUM($BK$224:$BK$234)</f>
        <v>0</v>
      </c>
    </row>
    <row r="224" spans="2:65" s="6" customFormat="1" ht="15.75" customHeight="1">
      <c r="B224" s="23"/>
      <c r="C224" s="147" t="s">
        <v>927</v>
      </c>
      <c r="D224" s="147" t="s">
        <v>690</v>
      </c>
      <c r="E224" s="148" t="s">
        <v>245</v>
      </c>
      <c r="F224" s="149" t="s">
        <v>246</v>
      </c>
      <c r="G224" s="150" t="s">
        <v>703</v>
      </c>
      <c r="H224" s="151">
        <v>35.3</v>
      </c>
      <c r="I224" s="152"/>
      <c r="J224" s="153">
        <f>ROUND($I$224*$H$224,2)</f>
        <v>0</v>
      </c>
      <c r="K224" s="149" t="s">
        <v>704</v>
      </c>
      <c r="L224" s="43"/>
      <c r="M224" s="154"/>
      <c r="N224" s="155" t="s">
        <v>596</v>
      </c>
      <c r="O224" s="24"/>
      <c r="P224" s="24"/>
      <c r="Q224" s="156">
        <v>0</v>
      </c>
      <c r="R224" s="156">
        <f>$Q$224*$H$224</f>
        <v>0</v>
      </c>
      <c r="S224" s="156">
        <v>0.001</v>
      </c>
      <c r="T224" s="157">
        <f>$S$224*$H$224</f>
        <v>0.0353</v>
      </c>
      <c r="AR224" s="89" t="s">
        <v>797</v>
      </c>
      <c r="AT224" s="89" t="s">
        <v>690</v>
      </c>
      <c r="AU224" s="89" t="s">
        <v>633</v>
      </c>
      <c r="AY224" s="6" t="s">
        <v>688</v>
      </c>
      <c r="BE224" s="158">
        <f>IF($N$224="základní",$J$224,0)</f>
        <v>0</v>
      </c>
      <c r="BF224" s="158">
        <f>IF($N$224="snížená",$J$224,0)</f>
        <v>0</v>
      </c>
      <c r="BG224" s="158">
        <f>IF($N$224="zákl. přenesená",$J$224,0)</f>
        <v>0</v>
      </c>
      <c r="BH224" s="158">
        <f>IF($N$224="sníž. přenesená",$J$224,0)</f>
        <v>0</v>
      </c>
      <c r="BI224" s="158">
        <f>IF($N$224="nulová",$J$224,0)</f>
        <v>0</v>
      </c>
      <c r="BJ224" s="89" t="s">
        <v>575</v>
      </c>
      <c r="BK224" s="158">
        <f>ROUND($I$224*$H$224,2)</f>
        <v>0</v>
      </c>
      <c r="BL224" s="89" t="s">
        <v>797</v>
      </c>
      <c r="BM224" s="89" t="s">
        <v>247</v>
      </c>
    </row>
    <row r="225" spans="2:47" s="6" customFormat="1" ht="16.5" customHeight="1">
      <c r="B225" s="23"/>
      <c r="C225" s="24"/>
      <c r="D225" s="159" t="s">
        <v>697</v>
      </c>
      <c r="E225" s="24"/>
      <c r="F225" s="160" t="s">
        <v>248</v>
      </c>
      <c r="G225" s="24"/>
      <c r="H225" s="24"/>
      <c r="J225" s="24"/>
      <c r="K225" s="24"/>
      <c r="L225" s="43"/>
      <c r="M225" s="56"/>
      <c r="N225" s="24"/>
      <c r="O225" s="24"/>
      <c r="P225" s="24"/>
      <c r="Q225" s="24"/>
      <c r="R225" s="24"/>
      <c r="S225" s="24"/>
      <c r="T225" s="57"/>
      <c r="AT225" s="6" t="s">
        <v>697</v>
      </c>
      <c r="AU225" s="6" t="s">
        <v>633</v>
      </c>
    </row>
    <row r="226" spans="2:65" s="6" customFormat="1" ht="15.75" customHeight="1">
      <c r="B226" s="23"/>
      <c r="C226" s="147" t="s">
        <v>932</v>
      </c>
      <c r="D226" s="147" t="s">
        <v>690</v>
      </c>
      <c r="E226" s="148" t="s">
        <v>249</v>
      </c>
      <c r="F226" s="149" t="s">
        <v>250</v>
      </c>
      <c r="G226" s="150" t="s">
        <v>703</v>
      </c>
      <c r="H226" s="151">
        <v>35.3</v>
      </c>
      <c r="I226" s="152"/>
      <c r="J226" s="153">
        <f>ROUND($I$226*$H$226,2)</f>
        <v>0</v>
      </c>
      <c r="K226" s="149" t="s">
        <v>704</v>
      </c>
      <c r="L226" s="43"/>
      <c r="M226" s="154"/>
      <c r="N226" s="155" t="s">
        <v>596</v>
      </c>
      <c r="O226" s="24"/>
      <c r="P226" s="24"/>
      <c r="Q226" s="156">
        <v>5E-05</v>
      </c>
      <c r="R226" s="156">
        <f>$Q$226*$H$226</f>
        <v>0.0017649999999999999</v>
      </c>
      <c r="S226" s="156">
        <v>0</v>
      </c>
      <c r="T226" s="157">
        <f>$S$226*$H$226</f>
        <v>0</v>
      </c>
      <c r="AR226" s="89" t="s">
        <v>797</v>
      </c>
      <c r="AT226" s="89" t="s">
        <v>690</v>
      </c>
      <c r="AU226" s="89" t="s">
        <v>633</v>
      </c>
      <c r="AY226" s="6" t="s">
        <v>688</v>
      </c>
      <c r="BE226" s="158">
        <f>IF($N$226="základní",$J$226,0)</f>
        <v>0</v>
      </c>
      <c r="BF226" s="158">
        <f>IF($N$226="snížená",$J$226,0)</f>
        <v>0</v>
      </c>
      <c r="BG226" s="158">
        <f>IF($N$226="zákl. přenesená",$J$226,0)</f>
        <v>0</v>
      </c>
      <c r="BH226" s="158">
        <f>IF($N$226="sníž. přenesená",$J$226,0)</f>
        <v>0</v>
      </c>
      <c r="BI226" s="158">
        <f>IF($N$226="nulová",$J$226,0)</f>
        <v>0</v>
      </c>
      <c r="BJ226" s="89" t="s">
        <v>575</v>
      </c>
      <c r="BK226" s="158">
        <f>ROUND($I$226*$H$226,2)</f>
        <v>0</v>
      </c>
      <c r="BL226" s="89" t="s">
        <v>797</v>
      </c>
      <c r="BM226" s="89" t="s">
        <v>251</v>
      </c>
    </row>
    <row r="227" spans="2:47" s="6" customFormat="1" ht="27" customHeight="1">
      <c r="B227" s="23"/>
      <c r="C227" s="24"/>
      <c r="D227" s="159" t="s">
        <v>697</v>
      </c>
      <c r="E227" s="24"/>
      <c r="F227" s="160" t="s">
        <v>252</v>
      </c>
      <c r="G227" s="24"/>
      <c r="H227" s="24"/>
      <c r="J227" s="24"/>
      <c r="K227" s="24"/>
      <c r="L227" s="43"/>
      <c r="M227" s="56"/>
      <c r="N227" s="24"/>
      <c r="O227" s="24"/>
      <c r="P227" s="24"/>
      <c r="Q227" s="24"/>
      <c r="R227" s="24"/>
      <c r="S227" s="24"/>
      <c r="T227" s="57"/>
      <c r="AT227" s="6" t="s">
        <v>697</v>
      </c>
      <c r="AU227" s="6" t="s">
        <v>633</v>
      </c>
    </row>
    <row r="228" spans="2:51" s="6" customFormat="1" ht="15.75" customHeight="1">
      <c r="B228" s="172"/>
      <c r="C228" s="173"/>
      <c r="D228" s="163" t="s">
        <v>699</v>
      </c>
      <c r="E228" s="174"/>
      <c r="F228" s="175" t="s">
        <v>253</v>
      </c>
      <c r="G228" s="173"/>
      <c r="H228" s="174"/>
      <c r="J228" s="173"/>
      <c r="K228" s="173"/>
      <c r="L228" s="176"/>
      <c r="M228" s="177"/>
      <c r="N228" s="173"/>
      <c r="O228" s="173"/>
      <c r="P228" s="173"/>
      <c r="Q228" s="173"/>
      <c r="R228" s="173"/>
      <c r="S228" s="173"/>
      <c r="T228" s="178"/>
      <c r="AT228" s="179" t="s">
        <v>699</v>
      </c>
      <c r="AU228" s="179" t="s">
        <v>633</v>
      </c>
      <c r="AV228" s="180" t="s">
        <v>575</v>
      </c>
      <c r="AW228" s="180" t="s">
        <v>649</v>
      </c>
      <c r="AX228" s="180" t="s">
        <v>625</v>
      </c>
      <c r="AY228" s="179" t="s">
        <v>688</v>
      </c>
    </row>
    <row r="229" spans="2:51" s="6" customFormat="1" ht="15.75" customHeight="1">
      <c r="B229" s="161"/>
      <c r="C229" s="162"/>
      <c r="D229" s="163" t="s">
        <v>699</v>
      </c>
      <c r="E229" s="164"/>
      <c r="F229" s="165" t="s">
        <v>254</v>
      </c>
      <c r="G229" s="162"/>
      <c r="H229" s="166">
        <v>35.3</v>
      </c>
      <c r="J229" s="162"/>
      <c r="K229" s="162"/>
      <c r="L229" s="167"/>
      <c r="M229" s="168"/>
      <c r="N229" s="162"/>
      <c r="O229" s="162"/>
      <c r="P229" s="162"/>
      <c r="Q229" s="162"/>
      <c r="R229" s="162"/>
      <c r="S229" s="162"/>
      <c r="T229" s="169"/>
      <c r="AT229" s="170" t="s">
        <v>699</v>
      </c>
      <c r="AU229" s="170" t="s">
        <v>633</v>
      </c>
      <c r="AV229" s="171" t="s">
        <v>633</v>
      </c>
      <c r="AW229" s="171" t="s">
        <v>649</v>
      </c>
      <c r="AX229" s="171" t="s">
        <v>625</v>
      </c>
      <c r="AY229" s="170" t="s">
        <v>688</v>
      </c>
    </row>
    <row r="230" spans="2:65" s="6" customFormat="1" ht="15.75" customHeight="1">
      <c r="B230" s="23"/>
      <c r="C230" s="181" t="s">
        <v>937</v>
      </c>
      <c r="D230" s="181" t="s">
        <v>814</v>
      </c>
      <c r="E230" s="182" t="s">
        <v>255</v>
      </c>
      <c r="F230" s="183" t="s">
        <v>256</v>
      </c>
      <c r="G230" s="184" t="s">
        <v>703</v>
      </c>
      <c r="H230" s="185">
        <v>38.83</v>
      </c>
      <c r="I230" s="186"/>
      <c r="J230" s="187">
        <f>ROUND($I$230*$H$230,2)</f>
        <v>0</v>
      </c>
      <c r="K230" s="183"/>
      <c r="L230" s="188"/>
      <c r="M230" s="189"/>
      <c r="N230" s="190" t="s">
        <v>596</v>
      </c>
      <c r="O230" s="24"/>
      <c r="P230" s="24"/>
      <c r="Q230" s="156">
        <v>0.00021</v>
      </c>
      <c r="R230" s="156">
        <f>$Q$230*$H$230</f>
        <v>0.0081543</v>
      </c>
      <c r="S230" s="156">
        <v>0</v>
      </c>
      <c r="T230" s="157">
        <f>$S$230*$H$230</f>
        <v>0</v>
      </c>
      <c r="AR230" s="89" t="s">
        <v>915</v>
      </c>
      <c r="AT230" s="89" t="s">
        <v>814</v>
      </c>
      <c r="AU230" s="89" t="s">
        <v>633</v>
      </c>
      <c r="AY230" s="6" t="s">
        <v>688</v>
      </c>
      <c r="BE230" s="158">
        <f>IF($N$230="základní",$J$230,0)</f>
        <v>0</v>
      </c>
      <c r="BF230" s="158">
        <f>IF($N$230="snížená",$J$230,0)</f>
        <v>0</v>
      </c>
      <c r="BG230" s="158">
        <f>IF($N$230="zákl. přenesená",$J$230,0)</f>
        <v>0</v>
      </c>
      <c r="BH230" s="158">
        <f>IF($N$230="sníž. přenesená",$J$230,0)</f>
        <v>0</v>
      </c>
      <c r="BI230" s="158">
        <f>IF($N$230="nulová",$J$230,0)</f>
        <v>0</v>
      </c>
      <c r="BJ230" s="89" t="s">
        <v>575</v>
      </c>
      <c r="BK230" s="158">
        <f>ROUND($I$230*$H$230,2)</f>
        <v>0</v>
      </c>
      <c r="BL230" s="89" t="s">
        <v>797</v>
      </c>
      <c r="BM230" s="89" t="s">
        <v>257</v>
      </c>
    </row>
    <row r="231" spans="2:47" s="6" customFormat="1" ht="27" customHeight="1">
      <c r="B231" s="23"/>
      <c r="C231" s="24"/>
      <c r="D231" s="159" t="s">
        <v>697</v>
      </c>
      <c r="E231" s="24"/>
      <c r="F231" s="160" t="s">
        <v>258</v>
      </c>
      <c r="G231" s="24"/>
      <c r="H231" s="24"/>
      <c r="J231" s="24"/>
      <c r="K231" s="24"/>
      <c r="L231" s="43"/>
      <c r="M231" s="56"/>
      <c r="N231" s="24"/>
      <c r="O231" s="24"/>
      <c r="P231" s="24"/>
      <c r="Q231" s="24"/>
      <c r="R231" s="24"/>
      <c r="S231" s="24"/>
      <c r="T231" s="57"/>
      <c r="AT231" s="6" t="s">
        <v>697</v>
      </c>
      <c r="AU231" s="6" t="s">
        <v>633</v>
      </c>
    </row>
    <row r="232" spans="2:51" s="6" customFormat="1" ht="15.75" customHeight="1">
      <c r="B232" s="161"/>
      <c r="C232" s="162"/>
      <c r="D232" s="163" t="s">
        <v>699</v>
      </c>
      <c r="E232" s="162"/>
      <c r="F232" s="165" t="s">
        <v>259</v>
      </c>
      <c r="G232" s="162"/>
      <c r="H232" s="166">
        <v>38.83</v>
      </c>
      <c r="J232" s="162"/>
      <c r="K232" s="162"/>
      <c r="L232" s="167"/>
      <c r="M232" s="168"/>
      <c r="N232" s="162"/>
      <c r="O232" s="162"/>
      <c r="P232" s="162"/>
      <c r="Q232" s="162"/>
      <c r="R232" s="162"/>
      <c r="S232" s="162"/>
      <c r="T232" s="169"/>
      <c r="AT232" s="170" t="s">
        <v>699</v>
      </c>
      <c r="AU232" s="170" t="s">
        <v>633</v>
      </c>
      <c r="AV232" s="171" t="s">
        <v>633</v>
      </c>
      <c r="AW232" s="171" t="s">
        <v>625</v>
      </c>
      <c r="AX232" s="171" t="s">
        <v>575</v>
      </c>
      <c r="AY232" s="170" t="s">
        <v>688</v>
      </c>
    </row>
    <row r="233" spans="2:65" s="6" customFormat="1" ht="15.75" customHeight="1">
      <c r="B233" s="23"/>
      <c r="C233" s="147" t="s">
        <v>942</v>
      </c>
      <c r="D233" s="147" t="s">
        <v>690</v>
      </c>
      <c r="E233" s="148" t="s">
        <v>260</v>
      </c>
      <c r="F233" s="149" t="s">
        <v>261</v>
      </c>
      <c r="G233" s="150" t="s">
        <v>793</v>
      </c>
      <c r="H233" s="151">
        <v>0.01</v>
      </c>
      <c r="I233" s="152"/>
      <c r="J233" s="153">
        <f>ROUND($I$233*$H$233,2)</f>
        <v>0</v>
      </c>
      <c r="K233" s="149" t="s">
        <v>704</v>
      </c>
      <c r="L233" s="43"/>
      <c r="M233" s="154"/>
      <c r="N233" s="155" t="s">
        <v>596</v>
      </c>
      <c r="O233" s="24"/>
      <c r="P233" s="24"/>
      <c r="Q233" s="156">
        <v>0</v>
      </c>
      <c r="R233" s="156">
        <f>$Q$233*$H$233</f>
        <v>0</v>
      </c>
      <c r="S233" s="156">
        <v>0</v>
      </c>
      <c r="T233" s="157">
        <f>$S$233*$H$233</f>
        <v>0</v>
      </c>
      <c r="AR233" s="89" t="s">
        <v>797</v>
      </c>
      <c r="AT233" s="89" t="s">
        <v>690</v>
      </c>
      <c r="AU233" s="89" t="s">
        <v>633</v>
      </c>
      <c r="AY233" s="6" t="s">
        <v>688</v>
      </c>
      <c r="BE233" s="158">
        <f>IF($N$233="základní",$J$233,0)</f>
        <v>0</v>
      </c>
      <c r="BF233" s="158">
        <f>IF($N$233="snížená",$J$233,0)</f>
        <v>0</v>
      </c>
      <c r="BG233" s="158">
        <f>IF($N$233="zákl. přenesená",$J$233,0)</f>
        <v>0</v>
      </c>
      <c r="BH233" s="158">
        <f>IF($N$233="sníž. přenesená",$J$233,0)</f>
        <v>0</v>
      </c>
      <c r="BI233" s="158">
        <f>IF($N$233="nulová",$J$233,0)</f>
        <v>0</v>
      </c>
      <c r="BJ233" s="89" t="s">
        <v>575</v>
      </c>
      <c r="BK233" s="158">
        <f>ROUND($I$233*$H$233,2)</f>
        <v>0</v>
      </c>
      <c r="BL233" s="89" t="s">
        <v>797</v>
      </c>
      <c r="BM233" s="89" t="s">
        <v>262</v>
      </c>
    </row>
    <row r="234" spans="2:47" s="6" customFormat="1" ht="27" customHeight="1">
      <c r="B234" s="23"/>
      <c r="C234" s="24"/>
      <c r="D234" s="159" t="s">
        <v>697</v>
      </c>
      <c r="E234" s="24"/>
      <c r="F234" s="160" t="s">
        <v>263</v>
      </c>
      <c r="G234" s="24"/>
      <c r="H234" s="24"/>
      <c r="J234" s="24"/>
      <c r="K234" s="24"/>
      <c r="L234" s="43"/>
      <c r="M234" s="56"/>
      <c r="N234" s="24"/>
      <c r="O234" s="24"/>
      <c r="P234" s="24"/>
      <c r="Q234" s="24"/>
      <c r="R234" s="24"/>
      <c r="S234" s="24"/>
      <c r="T234" s="57"/>
      <c r="AT234" s="6" t="s">
        <v>697</v>
      </c>
      <c r="AU234" s="6" t="s">
        <v>633</v>
      </c>
    </row>
    <row r="235" spans="2:63" s="133" customFormat="1" ht="30.75" customHeight="1">
      <c r="B235" s="134"/>
      <c r="C235" s="135"/>
      <c r="D235" s="136" t="s">
        <v>624</v>
      </c>
      <c r="E235" s="145" t="s">
        <v>264</v>
      </c>
      <c r="F235" s="145" t="s">
        <v>265</v>
      </c>
      <c r="G235" s="135"/>
      <c r="H235" s="135"/>
      <c r="J235" s="146">
        <f>$BK$235</f>
        <v>0</v>
      </c>
      <c r="K235" s="135"/>
      <c r="L235" s="139"/>
      <c r="M235" s="140"/>
      <c r="N235" s="135"/>
      <c r="O235" s="135"/>
      <c r="P235" s="141">
        <f>SUM($P$236:$P$280)</f>
        <v>0</v>
      </c>
      <c r="Q235" s="135"/>
      <c r="R235" s="141">
        <f>SUM($R$236:$R$280)</f>
        <v>0.22274440000000004</v>
      </c>
      <c r="S235" s="135"/>
      <c r="T235" s="142">
        <f>SUM($T$236:$T$280)</f>
        <v>0</v>
      </c>
      <c r="AR235" s="143" t="s">
        <v>633</v>
      </c>
      <c r="AT235" s="143" t="s">
        <v>624</v>
      </c>
      <c r="AU235" s="143" t="s">
        <v>575</v>
      </c>
      <c r="AY235" s="143" t="s">
        <v>688</v>
      </c>
      <c r="BK235" s="144">
        <f>SUM($BK$236:$BK$280)</f>
        <v>0</v>
      </c>
    </row>
    <row r="236" spans="2:65" s="6" customFormat="1" ht="15.75" customHeight="1">
      <c r="B236" s="23"/>
      <c r="C236" s="147" t="s">
        <v>947</v>
      </c>
      <c r="D236" s="147" t="s">
        <v>690</v>
      </c>
      <c r="E236" s="148" t="s">
        <v>266</v>
      </c>
      <c r="F236" s="149" t="s">
        <v>267</v>
      </c>
      <c r="G236" s="150" t="s">
        <v>703</v>
      </c>
      <c r="H236" s="151">
        <v>104.5</v>
      </c>
      <c r="I236" s="152"/>
      <c r="J236" s="153">
        <f>ROUND($I$236*$H$236,2)</f>
        <v>0</v>
      </c>
      <c r="K236" s="149" t="s">
        <v>704</v>
      </c>
      <c r="L236" s="43"/>
      <c r="M236" s="154"/>
      <c r="N236" s="155" t="s">
        <v>596</v>
      </c>
      <c r="O236" s="24"/>
      <c r="P236" s="24"/>
      <c r="Q236" s="156">
        <v>0</v>
      </c>
      <c r="R236" s="156">
        <f>$Q$236*$H$236</f>
        <v>0</v>
      </c>
      <c r="S236" s="156">
        <v>0</v>
      </c>
      <c r="T236" s="157">
        <f>$S$236*$H$236</f>
        <v>0</v>
      </c>
      <c r="AR236" s="89" t="s">
        <v>797</v>
      </c>
      <c r="AT236" s="89" t="s">
        <v>690</v>
      </c>
      <c r="AU236" s="89" t="s">
        <v>633</v>
      </c>
      <c r="AY236" s="6" t="s">
        <v>688</v>
      </c>
      <c r="BE236" s="158">
        <f>IF($N$236="základní",$J$236,0)</f>
        <v>0</v>
      </c>
      <c r="BF236" s="158">
        <f>IF($N$236="snížená",$J$236,0)</f>
        <v>0</v>
      </c>
      <c r="BG236" s="158">
        <f>IF($N$236="zákl. přenesená",$J$236,0)</f>
        <v>0</v>
      </c>
      <c r="BH236" s="158">
        <f>IF($N$236="sníž. přenesená",$J$236,0)</f>
        <v>0</v>
      </c>
      <c r="BI236" s="158">
        <f>IF($N$236="nulová",$J$236,0)</f>
        <v>0</v>
      </c>
      <c r="BJ236" s="89" t="s">
        <v>575</v>
      </c>
      <c r="BK236" s="158">
        <f>ROUND($I$236*$H$236,2)</f>
        <v>0</v>
      </c>
      <c r="BL236" s="89" t="s">
        <v>797</v>
      </c>
      <c r="BM236" s="89" t="s">
        <v>268</v>
      </c>
    </row>
    <row r="237" spans="2:47" s="6" customFormat="1" ht="16.5" customHeight="1">
      <c r="B237" s="23"/>
      <c r="C237" s="24"/>
      <c r="D237" s="159" t="s">
        <v>697</v>
      </c>
      <c r="E237" s="24"/>
      <c r="F237" s="160" t="s">
        <v>269</v>
      </c>
      <c r="G237" s="24"/>
      <c r="H237" s="24"/>
      <c r="J237" s="24"/>
      <c r="K237" s="24"/>
      <c r="L237" s="43"/>
      <c r="M237" s="56"/>
      <c r="N237" s="24"/>
      <c r="O237" s="24"/>
      <c r="P237" s="24"/>
      <c r="Q237" s="24"/>
      <c r="R237" s="24"/>
      <c r="S237" s="24"/>
      <c r="T237" s="57"/>
      <c r="AT237" s="6" t="s">
        <v>697</v>
      </c>
      <c r="AU237" s="6" t="s">
        <v>633</v>
      </c>
    </row>
    <row r="238" spans="2:65" s="6" customFormat="1" ht="15.75" customHeight="1">
      <c r="B238" s="23"/>
      <c r="C238" s="147" t="s">
        <v>952</v>
      </c>
      <c r="D238" s="147" t="s">
        <v>690</v>
      </c>
      <c r="E238" s="148" t="s">
        <v>270</v>
      </c>
      <c r="F238" s="149" t="s">
        <v>271</v>
      </c>
      <c r="G238" s="150" t="s">
        <v>703</v>
      </c>
      <c r="H238" s="151">
        <v>104.5</v>
      </c>
      <c r="I238" s="152"/>
      <c r="J238" s="153">
        <f>ROUND($I$238*$H$238,2)</f>
        <v>0</v>
      </c>
      <c r="K238" s="149" t="s">
        <v>704</v>
      </c>
      <c r="L238" s="43"/>
      <c r="M238" s="154"/>
      <c r="N238" s="155" t="s">
        <v>596</v>
      </c>
      <c r="O238" s="24"/>
      <c r="P238" s="24"/>
      <c r="Q238" s="156">
        <v>0.00015</v>
      </c>
      <c r="R238" s="156">
        <f>$Q$238*$H$238</f>
        <v>0.015674999999999998</v>
      </c>
      <c r="S238" s="156">
        <v>0</v>
      </c>
      <c r="T238" s="157">
        <f>$S$238*$H$238</f>
        <v>0</v>
      </c>
      <c r="AR238" s="89" t="s">
        <v>797</v>
      </c>
      <c r="AT238" s="89" t="s">
        <v>690</v>
      </c>
      <c r="AU238" s="89" t="s">
        <v>633</v>
      </c>
      <c r="AY238" s="6" t="s">
        <v>688</v>
      </c>
      <c r="BE238" s="158">
        <f>IF($N$238="základní",$J$238,0)</f>
        <v>0</v>
      </c>
      <c r="BF238" s="158">
        <f>IF($N$238="snížená",$J$238,0)</f>
        <v>0</v>
      </c>
      <c r="BG238" s="158">
        <f>IF($N$238="zákl. přenesená",$J$238,0)</f>
        <v>0</v>
      </c>
      <c r="BH238" s="158">
        <f>IF($N$238="sníž. přenesená",$J$238,0)</f>
        <v>0</v>
      </c>
      <c r="BI238" s="158">
        <f>IF($N$238="nulová",$J$238,0)</f>
        <v>0</v>
      </c>
      <c r="BJ238" s="89" t="s">
        <v>575</v>
      </c>
      <c r="BK238" s="158">
        <f>ROUND($I$238*$H$238,2)</f>
        <v>0</v>
      </c>
      <c r="BL238" s="89" t="s">
        <v>797</v>
      </c>
      <c r="BM238" s="89" t="s">
        <v>272</v>
      </c>
    </row>
    <row r="239" spans="2:47" s="6" customFormat="1" ht="16.5" customHeight="1">
      <c r="B239" s="23"/>
      <c r="C239" s="24"/>
      <c r="D239" s="159" t="s">
        <v>697</v>
      </c>
      <c r="E239" s="24"/>
      <c r="F239" s="160" t="s">
        <v>273</v>
      </c>
      <c r="G239" s="24"/>
      <c r="H239" s="24"/>
      <c r="J239" s="24"/>
      <c r="K239" s="24"/>
      <c r="L239" s="43"/>
      <c r="M239" s="56"/>
      <c r="N239" s="24"/>
      <c r="O239" s="24"/>
      <c r="P239" s="24"/>
      <c r="Q239" s="24"/>
      <c r="R239" s="24"/>
      <c r="S239" s="24"/>
      <c r="T239" s="57"/>
      <c r="AT239" s="6" t="s">
        <v>697</v>
      </c>
      <c r="AU239" s="6" t="s">
        <v>633</v>
      </c>
    </row>
    <row r="240" spans="2:51" s="6" customFormat="1" ht="15.75" customHeight="1">
      <c r="B240" s="172"/>
      <c r="C240" s="173"/>
      <c r="D240" s="163" t="s">
        <v>699</v>
      </c>
      <c r="E240" s="174"/>
      <c r="F240" s="175" t="s">
        <v>274</v>
      </c>
      <c r="G240" s="173"/>
      <c r="H240" s="174"/>
      <c r="J240" s="173"/>
      <c r="K240" s="173"/>
      <c r="L240" s="176"/>
      <c r="M240" s="177"/>
      <c r="N240" s="173"/>
      <c r="O240" s="173"/>
      <c r="P240" s="173"/>
      <c r="Q240" s="173"/>
      <c r="R240" s="173"/>
      <c r="S240" s="173"/>
      <c r="T240" s="178"/>
      <c r="AT240" s="179" t="s">
        <v>699</v>
      </c>
      <c r="AU240" s="179" t="s">
        <v>633</v>
      </c>
      <c r="AV240" s="180" t="s">
        <v>575</v>
      </c>
      <c r="AW240" s="180" t="s">
        <v>649</v>
      </c>
      <c r="AX240" s="180" t="s">
        <v>625</v>
      </c>
      <c r="AY240" s="179" t="s">
        <v>688</v>
      </c>
    </row>
    <row r="241" spans="2:51" s="6" customFormat="1" ht="15.75" customHeight="1">
      <c r="B241" s="161"/>
      <c r="C241" s="162"/>
      <c r="D241" s="163" t="s">
        <v>699</v>
      </c>
      <c r="E241" s="164"/>
      <c r="F241" s="165" t="s">
        <v>275</v>
      </c>
      <c r="G241" s="162"/>
      <c r="H241" s="166">
        <v>48.5</v>
      </c>
      <c r="J241" s="162"/>
      <c r="K241" s="162"/>
      <c r="L241" s="167"/>
      <c r="M241" s="168"/>
      <c r="N241" s="162"/>
      <c r="O241" s="162"/>
      <c r="P241" s="162"/>
      <c r="Q241" s="162"/>
      <c r="R241" s="162"/>
      <c r="S241" s="162"/>
      <c r="T241" s="169"/>
      <c r="AT241" s="170" t="s">
        <v>699</v>
      </c>
      <c r="AU241" s="170" t="s">
        <v>633</v>
      </c>
      <c r="AV241" s="171" t="s">
        <v>633</v>
      </c>
      <c r="AW241" s="171" t="s">
        <v>649</v>
      </c>
      <c r="AX241" s="171" t="s">
        <v>625</v>
      </c>
      <c r="AY241" s="170" t="s">
        <v>688</v>
      </c>
    </row>
    <row r="242" spans="2:51" s="6" customFormat="1" ht="15.75" customHeight="1">
      <c r="B242" s="172"/>
      <c r="C242" s="173"/>
      <c r="D242" s="163" t="s">
        <v>699</v>
      </c>
      <c r="E242" s="174"/>
      <c r="F242" s="175" t="s">
        <v>276</v>
      </c>
      <c r="G242" s="173"/>
      <c r="H242" s="174"/>
      <c r="J242" s="173"/>
      <c r="K242" s="173"/>
      <c r="L242" s="176"/>
      <c r="M242" s="177"/>
      <c r="N242" s="173"/>
      <c r="O242" s="173"/>
      <c r="P242" s="173"/>
      <c r="Q242" s="173"/>
      <c r="R242" s="173"/>
      <c r="S242" s="173"/>
      <c r="T242" s="178"/>
      <c r="AT242" s="179" t="s">
        <v>699</v>
      </c>
      <c r="AU242" s="179" t="s">
        <v>633</v>
      </c>
      <c r="AV242" s="180" t="s">
        <v>575</v>
      </c>
      <c r="AW242" s="180" t="s">
        <v>649</v>
      </c>
      <c r="AX242" s="180" t="s">
        <v>625</v>
      </c>
      <c r="AY242" s="179" t="s">
        <v>688</v>
      </c>
    </row>
    <row r="243" spans="2:51" s="6" customFormat="1" ht="15.75" customHeight="1">
      <c r="B243" s="161"/>
      <c r="C243" s="162"/>
      <c r="D243" s="163" t="s">
        <v>699</v>
      </c>
      <c r="E243" s="164"/>
      <c r="F243" s="165" t="s">
        <v>277</v>
      </c>
      <c r="G243" s="162"/>
      <c r="H243" s="166">
        <v>56</v>
      </c>
      <c r="J243" s="162"/>
      <c r="K243" s="162"/>
      <c r="L243" s="167"/>
      <c r="M243" s="168"/>
      <c r="N243" s="162"/>
      <c r="O243" s="162"/>
      <c r="P243" s="162"/>
      <c r="Q243" s="162"/>
      <c r="R243" s="162"/>
      <c r="S243" s="162"/>
      <c r="T243" s="169"/>
      <c r="AT243" s="170" t="s">
        <v>699</v>
      </c>
      <c r="AU243" s="170" t="s">
        <v>633</v>
      </c>
      <c r="AV243" s="171" t="s">
        <v>633</v>
      </c>
      <c r="AW243" s="171" t="s">
        <v>649</v>
      </c>
      <c r="AX243" s="171" t="s">
        <v>625</v>
      </c>
      <c r="AY243" s="170" t="s">
        <v>688</v>
      </c>
    </row>
    <row r="244" spans="2:65" s="6" customFormat="1" ht="15.75" customHeight="1">
      <c r="B244" s="23"/>
      <c r="C244" s="181" t="s">
        <v>958</v>
      </c>
      <c r="D244" s="181" t="s">
        <v>814</v>
      </c>
      <c r="E244" s="182" t="s">
        <v>278</v>
      </c>
      <c r="F244" s="183" t="s">
        <v>279</v>
      </c>
      <c r="G244" s="184" t="s">
        <v>703</v>
      </c>
      <c r="H244" s="185">
        <v>53.35</v>
      </c>
      <c r="I244" s="186"/>
      <c r="J244" s="187">
        <f>ROUND($I$244*$H$244,2)</f>
        <v>0</v>
      </c>
      <c r="K244" s="183" t="s">
        <v>704</v>
      </c>
      <c r="L244" s="188"/>
      <c r="M244" s="189"/>
      <c r="N244" s="190" t="s">
        <v>596</v>
      </c>
      <c r="O244" s="24"/>
      <c r="P244" s="24"/>
      <c r="Q244" s="156">
        <v>0.00035</v>
      </c>
      <c r="R244" s="156">
        <f>$Q$244*$H$244</f>
        <v>0.0186725</v>
      </c>
      <c r="S244" s="156">
        <v>0</v>
      </c>
      <c r="T244" s="157">
        <f>$S$244*$H$244</f>
        <v>0</v>
      </c>
      <c r="AR244" s="89" t="s">
        <v>915</v>
      </c>
      <c r="AT244" s="89" t="s">
        <v>814</v>
      </c>
      <c r="AU244" s="89" t="s">
        <v>633</v>
      </c>
      <c r="AY244" s="6" t="s">
        <v>688</v>
      </c>
      <c r="BE244" s="158">
        <f>IF($N$244="základní",$J$244,0)</f>
        <v>0</v>
      </c>
      <c r="BF244" s="158">
        <f>IF($N$244="snížená",$J$244,0)</f>
        <v>0</v>
      </c>
      <c r="BG244" s="158">
        <f>IF($N$244="zákl. přenesená",$J$244,0)</f>
        <v>0</v>
      </c>
      <c r="BH244" s="158">
        <f>IF($N$244="sníž. přenesená",$J$244,0)</f>
        <v>0</v>
      </c>
      <c r="BI244" s="158">
        <f>IF($N$244="nulová",$J$244,0)</f>
        <v>0</v>
      </c>
      <c r="BJ244" s="89" t="s">
        <v>575</v>
      </c>
      <c r="BK244" s="158">
        <f>ROUND($I$244*$H$244,2)</f>
        <v>0</v>
      </c>
      <c r="BL244" s="89" t="s">
        <v>797</v>
      </c>
      <c r="BM244" s="89" t="s">
        <v>280</v>
      </c>
    </row>
    <row r="245" spans="2:47" s="6" customFormat="1" ht="27" customHeight="1">
      <c r="B245" s="23"/>
      <c r="C245" s="24"/>
      <c r="D245" s="159" t="s">
        <v>697</v>
      </c>
      <c r="E245" s="24"/>
      <c r="F245" s="160" t="s">
        <v>281</v>
      </c>
      <c r="G245" s="24"/>
      <c r="H245" s="24"/>
      <c r="J245" s="24"/>
      <c r="K245" s="24"/>
      <c r="L245" s="43"/>
      <c r="M245" s="56"/>
      <c r="N245" s="24"/>
      <c r="O245" s="24"/>
      <c r="P245" s="24"/>
      <c r="Q245" s="24"/>
      <c r="R245" s="24"/>
      <c r="S245" s="24"/>
      <c r="T245" s="57"/>
      <c r="AT245" s="6" t="s">
        <v>697</v>
      </c>
      <c r="AU245" s="6" t="s">
        <v>633</v>
      </c>
    </row>
    <row r="246" spans="2:51" s="6" customFormat="1" ht="15.75" customHeight="1">
      <c r="B246" s="172"/>
      <c r="C246" s="173"/>
      <c r="D246" s="163" t="s">
        <v>699</v>
      </c>
      <c r="E246" s="174"/>
      <c r="F246" s="175" t="s">
        <v>274</v>
      </c>
      <c r="G246" s="173"/>
      <c r="H246" s="174"/>
      <c r="J246" s="173"/>
      <c r="K246" s="173"/>
      <c r="L246" s="176"/>
      <c r="M246" s="177"/>
      <c r="N246" s="173"/>
      <c r="O246" s="173"/>
      <c r="P246" s="173"/>
      <c r="Q246" s="173"/>
      <c r="R246" s="173"/>
      <c r="S246" s="173"/>
      <c r="T246" s="178"/>
      <c r="AT246" s="179" t="s">
        <v>699</v>
      </c>
      <c r="AU246" s="179" t="s">
        <v>633</v>
      </c>
      <c r="AV246" s="180" t="s">
        <v>575</v>
      </c>
      <c r="AW246" s="180" t="s">
        <v>649</v>
      </c>
      <c r="AX246" s="180" t="s">
        <v>625</v>
      </c>
      <c r="AY246" s="179" t="s">
        <v>688</v>
      </c>
    </row>
    <row r="247" spans="2:51" s="6" customFormat="1" ht="15.75" customHeight="1">
      <c r="B247" s="161"/>
      <c r="C247" s="162"/>
      <c r="D247" s="163" t="s">
        <v>699</v>
      </c>
      <c r="E247" s="164"/>
      <c r="F247" s="165" t="s">
        <v>282</v>
      </c>
      <c r="G247" s="162"/>
      <c r="H247" s="166">
        <v>53.35</v>
      </c>
      <c r="J247" s="162"/>
      <c r="K247" s="162"/>
      <c r="L247" s="167"/>
      <c r="M247" s="168"/>
      <c r="N247" s="162"/>
      <c r="O247" s="162"/>
      <c r="P247" s="162"/>
      <c r="Q247" s="162"/>
      <c r="R247" s="162"/>
      <c r="S247" s="162"/>
      <c r="T247" s="169"/>
      <c r="AT247" s="170" t="s">
        <v>699</v>
      </c>
      <c r="AU247" s="170" t="s">
        <v>633</v>
      </c>
      <c r="AV247" s="171" t="s">
        <v>633</v>
      </c>
      <c r="AW247" s="171" t="s">
        <v>649</v>
      </c>
      <c r="AX247" s="171" t="s">
        <v>625</v>
      </c>
      <c r="AY247" s="170" t="s">
        <v>688</v>
      </c>
    </row>
    <row r="248" spans="2:65" s="6" customFormat="1" ht="15.75" customHeight="1">
      <c r="B248" s="23"/>
      <c r="C248" s="181" t="s">
        <v>963</v>
      </c>
      <c r="D248" s="181" t="s">
        <v>814</v>
      </c>
      <c r="E248" s="182" t="s">
        <v>283</v>
      </c>
      <c r="F248" s="183" t="s">
        <v>284</v>
      </c>
      <c r="G248" s="184" t="s">
        <v>703</v>
      </c>
      <c r="H248" s="185">
        <v>61.6</v>
      </c>
      <c r="I248" s="186"/>
      <c r="J248" s="187">
        <f>ROUND($I$248*$H$248,2)</f>
        <v>0</v>
      </c>
      <c r="K248" s="183"/>
      <c r="L248" s="188"/>
      <c r="M248" s="189"/>
      <c r="N248" s="190" t="s">
        <v>596</v>
      </c>
      <c r="O248" s="24"/>
      <c r="P248" s="24"/>
      <c r="Q248" s="156">
        <v>0.0003</v>
      </c>
      <c r="R248" s="156">
        <f>$Q$248*$H$248</f>
        <v>0.01848</v>
      </c>
      <c r="S248" s="156">
        <v>0</v>
      </c>
      <c r="T248" s="157">
        <f>$S$248*$H$248</f>
        <v>0</v>
      </c>
      <c r="AR248" s="89" t="s">
        <v>915</v>
      </c>
      <c r="AT248" s="89" t="s">
        <v>814</v>
      </c>
      <c r="AU248" s="89" t="s">
        <v>633</v>
      </c>
      <c r="AY248" s="6" t="s">
        <v>688</v>
      </c>
      <c r="BE248" s="158">
        <f>IF($N$248="základní",$J$248,0)</f>
        <v>0</v>
      </c>
      <c r="BF248" s="158">
        <f>IF($N$248="snížená",$J$248,0)</f>
        <v>0</v>
      </c>
      <c r="BG248" s="158">
        <f>IF($N$248="zákl. přenesená",$J$248,0)</f>
        <v>0</v>
      </c>
      <c r="BH248" s="158">
        <f>IF($N$248="sníž. přenesená",$J$248,0)</f>
        <v>0</v>
      </c>
      <c r="BI248" s="158">
        <f>IF($N$248="nulová",$J$248,0)</f>
        <v>0</v>
      </c>
      <c r="BJ248" s="89" t="s">
        <v>575</v>
      </c>
      <c r="BK248" s="158">
        <f>ROUND($I$248*$H$248,2)</f>
        <v>0</v>
      </c>
      <c r="BL248" s="89" t="s">
        <v>797</v>
      </c>
      <c r="BM248" s="89" t="s">
        <v>285</v>
      </c>
    </row>
    <row r="249" spans="2:47" s="6" customFormat="1" ht="16.5" customHeight="1">
      <c r="B249" s="23"/>
      <c r="C249" s="24"/>
      <c r="D249" s="159" t="s">
        <v>697</v>
      </c>
      <c r="E249" s="24"/>
      <c r="F249" s="160" t="s">
        <v>286</v>
      </c>
      <c r="G249" s="24"/>
      <c r="H249" s="24"/>
      <c r="J249" s="24"/>
      <c r="K249" s="24"/>
      <c r="L249" s="43"/>
      <c r="M249" s="56"/>
      <c r="N249" s="24"/>
      <c r="O249" s="24"/>
      <c r="P249" s="24"/>
      <c r="Q249" s="24"/>
      <c r="R249" s="24"/>
      <c r="S249" s="24"/>
      <c r="T249" s="57"/>
      <c r="AT249" s="6" t="s">
        <v>697</v>
      </c>
      <c r="AU249" s="6" t="s">
        <v>633</v>
      </c>
    </row>
    <row r="250" spans="2:51" s="6" customFormat="1" ht="15.75" customHeight="1">
      <c r="B250" s="172"/>
      <c r="C250" s="173"/>
      <c r="D250" s="163" t="s">
        <v>699</v>
      </c>
      <c r="E250" s="174"/>
      <c r="F250" s="175" t="s">
        <v>276</v>
      </c>
      <c r="G250" s="173"/>
      <c r="H250" s="174"/>
      <c r="J250" s="173"/>
      <c r="K250" s="173"/>
      <c r="L250" s="176"/>
      <c r="M250" s="177"/>
      <c r="N250" s="173"/>
      <c r="O250" s="173"/>
      <c r="P250" s="173"/>
      <c r="Q250" s="173"/>
      <c r="R250" s="173"/>
      <c r="S250" s="173"/>
      <c r="T250" s="178"/>
      <c r="AT250" s="179" t="s">
        <v>699</v>
      </c>
      <c r="AU250" s="179" t="s">
        <v>633</v>
      </c>
      <c r="AV250" s="180" t="s">
        <v>575</v>
      </c>
      <c r="AW250" s="180" t="s">
        <v>649</v>
      </c>
      <c r="AX250" s="180" t="s">
        <v>625</v>
      </c>
      <c r="AY250" s="179" t="s">
        <v>688</v>
      </c>
    </row>
    <row r="251" spans="2:51" s="6" customFormat="1" ht="15.75" customHeight="1">
      <c r="B251" s="161"/>
      <c r="C251" s="162"/>
      <c r="D251" s="163" t="s">
        <v>699</v>
      </c>
      <c r="E251" s="164"/>
      <c r="F251" s="165" t="s">
        <v>287</v>
      </c>
      <c r="G251" s="162"/>
      <c r="H251" s="166">
        <v>61.6</v>
      </c>
      <c r="J251" s="162"/>
      <c r="K251" s="162"/>
      <c r="L251" s="167"/>
      <c r="M251" s="168"/>
      <c r="N251" s="162"/>
      <c r="O251" s="162"/>
      <c r="P251" s="162"/>
      <c r="Q251" s="162"/>
      <c r="R251" s="162"/>
      <c r="S251" s="162"/>
      <c r="T251" s="169"/>
      <c r="AT251" s="170" t="s">
        <v>699</v>
      </c>
      <c r="AU251" s="170" t="s">
        <v>633</v>
      </c>
      <c r="AV251" s="171" t="s">
        <v>633</v>
      </c>
      <c r="AW251" s="171" t="s">
        <v>649</v>
      </c>
      <c r="AX251" s="171" t="s">
        <v>625</v>
      </c>
      <c r="AY251" s="170" t="s">
        <v>688</v>
      </c>
    </row>
    <row r="252" spans="2:65" s="6" customFormat="1" ht="15.75" customHeight="1">
      <c r="B252" s="23"/>
      <c r="C252" s="147" t="s">
        <v>968</v>
      </c>
      <c r="D252" s="147" t="s">
        <v>690</v>
      </c>
      <c r="E252" s="148" t="s">
        <v>288</v>
      </c>
      <c r="F252" s="149" t="s">
        <v>289</v>
      </c>
      <c r="G252" s="150" t="s">
        <v>693</v>
      </c>
      <c r="H252" s="151">
        <v>38.44</v>
      </c>
      <c r="I252" s="152"/>
      <c r="J252" s="153">
        <f>ROUND($I$252*$H$252,2)</f>
        <v>0</v>
      </c>
      <c r="K252" s="149" t="s">
        <v>704</v>
      </c>
      <c r="L252" s="43"/>
      <c r="M252" s="154"/>
      <c r="N252" s="155" t="s">
        <v>596</v>
      </c>
      <c r="O252" s="24"/>
      <c r="P252" s="24"/>
      <c r="Q252" s="156">
        <v>0.0002</v>
      </c>
      <c r="R252" s="156">
        <f>$Q$252*$H$252</f>
        <v>0.0076879999999999995</v>
      </c>
      <c r="S252" s="156">
        <v>0</v>
      </c>
      <c r="T252" s="157">
        <f>$S$252*$H$252</f>
        <v>0</v>
      </c>
      <c r="AR252" s="89" t="s">
        <v>797</v>
      </c>
      <c r="AT252" s="89" t="s">
        <v>690</v>
      </c>
      <c r="AU252" s="89" t="s">
        <v>633</v>
      </c>
      <c r="AY252" s="6" t="s">
        <v>688</v>
      </c>
      <c r="BE252" s="158">
        <f>IF($N$252="základní",$J$252,0)</f>
        <v>0</v>
      </c>
      <c r="BF252" s="158">
        <f>IF($N$252="snížená",$J$252,0)</f>
        <v>0</v>
      </c>
      <c r="BG252" s="158">
        <f>IF($N$252="zákl. přenesená",$J$252,0)</f>
        <v>0</v>
      </c>
      <c r="BH252" s="158">
        <f>IF($N$252="sníž. přenesená",$J$252,0)</f>
        <v>0</v>
      </c>
      <c r="BI252" s="158">
        <f>IF($N$252="nulová",$J$252,0)</f>
        <v>0</v>
      </c>
      <c r="BJ252" s="89" t="s">
        <v>575</v>
      </c>
      <c r="BK252" s="158">
        <f>ROUND($I$252*$H$252,2)</f>
        <v>0</v>
      </c>
      <c r="BL252" s="89" t="s">
        <v>797</v>
      </c>
      <c r="BM252" s="89" t="s">
        <v>290</v>
      </c>
    </row>
    <row r="253" spans="2:47" s="6" customFormat="1" ht="16.5" customHeight="1">
      <c r="B253" s="23"/>
      <c r="C253" s="24"/>
      <c r="D253" s="159" t="s">
        <v>697</v>
      </c>
      <c r="E253" s="24"/>
      <c r="F253" s="160" t="s">
        <v>289</v>
      </c>
      <c r="G253" s="24"/>
      <c r="H253" s="24"/>
      <c r="J253" s="24"/>
      <c r="K253" s="24"/>
      <c r="L253" s="43"/>
      <c r="M253" s="56"/>
      <c r="N253" s="24"/>
      <c r="O253" s="24"/>
      <c r="P253" s="24"/>
      <c r="Q253" s="24"/>
      <c r="R253" s="24"/>
      <c r="S253" s="24"/>
      <c r="T253" s="57"/>
      <c r="AT253" s="6" t="s">
        <v>697</v>
      </c>
      <c r="AU253" s="6" t="s">
        <v>633</v>
      </c>
    </row>
    <row r="254" spans="2:51" s="6" customFormat="1" ht="15.75" customHeight="1">
      <c r="B254" s="172"/>
      <c r="C254" s="173"/>
      <c r="D254" s="163" t="s">
        <v>699</v>
      </c>
      <c r="E254" s="174"/>
      <c r="F254" s="175" t="s">
        <v>291</v>
      </c>
      <c r="G254" s="173"/>
      <c r="H254" s="174"/>
      <c r="J254" s="173"/>
      <c r="K254" s="173"/>
      <c r="L254" s="176"/>
      <c r="M254" s="177"/>
      <c r="N254" s="173"/>
      <c r="O254" s="173"/>
      <c r="P254" s="173"/>
      <c r="Q254" s="173"/>
      <c r="R254" s="173"/>
      <c r="S254" s="173"/>
      <c r="T254" s="178"/>
      <c r="AT254" s="179" t="s">
        <v>699</v>
      </c>
      <c r="AU254" s="179" t="s">
        <v>633</v>
      </c>
      <c r="AV254" s="180" t="s">
        <v>575</v>
      </c>
      <c r="AW254" s="180" t="s">
        <v>649</v>
      </c>
      <c r="AX254" s="180" t="s">
        <v>625</v>
      </c>
      <c r="AY254" s="179" t="s">
        <v>688</v>
      </c>
    </row>
    <row r="255" spans="2:51" s="6" customFormat="1" ht="15.75" customHeight="1">
      <c r="B255" s="161"/>
      <c r="C255" s="162"/>
      <c r="D255" s="163" t="s">
        <v>699</v>
      </c>
      <c r="E255" s="164"/>
      <c r="F255" s="165" t="s">
        <v>292</v>
      </c>
      <c r="G255" s="162"/>
      <c r="H255" s="166">
        <v>38.44</v>
      </c>
      <c r="J255" s="162"/>
      <c r="K255" s="162"/>
      <c r="L255" s="167"/>
      <c r="M255" s="168"/>
      <c r="N255" s="162"/>
      <c r="O255" s="162"/>
      <c r="P255" s="162"/>
      <c r="Q255" s="162"/>
      <c r="R255" s="162"/>
      <c r="S255" s="162"/>
      <c r="T255" s="169"/>
      <c r="AT255" s="170" t="s">
        <v>699</v>
      </c>
      <c r="AU255" s="170" t="s">
        <v>633</v>
      </c>
      <c r="AV255" s="171" t="s">
        <v>633</v>
      </c>
      <c r="AW255" s="171" t="s">
        <v>649</v>
      </c>
      <c r="AX255" s="171" t="s">
        <v>625</v>
      </c>
      <c r="AY255" s="170" t="s">
        <v>688</v>
      </c>
    </row>
    <row r="256" spans="2:65" s="6" customFormat="1" ht="15.75" customHeight="1">
      <c r="B256" s="23"/>
      <c r="C256" s="147" t="s">
        <v>974</v>
      </c>
      <c r="D256" s="147" t="s">
        <v>690</v>
      </c>
      <c r="E256" s="148" t="s">
        <v>293</v>
      </c>
      <c r="F256" s="149" t="s">
        <v>294</v>
      </c>
      <c r="G256" s="150" t="s">
        <v>693</v>
      </c>
      <c r="H256" s="151">
        <v>3.72</v>
      </c>
      <c r="I256" s="152"/>
      <c r="J256" s="153">
        <f>ROUND($I$256*$H$256,2)</f>
        <v>0</v>
      </c>
      <c r="K256" s="149" t="s">
        <v>704</v>
      </c>
      <c r="L256" s="43"/>
      <c r="M256" s="154"/>
      <c r="N256" s="155" t="s">
        <v>596</v>
      </c>
      <c r="O256" s="24"/>
      <c r="P256" s="24"/>
      <c r="Q256" s="156">
        <v>0.0004</v>
      </c>
      <c r="R256" s="156">
        <f>$Q$256*$H$256</f>
        <v>0.0014880000000000002</v>
      </c>
      <c r="S256" s="156">
        <v>0</v>
      </c>
      <c r="T256" s="157">
        <f>$S$256*$H$256</f>
        <v>0</v>
      </c>
      <c r="AR256" s="89" t="s">
        <v>797</v>
      </c>
      <c r="AT256" s="89" t="s">
        <v>690</v>
      </c>
      <c r="AU256" s="89" t="s">
        <v>633</v>
      </c>
      <c r="AY256" s="6" t="s">
        <v>688</v>
      </c>
      <c r="BE256" s="158">
        <f>IF($N$256="základní",$J$256,0)</f>
        <v>0</v>
      </c>
      <c r="BF256" s="158">
        <f>IF($N$256="snížená",$J$256,0)</f>
        <v>0</v>
      </c>
      <c r="BG256" s="158">
        <f>IF($N$256="zákl. přenesená",$J$256,0)</f>
        <v>0</v>
      </c>
      <c r="BH256" s="158">
        <f>IF($N$256="sníž. přenesená",$J$256,0)</f>
        <v>0</v>
      </c>
      <c r="BI256" s="158">
        <f>IF($N$256="nulová",$J$256,0)</f>
        <v>0</v>
      </c>
      <c r="BJ256" s="89" t="s">
        <v>575</v>
      </c>
      <c r="BK256" s="158">
        <f>ROUND($I$256*$H$256,2)</f>
        <v>0</v>
      </c>
      <c r="BL256" s="89" t="s">
        <v>797</v>
      </c>
      <c r="BM256" s="89" t="s">
        <v>295</v>
      </c>
    </row>
    <row r="257" spans="2:47" s="6" customFormat="1" ht="16.5" customHeight="1">
      <c r="B257" s="23"/>
      <c r="C257" s="24"/>
      <c r="D257" s="159" t="s">
        <v>697</v>
      </c>
      <c r="E257" s="24"/>
      <c r="F257" s="160" t="s">
        <v>296</v>
      </c>
      <c r="G257" s="24"/>
      <c r="H257" s="24"/>
      <c r="J257" s="24"/>
      <c r="K257" s="24"/>
      <c r="L257" s="43"/>
      <c r="M257" s="56"/>
      <c r="N257" s="24"/>
      <c r="O257" s="24"/>
      <c r="P257" s="24"/>
      <c r="Q257" s="24"/>
      <c r="R257" s="24"/>
      <c r="S257" s="24"/>
      <c r="T257" s="57"/>
      <c r="AT257" s="6" t="s">
        <v>697</v>
      </c>
      <c r="AU257" s="6" t="s">
        <v>633</v>
      </c>
    </row>
    <row r="258" spans="2:51" s="6" customFormat="1" ht="15.75" customHeight="1">
      <c r="B258" s="172"/>
      <c r="C258" s="173"/>
      <c r="D258" s="163" t="s">
        <v>699</v>
      </c>
      <c r="E258" s="174"/>
      <c r="F258" s="175" t="s">
        <v>297</v>
      </c>
      <c r="G258" s="173"/>
      <c r="H258" s="174"/>
      <c r="J258" s="173"/>
      <c r="K258" s="173"/>
      <c r="L258" s="176"/>
      <c r="M258" s="177"/>
      <c r="N258" s="173"/>
      <c r="O258" s="173"/>
      <c r="P258" s="173"/>
      <c r="Q258" s="173"/>
      <c r="R258" s="173"/>
      <c r="S258" s="173"/>
      <c r="T258" s="178"/>
      <c r="AT258" s="179" t="s">
        <v>699</v>
      </c>
      <c r="AU258" s="179" t="s">
        <v>633</v>
      </c>
      <c r="AV258" s="180" t="s">
        <v>575</v>
      </c>
      <c r="AW258" s="180" t="s">
        <v>649</v>
      </c>
      <c r="AX258" s="180" t="s">
        <v>625</v>
      </c>
      <c r="AY258" s="179" t="s">
        <v>688</v>
      </c>
    </row>
    <row r="259" spans="2:51" s="6" customFormat="1" ht="15.75" customHeight="1">
      <c r="B259" s="161"/>
      <c r="C259" s="162"/>
      <c r="D259" s="163" t="s">
        <v>699</v>
      </c>
      <c r="E259" s="164"/>
      <c r="F259" s="165" t="s">
        <v>298</v>
      </c>
      <c r="G259" s="162"/>
      <c r="H259" s="166">
        <v>3.72</v>
      </c>
      <c r="J259" s="162"/>
      <c r="K259" s="162"/>
      <c r="L259" s="167"/>
      <c r="M259" s="168"/>
      <c r="N259" s="162"/>
      <c r="O259" s="162"/>
      <c r="P259" s="162"/>
      <c r="Q259" s="162"/>
      <c r="R259" s="162"/>
      <c r="S259" s="162"/>
      <c r="T259" s="169"/>
      <c r="AT259" s="170" t="s">
        <v>699</v>
      </c>
      <c r="AU259" s="170" t="s">
        <v>633</v>
      </c>
      <c r="AV259" s="171" t="s">
        <v>633</v>
      </c>
      <c r="AW259" s="171" t="s">
        <v>649</v>
      </c>
      <c r="AX259" s="171" t="s">
        <v>575</v>
      </c>
      <c r="AY259" s="170" t="s">
        <v>688</v>
      </c>
    </row>
    <row r="260" spans="2:65" s="6" customFormat="1" ht="15.75" customHeight="1">
      <c r="B260" s="23"/>
      <c r="C260" s="181" t="s">
        <v>980</v>
      </c>
      <c r="D260" s="181" t="s">
        <v>814</v>
      </c>
      <c r="E260" s="182" t="s">
        <v>299</v>
      </c>
      <c r="F260" s="183" t="s">
        <v>300</v>
      </c>
      <c r="G260" s="184" t="s">
        <v>693</v>
      </c>
      <c r="H260" s="185">
        <v>60.71</v>
      </c>
      <c r="I260" s="186"/>
      <c r="J260" s="187">
        <f>ROUND($I$260*$H$260,2)</f>
        <v>0</v>
      </c>
      <c r="K260" s="183"/>
      <c r="L260" s="188"/>
      <c r="M260" s="189"/>
      <c r="N260" s="190" t="s">
        <v>596</v>
      </c>
      <c r="O260" s="24"/>
      <c r="P260" s="24"/>
      <c r="Q260" s="156">
        <v>0.00235</v>
      </c>
      <c r="R260" s="156">
        <f>$Q$260*$H$260</f>
        <v>0.1426685</v>
      </c>
      <c r="S260" s="156">
        <v>0</v>
      </c>
      <c r="T260" s="157">
        <f>$S$260*$H$260</f>
        <v>0</v>
      </c>
      <c r="AR260" s="89" t="s">
        <v>915</v>
      </c>
      <c r="AT260" s="89" t="s">
        <v>814</v>
      </c>
      <c r="AU260" s="89" t="s">
        <v>633</v>
      </c>
      <c r="AY260" s="6" t="s">
        <v>688</v>
      </c>
      <c r="BE260" s="158">
        <f>IF($N$260="základní",$J$260,0)</f>
        <v>0</v>
      </c>
      <c r="BF260" s="158">
        <f>IF($N$260="snížená",$J$260,0)</f>
        <v>0</v>
      </c>
      <c r="BG260" s="158">
        <f>IF($N$260="zákl. přenesená",$J$260,0)</f>
        <v>0</v>
      </c>
      <c r="BH260" s="158">
        <f>IF($N$260="sníž. přenesená",$J$260,0)</f>
        <v>0</v>
      </c>
      <c r="BI260" s="158">
        <f>IF($N$260="nulová",$J$260,0)</f>
        <v>0</v>
      </c>
      <c r="BJ260" s="89" t="s">
        <v>575</v>
      </c>
      <c r="BK260" s="158">
        <f>ROUND($I$260*$H$260,2)</f>
        <v>0</v>
      </c>
      <c r="BL260" s="89" t="s">
        <v>797</v>
      </c>
      <c r="BM260" s="89" t="s">
        <v>301</v>
      </c>
    </row>
    <row r="261" spans="2:47" s="6" customFormat="1" ht="16.5" customHeight="1">
      <c r="B261" s="23"/>
      <c r="C261" s="24"/>
      <c r="D261" s="159" t="s">
        <v>697</v>
      </c>
      <c r="E261" s="24"/>
      <c r="F261" s="160" t="s">
        <v>302</v>
      </c>
      <c r="G261" s="24"/>
      <c r="H261" s="24"/>
      <c r="J261" s="24"/>
      <c r="K261" s="24"/>
      <c r="L261" s="43"/>
      <c r="M261" s="56"/>
      <c r="N261" s="24"/>
      <c r="O261" s="24"/>
      <c r="P261" s="24"/>
      <c r="Q261" s="24"/>
      <c r="R261" s="24"/>
      <c r="S261" s="24"/>
      <c r="T261" s="57"/>
      <c r="AT261" s="6" t="s">
        <v>697</v>
      </c>
      <c r="AU261" s="6" t="s">
        <v>633</v>
      </c>
    </row>
    <row r="262" spans="2:51" s="6" customFormat="1" ht="15.75" customHeight="1">
      <c r="B262" s="172"/>
      <c r="C262" s="173"/>
      <c r="D262" s="163" t="s">
        <v>699</v>
      </c>
      <c r="E262" s="174"/>
      <c r="F262" s="175" t="s">
        <v>291</v>
      </c>
      <c r="G262" s="173"/>
      <c r="H262" s="174"/>
      <c r="J262" s="173"/>
      <c r="K262" s="173"/>
      <c r="L262" s="176"/>
      <c r="M262" s="177"/>
      <c r="N262" s="173"/>
      <c r="O262" s="173"/>
      <c r="P262" s="173"/>
      <c r="Q262" s="173"/>
      <c r="R262" s="173"/>
      <c r="S262" s="173"/>
      <c r="T262" s="178"/>
      <c r="AT262" s="179" t="s">
        <v>699</v>
      </c>
      <c r="AU262" s="179" t="s">
        <v>633</v>
      </c>
      <c r="AV262" s="180" t="s">
        <v>575</v>
      </c>
      <c r="AW262" s="180" t="s">
        <v>649</v>
      </c>
      <c r="AX262" s="180" t="s">
        <v>625</v>
      </c>
      <c r="AY262" s="179" t="s">
        <v>688</v>
      </c>
    </row>
    <row r="263" spans="2:51" s="6" customFormat="1" ht="15.75" customHeight="1">
      <c r="B263" s="161"/>
      <c r="C263" s="162"/>
      <c r="D263" s="163" t="s">
        <v>699</v>
      </c>
      <c r="E263" s="164"/>
      <c r="F263" s="165" t="s">
        <v>303</v>
      </c>
      <c r="G263" s="162"/>
      <c r="H263" s="166">
        <v>50.592</v>
      </c>
      <c r="J263" s="162"/>
      <c r="K263" s="162"/>
      <c r="L263" s="167"/>
      <c r="M263" s="168"/>
      <c r="N263" s="162"/>
      <c r="O263" s="162"/>
      <c r="P263" s="162"/>
      <c r="Q263" s="162"/>
      <c r="R263" s="162"/>
      <c r="S263" s="162"/>
      <c r="T263" s="169"/>
      <c r="AT263" s="170" t="s">
        <v>699</v>
      </c>
      <c r="AU263" s="170" t="s">
        <v>633</v>
      </c>
      <c r="AV263" s="171" t="s">
        <v>633</v>
      </c>
      <c r="AW263" s="171" t="s">
        <v>649</v>
      </c>
      <c r="AX263" s="171" t="s">
        <v>575</v>
      </c>
      <c r="AY263" s="170" t="s">
        <v>688</v>
      </c>
    </row>
    <row r="264" spans="2:51" s="6" customFormat="1" ht="15.75" customHeight="1">
      <c r="B264" s="161"/>
      <c r="C264" s="162"/>
      <c r="D264" s="163" t="s">
        <v>699</v>
      </c>
      <c r="E264" s="162"/>
      <c r="F264" s="165" t="s">
        <v>304</v>
      </c>
      <c r="G264" s="162"/>
      <c r="H264" s="166">
        <v>60.71</v>
      </c>
      <c r="J264" s="162"/>
      <c r="K264" s="162"/>
      <c r="L264" s="167"/>
      <c r="M264" s="168"/>
      <c r="N264" s="162"/>
      <c r="O264" s="162"/>
      <c r="P264" s="162"/>
      <c r="Q264" s="162"/>
      <c r="R264" s="162"/>
      <c r="S264" s="162"/>
      <c r="T264" s="169"/>
      <c r="AT264" s="170" t="s">
        <v>699</v>
      </c>
      <c r="AU264" s="170" t="s">
        <v>633</v>
      </c>
      <c r="AV264" s="171" t="s">
        <v>633</v>
      </c>
      <c r="AW264" s="171" t="s">
        <v>625</v>
      </c>
      <c r="AX264" s="171" t="s">
        <v>575</v>
      </c>
      <c r="AY264" s="170" t="s">
        <v>688</v>
      </c>
    </row>
    <row r="265" spans="2:65" s="6" customFormat="1" ht="15.75" customHeight="1">
      <c r="B265" s="23"/>
      <c r="C265" s="147" t="s">
        <v>986</v>
      </c>
      <c r="D265" s="147" t="s">
        <v>690</v>
      </c>
      <c r="E265" s="148" t="s">
        <v>305</v>
      </c>
      <c r="F265" s="149" t="s">
        <v>306</v>
      </c>
      <c r="G265" s="150" t="s">
        <v>703</v>
      </c>
      <c r="H265" s="151">
        <v>37.2</v>
      </c>
      <c r="I265" s="152"/>
      <c r="J265" s="153">
        <f>ROUND($I$265*$H$265,2)</f>
        <v>0</v>
      </c>
      <c r="K265" s="149" t="s">
        <v>704</v>
      </c>
      <c r="L265" s="43"/>
      <c r="M265" s="154"/>
      <c r="N265" s="155" t="s">
        <v>596</v>
      </c>
      <c r="O265" s="24"/>
      <c r="P265" s="24"/>
      <c r="Q265" s="156">
        <v>3E-05</v>
      </c>
      <c r="R265" s="156">
        <f>$Q$265*$H$265</f>
        <v>0.001116</v>
      </c>
      <c r="S265" s="156">
        <v>0</v>
      </c>
      <c r="T265" s="157">
        <f>$S$265*$H$265</f>
        <v>0</v>
      </c>
      <c r="AR265" s="89" t="s">
        <v>797</v>
      </c>
      <c r="AT265" s="89" t="s">
        <v>690</v>
      </c>
      <c r="AU265" s="89" t="s">
        <v>633</v>
      </c>
      <c r="AY265" s="6" t="s">
        <v>688</v>
      </c>
      <c r="BE265" s="158">
        <f>IF($N$265="základní",$J$265,0)</f>
        <v>0</v>
      </c>
      <c r="BF265" s="158">
        <f>IF($N$265="snížená",$J$265,0)</f>
        <v>0</v>
      </c>
      <c r="BG265" s="158">
        <f>IF($N$265="zákl. přenesená",$J$265,0)</f>
        <v>0</v>
      </c>
      <c r="BH265" s="158">
        <f>IF($N$265="sníž. přenesená",$J$265,0)</f>
        <v>0</v>
      </c>
      <c r="BI265" s="158">
        <f>IF($N$265="nulová",$J$265,0)</f>
        <v>0</v>
      </c>
      <c r="BJ265" s="89" t="s">
        <v>575</v>
      </c>
      <c r="BK265" s="158">
        <f>ROUND($I$265*$H$265,2)</f>
        <v>0</v>
      </c>
      <c r="BL265" s="89" t="s">
        <v>797</v>
      </c>
      <c r="BM265" s="89" t="s">
        <v>307</v>
      </c>
    </row>
    <row r="266" spans="2:47" s="6" customFormat="1" ht="16.5" customHeight="1">
      <c r="B266" s="23"/>
      <c r="C266" s="24"/>
      <c r="D266" s="159" t="s">
        <v>697</v>
      </c>
      <c r="E266" s="24"/>
      <c r="F266" s="160" t="s">
        <v>308</v>
      </c>
      <c r="G266" s="24"/>
      <c r="H266" s="24"/>
      <c r="J266" s="24"/>
      <c r="K266" s="24"/>
      <c r="L266" s="43"/>
      <c r="M266" s="56"/>
      <c r="N266" s="24"/>
      <c r="O266" s="24"/>
      <c r="P266" s="24"/>
      <c r="Q266" s="24"/>
      <c r="R266" s="24"/>
      <c r="S266" s="24"/>
      <c r="T266" s="57"/>
      <c r="AT266" s="6" t="s">
        <v>697</v>
      </c>
      <c r="AU266" s="6" t="s">
        <v>633</v>
      </c>
    </row>
    <row r="267" spans="2:51" s="6" customFormat="1" ht="15.75" customHeight="1">
      <c r="B267" s="172"/>
      <c r="C267" s="173"/>
      <c r="D267" s="163" t="s">
        <v>699</v>
      </c>
      <c r="E267" s="174"/>
      <c r="F267" s="175" t="s">
        <v>291</v>
      </c>
      <c r="G267" s="173"/>
      <c r="H267" s="174"/>
      <c r="J267" s="173"/>
      <c r="K267" s="173"/>
      <c r="L267" s="176"/>
      <c r="M267" s="177"/>
      <c r="N267" s="173"/>
      <c r="O267" s="173"/>
      <c r="P267" s="173"/>
      <c r="Q267" s="173"/>
      <c r="R267" s="173"/>
      <c r="S267" s="173"/>
      <c r="T267" s="178"/>
      <c r="AT267" s="179" t="s">
        <v>699</v>
      </c>
      <c r="AU267" s="179" t="s">
        <v>633</v>
      </c>
      <c r="AV267" s="180" t="s">
        <v>575</v>
      </c>
      <c r="AW267" s="180" t="s">
        <v>649</v>
      </c>
      <c r="AX267" s="180" t="s">
        <v>625</v>
      </c>
      <c r="AY267" s="179" t="s">
        <v>688</v>
      </c>
    </row>
    <row r="268" spans="2:51" s="6" customFormat="1" ht="15.75" customHeight="1">
      <c r="B268" s="161"/>
      <c r="C268" s="162"/>
      <c r="D268" s="163" t="s">
        <v>699</v>
      </c>
      <c r="E268" s="164"/>
      <c r="F268" s="165" t="s">
        <v>309</v>
      </c>
      <c r="G268" s="162"/>
      <c r="H268" s="166">
        <v>37.2</v>
      </c>
      <c r="J268" s="162"/>
      <c r="K268" s="162"/>
      <c r="L268" s="167"/>
      <c r="M268" s="168"/>
      <c r="N268" s="162"/>
      <c r="O268" s="162"/>
      <c r="P268" s="162"/>
      <c r="Q268" s="162"/>
      <c r="R268" s="162"/>
      <c r="S268" s="162"/>
      <c r="T268" s="169"/>
      <c r="AT268" s="170" t="s">
        <v>699</v>
      </c>
      <c r="AU268" s="170" t="s">
        <v>633</v>
      </c>
      <c r="AV268" s="171" t="s">
        <v>633</v>
      </c>
      <c r="AW268" s="171" t="s">
        <v>649</v>
      </c>
      <c r="AX268" s="171" t="s">
        <v>625</v>
      </c>
      <c r="AY268" s="170" t="s">
        <v>688</v>
      </c>
    </row>
    <row r="269" spans="2:65" s="6" customFormat="1" ht="15.75" customHeight="1">
      <c r="B269" s="23"/>
      <c r="C269" s="181" t="s">
        <v>992</v>
      </c>
      <c r="D269" s="181" t="s">
        <v>814</v>
      </c>
      <c r="E269" s="182" t="s">
        <v>310</v>
      </c>
      <c r="F269" s="183" t="s">
        <v>311</v>
      </c>
      <c r="G269" s="184" t="s">
        <v>703</v>
      </c>
      <c r="H269" s="185">
        <v>40.92</v>
      </c>
      <c r="I269" s="186"/>
      <c r="J269" s="187">
        <f>ROUND($I$269*$H$269,2)</f>
        <v>0</v>
      </c>
      <c r="K269" s="183"/>
      <c r="L269" s="188"/>
      <c r="M269" s="189"/>
      <c r="N269" s="190" t="s">
        <v>596</v>
      </c>
      <c r="O269" s="24"/>
      <c r="P269" s="24"/>
      <c r="Q269" s="156">
        <v>0.00017</v>
      </c>
      <c r="R269" s="156">
        <f>$Q$269*$H$269</f>
        <v>0.006956400000000001</v>
      </c>
      <c r="S269" s="156">
        <v>0</v>
      </c>
      <c r="T269" s="157">
        <f>$S$269*$H$269</f>
        <v>0</v>
      </c>
      <c r="AR269" s="89" t="s">
        <v>915</v>
      </c>
      <c r="AT269" s="89" t="s">
        <v>814</v>
      </c>
      <c r="AU269" s="89" t="s">
        <v>633</v>
      </c>
      <c r="AY269" s="6" t="s">
        <v>688</v>
      </c>
      <c r="BE269" s="158">
        <f>IF($N$269="základní",$J$269,0)</f>
        <v>0</v>
      </c>
      <c r="BF269" s="158">
        <f>IF($N$269="snížená",$J$269,0)</f>
        <v>0</v>
      </c>
      <c r="BG269" s="158">
        <f>IF($N$269="zákl. přenesená",$J$269,0)</f>
        <v>0</v>
      </c>
      <c r="BH269" s="158">
        <f>IF($N$269="sníž. přenesená",$J$269,0)</f>
        <v>0</v>
      </c>
      <c r="BI269" s="158">
        <f>IF($N$269="nulová",$J$269,0)</f>
        <v>0</v>
      </c>
      <c r="BJ269" s="89" t="s">
        <v>575</v>
      </c>
      <c r="BK269" s="158">
        <f>ROUND($I$269*$H$269,2)</f>
        <v>0</v>
      </c>
      <c r="BL269" s="89" t="s">
        <v>797</v>
      </c>
      <c r="BM269" s="89" t="s">
        <v>312</v>
      </c>
    </row>
    <row r="270" spans="2:47" s="6" customFormat="1" ht="27" customHeight="1">
      <c r="B270" s="23"/>
      <c r="C270" s="24"/>
      <c r="D270" s="159" t="s">
        <v>697</v>
      </c>
      <c r="E270" s="24"/>
      <c r="F270" s="160" t="s">
        <v>313</v>
      </c>
      <c r="G270" s="24"/>
      <c r="H270" s="24"/>
      <c r="J270" s="24"/>
      <c r="K270" s="24"/>
      <c r="L270" s="43"/>
      <c r="M270" s="56"/>
      <c r="N270" s="24"/>
      <c r="O270" s="24"/>
      <c r="P270" s="24"/>
      <c r="Q270" s="24"/>
      <c r="R270" s="24"/>
      <c r="S270" s="24"/>
      <c r="T270" s="57"/>
      <c r="AT270" s="6" t="s">
        <v>697</v>
      </c>
      <c r="AU270" s="6" t="s">
        <v>633</v>
      </c>
    </row>
    <row r="271" spans="2:51" s="6" customFormat="1" ht="15.75" customHeight="1">
      <c r="B271" s="161"/>
      <c r="C271" s="162"/>
      <c r="D271" s="163" t="s">
        <v>699</v>
      </c>
      <c r="E271" s="162"/>
      <c r="F271" s="165" t="s">
        <v>314</v>
      </c>
      <c r="G271" s="162"/>
      <c r="H271" s="166">
        <v>40.92</v>
      </c>
      <c r="J271" s="162"/>
      <c r="K271" s="162"/>
      <c r="L271" s="167"/>
      <c r="M271" s="168"/>
      <c r="N271" s="162"/>
      <c r="O271" s="162"/>
      <c r="P271" s="162"/>
      <c r="Q271" s="162"/>
      <c r="R271" s="162"/>
      <c r="S271" s="162"/>
      <c r="T271" s="169"/>
      <c r="AT271" s="170" t="s">
        <v>699</v>
      </c>
      <c r="AU271" s="170" t="s">
        <v>633</v>
      </c>
      <c r="AV271" s="171" t="s">
        <v>633</v>
      </c>
      <c r="AW271" s="171" t="s">
        <v>625</v>
      </c>
      <c r="AX271" s="171" t="s">
        <v>575</v>
      </c>
      <c r="AY271" s="170" t="s">
        <v>688</v>
      </c>
    </row>
    <row r="272" spans="2:65" s="6" customFormat="1" ht="15.75" customHeight="1">
      <c r="B272" s="23"/>
      <c r="C272" s="147" t="s">
        <v>998</v>
      </c>
      <c r="D272" s="147" t="s">
        <v>690</v>
      </c>
      <c r="E272" s="148" t="s">
        <v>315</v>
      </c>
      <c r="F272" s="149" t="s">
        <v>316</v>
      </c>
      <c r="G272" s="150" t="s">
        <v>693</v>
      </c>
      <c r="H272" s="151">
        <v>42.16</v>
      </c>
      <c r="I272" s="152"/>
      <c r="J272" s="153">
        <f>ROUND($I$272*$H$272,2)</f>
        <v>0</v>
      </c>
      <c r="K272" s="149" t="s">
        <v>704</v>
      </c>
      <c r="L272" s="43"/>
      <c r="M272" s="154"/>
      <c r="N272" s="155" t="s">
        <v>596</v>
      </c>
      <c r="O272" s="24"/>
      <c r="P272" s="24"/>
      <c r="Q272" s="156">
        <v>0</v>
      </c>
      <c r="R272" s="156">
        <f>$Q$272*$H$272</f>
        <v>0</v>
      </c>
      <c r="S272" s="156">
        <v>0</v>
      </c>
      <c r="T272" s="157">
        <f>$S$272*$H$272</f>
        <v>0</v>
      </c>
      <c r="AR272" s="89" t="s">
        <v>797</v>
      </c>
      <c r="AT272" s="89" t="s">
        <v>690</v>
      </c>
      <c r="AU272" s="89" t="s">
        <v>633</v>
      </c>
      <c r="AY272" s="6" t="s">
        <v>688</v>
      </c>
      <c r="BE272" s="158">
        <f>IF($N$272="základní",$J$272,0)</f>
        <v>0</v>
      </c>
      <c r="BF272" s="158">
        <f>IF($N$272="snížená",$J$272,0)</f>
        <v>0</v>
      </c>
      <c r="BG272" s="158">
        <f>IF($N$272="zákl. přenesená",$J$272,0)</f>
        <v>0</v>
      </c>
      <c r="BH272" s="158">
        <f>IF($N$272="sníž. přenesená",$J$272,0)</f>
        <v>0</v>
      </c>
      <c r="BI272" s="158">
        <f>IF($N$272="nulová",$J$272,0)</f>
        <v>0</v>
      </c>
      <c r="BJ272" s="89" t="s">
        <v>575</v>
      </c>
      <c r="BK272" s="158">
        <f>ROUND($I$272*$H$272,2)</f>
        <v>0</v>
      </c>
      <c r="BL272" s="89" t="s">
        <v>797</v>
      </c>
      <c r="BM272" s="89" t="s">
        <v>317</v>
      </c>
    </row>
    <row r="273" spans="2:47" s="6" customFormat="1" ht="16.5" customHeight="1">
      <c r="B273" s="23"/>
      <c r="C273" s="24"/>
      <c r="D273" s="159" t="s">
        <v>697</v>
      </c>
      <c r="E273" s="24"/>
      <c r="F273" s="160" t="s">
        <v>318</v>
      </c>
      <c r="G273" s="24"/>
      <c r="H273" s="24"/>
      <c r="J273" s="24"/>
      <c r="K273" s="24"/>
      <c r="L273" s="43"/>
      <c r="M273" s="56"/>
      <c r="N273" s="24"/>
      <c r="O273" s="24"/>
      <c r="P273" s="24"/>
      <c r="Q273" s="24"/>
      <c r="R273" s="24"/>
      <c r="S273" s="24"/>
      <c r="T273" s="57"/>
      <c r="AT273" s="6" t="s">
        <v>697</v>
      </c>
      <c r="AU273" s="6" t="s">
        <v>633</v>
      </c>
    </row>
    <row r="274" spans="2:51" s="6" customFormat="1" ht="15.75" customHeight="1">
      <c r="B274" s="161"/>
      <c r="C274" s="162"/>
      <c r="D274" s="163" t="s">
        <v>699</v>
      </c>
      <c r="E274" s="164"/>
      <c r="F274" s="165" t="s">
        <v>319</v>
      </c>
      <c r="G274" s="162"/>
      <c r="H274" s="166">
        <v>42.16</v>
      </c>
      <c r="J274" s="162"/>
      <c r="K274" s="162"/>
      <c r="L274" s="167"/>
      <c r="M274" s="168"/>
      <c r="N274" s="162"/>
      <c r="O274" s="162"/>
      <c r="P274" s="162"/>
      <c r="Q274" s="162"/>
      <c r="R274" s="162"/>
      <c r="S274" s="162"/>
      <c r="T274" s="169"/>
      <c r="AT274" s="170" t="s">
        <v>699</v>
      </c>
      <c r="AU274" s="170" t="s">
        <v>633</v>
      </c>
      <c r="AV274" s="171" t="s">
        <v>633</v>
      </c>
      <c r="AW274" s="171" t="s">
        <v>649</v>
      </c>
      <c r="AX274" s="171" t="s">
        <v>625</v>
      </c>
      <c r="AY274" s="170" t="s">
        <v>688</v>
      </c>
    </row>
    <row r="275" spans="2:65" s="6" customFormat="1" ht="15.75" customHeight="1">
      <c r="B275" s="23"/>
      <c r="C275" s="147" t="s">
        <v>1003</v>
      </c>
      <c r="D275" s="147" t="s">
        <v>690</v>
      </c>
      <c r="E275" s="148" t="s">
        <v>320</v>
      </c>
      <c r="F275" s="149" t="s">
        <v>321</v>
      </c>
      <c r="G275" s="150" t="s">
        <v>693</v>
      </c>
      <c r="H275" s="151">
        <v>42.16</v>
      </c>
      <c r="I275" s="152"/>
      <c r="J275" s="153">
        <f>ROUND($I$275*$H$275,2)</f>
        <v>0</v>
      </c>
      <c r="K275" s="149" t="s">
        <v>704</v>
      </c>
      <c r="L275" s="43"/>
      <c r="M275" s="154"/>
      <c r="N275" s="155" t="s">
        <v>596</v>
      </c>
      <c r="O275" s="24"/>
      <c r="P275" s="24"/>
      <c r="Q275" s="156">
        <v>0</v>
      </c>
      <c r="R275" s="156">
        <f>$Q$275*$H$275</f>
        <v>0</v>
      </c>
      <c r="S275" s="156">
        <v>0</v>
      </c>
      <c r="T275" s="157">
        <f>$S$275*$H$275</f>
        <v>0</v>
      </c>
      <c r="AR275" s="89" t="s">
        <v>797</v>
      </c>
      <c r="AT275" s="89" t="s">
        <v>690</v>
      </c>
      <c r="AU275" s="89" t="s">
        <v>633</v>
      </c>
      <c r="AY275" s="6" t="s">
        <v>688</v>
      </c>
      <c r="BE275" s="158">
        <f>IF($N$275="základní",$J$275,0)</f>
        <v>0</v>
      </c>
      <c r="BF275" s="158">
        <f>IF($N$275="snížená",$J$275,0)</f>
        <v>0</v>
      </c>
      <c r="BG275" s="158">
        <f>IF($N$275="zákl. přenesená",$J$275,0)</f>
        <v>0</v>
      </c>
      <c r="BH275" s="158">
        <f>IF($N$275="sníž. přenesená",$J$275,0)</f>
        <v>0</v>
      </c>
      <c r="BI275" s="158">
        <f>IF($N$275="nulová",$J$275,0)</f>
        <v>0</v>
      </c>
      <c r="BJ275" s="89" t="s">
        <v>575</v>
      </c>
      <c r="BK275" s="158">
        <f>ROUND($I$275*$H$275,2)</f>
        <v>0</v>
      </c>
      <c r="BL275" s="89" t="s">
        <v>797</v>
      </c>
      <c r="BM275" s="89" t="s">
        <v>322</v>
      </c>
    </row>
    <row r="276" spans="2:47" s="6" customFormat="1" ht="16.5" customHeight="1">
      <c r="B276" s="23"/>
      <c r="C276" s="24"/>
      <c r="D276" s="159" t="s">
        <v>697</v>
      </c>
      <c r="E276" s="24"/>
      <c r="F276" s="160" t="s">
        <v>323</v>
      </c>
      <c r="G276" s="24"/>
      <c r="H276" s="24"/>
      <c r="J276" s="24"/>
      <c r="K276" s="24"/>
      <c r="L276" s="43"/>
      <c r="M276" s="56"/>
      <c r="N276" s="24"/>
      <c r="O276" s="24"/>
      <c r="P276" s="24"/>
      <c r="Q276" s="24"/>
      <c r="R276" s="24"/>
      <c r="S276" s="24"/>
      <c r="T276" s="57"/>
      <c r="AT276" s="6" t="s">
        <v>697</v>
      </c>
      <c r="AU276" s="6" t="s">
        <v>633</v>
      </c>
    </row>
    <row r="277" spans="2:65" s="6" customFormat="1" ht="15.75" customHeight="1">
      <c r="B277" s="23"/>
      <c r="C277" s="181" t="s">
        <v>1010</v>
      </c>
      <c r="D277" s="181" t="s">
        <v>814</v>
      </c>
      <c r="E277" s="182" t="s">
        <v>324</v>
      </c>
      <c r="F277" s="183" t="s">
        <v>325</v>
      </c>
      <c r="G277" s="184" t="s">
        <v>1286</v>
      </c>
      <c r="H277" s="185">
        <v>10</v>
      </c>
      <c r="I277" s="186"/>
      <c r="J277" s="187">
        <f>ROUND($I$277*$H$277,2)</f>
        <v>0</v>
      </c>
      <c r="K277" s="183" t="s">
        <v>704</v>
      </c>
      <c r="L277" s="188"/>
      <c r="M277" s="189"/>
      <c r="N277" s="190" t="s">
        <v>596</v>
      </c>
      <c r="O277" s="24"/>
      <c r="P277" s="24"/>
      <c r="Q277" s="156">
        <v>0.001</v>
      </c>
      <c r="R277" s="156">
        <f>$Q$277*$H$277</f>
        <v>0.01</v>
      </c>
      <c r="S277" s="156">
        <v>0</v>
      </c>
      <c r="T277" s="157">
        <f>$S$277*$H$277</f>
        <v>0</v>
      </c>
      <c r="AR277" s="89" t="s">
        <v>915</v>
      </c>
      <c r="AT277" s="89" t="s">
        <v>814</v>
      </c>
      <c r="AU277" s="89" t="s">
        <v>633</v>
      </c>
      <c r="AY277" s="6" t="s">
        <v>688</v>
      </c>
      <c r="BE277" s="158">
        <f>IF($N$277="základní",$J$277,0)</f>
        <v>0</v>
      </c>
      <c r="BF277" s="158">
        <f>IF($N$277="snížená",$J$277,0)</f>
        <v>0</v>
      </c>
      <c r="BG277" s="158">
        <f>IF($N$277="zákl. přenesená",$J$277,0)</f>
        <v>0</v>
      </c>
      <c r="BH277" s="158">
        <f>IF($N$277="sníž. přenesená",$J$277,0)</f>
        <v>0</v>
      </c>
      <c r="BI277" s="158">
        <f>IF($N$277="nulová",$J$277,0)</f>
        <v>0</v>
      </c>
      <c r="BJ277" s="89" t="s">
        <v>575</v>
      </c>
      <c r="BK277" s="158">
        <f>ROUND($I$277*$H$277,2)</f>
        <v>0</v>
      </c>
      <c r="BL277" s="89" t="s">
        <v>797</v>
      </c>
      <c r="BM277" s="89" t="s">
        <v>326</v>
      </c>
    </row>
    <row r="278" spans="2:47" s="6" customFormat="1" ht="16.5" customHeight="1">
      <c r="B278" s="23"/>
      <c r="C278" s="24"/>
      <c r="D278" s="159" t="s">
        <v>697</v>
      </c>
      <c r="E278" s="24"/>
      <c r="F278" s="160" t="s">
        <v>327</v>
      </c>
      <c r="G278" s="24"/>
      <c r="H278" s="24"/>
      <c r="J278" s="24"/>
      <c r="K278" s="24"/>
      <c r="L278" s="43"/>
      <c r="M278" s="56"/>
      <c r="N278" s="24"/>
      <c r="O278" s="24"/>
      <c r="P278" s="24"/>
      <c r="Q278" s="24"/>
      <c r="R278" s="24"/>
      <c r="S278" s="24"/>
      <c r="T278" s="57"/>
      <c r="AT278" s="6" t="s">
        <v>697</v>
      </c>
      <c r="AU278" s="6" t="s">
        <v>633</v>
      </c>
    </row>
    <row r="279" spans="2:65" s="6" customFormat="1" ht="15.75" customHeight="1">
      <c r="B279" s="23"/>
      <c r="C279" s="147" t="s">
        <v>1018</v>
      </c>
      <c r="D279" s="147" t="s">
        <v>690</v>
      </c>
      <c r="E279" s="148" t="s">
        <v>328</v>
      </c>
      <c r="F279" s="149" t="s">
        <v>329</v>
      </c>
      <c r="G279" s="150" t="s">
        <v>793</v>
      </c>
      <c r="H279" s="151">
        <v>0.223</v>
      </c>
      <c r="I279" s="152"/>
      <c r="J279" s="153">
        <f>ROUND($I$279*$H$279,2)</f>
        <v>0</v>
      </c>
      <c r="K279" s="149" t="s">
        <v>704</v>
      </c>
      <c r="L279" s="43"/>
      <c r="M279" s="154"/>
      <c r="N279" s="155" t="s">
        <v>596</v>
      </c>
      <c r="O279" s="24"/>
      <c r="P279" s="24"/>
      <c r="Q279" s="156">
        <v>0</v>
      </c>
      <c r="R279" s="156">
        <f>$Q$279*$H$279</f>
        <v>0</v>
      </c>
      <c r="S279" s="156">
        <v>0</v>
      </c>
      <c r="T279" s="157">
        <f>$S$279*$H$279</f>
        <v>0</v>
      </c>
      <c r="AR279" s="89" t="s">
        <v>797</v>
      </c>
      <c r="AT279" s="89" t="s">
        <v>690</v>
      </c>
      <c r="AU279" s="89" t="s">
        <v>633</v>
      </c>
      <c r="AY279" s="6" t="s">
        <v>688</v>
      </c>
      <c r="BE279" s="158">
        <f>IF($N$279="základní",$J$279,0)</f>
        <v>0</v>
      </c>
      <c r="BF279" s="158">
        <f>IF($N$279="snížená",$J$279,0)</f>
        <v>0</v>
      </c>
      <c r="BG279" s="158">
        <f>IF($N$279="zákl. přenesená",$J$279,0)</f>
        <v>0</v>
      </c>
      <c r="BH279" s="158">
        <f>IF($N$279="sníž. přenesená",$J$279,0)</f>
        <v>0</v>
      </c>
      <c r="BI279" s="158">
        <f>IF($N$279="nulová",$J$279,0)</f>
        <v>0</v>
      </c>
      <c r="BJ279" s="89" t="s">
        <v>575</v>
      </c>
      <c r="BK279" s="158">
        <f>ROUND($I$279*$H$279,2)</f>
        <v>0</v>
      </c>
      <c r="BL279" s="89" t="s">
        <v>797</v>
      </c>
      <c r="BM279" s="89" t="s">
        <v>330</v>
      </c>
    </row>
    <row r="280" spans="2:47" s="6" customFormat="1" ht="27" customHeight="1">
      <c r="B280" s="23"/>
      <c r="C280" s="24"/>
      <c r="D280" s="159" t="s">
        <v>697</v>
      </c>
      <c r="E280" s="24"/>
      <c r="F280" s="160" t="s">
        <v>331</v>
      </c>
      <c r="G280" s="24"/>
      <c r="H280" s="24"/>
      <c r="J280" s="24"/>
      <c r="K280" s="24"/>
      <c r="L280" s="43"/>
      <c r="M280" s="56"/>
      <c r="N280" s="24"/>
      <c r="O280" s="24"/>
      <c r="P280" s="24"/>
      <c r="Q280" s="24"/>
      <c r="R280" s="24"/>
      <c r="S280" s="24"/>
      <c r="T280" s="57"/>
      <c r="AT280" s="6" t="s">
        <v>697</v>
      </c>
      <c r="AU280" s="6" t="s">
        <v>633</v>
      </c>
    </row>
    <row r="281" spans="2:63" s="133" customFormat="1" ht="30.75" customHeight="1">
      <c r="B281" s="134"/>
      <c r="C281" s="135"/>
      <c r="D281" s="136" t="s">
        <v>624</v>
      </c>
      <c r="E281" s="145" t="s">
        <v>332</v>
      </c>
      <c r="F281" s="145" t="s">
        <v>333</v>
      </c>
      <c r="G281" s="135"/>
      <c r="H281" s="135"/>
      <c r="J281" s="146">
        <f>$BK$281</f>
        <v>0</v>
      </c>
      <c r="K281" s="135"/>
      <c r="L281" s="139"/>
      <c r="M281" s="140"/>
      <c r="N281" s="135"/>
      <c r="O281" s="135"/>
      <c r="P281" s="141">
        <f>SUM($P$282:$P$299)</f>
        <v>0</v>
      </c>
      <c r="Q281" s="135"/>
      <c r="R281" s="141">
        <f>SUM($R$282:$R$299)</f>
        <v>1.53747813</v>
      </c>
      <c r="S281" s="135"/>
      <c r="T281" s="142">
        <f>SUM($T$282:$T$299)</f>
        <v>0.23775434999999998</v>
      </c>
      <c r="AR281" s="143" t="s">
        <v>633</v>
      </c>
      <c r="AT281" s="143" t="s">
        <v>624</v>
      </c>
      <c r="AU281" s="143" t="s">
        <v>575</v>
      </c>
      <c r="AY281" s="143" t="s">
        <v>688</v>
      </c>
      <c r="BK281" s="144">
        <f>SUM($BK$282:$BK$299)</f>
        <v>0</v>
      </c>
    </row>
    <row r="282" spans="2:65" s="6" customFormat="1" ht="15.75" customHeight="1">
      <c r="B282" s="23"/>
      <c r="C282" s="147" t="s">
        <v>1033</v>
      </c>
      <c r="D282" s="147" t="s">
        <v>690</v>
      </c>
      <c r="E282" s="148" t="s">
        <v>334</v>
      </c>
      <c r="F282" s="149" t="s">
        <v>335</v>
      </c>
      <c r="G282" s="150" t="s">
        <v>693</v>
      </c>
      <c r="H282" s="151">
        <v>1585.029</v>
      </c>
      <c r="I282" s="152"/>
      <c r="J282" s="153">
        <f>ROUND($I$282*$H$282,2)</f>
        <v>0</v>
      </c>
      <c r="K282" s="149" t="s">
        <v>704</v>
      </c>
      <c r="L282" s="43"/>
      <c r="M282" s="154"/>
      <c r="N282" s="155" t="s">
        <v>596</v>
      </c>
      <c r="O282" s="24"/>
      <c r="P282" s="24"/>
      <c r="Q282" s="156">
        <v>0</v>
      </c>
      <c r="R282" s="156">
        <f>$Q$282*$H$282</f>
        <v>0</v>
      </c>
      <c r="S282" s="156">
        <v>0.00015</v>
      </c>
      <c r="T282" s="157">
        <f>$S$282*$H$282</f>
        <v>0.23775434999999998</v>
      </c>
      <c r="AR282" s="89" t="s">
        <v>797</v>
      </c>
      <c r="AT282" s="89" t="s">
        <v>690</v>
      </c>
      <c r="AU282" s="89" t="s">
        <v>633</v>
      </c>
      <c r="AY282" s="6" t="s">
        <v>688</v>
      </c>
      <c r="BE282" s="158">
        <f>IF($N$282="základní",$J$282,0)</f>
        <v>0</v>
      </c>
      <c r="BF282" s="158">
        <f>IF($N$282="snížená",$J$282,0)</f>
        <v>0</v>
      </c>
      <c r="BG282" s="158">
        <f>IF($N$282="zákl. přenesená",$J$282,0)</f>
        <v>0</v>
      </c>
      <c r="BH282" s="158">
        <f>IF($N$282="sníž. přenesená",$J$282,0)</f>
        <v>0</v>
      </c>
      <c r="BI282" s="158">
        <f>IF($N$282="nulová",$J$282,0)</f>
        <v>0</v>
      </c>
      <c r="BJ282" s="89" t="s">
        <v>575</v>
      </c>
      <c r="BK282" s="158">
        <f>ROUND($I$282*$H$282,2)</f>
        <v>0</v>
      </c>
      <c r="BL282" s="89" t="s">
        <v>797</v>
      </c>
      <c r="BM282" s="89" t="s">
        <v>336</v>
      </c>
    </row>
    <row r="283" spans="2:47" s="6" customFormat="1" ht="16.5" customHeight="1">
      <c r="B283" s="23"/>
      <c r="C283" s="24"/>
      <c r="D283" s="159" t="s">
        <v>697</v>
      </c>
      <c r="E283" s="24"/>
      <c r="F283" s="160" t="s">
        <v>337</v>
      </c>
      <c r="G283" s="24"/>
      <c r="H283" s="24"/>
      <c r="J283" s="24"/>
      <c r="K283" s="24"/>
      <c r="L283" s="43"/>
      <c r="M283" s="56"/>
      <c r="N283" s="24"/>
      <c r="O283" s="24"/>
      <c r="P283" s="24"/>
      <c r="Q283" s="24"/>
      <c r="R283" s="24"/>
      <c r="S283" s="24"/>
      <c r="T283" s="57"/>
      <c r="AT283" s="6" t="s">
        <v>697</v>
      </c>
      <c r="AU283" s="6" t="s">
        <v>633</v>
      </c>
    </row>
    <row r="284" spans="2:51" s="6" customFormat="1" ht="15.75" customHeight="1">
      <c r="B284" s="172"/>
      <c r="C284" s="173"/>
      <c r="D284" s="163" t="s">
        <v>699</v>
      </c>
      <c r="E284" s="174"/>
      <c r="F284" s="175" t="s">
        <v>126</v>
      </c>
      <c r="G284" s="173"/>
      <c r="H284" s="174"/>
      <c r="J284" s="173"/>
      <c r="K284" s="173"/>
      <c r="L284" s="176"/>
      <c r="M284" s="177"/>
      <c r="N284" s="173"/>
      <c r="O284" s="173"/>
      <c r="P284" s="173"/>
      <c r="Q284" s="173"/>
      <c r="R284" s="173"/>
      <c r="S284" s="173"/>
      <c r="T284" s="178"/>
      <c r="AT284" s="179" t="s">
        <v>699</v>
      </c>
      <c r="AU284" s="179" t="s">
        <v>633</v>
      </c>
      <c r="AV284" s="180" t="s">
        <v>575</v>
      </c>
      <c r="AW284" s="180" t="s">
        <v>649</v>
      </c>
      <c r="AX284" s="180" t="s">
        <v>625</v>
      </c>
      <c r="AY284" s="179" t="s">
        <v>688</v>
      </c>
    </row>
    <row r="285" spans="2:51" s="6" customFormat="1" ht="15.75" customHeight="1">
      <c r="B285" s="161"/>
      <c r="C285" s="162"/>
      <c r="D285" s="163" t="s">
        <v>699</v>
      </c>
      <c r="E285" s="164"/>
      <c r="F285" s="165" t="s">
        <v>338</v>
      </c>
      <c r="G285" s="162"/>
      <c r="H285" s="166">
        <v>181.476</v>
      </c>
      <c r="J285" s="162"/>
      <c r="K285" s="162"/>
      <c r="L285" s="167"/>
      <c r="M285" s="168"/>
      <c r="N285" s="162"/>
      <c r="O285" s="162"/>
      <c r="P285" s="162"/>
      <c r="Q285" s="162"/>
      <c r="R285" s="162"/>
      <c r="S285" s="162"/>
      <c r="T285" s="169"/>
      <c r="AT285" s="170" t="s">
        <v>699</v>
      </c>
      <c r="AU285" s="170" t="s">
        <v>633</v>
      </c>
      <c r="AV285" s="171" t="s">
        <v>633</v>
      </c>
      <c r="AW285" s="171" t="s">
        <v>649</v>
      </c>
      <c r="AX285" s="171" t="s">
        <v>625</v>
      </c>
      <c r="AY285" s="170" t="s">
        <v>688</v>
      </c>
    </row>
    <row r="286" spans="2:51" s="6" customFormat="1" ht="15.75" customHeight="1">
      <c r="B286" s="161"/>
      <c r="C286" s="162"/>
      <c r="D286" s="163" t="s">
        <v>699</v>
      </c>
      <c r="E286" s="164"/>
      <c r="F286" s="165" t="s">
        <v>339</v>
      </c>
      <c r="G286" s="162"/>
      <c r="H286" s="166">
        <v>312</v>
      </c>
      <c r="J286" s="162"/>
      <c r="K286" s="162"/>
      <c r="L286" s="167"/>
      <c r="M286" s="168"/>
      <c r="N286" s="162"/>
      <c r="O286" s="162"/>
      <c r="P286" s="162"/>
      <c r="Q286" s="162"/>
      <c r="R286" s="162"/>
      <c r="S286" s="162"/>
      <c r="T286" s="169"/>
      <c r="AT286" s="170" t="s">
        <v>699</v>
      </c>
      <c r="AU286" s="170" t="s">
        <v>633</v>
      </c>
      <c r="AV286" s="171" t="s">
        <v>633</v>
      </c>
      <c r="AW286" s="171" t="s">
        <v>649</v>
      </c>
      <c r="AX286" s="171" t="s">
        <v>625</v>
      </c>
      <c r="AY286" s="170" t="s">
        <v>688</v>
      </c>
    </row>
    <row r="287" spans="2:51" s="6" customFormat="1" ht="15.75" customHeight="1">
      <c r="B287" s="161"/>
      <c r="C287" s="162"/>
      <c r="D287" s="163" t="s">
        <v>699</v>
      </c>
      <c r="E287" s="164"/>
      <c r="F287" s="165" t="s">
        <v>340</v>
      </c>
      <c r="G287" s="162"/>
      <c r="H287" s="166">
        <v>401.292</v>
      </c>
      <c r="J287" s="162"/>
      <c r="K287" s="162"/>
      <c r="L287" s="167"/>
      <c r="M287" s="168"/>
      <c r="N287" s="162"/>
      <c r="O287" s="162"/>
      <c r="P287" s="162"/>
      <c r="Q287" s="162"/>
      <c r="R287" s="162"/>
      <c r="S287" s="162"/>
      <c r="T287" s="169"/>
      <c r="AT287" s="170" t="s">
        <v>699</v>
      </c>
      <c r="AU287" s="170" t="s">
        <v>633</v>
      </c>
      <c r="AV287" s="171" t="s">
        <v>633</v>
      </c>
      <c r="AW287" s="171" t="s">
        <v>649</v>
      </c>
      <c r="AX287" s="171" t="s">
        <v>625</v>
      </c>
      <c r="AY287" s="170" t="s">
        <v>688</v>
      </c>
    </row>
    <row r="288" spans="2:51" s="6" customFormat="1" ht="15.75" customHeight="1">
      <c r="B288" s="161"/>
      <c r="C288" s="162"/>
      <c r="D288" s="163" t="s">
        <v>699</v>
      </c>
      <c r="E288" s="164"/>
      <c r="F288" s="165" t="s">
        <v>341</v>
      </c>
      <c r="G288" s="162"/>
      <c r="H288" s="166">
        <v>182.896</v>
      </c>
      <c r="J288" s="162"/>
      <c r="K288" s="162"/>
      <c r="L288" s="167"/>
      <c r="M288" s="168"/>
      <c r="N288" s="162"/>
      <c r="O288" s="162"/>
      <c r="P288" s="162"/>
      <c r="Q288" s="162"/>
      <c r="R288" s="162"/>
      <c r="S288" s="162"/>
      <c r="T288" s="169"/>
      <c r="AT288" s="170" t="s">
        <v>699</v>
      </c>
      <c r="AU288" s="170" t="s">
        <v>633</v>
      </c>
      <c r="AV288" s="171" t="s">
        <v>633</v>
      </c>
      <c r="AW288" s="171" t="s">
        <v>649</v>
      </c>
      <c r="AX288" s="171" t="s">
        <v>625</v>
      </c>
      <c r="AY288" s="170" t="s">
        <v>688</v>
      </c>
    </row>
    <row r="289" spans="2:51" s="6" customFormat="1" ht="15.75" customHeight="1">
      <c r="B289" s="172"/>
      <c r="C289" s="173"/>
      <c r="D289" s="163" t="s">
        <v>699</v>
      </c>
      <c r="E289" s="174"/>
      <c r="F289" s="175" t="s">
        <v>342</v>
      </c>
      <c r="G289" s="173"/>
      <c r="H289" s="174"/>
      <c r="J289" s="173"/>
      <c r="K289" s="173"/>
      <c r="L289" s="176"/>
      <c r="M289" s="177"/>
      <c r="N289" s="173"/>
      <c r="O289" s="173"/>
      <c r="P289" s="173"/>
      <c r="Q289" s="173"/>
      <c r="R289" s="173"/>
      <c r="S289" s="173"/>
      <c r="T289" s="178"/>
      <c r="AT289" s="179" t="s">
        <v>699</v>
      </c>
      <c r="AU289" s="179" t="s">
        <v>633</v>
      </c>
      <c r="AV289" s="180" t="s">
        <v>575</v>
      </c>
      <c r="AW289" s="180" t="s">
        <v>649</v>
      </c>
      <c r="AX289" s="180" t="s">
        <v>625</v>
      </c>
      <c r="AY289" s="179" t="s">
        <v>688</v>
      </c>
    </row>
    <row r="290" spans="2:51" s="6" customFormat="1" ht="15.75" customHeight="1">
      <c r="B290" s="161"/>
      <c r="C290" s="162"/>
      <c r="D290" s="163" t="s">
        <v>699</v>
      </c>
      <c r="E290" s="164"/>
      <c r="F290" s="165" t="s">
        <v>343</v>
      </c>
      <c r="G290" s="162"/>
      <c r="H290" s="166">
        <v>507.3651</v>
      </c>
      <c r="J290" s="162"/>
      <c r="K290" s="162"/>
      <c r="L290" s="167"/>
      <c r="M290" s="168"/>
      <c r="N290" s="162"/>
      <c r="O290" s="162"/>
      <c r="P290" s="162"/>
      <c r="Q290" s="162"/>
      <c r="R290" s="162"/>
      <c r="S290" s="162"/>
      <c r="T290" s="169"/>
      <c r="AT290" s="170" t="s">
        <v>699</v>
      </c>
      <c r="AU290" s="170" t="s">
        <v>633</v>
      </c>
      <c r="AV290" s="171" t="s">
        <v>633</v>
      </c>
      <c r="AW290" s="171" t="s">
        <v>649</v>
      </c>
      <c r="AX290" s="171" t="s">
        <v>625</v>
      </c>
      <c r="AY290" s="170" t="s">
        <v>688</v>
      </c>
    </row>
    <row r="291" spans="2:65" s="6" customFormat="1" ht="15.75" customHeight="1">
      <c r="B291" s="23"/>
      <c r="C291" s="147" t="s">
        <v>1052</v>
      </c>
      <c r="D291" s="147" t="s">
        <v>690</v>
      </c>
      <c r="E291" s="148" t="s">
        <v>344</v>
      </c>
      <c r="F291" s="149" t="s">
        <v>345</v>
      </c>
      <c r="G291" s="150" t="s">
        <v>693</v>
      </c>
      <c r="H291" s="151">
        <v>1585.029</v>
      </c>
      <c r="I291" s="152"/>
      <c r="J291" s="153">
        <f>ROUND($I$291*$H$291,2)</f>
        <v>0</v>
      </c>
      <c r="K291" s="149"/>
      <c r="L291" s="43"/>
      <c r="M291" s="154"/>
      <c r="N291" s="155" t="s">
        <v>596</v>
      </c>
      <c r="O291" s="24"/>
      <c r="P291" s="24"/>
      <c r="Q291" s="156">
        <v>0.00097</v>
      </c>
      <c r="R291" s="156">
        <f>$Q$291*$H$291</f>
        <v>1.53747813</v>
      </c>
      <c r="S291" s="156">
        <v>0</v>
      </c>
      <c r="T291" s="157">
        <f>$S$291*$H$291</f>
        <v>0</v>
      </c>
      <c r="AR291" s="89" t="s">
        <v>797</v>
      </c>
      <c r="AT291" s="89" t="s">
        <v>690</v>
      </c>
      <c r="AU291" s="89" t="s">
        <v>633</v>
      </c>
      <c r="AY291" s="6" t="s">
        <v>688</v>
      </c>
      <c r="BE291" s="158">
        <f>IF($N$291="základní",$J$291,0)</f>
        <v>0</v>
      </c>
      <c r="BF291" s="158">
        <f>IF($N$291="snížená",$J$291,0)</f>
        <v>0</v>
      </c>
      <c r="BG291" s="158">
        <f>IF($N$291="zákl. přenesená",$J$291,0)</f>
        <v>0</v>
      </c>
      <c r="BH291" s="158">
        <f>IF($N$291="sníž. přenesená",$J$291,0)</f>
        <v>0</v>
      </c>
      <c r="BI291" s="158">
        <f>IF($N$291="nulová",$J$291,0)</f>
        <v>0</v>
      </c>
      <c r="BJ291" s="89" t="s">
        <v>575</v>
      </c>
      <c r="BK291" s="158">
        <f>ROUND($I$291*$H$291,2)</f>
        <v>0</v>
      </c>
      <c r="BL291" s="89" t="s">
        <v>797</v>
      </c>
      <c r="BM291" s="89" t="s">
        <v>346</v>
      </c>
    </row>
    <row r="292" spans="2:47" s="6" customFormat="1" ht="16.5" customHeight="1">
      <c r="B292" s="23"/>
      <c r="C292" s="24"/>
      <c r="D292" s="159" t="s">
        <v>697</v>
      </c>
      <c r="E292" s="24"/>
      <c r="F292" s="160" t="s">
        <v>345</v>
      </c>
      <c r="G292" s="24"/>
      <c r="H292" s="24"/>
      <c r="J292" s="24"/>
      <c r="K292" s="24"/>
      <c r="L292" s="43"/>
      <c r="M292" s="56"/>
      <c r="N292" s="24"/>
      <c r="O292" s="24"/>
      <c r="P292" s="24"/>
      <c r="Q292" s="24"/>
      <c r="R292" s="24"/>
      <c r="S292" s="24"/>
      <c r="T292" s="57"/>
      <c r="AT292" s="6" t="s">
        <v>697</v>
      </c>
      <c r="AU292" s="6" t="s">
        <v>633</v>
      </c>
    </row>
    <row r="293" spans="2:51" s="6" customFormat="1" ht="15.75" customHeight="1">
      <c r="B293" s="172"/>
      <c r="C293" s="173"/>
      <c r="D293" s="163" t="s">
        <v>699</v>
      </c>
      <c r="E293" s="174"/>
      <c r="F293" s="175" t="s">
        <v>126</v>
      </c>
      <c r="G293" s="173"/>
      <c r="H293" s="174"/>
      <c r="J293" s="173"/>
      <c r="K293" s="173"/>
      <c r="L293" s="176"/>
      <c r="M293" s="177"/>
      <c r="N293" s="173"/>
      <c r="O293" s="173"/>
      <c r="P293" s="173"/>
      <c r="Q293" s="173"/>
      <c r="R293" s="173"/>
      <c r="S293" s="173"/>
      <c r="T293" s="178"/>
      <c r="AT293" s="179" t="s">
        <v>699</v>
      </c>
      <c r="AU293" s="179" t="s">
        <v>633</v>
      </c>
      <c r="AV293" s="180" t="s">
        <v>575</v>
      </c>
      <c r="AW293" s="180" t="s">
        <v>649</v>
      </c>
      <c r="AX293" s="180" t="s">
        <v>625</v>
      </c>
      <c r="AY293" s="179" t="s">
        <v>688</v>
      </c>
    </row>
    <row r="294" spans="2:51" s="6" customFormat="1" ht="15.75" customHeight="1">
      <c r="B294" s="161"/>
      <c r="C294" s="162"/>
      <c r="D294" s="163" t="s">
        <v>699</v>
      </c>
      <c r="E294" s="164"/>
      <c r="F294" s="165" t="s">
        <v>338</v>
      </c>
      <c r="G294" s="162"/>
      <c r="H294" s="166">
        <v>181.476</v>
      </c>
      <c r="J294" s="162"/>
      <c r="K294" s="162"/>
      <c r="L294" s="167"/>
      <c r="M294" s="168"/>
      <c r="N294" s="162"/>
      <c r="O294" s="162"/>
      <c r="P294" s="162"/>
      <c r="Q294" s="162"/>
      <c r="R294" s="162"/>
      <c r="S294" s="162"/>
      <c r="T294" s="169"/>
      <c r="AT294" s="170" t="s">
        <v>699</v>
      </c>
      <c r="AU294" s="170" t="s">
        <v>633</v>
      </c>
      <c r="AV294" s="171" t="s">
        <v>633</v>
      </c>
      <c r="AW294" s="171" t="s">
        <v>649</v>
      </c>
      <c r="AX294" s="171" t="s">
        <v>625</v>
      </c>
      <c r="AY294" s="170" t="s">
        <v>688</v>
      </c>
    </row>
    <row r="295" spans="2:51" s="6" customFormat="1" ht="15.75" customHeight="1">
      <c r="B295" s="161"/>
      <c r="C295" s="162"/>
      <c r="D295" s="163" t="s">
        <v>699</v>
      </c>
      <c r="E295" s="164"/>
      <c r="F295" s="165" t="s">
        <v>339</v>
      </c>
      <c r="G295" s="162"/>
      <c r="H295" s="166">
        <v>312</v>
      </c>
      <c r="J295" s="162"/>
      <c r="K295" s="162"/>
      <c r="L295" s="167"/>
      <c r="M295" s="168"/>
      <c r="N295" s="162"/>
      <c r="O295" s="162"/>
      <c r="P295" s="162"/>
      <c r="Q295" s="162"/>
      <c r="R295" s="162"/>
      <c r="S295" s="162"/>
      <c r="T295" s="169"/>
      <c r="AT295" s="170" t="s">
        <v>699</v>
      </c>
      <c r="AU295" s="170" t="s">
        <v>633</v>
      </c>
      <c r="AV295" s="171" t="s">
        <v>633</v>
      </c>
      <c r="AW295" s="171" t="s">
        <v>649</v>
      </c>
      <c r="AX295" s="171" t="s">
        <v>625</v>
      </c>
      <c r="AY295" s="170" t="s">
        <v>688</v>
      </c>
    </row>
    <row r="296" spans="2:51" s="6" customFormat="1" ht="15.75" customHeight="1">
      <c r="B296" s="161"/>
      <c r="C296" s="162"/>
      <c r="D296" s="163" t="s">
        <v>699</v>
      </c>
      <c r="E296" s="164"/>
      <c r="F296" s="165" t="s">
        <v>340</v>
      </c>
      <c r="G296" s="162"/>
      <c r="H296" s="166">
        <v>401.292</v>
      </c>
      <c r="J296" s="162"/>
      <c r="K296" s="162"/>
      <c r="L296" s="167"/>
      <c r="M296" s="168"/>
      <c r="N296" s="162"/>
      <c r="O296" s="162"/>
      <c r="P296" s="162"/>
      <c r="Q296" s="162"/>
      <c r="R296" s="162"/>
      <c r="S296" s="162"/>
      <c r="T296" s="169"/>
      <c r="AT296" s="170" t="s">
        <v>699</v>
      </c>
      <c r="AU296" s="170" t="s">
        <v>633</v>
      </c>
      <c r="AV296" s="171" t="s">
        <v>633</v>
      </c>
      <c r="AW296" s="171" t="s">
        <v>649</v>
      </c>
      <c r="AX296" s="171" t="s">
        <v>625</v>
      </c>
      <c r="AY296" s="170" t="s">
        <v>688</v>
      </c>
    </row>
    <row r="297" spans="2:51" s="6" customFormat="1" ht="15.75" customHeight="1">
      <c r="B297" s="161"/>
      <c r="C297" s="162"/>
      <c r="D297" s="163" t="s">
        <v>699</v>
      </c>
      <c r="E297" s="164"/>
      <c r="F297" s="165" t="s">
        <v>341</v>
      </c>
      <c r="G297" s="162"/>
      <c r="H297" s="166">
        <v>182.896</v>
      </c>
      <c r="J297" s="162"/>
      <c r="K297" s="162"/>
      <c r="L297" s="167"/>
      <c r="M297" s="168"/>
      <c r="N297" s="162"/>
      <c r="O297" s="162"/>
      <c r="P297" s="162"/>
      <c r="Q297" s="162"/>
      <c r="R297" s="162"/>
      <c r="S297" s="162"/>
      <c r="T297" s="169"/>
      <c r="AT297" s="170" t="s">
        <v>699</v>
      </c>
      <c r="AU297" s="170" t="s">
        <v>633</v>
      </c>
      <c r="AV297" s="171" t="s">
        <v>633</v>
      </c>
      <c r="AW297" s="171" t="s">
        <v>649</v>
      </c>
      <c r="AX297" s="171" t="s">
        <v>625</v>
      </c>
      <c r="AY297" s="170" t="s">
        <v>688</v>
      </c>
    </row>
    <row r="298" spans="2:51" s="6" customFormat="1" ht="15.75" customHeight="1">
      <c r="B298" s="172"/>
      <c r="C298" s="173"/>
      <c r="D298" s="163" t="s">
        <v>699</v>
      </c>
      <c r="E298" s="174"/>
      <c r="F298" s="175" t="s">
        <v>342</v>
      </c>
      <c r="G298" s="173"/>
      <c r="H298" s="174"/>
      <c r="J298" s="173"/>
      <c r="K298" s="173"/>
      <c r="L298" s="176"/>
      <c r="M298" s="177"/>
      <c r="N298" s="173"/>
      <c r="O298" s="173"/>
      <c r="P298" s="173"/>
      <c r="Q298" s="173"/>
      <c r="R298" s="173"/>
      <c r="S298" s="173"/>
      <c r="T298" s="178"/>
      <c r="AT298" s="179" t="s">
        <v>699</v>
      </c>
      <c r="AU298" s="179" t="s">
        <v>633</v>
      </c>
      <c r="AV298" s="180" t="s">
        <v>575</v>
      </c>
      <c r="AW298" s="180" t="s">
        <v>649</v>
      </c>
      <c r="AX298" s="180" t="s">
        <v>625</v>
      </c>
      <c r="AY298" s="179" t="s">
        <v>688</v>
      </c>
    </row>
    <row r="299" spans="2:51" s="6" customFormat="1" ht="15.75" customHeight="1">
      <c r="B299" s="161"/>
      <c r="C299" s="162"/>
      <c r="D299" s="163" t="s">
        <v>699</v>
      </c>
      <c r="E299" s="164"/>
      <c r="F299" s="165" t="s">
        <v>343</v>
      </c>
      <c r="G299" s="162"/>
      <c r="H299" s="166">
        <v>507.3651</v>
      </c>
      <c r="J299" s="162"/>
      <c r="K299" s="162"/>
      <c r="L299" s="167"/>
      <c r="M299" s="168"/>
      <c r="N299" s="162"/>
      <c r="O299" s="162"/>
      <c r="P299" s="162"/>
      <c r="Q299" s="162"/>
      <c r="R299" s="162"/>
      <c r="S299" s="162"/>
      <c r="T299" s="169"/>
      <c r="AT299" s="170" t="s">
        <v>699</v>
      </c>
      <c r="AU299" s="170" t="s">
        <v>633</v>
      </c>
      <c r="AV299" s="171" t="s">
        <v>633</v>
      </c>
      <c r="AW299" s="171" t="s">
        <v>649</v>
      </c>
      <c r="AX299" s="171" t="s">
        <v>625</v>
      </c>
      <c r="AY299" s="170" t="s">
        <v>688</v>
      </c>
    </row>
    <row r="300" spans="2:63" s="133" customFormat="1" ht="37.5" customHeight="1">
      <c r="B300" s="134"/>
      <c r="C300" s="135"/>
      <c r="D300" s="136" t="s">
        <v>624</v>
      </c>
      <c r="E300" s="137" t="s">
        <v>814</v>
      </c>
      <c r="F300" s="137" t="s">
        <v>347</v>
      </c>
      <c r="G300" s="135"/>
      <c r="H300" s="135"/>
      <c r="J300" s="138">
        <f>$BK$300</f>
        <v>0</v>
      </c>
      <c r="K300" s="135"/>
      <c r="L300" s="139"/>
      <c r="M300" s="140"/>
      <c r="N300" s="135"/>
      <c r="O300" s="135"/>
      <c r="P300" s="141">
        <f>$P$301</f>
        <v>0</v>
      </c>
      <c r="Q300" s="135"/>
      <c r="R300" s="141">
        <f>$R$301</f>
        <v>0</v>
      </c>
      <c r="S300" s="135"/>
      <c r="T300" s="142">
        <f>$T$301</f>
        <v>0</v>
      </c>
      <c r="AR300" s="143" t="s">
        <v>707</v>
      </c>
      <c r="AT300" s="143" t="s">
        <v>624</v>
      </c>
      <c r="AU300" s="143" t="s">
        <v>625</v>
      </c>
      <c r="AY300" s="143" t="s">
        <v>688</v>
      </c>
      <c r="BK300" s="144">
        <f>$BK$301</f>
        <v>0</v>
      </c>
    </row>
    <row r="301" spans="2:63" s="133" customFormat="1" ht="21" customHeight="1">
      <c r="B301" s="134"/>
      <c r="C301" s="135"/>
      <c r="D301" s="136" t="s">
        <v>624</v>
      </c>
      <c r="E301" s="145" t="s">
        <v>348</v>
      </c>
      <c r="F301" s="145" t="s">
        <v>349</v>
      </c>
      <c r="G301" s="135"/>
      <c r="H301" s="135"/>
      <c r="J301" s="146">
        <f>$BK$301</f>
        <v>0</v>
      </c>
      <c r="K301" s="135"/>
      <c r="L301" s="139"/>
      <c r="M301" s="140"/>
      <c r="N301" s="135"/>
      <c r="O301" s="135"/>
      <c r="P301" s="141">
        <f>$P$302</f>
        <v>0</v>
      </c>
      <c r="Q301" s="135"/>
      <c r="R301" s="141">
        <f>$R$302</f>
        <v>0</v>
      </c>
      <c r="S301" s="135"/>
      <c r="T301" s="142">
        <f>$T$302</f>
        <v>0</v>
      </c>
      <c r="AR301" s="143" t="s">
        <v>707</v>
      </c>
      <c r="AT301" s="143" t="s">
        <v>624</v>
      </c>
      <c r="AU301" s="143" t="s">
        <v>575</v>
      </c>
      <c r="AY301" s="143" t="s">
        <v>688</v>
      </c>
      <c r="BK301" s="144">
        <f>$BK$302</f>
        <v>0</v>
      </c>
    </row>
    <row r="302" spans="2:65" s="6" customFormat="1" ht="15.75" customHeight="1">
      <c r="B302" s="23"/>
      <c r="C302" s="147" t="s">
        <v>1063</v>
      </c>
      <c r="D302" s="147" t="s">
        <v>690</v>
      </c>
      <c r="E302" s="148" t="s">
        <v>348</v>
      </c>
      <c r="F302" s="149" t="s">
        <v>350</v>
      </c>
      <c r="G302" s="150" t="s">
        <v>1087</v>
      </c>
      <c r="H302" s="151">
        <v>1</v>
      </c>
      <c r="I302" s="152"/>
      <c r="J302" s="153">
        <f>ROUND($I$302*$H$302,2)</f>
        <v>0</v>
      </c>
      <c r="K302" s="149"/>
      <c r="L302" s="43"/>
      <c r="M302" s="154"/>
      <c r="N302" s="155" t="s">
        <v>596</v>
      </c>
      <c r="O302" s="24"/>
      <c r="P302" s="24"/>
      <c r="Q302" s="156">
        <v>0</v>
      </c>
      <c r="R302" s="156">
        <f>$Q$302*$H$302</f>
        <v>0</v>
      </c>
      <c r="S302" s="156">
        <v>0</v>
      </c>
      <c r="T302" s="157">
        <f>$S$302*$H$302</f>
        <v>0</v>
      </c>
      <c r="AR302" s="89" t="s">
        <v>1139</v>
      </c>
      <c r="AT302" s="89" t="s">
        <v>690</v>
      </c>
      <c r="AU302" s="89" t="s">
        <v>633</v>
      </c>
      <c r="AY302" s="6" t="s">
        <v>688</v>
      </c>
      <c r="BE302" s="158">
        <f>IF($N$302="základní",$J$302,0)</f>
        <v>0</v>
      </c>
      <c r="BF302" s="158">
        <f>IF($N$302="snížená",$J$302,0)</f>
        <v>0</v>
      </c>
      <c r="BG302" s="158">
        <f>IF($N$302="zákl. přenesená",$J$302,0)</f>
        <v>0</v>
      </c>
      <c r="BH302" s="158">
        <f>IF($N$302="sníž. přenesená",$J$302,0)</f>
        <v>0</v>
      </c>
      <c r="BI302" s="158">
        <f>IF($N$302="nulová",$J$302,0)</f>
        <v>0</v>
      </c>
      <c r="BJ302" s="89" t="s">
        <v>575</v>
      </c>
      <c r="BK302" s="158">
        <f>ROUND($I$302*$H$302,2)</f>
        <v>0</v>
      </c>
      <c r="BL302" s="89" t="s">
        <v>1139</v>
      </c>
      <c r="BM302" s="89" t="s">
        <v>351</v>
      </c>
    </row>
    <row r="303" spans="2:63" s="133" customFormat="1" ht="37.5" customHeight="1">
      <c r="B303" s="134"/>
      <c r="C303" s="135"/>
      <c r="D303" s="136" t="s">
        <v>624</v>
      </c>
      <c r="E303" s="137" t="s">
        <v>352</v>
      </c>
      <c r="F303" s="137" t="s">
        <v>353</v>
      </c>
      <c r="G303" s="135"/>
      <c r="H303" s="135"/>
      <c r="J303" s="138">
        <f>$BK$303</f>
        <v>0</v>
      </c>
      <c r="K303" s="135"/>
      <c r="L303" s="139"/>
      <c r="M303" s="140"/>
      <c r="N303" s="135"/>
      <c r="O303" s="135"/>
      <c r="P303" s="141">
        <f>$P$304</f>
        <v>0</v>
      </c>
      <c r="Q303" s="135"/>
      <c r="R303" s="141">
        <f>$R$304</f>
        <v>0</v>
      </c>
      <c r="S303" s="135"/>
      <c r="T303" s="142">
        <f>$T$304</f>
        <v>0</v>
      </c>
      <c r="AR303" s="143" t="s">
        <v>695</v>
      </c>
      <c r="AT303" s="143" t="s">
        <v>624</v>
      </c>
      <c r="AU303" s="143" t="s">
        <v>625</v>
      </c>
      <c r="AY303" s="143" t="s">
        <v>688</v>
      </c>
      <c r="BK303" s="144">
        <f>$BK$304</f>
        <v>0</v>
      </c>
    </row>
    <row r="304" spans="2:63" s="133" customFormat="1" ht="21" customHeight="1">
      <c r="B304" s="134"/>
      <c r="C304" s="135"/>
      <c r="D304" s="136" t="s">
        <v>624</v>
      </c>
      <c r="E304" s="145" t="s">
        <v>354</v>
      </c>
      <c r="F304" s="145" t="s">
        <v>353</v>
      </c>
      <c r="G304" s="135"/>
      <c r="H304" s="135"/>
      <c r="J304" s="146">
        <f>$BK$304</f>
        <v>0</v>
      </c>
      <c r="K304" s="135"/>
      <c r="L304" s="139"/>
      <c r="M304" s="140"/>
      <c r="N304" s="135"/>
      <c r="O304" s="135"/>
      <c r="P304" s="141">
        <f>SUM($P$305:$P$308)</f>
        <v>0</v>
      </c>
      <c r="Q304" s="135"/>
      <c r="R304" s="141">
        <f>SUM($R$305:$R$308)</f>
        <v>0</v>
      </c>
      <c r="S304" s="135"/>
      <c r="T304" s="142">
        <f>SUM($T$305:$T$308)</f>
        <v>0</v>
      </c>
      <c r="AR304" s="143" t="s">
        <v>695</v>
      </c>
      <c r="AT304" s="143" t="s">
        <v>624</v>
      </c>
      <c r="AU304" s="143" t="s">
        <v>575</v>
      </c>
      <c r="AY304" s="143" t="s">
        <v>688</v>
      </c>
      <c r="BK304" s="144">
        <f>SUM($BK$305:$BK$308)</f>
        <v>0</v>
      </c>
    </row>
    <row r="305" spans="2:65" s="6" customFormat="1" ht="15.75" customHeight="1">
      <c r="B305" s="23"/>
      <c r="C305" s="150" t="s">
        <v>1068</v>
      </c>
      <c r="D305" s="150" t="s">
        <v>690</v>
      </c>
      <c r="E305" s="148" t="s">
        <v>355</v>
      </c>
      <c r="F305" s="149" t="s">
        <v>356</v>
      </c>
      <c r="G305" s="150" t="s">
        <v>357</v>
      </c>
      <c r="H305" s="151">
        <v>75</v>
      </c>
      <c r="I305" s="152"/>
      <c r="J305" s="153">
        <f>ROUND($I$305*$H$305,2)</f>
        <v>0</v>
      </c>
      <c r="K305" s="149" t="s">
        <v>704</v>
      </c>
      <c r="L305" s="43"/>
      <c r="M305" s="154"/>
      <c r="N305" s="155" t="s">
        <v>596</v>
      </c>
      <c r="O305" s="24"/>
      <c r="P305" s="24"/>
      <c r="Q305" s="156">
        <v>0</v>
      </c>
      <c r="R305" s="156">
        <f>$Q$305*$H$305</f>
        <v>0</v>
      </c>
      <c r="S305" s="156">
        <v>0</v>
      </c>
      <c r="T305" s="157">
        <f>$S$305*$H$305</f>
        <v>0</v>
      </c>
      <c r="AR305" s="89" t="s">
        <v>358</v>
      </c>
      <c r="AT305" s="89" t="s">
        <v>690</v>
      </c>
      <c r="AU305" s="89" t="s">
        <v>633</v>
      </c>
      <c r="AY305" s="89" t="s">
        <v>688</v>
      </c>
      <c r="BE305" s="158">
        <f>IF($N$305="základní",$J$305,0)</f>
        <v>0</v>
      </c>
      <c r="BF305" s="158">
        <f>IF($N$305="snížená",$J$305,0)</f>
        <v>0</v>
      </c>
      <c r="BG305" s="158">
        <f>IF($N$305="zákl. přenesená",$J$305,0)</f>
        <v>0</v>
      </c>
      <c r="BH305" s="158">
        <f>IF($N$305="sníž. přenesená",$J$305,0)</f>
        <v>0</v>
      </c>
      <c r="BI305" s="158">
        <f>IF($N$305="nulová",$J$305,0)</f>
        <v>0</v>
      </c>
      <c r="BJ305" s="89" t="s">
        <v>575</v>
      </c>
      <c r="BK305" s="158">
        <f>ROUND($I$305*$H$305,2)</f>
        <v>0</v>
      </c>
      <c r="BL305" s="89" t="s">
        <v>358</v>
      </c>
      <c r="BM305" s="89" t="s">
        <v>359</v>
      </c>
    </row>
    <row r="306" spans="2:47" s="6" customFormat="1" ht="16.5" customHeight="1">
      <c r="B306" s="23"/>
      <c r="C306" s="24"/>
      <c r="D306" s="159" t="s">
        <v>697</v>
      </c>
      <c r="E306" s="24"/>
      <c r="F306" s="160" t="s">
        <v>360</v>
      </c>
      <c r="G306" s="24"/>
      <c r="H306" s="24"/>
      <c r="J306" s="24"/>
      <c r="K306" s="24"/>
      <c r="L306" s="43"/>
      <c r="M306" s="56"/>
      <c r="N306" s="24"/>
      <c r="O306" s="24"/>
      <c r="P306" s="24"/>
      <c r="Q306" s="24"/>
      <c r="R306" s="24"/>
      <c r="S306" s="24"/>
      <c r="T306" s="57"/>
      <c r="AT306" s="6" t="s">
        <v>697</v>
      </c>
      <c r="AU306" s="6" t="s">
        <v>633</v>
      </c>
    </row>
    <row r="307" spans="2:51" s="6" customFormat="1" ht="15.75" customHeight="1">
      <c r="B307" s="172"/>
      <c r="C307" s="173"/>
      <c r="D307" s="163" t="s">
        <v>699</v>
      </c>
      <c r="E307" s="174"/>
      <c r="F307" s="175" t="s">
        <v>361</v>
      </c>
      <c r="G307" s="173"/>
      <c r="H307" s="174"/>
      <c r="J307" s="173"/>
      <c r="K307" s="173"/>
      <c r="L307" s="176"/>
      <c r="M307" s="177"/>
      <c r="N307" s="173"/>
      <c r="O307" s="173"/>
      <c r="P307" s="173"/>
      <c r="Q307" s="173"/>
      <c r="R307" s="173"/>
      <c r="S307" s="173"/>
      <c r="T307" s="178"/>
      <c r="AT307" s="179" t="s">
        <v>699</v>
      </c>
      <c r="AU307" s="179" t="s">
        <v>633</v>
      </c>
      <c r="AV307" s="180" t="s">
        <v>575</v>
      </c>
      <c r="AW307" s="180" t="s">
        <v>649</v>
      </c>
      <c r="AX307" s="180" t="s">
        <v>625</v>
      </c>
      <c r="AY307" s="179" t="s">
        <v>688</v>
      </c>
    </row>
    <row r="308" spans="2:51" s="6" customFormat="1" ht="15.75" customHeight="1">
      <c r="B308" s="161"/>
      <c r="C308" s="162"/>
      <c r="D308" s="163" t="s">
        <v>699</v>
      </c>
      <c r="E308" s="164"/>
      <c r="F308" s="165" t="s">
        <v>1209</v>
      </c>
      <c r="G308" s="162"/>
      <c r="H308" s="166">
        <v>75</v>
      </c>
      <c r="J308" s="162"/>
      <c r="K308" s="162"/>
      <c r="L308" s="167"/>
      <c r="M308" s="195"/>
      <c r="N308" s="196"/>
      <c r="O308" s="196"/>
      <c r="P308" s="196"/>
      <c r="Q308" s="196"/>
      <c r="R308" s="196"/>
      <c r="S308" s="196"/>
      <c r="T308" s="197"/>
      <c r="AT308" s="170" t="s">
        <v>699</v>
      </c>
      <c r="AU308" s="170" t="s">
        <v>633</v>
      </c>
      <c r="AV308" s="171" t="s">
        <v>633</v>
      </c>
      <c r="AW308" s="171" t="s">
        <v>649</v>
      </c>
      <c r="AX308" s="171" t="s">
        <v>625</v>
      </c>
      <c r="AY308" s="170" t="s">
        <v>688</v>
      </c>
    </row>
    <row r="309" spans="2:12" s="6" customFormat="1" ht="7.5" customHeight="1">
      <c r="B309" s="38"/>
      <c r="C309" s="39"/>
      <c r="D309" s="39"/>
      <c r="E309" s="39"/>
      <c r="F309" s="39"/>
      <c r="G309" s="39"/>
      <c r="H309" s="39"/>
      <c r="I309" s="102"/>
      <c r="J309" s="39"/>
      <c r="K309" s="39"/>
      <c r="L309" s="43"/>
    </row>
    <row r="684" s="2" customFormat="1" ht="14.25" customHeight="1"/>
  </sheetData>
  <sheetProtection password="CC35" sheet="1" objects="1" scenarios="1" formatColumns="0" formatRows="0" sort="0" autoFilter="0"/>
  <autoFilter ref="C95:K95"/>
  <mergeCells count="9">
    <mergeCell ref="L2:V2"/>
    <mergeCell ref="E47:H47"/>
    <mergeCell ref="E86:H86"/>
    <mergeCell ref="E88:H88"/>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95"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1"/>
  <headerFooter alignWithMargins="0">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91"/>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9"/>
      <c r="C1" s="239"/>
      <c r="D1" s="240" t="s">
        <v>556</v>
      </c>
      <c r="E1" s="239"/>
      <c r="F1" s="241" t="s">
        <v>390</v>
      </c>
      <c r="G1" s="246" t="s">
        <v>391</v>
      </c>
      <c r="H1" s="246"/>
      <c r="I1" s="239"/>
      <c r="J1" s="241" t="s">
        <v>392</v>
      </c>
      <c r="K1" s="240" t="s">
        <v>640</v>
      </c>
      <c r="L1" s="241" t="s">
        <v>393</v>
      </c>
      <c r="M1" s="241"/>
      <c r="N1" s="241"/>
      <c r="O1" s="241"/>
      <c r="P1" s="241"/>
      <c r="Q1" s="241"/>
      <c r="R1" s="241"/>
      <c r="S1" s="241"/>
      <c r="T1" s="241"/>
      <c r="U1" s="237"/>
      <c r="V1" s="237"/>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34"/>
      <c r="M2" s="199"/>
      <c r="N2" s="199"/>
      <c r="O2" s="199"/>
      <c r="P2" s="199"/>
      <c r="Q2" s="199"/>
      <c r="R2" s="199"/>
      <c r="S2" s="199"/>
      <c r="T2" s="199"/>
      <c r="U2" s="199"/>
      <c r="V2" s="199"/>
      <c r="AT2" s="2" t="s">
        <v>639</v>
      </c>
    </row>
    <row r="3" spans="2:46" s="2" customFormat="1" ht="7.5" customHeight="1">
      <c r="B3" s="7"/>
      <c r="C3" s="8"/>
      <c r="D3" s="8"/>
      <c r="E3" s="8"/>
      <c r="F3" s="8"/>
      <c r="G3" s="8"/>
      <c r="H3" s="8"/>
      <c r="I3" s="87"/>
      <c r="J3" s="8"/>
      <c r="K3" s="9"/>
      <c r="AT3" s="2" t="s">
        <v>633</v>
      </c>
    </row>
    <row r="4" spans="2:46" s="2" customFormat="1" ht="37.5" customHeight="1">
      <c r="B4" s="10"/>
      <c r="C4" s="11"/>
      <c r="D4" s="12" t="s">
        <v>641</v>
      </c>
      <c r="E4" s="11"/>
      <c r="F4" s="11"/>
      <c r="G4" s="11"/>
      <c r="H4" s="11"/>
      <c r="J4" s="11"/>
      <c r="K4" s="13"/>
      <c r="M4" s="14" t="s">
        <v>564</v>
      </c>
      <c r="AT4" s="2" t="s">
        <v>558</v>
      </c>
    </row>
    <row r="5" spans="2:11" s="2" customFormat="1" ht="7.5" customHeight="1">
      <c r="B5" s="10"/>
      <c r="C5" s="11"/>
      <c r="D5" s="11"/>
      <c r="E5" s="11"/>
      <c r="F5" s="11"/>
      <c r="G5" s="11"/>
      <c r="H5" s="11"/>
      <c r="J5" s="11"/>
      <c r="K5" s="13"/>
    </row>
    <row r="6" spans="2:11" s="2" customFormat="1" ht="15.75" customHeight="1">
      <c r="B6" s="10"/>
      <c r="C6" s="11"/>
      <c r="D6" s="19" t="s">
        <v>570</v>
      </c>
      <c r="E6" s="11"/>
      <c r="F6" s="11"/>
      <c r="G6" s="11"/>
      <c r="H6" s="11"/>
      <c r="J6" s="11"/>
      <c r="K6" s="13"/>
    </row>
    <row r="7" spans="2:11" s="2" customFormat="1" ht="15.75" customHeight="1">
      <c r="B7" s="10"/>
      <c r="C7" s="11"/>
      <c r="D7" s="11"/>
      <c r="E7" s="235" t="str">
        <f>'Rekapitulace stavby'!$K$6</f>
        <v>Karlovy Vary, Divadlo Husovka</v>
      </c>
      <c r="F7" s="203"/>
      <c r="G7" s="203"/>
      <c r="H7" s="203"/>
      <c r="J7" s="11"/>
      <c r="K7" s="13"/>
    </row>
    <row r="8" spans="2:11" s="6" customFormat="1" ht="15.75" customHeight="1">
      <c r="B8" s="23"/>
      <c r="C8" s="24"/>
      <c r="D8" s="19" t="s">
        <v>642</v>
      </c>
      <c r="E8" s="24"/>
      <c r="F8" s="24"/>
      <c r="G8" s="24"/>
      <c r="H8" s="24"/>
      <c r="J8" s="24"/>
      <c r="K8" s="27"/>
    </row>
    <row r="9" spans="2:11" s="6" customFormat="1" ht="37.5" customHeight="1">
      <c r="B9" s="23"/>
      <c r="C9" s="24"/>
      <c r="D9" s="24"/>
      <c r="E9" s="218" t="s">
        <v>362</v>
      </c>
      <c r="F9" s="210"/>
      <c r="G9" s="210"/>
      <c r="H9" s="210"/>
      <c r="J9" s="24"/>
      <c r="K9" s="27"/>
    </row>
    <row r="10" spans="2:11" s="6" customFormat="1" ht="14.25" customHeight="1">
      <c r="B10" s="23"/>
      <c r="C10" s="24"/>
      <c r="D10" s="24"/>
      <c r="E10" s="24"/>
      <c r="F10" s="24"/>
      <c r="G10" s="24"/>
      <c r="H10" s="24"/>
      <c r="J10" s="24"/>
      <c r="K10" s="27"/>
    </row>
    <row r="11" spans="2:11" s="6" customFormat="1" ht="15" customHeight="1">
      <c r="B11" s="23"/>
      <c r="C11" s="24"/>
      <c r="D11" s="19" t="s">
        <v>573</v>
      </c>
      <c r="E11" s="24"/>
      <c r="F11" s="17"/>
      <c r="G11" s="24"/>
      <c r="H11" s="24"/>
      <c r="I11" s="88" t="s">
        <v>574</v>
      </c>
      <c r="J11" s="17"/>
      <c r="K11" s="27"/>
    </row>
    <row r="12" spans="2:11" s="6" customFormat="1" ht="15" customHeight="1">
      <c r="B12" s="23"/>
      <c r="C12" s="24"/>
      <c r="D12" s="19" t="s">
        <v>576</v>
      </c>
      <c r="E12" s="24"/>
      <c r="F12" s="17" t="s">
        <v>577</v>
      </c>
      <c r="G12" s="24"/>
      <c r="H12" s="24"/>
      <c r="I12" s="88" t="s">
        <v>578</v>
      </c>
      <c r="J12" s="52" t="str">
        <f>'Rekapitulace stavby'!$AN$8</f>
        <v>21.10.2014</v>
      </c>
      <c r="K12" s="27"/>
    </row>
    <row r="13" spans="2:11" s="6" customFormat="1" ht="12" customHeight="1">
      <c r="B13" s="23"/>
      <c r="C13" s="24"/>
      <c r="D13" s="24"/>
      <c r="E13" s="24"/>
      <c r="F13" s="24"/>
      <c r="G13" s="24"/>
      <c r="H13" s="24"/>
      <c r="J13" s="24"/>
      <c r="K13" s="27"/>
    </row>
    <row r="14" spans="2:11" s="6" customFormat="1" ht="15" customHeight="1">
      <c r="B14" s="23"/>
      <c r="C14" s="24"/>
      <c r="D14" s="19" t="s">
        <v>582</v>
      </c>
      <c r="E14" s="24"/>
      <c r="F14" s="24"/>
      <c r="G14" s="24"/>
      <c r="H14" s="24"/>
      <c r="I14" s="88" t="s">
        <v>583</v>
      </c>
      <c r="J14" s="17"/>
      <c r="K14" s="27"/>
    </row>
    <row r="15" spans="2:11" s="6" customFormat="1" ht="18.75" customHeight="1">
      <c r="B15" s="23"/>
      <c r="C15" s="24"/>
      <c r="D15" s="24"/>
      <c r="E15" s="17" t="s">
        <v>644</v>
      </c>
      <c r="F15" s="24"/>
      <c r="G15" s="24"/>
      <c r="H15" s="24"/>
      <c r="I15" s="88" t="s">
        <v>585</v>
      </c>
      <c r="J15" s="17"/>
      <c r="K15" s="27"/>
    </row>
    <row r="16" spans="2:11" s="6" customFormat="1" ht="7.5" customHeight="1">
      <c r="B16" s="23"/>
      <c r="C16" s="24"/>
      <c r="D16" s="24"/>
      <c r="E16" s="24"/>
      <c r="F16" s="24"/>
      <c r="G16" s="24"/>
      <c r="H16" s="24"/>
      <c r="J16" s="24"/>
      <c r="K16" s="27"/>
    </row>
    <row r="17" spans="2:11" s="6" customFormat="1" ht="15" customHeight="1">
      <c r="B17" s="23"/>
      <c r="C17" s="24"/>
      <c r="D17" s="19" t="s">
        <v>586</v>
      </c>
      <c r="E17" s="24"/>
      <c r="F17" s="24"/>
      <c r="G17" s="24"/>
      <c r="H17" s="24"/>
      <c r="I17" s="88" t="s">
        <v>583</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585</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588</v>
      </c>
      <c r="E20" s="24"/>
      <c r="F20" s="24"/>
      <c r="G20" s="24"/>
      <c r="H20" s="24"/>
      <c r="I20" s="88" t="s">
        <v>583</v>
      </c>
      <c r="J20" s="17"/>
      <c r="K20" s="27"/>
    </row>
    <row r="21" spans="2:11" s="6" customFormat="1" ht="18.75" customHeight="1">
      <c r="B21" s="23"/>
      <c r="C21" s="24"/>
      <c r="D21" s="24"/>
      <c r="E21" s="17" t="s">
        <v>589</v>
      </c>
      <c r="F21" s="24"/>
      <c r="G21" s="24"/>
      <c r="H21" s="24"/>
      <c r="I21" s="88" t="s">
        <v>585</v>
      </c>
      <c r="J21" s="17"/>
      <c r="K21" s="27"/>
    </row>
    <row r="22" spans="2:11" s="6" customFormat="1" ht="7.5" customHeight="1">
      <c r="B22" s="23"/>
      <c r="C22" s="24"/>
      <c r="D22" s="24"/>
      <c r="E22" s="24"/>
      <c r="F22" s="24"/>
      <c r="G22" s="24"/>
      <c r="H22" s="24"/>
      <c r="J22" s="24"/>
      <c r="K22" s="27"/>
    </row>
    <row r="23" spans="2:11" s="6" customFormat="1" ht="15" customHeight="1">
      <c r="B23" s="23"/>
      <c r="C23" s="24"/>
      <c r="D23" s="19" t="s">
        <v>590</v>
      </c>
      <c r="E23" s="24"/>
      <c r="F23" s="24"/>
      <c r="G23" s="24"/>
      <c r="H23" s="24"/>
      <c r="J23" s="24"/>
      <c r="K23" s="27"/>
    </row>
    <row r="24" spans="2:11" s="89" customFormat="1" ht="15.75" customHeight="1">
      <c r="B24" s="90"/>
      <c r="C24" s="91"/>
      <c r="D24" s="91"/>
      <c r="E24" s="206"/>
      <c r="F24" s="236"/>
      <c r="G24" s="236"/>
      <c r="H24" s="236"/>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591</v>
      </c>
      <c r="E27" s="24"/>
      <c r="F27" s="24"/>
      <c r="G27" s="24"/>
      <c r="H27" s="24"/>
      <c r="J27" s="67">
        <f>ROUND($J$79,2)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593</v>
      </c>
      <c r="G29" s="24"/>
      <c r="H29" s="24"/>
      <c r="I29" s="95" t="s">
        <v>592</v>
      </c>
      <c r="J29" s="28" t="s">
        <v>594</v>
      </c>
      <c r="K29" s="27"/>
    </row>
    <row r="30" spans="2:11" s="6" customFormat="1" ht="15" customHeight="1">
      <c r="B30" s="23"/>
      <c r="C30" s="24"/>
      <c r="D30" s="96" t="s">
        <v>595</v>
      </c>
      <c r="E30" s="96" t="s">
        <v>596</v>
      </c>
      <c r="F30" s="97">
        <f>ROUND(SUM($BE$79:$BE$90),2)</f>
        <v>0</v>
      </c>
      <c r="G30" s="24"/>
      <c r="H30" s="24"/>
      <c r="I30" s="98">
        <v>0.21</v>
      </c>
      <c r="J30" s="97">
        <f>ROUND(SUM($BE$79:$BE$90)*$I$30,2)</f>
        <v>0</v>
      </c>
      <c r="K30" s="27"/>
    </row>
    <row r="31" spans="2:11" s="6" customFormat="1" ht="15" customHeight="1">
      <c r="B31" s="23"/>
      <c r="C31" s="24"/>
      <c r="D31" s="24"/>
      <c r="E31" s="96" t="s">
        <v>597</v>
      </c>
      <c r="F31" s="97">
        <f>ROUND(SUM($BF$79:$BF$90),2)</f>
        <v>0</v>
      </c>
      <c r="G31" s="24"/>
      <c r="H31" s="24"/>
      <c r="I31" s="98">
        <v>0.15</v>
      </c>
      <c r="J31" s="97">
        <f>ROUND(SUM($BF$79:$BF$90)*$I$31,2)</f>
        <v>0</v>
      </c>
      <c r="K31" s="27"/>
    </row>
    <row r="32" spans="2:11" s="6" customFormat="1" ht="15" customHeight="1" hidden="1">
      <c r="B32" s="23"/>
      <c r="C32" s="24"/>
      <c r="D32" s="24"/>
      <c r="E32" s="96" t="s">
        <v>598</v>
      </c>
      <c r="F32" s="97">
        <f>ROUND(SUM($BG$79:$BG$90),2)</f>
        <v>0</v>
      </c>
      <c r="G32" s="24"/>
      <c r="H32" s="24"/>
      <c r="I32" s="98">
        <v>0.21</v>
      </c>
      <c r="J32" s="97">
        <v>0</v>
      </c>
      <c r="K32" s="27"/>
    </row>
    <row r="33" spans="2:11" s="6" customFormat="1" ht="15" customHeight="1" hidden="1">
      <c r="B33" s="23"/>
      <c r="C33" s="24"/>
      <c r="D33" s="24"/>
      <c r="E33" s="96" t="s">
        <v>599</v>
      </c>
      <c r="F33" s="97">
        <f>ROUND(SUM($BH$79:$BH$90),2)</f>
        <v>0</v>
      </c>
      <c r="G33" s="24"/>
      <c r="H33" s="24"/>
      <c r="I33" s="98">
        <v>0.15</v>
      </c>
      <c r="J33" s="97">
        <v>0</v>
      </c>
      <c r="K33" s="27"/>
    </row>
    <row r="34" spans="2:11" s="6" customFormat="1" ht="15" customHeight="1" hidden="1">
      <c r="B34" s="23"/>
      <c r="C34" s="24"/>
      <c r="D34" s="24"/>
      <c r="E34" s="96" t="s">
        <v>600</v>
      </c>
      <c r="F34" s="97">
        <f>ROUND(SUM($BI$79:$BI$90),2)</f>
        <v>0</v>
      </c>
      <c r="G34" s="24"/>
      <c r="H34" s="24"/>
      <c r="I34" s="98">
        <v>0</v>
      </c>
      <c r="J34" s="97">
        <v>0</v>
      </c>
      <c r="K34" s="27"/>
    </row>
    <row r="35" spans="2:11" s="6" customFormat="1" ht="7.5" customHeight="1">
      <c r="B35" s="23"/>
      <c r="C35" s="24"/>
      <c r="D35" s="24"/>
      <c r="E35" s="24"/>
      <c r="F35" s="24"/>
      <c r="G35" s="24"/>
      <c r="H35" s="24"/>
      <c r="J35" s="24"/>
      <c r="K35" s="27"/>
    </row>
    <row r="36" spans="2:11" s="6" customFormat="1" ht="26.25" customHeight="1">
      <c r="B36" s="23"/>
      <c r="C36" s="32"/>
      <c r="D36" s="33" t="s">
        <v>601</v>
      </c>
      <c r="E36" s="34"/>
      <c r="F36" s="34"/>
      <c r="G36" s="99" t="s">
        <v>602</v>
      </c>
      <c r="H36" s="35" t="s">
        <v>603</v>
      </c>
      <c r="I36" s="100"/>
      <c r="J36" s="36">
        <f>ROUND(SUM($J$27:$J$34),2)</f>
        <v>0</v>
      </c>
      <c r="K36" s="101"/>
    </row>
    <row r="37" spans="2:11" s="6" customFormat="1" ht="15" customHeight="1">
      <c r="B37" s="38"/>
      <c r="C37" s="39"/>
      <c r="D37" s="39"/>
      <c r="E37" s="39"/>
      <c r="F37" s="39"/>
      <c r="G37" s="39"/>
      <c r="H37" s="39"/>
      <c r="I37" s="102"/>
      <c r="J37" s="39"/>
      <c r="K37" s="40"/>
    </row>
    <row r="41" spans="2:11" s="6" customFormat="1" ht="7.5" customHeight="1">
      <c r="B41" s="103"/>
      <c r="C41" s="104"/>
      <c r="D41" s="104"/>
      <c r="E41" s="104"/>
      <c r="F41" s="104"/>
      <c r="G41" s="104"/>
      <c r="H41" s="104"/>
      <c r="I41" s="104"/>
      <c r="J41" s="104"/>
      <c r="K41" s="105"/>
    </row>
    <row r="42" spans="2:11" s="6" customFormat="1" ht="37.5" customHeight="1">
      <c r="B42" s="23"/>
      <c r="C42" s="12" t="s">
        <v>645</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570</v>
      </c>
      <c r="D44" s="24"/>
      <c r="E44" s="24"/>
      <c r="F44" s="24"/>
      <c r="G44" s="24"/>
      <c r="H44" s="24"/>
      <c r="J44" s="24"/>
      <c r="K44" s="27"/>
    </row>
    <row r="45" spans="2:11" s="6" customFormat="1" ht="16.5" customHeight="1">
      <c r="B45" s="23"/>
      <c r="C45" s="24"/>
      <c r="D45" s="24"/>
      <c r="E45" s="235" t="str">
        <f>$E$7</f>
        <v>Karlovy Vary, Divadlo Husovka</v>
      </c>
      <c r="F45" s="210"/>
      <c r="G45" s="210"/>
      <c r="H45" s="210"/>
      <c r="J45" s="24"/>
      <c r="K45" s="27"/>
    </row>
    <row r="46" spans="2:11" s="6" customFormat="1" ht="15" customHeight="1">
      <c r="B46" s="23"/>
      <c r="C46" s="19" t="s">
        <v>642</v>
      </c>
      <c r="D46" s="24"/>
      <c r="E46" s="24"/>
      <c r="F46" s="24"/>
      <c r="G46" s="24"/>
      <c r="H46" s="24"/>
      <c r="J46" s="24"/>
      <c r="K46" s="27"/>
    </row>
    <row r="47" spans="2:11" s="6" customFormat="1" ht="19.5" customHeight="1">
      <c r="B47" s="23"/>
      <c r="C47" s="24"/>
      <c r="D47" s="24"/>
      <c r="E47" s="218" t="str">
        <f>$E$9</f>
        <v>VON - Vedlejší a ostatní náklady</v>
      </c>
      <c r="F47" s="210"/>
      <c r="G47" s="210"/>
      <c r="H47" s="210"/>
      <c r="J47" s="24"/>
      <c r="K47" s="27"/>
    </row>
    <row r="48" spans="2:11" s="6" customFormat="1" ht="7.5" customHeight="1">
      <c r="B48" s="23"/>
      <c r="C48" s="24"/>
      <c r="D48" s="24"/>
      <c r="E48" s="24"/>
      <c r="F48" s="24"/>
      <c r="G48" s="24"/>
      <c r="H48" s="24"/>
      <c r="J48" s="24"/>
      <c r="K48" s="27"/>
    </row>
    <row r="49" spans="2:11" s="6" customFormat="1" ht="18.75" customHeight="1">
      <c r="B49" s="23"/>
      <c r="C49" s="19" t="s">
        <v>576</v>
      </c>
      <c r="D49" s="24"/>
      <c r="E49" s="24"/>
      <c r="F49" s="17" t="str">
        <f>$F$12</f>
        <v>Karlovy Vary</v>
      </c>
      <c r="G49" s="24"/>
      <c r="H49" s="24"/>
      <c r="I49" s="88" t="s">
        <v>578</v>
      </c>
      <c r="J49" s="52" t="str">
        <f>IF($J$12="","",$J$12)</f>
        <v>21.10.2014</v>
      </c>
      <c r="K49" s="27"/>
    </row>
    <row r="50" spans="2:11" s="6" customFormat="1" ht="7.5" customHeight="1">
      <c r="B50" s="23"/>
      <c r="C50" s="24"/>
      <c r="D50" s="24"/>
      <c r="E50" s="24"/>
      <c r="F50" s="24"/>
      <c r="G50" s="24"/>
      <c r="H50" s="24"/>
      <c r="J50" s="24"/>
      <c r="K50" s="27"/>
    </row>
    <row r="51" spans="2:11" s="6" customFormat="1" ht="15.75" customHeight="1">
      <c r="B51" s="23"/>
      <c r="C51" s="19" t="s">
        <v>582</v>
      </c>
      <c r="D51" s="24"/>
      <c r="E51" s="24"/>
      <c r="F51" s="17" t="str">
        <f>$E$15</f>
        <v>Město Karlovy Vary</v>
      </c>
      <c r="G51" s="24"/>
      <c r="H51" s="24"/>
      <c r="I51" s="88" t="s">
        <v>588</v>
      </c>
      <c r="J51" s="17" t="str">
        <f>$E$21</f>
        <v>G.PROJEKT - Ing. Roman Gajdoš</v>
      </c>
      <c r="K51" s="27"/>
    </row>
    <row r="52" spans="2:11" s="6" customFormat="1" ht="15" customHeight="1">
      <c r="B52" s="23"/>
      <c r="C52" s="19" t="s">
        <v>586</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6" t="s">
        <v>646</v>
      </c>
      <c r="D54" s="32"/>
      <c r="E54" s="32"/>
      <c r="F54" s="32"/>
      <c r="G54" s="32"/>
      <c r="H54" s="32"/>
      <c r="I54" s="107"/>
      <c r="J54" s="108" t="s">
        <v>647</v>
      </c>
      <c r="K54" s="37"/>
    </row>
    <row r="55" spans="2:11" s="6" customFormat="1" ht="11.25" customHeight="1">
      <c r="B55" s="23"/>
      <c r="C55" s="24"/>
      <c r="D55" s="24"/>
      <c r="E55" s="24"/>
      <c r="F55" s="24"/>
      <c r="G55" s="24"/>
      <c r="H55" s="24"/>
      <c r="J55" s="24"/>
      <c r="K55" s="27"/>
    </row>
    <row r="56" spans="2:47" s="6" customFormat="1" ht="30" customHeight="1">
      <c r="B56" s="23"/>
      <c r="C56" s="66" t="s">
        <v>648</v>
      </c>
      <c r="D56" s="24"/>
      <c r="E56" s="24"/>
      <c r="F56" s="24"/>
      <c r="G56" s="24"/>
      <c r="H56" s="24"/>
      <c r="J56" s="67">
        <f>ROUND($J$79,2)</f>
        <v>0</v>
      </c>
      <c r="K56" s="27"/>
      <c r="AU56" s="6" t="s">
        <v>649</v>
      </c>
    </row>
    <row r="57" spans="2:11" s="73" customFormat="1" ht="25.5" customHeight="1">
      <c r="B57" s="109"/>
      <c r="C57" s="110"/>
      <c r="D57" s="111" t="s">
        <v>363</v>
      </c>
      <c r="E57" s="111"/>
      <c r="F57" s="111"/>
      <c r="G57" s="111"/>
      <c r="H57" s="111"/>
      <c r="I57" s="112"/>
      <c r="J57" s="113">
        <f>ROUND($J$80,2)</f>
        <v>0</v>
      </c>
      <c r="K57" s="114"/>
    </row>
    <row r="58" spans="2:11" s="115" customFormat="1" ht="21" customHeight="1">
      <c r="B58" s="116"/>
      <c r="C58" s="117"/>
      <c r="D58" s="118" t="s">
        <v>364</v>
      </c>
      <c r="E58" s="118"/>
      <c r="F58" s="118"/>
      <c r="G58" s="118"/>
      <c r="H58" s="118"/>
      <c r="I58" s="119"/>
      <c r="J58" s="120">
        <f>ROUND($J$81,2)</f>
        <v>0</v>
      </c>
      <c r="K58" s="121"/>
    </row>
    <row r="59" spans="2:11" s="115" customFormat="1" ht="21" customHeight="1">
      <c r="B59" s="116"/>
      <c r="C59" s="117"/>
      <c r="D59" s="118" t="s">
        <v>365</v>
      </c>
      <c r="E59" s="118"/>
      <c r="F59" s="118"/>
      <c r="G59" s="118"/>
      <c r="H59" s="118"/>
      <c r="I59" s="119"/>
      <c r="J59" s="120">
        <f>ROUND($J$85,2)</f>
        <v>0</v>
      </c>
      <c r="K59" s="121"/>
    </row>
    <row r="60" spans="2:11" s="6" customFormat="1" ht="22.5" customHeight="1">
      <c r="B60" s="23"/>
      <c r="C60" s="24"/>
      <c r="D60" s="24"/>
      <c r="E60" s="24"/>
      <c r="F60" s="24"/>
      <c r="G60" s="24"/>
      <c r="H60" s="24"/>
      <c r="J60" s="24"/>
      <c r="K60" s="27"/>
    </row>
    <row r="61" spans="2:11" s="6" customFormat="1" ht="7.5" customHeight="1">
      <c r="B61" s="38"/>
      <c r="C61" s="39"/>
      <c r="D61" s="39"/>
      <c r="E61" s="39"/>
      <c r="F61" s="39"/>
      <c r="G61" s="39"/>
      <c r="H61" s="39"/>
      <c r="I61" s="102"/>
      <c r="J61" s="39"/>
      <c r="K61" s="40"/>
    </row>
    <row r="65" spans="2:12" s="6" customFormat="1" ht="7.5" customHeight="1">
      <c r="B65" s="41"/>
      <c r="C65" s="42"/>
      <c r="D65" s="42"/>
      <c r="E65" s="42"/>
      <c r="F65" s="42"/>
      <c r="G65" s="42"/>
      <c r="H65" s="42"/>
      <c r="I65" s="104"/>
      <c r="J65" s="42"/>
      <c r="K65" s="42"/>
      <c r="L65" s="43"/>
    </row>
    <row r="66" spans="2:12" s="6" customFormat="1" ht="37.5" customHeight="1">
      <c r="B66" s="23"/>
      <c r="C66" s="12" t="s">
        <v>671</v>
      </c>
      <c r="D66" s="24"/>
      <c r="E66" s="24"/>
      <c r="F66" s="24"/>
      <c r="G66" s="24"/>
      <c r="H66" s="24"/>
      <c r="J66" s="24"/>
      <c r="K66" s="24"/>
      <c r="L66" s="43"/>
    </row>
    <row r="67" spans="2:12" s="6" customFormat="1" ht="7.5" customHeight="1">
      <c r="B67" s="23"/>
      <c r="C67" s="24"/>
      <c r="D67" s="24"/>
      <c r="E67" s="24"/>
      <c r="F67" s="24"/>
      <c r="G67" s="24"/>
      <c r="H67" s="24"/>
      <c r="J67" s="24"/>
      <c r="K67" s="24"/>
      <c r="L67" s="43"/>
    </row>
    <row r="68" spans="2:12" s="6" customFormat="1" ht="15" customHeight="1">
      <c r="B68" s="23"/>
      <c r="C68" s="19" t="s">
        <v>570</v>
      </c>
      <c r="D68" s="24"/>
      <c r="E68" s="24"/>
      <c r="F68" s="24"/>
      <c r="G68" s="24"/>
      <c r="H68" s="24"/>
      <c r="J68" s="24"/>
      <c r="K68" s="24"/>
      <c r="L68" s="43"/>
    </row>
    <row r="69" spans="2:12" s="6" customFormat="1" ht="16.5" customHeight="1">
      <c r="B69" s="23"/>
      <c r="C69" s="24"/>
      <c r="D69" s="24"/>
      <c r="E69" s="235" t="str">
        <f>$E$7</f>
        <v>Karlovy Vary, Divadlo Husovka</v>
      </c>
      <c r="F69" s="210"/>
      <c r="G69" s="210"/>
      <c r="H69" s="210"/>
      <c r="J69" s="24"/>
      <c r="K69" s="24"/>
      <c r="L69" s="43"/>
    </row>
    <row r="70" spans="2:12" s="6" customFormat="1" ht="15" customHeight="1">
      <c r="B70" s="23"/>
      <c r="C70" s="19" t="s">
        <v>642</v>
      </c>
      <c r="D70" s="24"/>
      <c r="E70" s="24"/>
      <c r="F70" s="24"/>
      <c r="G70" s="24"/>
      <c r="H70" s="24"/>
      <c r="J70" s="24"/>
      <c r="K70" s="24"/>
      <c r="L70" s="43"/>
    </row>
    <row r="71" spans="2:12" s="6" customFormat="1" ht="19.5" customHeight="1">
      <c r="B71" s="23"/>
      <c r="C71" s="24"/>
      <c r="D71" s="24"/>
      <c r="E71" s="218" t="str">
        <f>$E$9</f>
        <v>VON - Vedlejší a ostatní náklady</v>
      </c>
      <c r="F71" s="210"/>
      <c r="G71" s="210"/>
      <c r="H71" s="210"/>
      <c r="J71" s="24"/>
      <c r="K71" s="24"/>
      <c r="L71" s="43"/>
    </row>
    <row r="72" spans="2:12" s="6" customFormat="1" ht="7.5" customHeight="1">
      <c r="B72" s="23"/>
      <c r="C72" s="24"/>
      <c r="D72" s="24"/>
      <c r="E72" s="24"/>
      <c r="F72" s="24"/>
      <c r="G72" s="24"/>
      <c r="H72" s="24"/>
      <c r="J72" s="24"/>
      <c r="K72" s="24"/>
      <c r="L72" s="43"/>
    </row>
    <row r="73" spans="2:12" s="6" customFormat="1" ht="18.75" customHeight="1">
      <c r="B73" s="23"/>
      <c r="C73" s="19" t="s">
        <v>576</v>
      </c>
      <c r="D73" s="24"/>
      <c r="E73" s="24"/>
      <c r="F73" s="17" t="str">
        <f>$F$12</f>
        <v>Karlovy Vary</v>
      </c>
      <c r="G73" s="24"/>
      <c r="H73" s="24"/>
      <c r="I73" s="88" t="s">
        <v>578</v>
      </c>
      <c r="J73" s="52" t="str">
        <f>IF($J$12="","",$J$12)</f>
        <v>21.10.2014</v>
      </c>
      <c r="K73" s="24"/>
      <c r="L73" s="43"/>
    </row>
    <row r="74" spans="2:12" s="6" customFormat="1" ht="7.5" customHeight="1">
      <c r="B74" s="23"/>
      <c r="C74" s="24"/>
      <c r="D74" s="24"/>
      <c r="E74" s="24"/>
      <c r="F74" s="24"/>
      <c r="G74" s="24"/>
      <c r="H74" s="24"/>
      <c r="J74" s="24"/>
      <c r="K74" s="24"/>
      <c r="L74" s="43"/>
    </row>
    <row r="75" spans="2:12" s="6" customFormat="1" ht="15.75" customHeight="1">
      <c r="B75" s="23"/>
      <c r="C75" s="19" t="s">
        <v>582</v>
      </c>
      <c r="D75" s="24"/>
      <c r="E75" s="24"/>
      <c r="F75" s="17" t="str">
        <f>$E$15</f>
        <v>Město Karlovy Vary</v>
      </c>
      <c r="G75" s="24"/>
      <c r="H75" s="24"/>
      <c r="I75" s="88" t="s">
        <v>588</v>
      </c>
      <c r="J75" s="17" t="str">
        <f>$E$21</f>
        <v>G.PROJEKT - Ing. Roman Gajdoš</v>
      </c>
      <c r="K75" s="24"/>
      <c r="L75" s="43"/>
    </row>
    <row r="76" spans="2:12" s="6" customFormat="1" ht="15" customHeight="1">
      <c r="B76" s="23"/>
      <c r="C76" s="19" t="s">
        <v>586</v>
      </c>
      <c r="D76" s="24"/>
      <c r="E76" s="24"/>
      <c r="F76" s="17">
        <f>IF($E$18="","",$E$18)</f>
      </c>
      <c r="G76" s="24"/>
      <c r="H76" s="24"/>
      <c r="J76" s="24"/>
      <c r="K76" s="24"/>
      <c r="L76" s="43"/>
    </row>
    <row r="77" spans="2:12" s="6" customFormat="1" ht="11.25" customHeight="1">
      <c r="B77" s="23"/>
      <c r="C77" s="24"/>
      <c r="D77" s="24"/>
      <c r="E77" s="24"/>
      <c r="F77" s="24"/>
      <c r="G77" s="24"/>
      <c r="H77" s="24"/>
      <c r="J77" s="24"/>
      <c r="K77" s="24"/>
      <c r="L77" s="43"/>
    </row>
    <row r="78" spans="2:20" s="122" customFormat="1" ht="30" customHeight="1">
      <c r="B78" s="123"/>
      <c r="C78" s="124" t="s">
        <v>672</v>
      </c>
      <c r="D78" s="125" t="s">
        <v>610</v>
      </c>
      <c r="E78" s="125" t="s">
        <v>606</v>
      </c>
      <c r="F78" s="125" t="s">
        <v>673</v>
      </c>
      <c r="G78" s="125" t="s">
        <v>674</v>
      </c>
      <c r="H78" s="125" t="s">
        <v>675</v>
      </c>
      <c r="I78" s="126" t="s">
        <v>676</v>
      </c>
      <c r="J78" s="125" t="s">
        <v>677</v>
      </c>
      <c r="K78" s="127" t="s">
        <v>678</v>
      </c>
      <c r="L78" s="128"/>
      <c r="M78" s="59" t="s">
        <v>679</v>
      </c>
      <c r="N78" s="60" t="s">
        <v>595</v>
      </c>
      <c r="O78" s="60" t="s">
        <v>680</v>
      </c>
      <c r="P78" s="60" t="s">
        <v>681</v>
      </c>
      <c r="Q78" s="60" t="s">
        <v>682</v>
      </c>
      <c r="R78" s="60" t="s">
        <v>683</v>
      </c>
      <c r="S78" s="60" t="s">
        <v>684</v>
      </c>
      <c r="T78" s="61" t="s">
        <v>685</v>
      </c>
    </row>
    <row r="79" spans="2:63" s="6" customFormat="1" ht="30" customHeight="1">
      <c r="B79" s="23"/>
      <c r="C79" s="66" t="s">
        <v>648</v>
      </c>
      <c r="D79" s="24"/>
      <c r="E79" s="24"/>
      <c r="F79" s="24"/>
      <c r="G79" s="24"/>
      <c r="H79" s="24"/>
      <c r="J79" s="129">
        <f>$BK$79</f>
        <v>0</v>
      </c>
      <c r="K79" s="24"/>
      <c r="L79" s="43"/>
      <c r="M79" s="63"/>
      <c r="N79" s="64"/>
      <c r="O79" s="64"/>
      <c r="P79" s="130">
        <f>$P$80</f>
        <v>0</v>
      </c>
      <c r="Q79" s="64"/>
      <c r="R79" s="130">
        <f>$R$80</f>
        <v>0</v>
      </c>
      <c r="S79" s="64"/>
      <c r="T79" s="131">
        <f>$T$80</f>
        <v>0</v>
      </c>
      <c r="AT79" s="6" t="s">
        <v>624</v>
      </c>
      <c r="AU79" s="6" t="s">
        <v>649</v>
      </c>
      <c r="BK79" s="132">
        <f>$BK$80</f>
        <v>0</v>
      </c>
    </row>
    <row r="80" spans="2:63" s="133" customFormat="1" ht="37.5" customHeight="1">
      <c r="B80" s="134"/>
      <c r="C80" s="135"/>
      <c r="D80" s="136" t="s">
        <v>624</v>
      </c>
      <c r="E80" s="137" t="s">
        <v>366</v>
      </c>
      <c r="F80" s="137" t="s">
        <v>367</v>
      </c>
      <c r="G80" s="135"/>
      <c r="H80" s="135"/>
      <c r="J80" s="138">
        <f>$BK$80</f>
        <v>0</v>
      </c>
      <c r="K80" s="135"/>
      <c r="L80" s="139"/>
      <c r="M80" s="140"/>
      <c r="N80" s="135"/>
      <c r="O80" s="135"/>
      <c r="P80" s="141">
        <f>$P$81+$P$85</f>
        <v>0</v>
      </c>
      <c r="Q80" s="135"/>
      <c r="R80" s="141">
        <f>$R$81+$R$85</f>
        <v>0</v>
      </c>
      <c r="S80" s="135"/>
      <c r="T80" s="142">
        <f>$T$81+$T$85</f>
        <v>0</v>
      </c>
      <c r="AR80" s="143" t="s">
        <v>723</v>
      </c>
      <c r="AT80" s="143" t="s">
        <v>624</v>
      </c>
      <c r="AU80" s="143" t="s">
        <v>625</v>
      </c>
      <c r="AY80" s="143" t="s">
        <v>688</v>
      </c>
      <c r="BK80" s="144">
        <f>$BK$81+$BK$85</f>
        <v>0</v>
      </c>
    </row>
    <row r="81" spans="2:63" s="133" customFormat="1" ht="21" customHeight="1">
      <c r="B81" s="134"/>
      <c r="C81" s="135"/>
      <c r="D81" s="136" t="s">
        <v>624</v>
      </c>
      <c r="E81" s="145" t="s">
        <v>368</v>
      </c>
      <c r="F81" s="145" t="s">
        <v>369</v>
      </c>
      <c r="G81" s="135"/>
      <c r="H81" s="135"/>
      <c r="J81" s="146">
        <f>$BK$81</f>
        <v>0</v>
      </c>
      <c r="K81" s="135"/>
      <c r="L81" s="139"/>
      <c r="M81" s="140"/>
      <c r="N81" s="135"/>
      <c r="O81" s="135"/>
      <c r="P81" s="141">
        <f>SUM($P$82:$P$84)</f>
        <v>0</v>
      </c>
      <c r="Q81" s="135"/>
      <c r="R81" s="141">
        <f>SUM($R$82:$R$84)</f>
        <v>0</v>
      </c>
      <c r="S81" s="135"/>
      <c r="T81" s="142">
        <f>SUM($T$82:$T$84)</f>
        <v>0</v>
      </c>
      <c r="AR81" s="143" t="s">
        <v>723</v>
      </c>
      <c r="AT81" s="143" t="s">
        <v>624</v>
      </c>
      <c r="AU81" s="143" t="s">
        <v>575</v>
      </c>
      <c r="AY81" s="143" t="s">
        <v>688</v>
      </c>
      <c r="BK81" s="144">
        <f>SUM($BK$82:$BK$84)</f>
        <v>0</v>
      </c>
    </row>
    <row r="82" spans="2:65" s="6" customFormat="1" ht="15.75" customHeight="1">
      <c r="B82" s="23"/>
      <c r="C82" s="147" t="s">
        <v>575</v>
      </c>
      <c r="D82" s="147" t="s">
        <v>690</v>
      </c>
      <c r="E82" s="148" t="s">
        <v>370</v>
      </c>
      <c r="F82" s="149" t="s">
        <v>371</v>
      </c>
      <c r="G82" s="150" t="s">
        <v>372</v>
      </c>
      <c r="H82" s="151">
        <v>1</v>
      </c>
      <c r="I82" s="152"/>
      <c r="J82" s="153">
        <f>ROUND($I$82*$H$82,2)</f>
        <v>0</v>
      </c>
      <c r="K82" s="149" t="s">
        <v>704</v>
      </c>
      <c r="L82" s="43"/>
      <c r="M82" s="154"/>
      <c r="N82" s="155" t="s">
        <v>596</v>
      </c>
      <c r="O82" s="24"/>
      <c r="P82" s="24"/>
      <c r="Q82" s="156">
        <v>0</v>
      </c>
      <c r="R82" s="156">
        <f>$Q$82*$H$82</f>
        <v>0</v>
      </c>
      <c r="S82" s="156">
        <v>0</v>
      </c>
      <c r="T82" s="157">
        <f>$S$82*$H$82</f>
        <v>0</v>
      </c>
      <c r="AR82" s="89" t="s">
        <v>1186</v>
      </c>
      <c r="AT82" s="89" t="s">
        <v>690</v>
      </c>
      <c r="AU82" s="89" t="s">
        <v>633</v>
      </c>
      <c r="AY82" s="6" t="s">
        <v>688</v>
      </c>
      <c r="BE82" s="158">
        <f>IF($N$82="základní",$J$82,0)</f>
        <v>0</v>
      </c>
      <c r="BF82" s="158">
        <f>IF($N$82="snížená",$J$82,0)</f>
        <v>0</v>
      </c>
      <c r="BG82" s="158">
        <f>IF($N$82="zákl. přenesená",$J$82,0)</f>
        <v>0</v>
      </c>
      <c r="BH82" s="158">
        <f>IF($N$82="sníž. přenesená",$J$82,0)</f>
        <v>0</v>
      </c>
      <c r="BI82" s="158">
        <f>IF($N$82="nulová",$J$82,0)</f>
        <v>0</v>
      </c>
      <c r="BJ82" s="89" t="s">
        <v>575</v>
      </c>
      <c r="BK82" s="158">
        <f>ROUND($I$82*$H$82,2)</f>
        <v>0</v>
      </c>
      <c r="BL82" s="89" t="s">
        <v>1186</v>
      </c>
      <c r="BM82" s="89" t="s">
        <v>373</v>
      </c>
    </row>
    <row r="83" spans="2:47" s="6" customFormat="1" ht="27" customHeight="1">
      <c r="B83" s="23"/>
      <c r="C83" s="24"/>
      <c r="D83" s="159" t="s">
        <v>697</v>
      </c>
      <c r="E83" s="24"/>
      <c r="F83" s="160" t="s">
        <v>374</v>
      </c>
      <c r="G83" s="24"/>
      <c r="H83" s="24"/>
      <c r="J83" s="24"/>
      <c r="K83" s="24"/>
      <c r="L83" s="43"/>
      <c r="M83" s="56"/>
      <c r="N83" s="24"/>
      <c r="O83" s="24"/>
      <c r="P83" s="24"/>
      <c r="Q83" s="24"/>
      <c r="R83" s="24"/>
      <c r="S83" s="24"/>
      <c r="T83" s="57"/>
      <c r="AT83" s="6" t="s">
        <v>697</v>
      </c>
      <c r="AU83" s="6" t="s">
        <v>633</v>
      </c>
    </row>
    <row r="84" spans="2:47" s="6" customFormat="1" ht="30.75" customHeight="1">
      <c r="B84" s="23"/>
      <c r="C84" s="24"/>
      <c r="D84" s="163" t="s">
        <v>1231</v>
      </c>
      <c r="E84" s="24"/>
      <c r="F84" s="191" t="s">
        <v>375</v>
      </c>
      <c r="G84" s="24"/>
      <c r="H84" s="24"/>
      <c r="J84" s="24"/>
      <c r="K84" s="24"/>
      <c r="L84" s="43"/>
      <c r="M84" s="56"/>
      <c r="N84" s="24"/>
      <c r="O84" s="24"/>
      <c r="P84" s="24"/>
      <c r="Q84" s="24"/>
      <c r="R84" s="24"/>
      <c r="S84" s="24"/>
      <c r="T84" s="57"/>
      <c r="AT84" s="6" t="s">
        <v>1231</v>
      </c>
      <c r="AU84" s="6" t="s">
        <v>633</v>
      </c>
    </row>
    <row r="85" spans="2:63" s="133" customFormat="1" ht="30.75" customHeight="1">
      <c r="B85" s="134"/>
      <c r="C85" s="135"/>
      <c r="D85" s="136" t="s">
        <v>624</v>
      </c>
      <c r="E85" s="145" t="s">
        <v>376</v>
      </c>
      <c r="F85" s="145" t="s">
        <v>377</v>
      </c>
      <c r="G85" s="135"/>
      <c r="H85" s="135"/>
      <c r="J85" s="146">
        <f>$BK$85</f>
        <v>0</v>
      </c>
      <c r="K85" s="135"/>
      <c r="L85" s="139"/>
      <c r="M85" s="140"/>
      <c r="N85" s="135"/>
      <c r="O85" s="135"/>
      <c r="P85" s="141">
        <f>SUM($P$86:$P$90)</f>
        <v>0</v>
      </c>
      <c r="Q85" s="135"/>
      <c r="R85" s="141">
        <f>SUM($R$86:$R$90)</f>
        <v>0</v>
      </c>
      <c r="S85" s="135"/>
      <c r="T85" s="142">
        <f>SUM($T$86:$T$90)</f>
        <v>0</v>
      </c>
      <c r="AR85" s="143" t="s">
        <v>723</v>
      </c>
      <c r="AT85" s="143" t="s">
        <v>624</v>
      </c>
      <c r="AU85" s="143" t="s">
        <v>575</v>
      </c>
      <c r="AY85" s="143" t="s">
        <v>688</v>
      </c>
      <c r="BK85" s="144">
        <f>SUM($BK$86:$BK$90)</f>
        <v>0</v>
      </c>
    </row>
    <row r="86" spans="2:65" s="6" customFormat="1" ht="15.75" customHeight="1">
      <c r="B86" s="23"/>
      <c r="C86" s="147" t="s">
        <v>633</v>
      </c>
      <c r="D86" s="147" t="s">
        <v>690</v>
      </c>
      <c r="E86" s="148" t="s">
        <v>378</v>
      </c>
      <c r="F86" s="149" t="s">
        <v>379</v>
      </c>
      <c r="G86" s="150" t="s">
        <v>372</v>
      </c>
      <c r="H86" s="151">
        <v>1</v>
      </c>
      <c r="I86" s="152"/>
      <c r="J86" s="153">
        <f>ROUND($I$86*$H$86,2)</f>
        <v>0</v>
      </c>
      <c r="K86" s="149" t="s">
        <v>704</v>
      </c>
      <c r="L86" s="43"/>
      <c r="M86" s="154"/>
      <c r="N86" s="155" t="s">
        <v>596</v>
      </c>
      <c r="O86" s="24"/>
      <c r="P86" s="24"/>
      <c r="Q86" s="156">
        <v>0</v>
      </c>
      <c r="R86" s="156">
        <f>$Q$86*$H$86</f>
        <v>0</v>
      </c>
      <c r="S86" s="156">
        <v>0</v>
      </c>
      <c r="T86" s="157">
        <f>$S$86*$H$86</f>
        <v>0</v>
      </c>
      <c r="AR86" s="89" t="s">
        <v>1186</v>
      </c>
      <c r="AT86" s="89" t="s">
        <v>690</v>
      </c>
      <c r="AU86" s="89" t="s">
        <v>633</v>
      </c>
      <c r="AY86" s="6" t="s">
        <v>688</v>
      </c>
      <c r="BE86" s="158">
        <f>IF($N$86="základní",$J$86,0)</f>
        <v>0</v>
      </c>
      <c r="BF86" s="158">
        <f>IF($N$86="snížená",$J$86,0)</f>
        <v>0</v>
      </c>
      <c r="BG86" s="158">
        <f>IF($N$86="zákl. přenesená",$J$86,0)</f>
        <v>0</v>
      </c>
      <c r="BH86" s="158">
        <f>IF($N$86="sníž. přenesená",$J$86,0)</f>
        <v>0</v>
      </c>
      <c r="BI86" s="158">
        <f>IF($N$86="nulová",$J$86,0)</f>
        <v>0</v>
      </c>
      <c r="BJ86" s="89" t="s">
        <v>575</v>
      </c>
      <c r="BK86" s="158">
        <f>ROUND($I$86*$H$86,2)</f>
        <v>0</v>
      </c>
      <c r="BL86" s="89" t="s">
        <v>1186</v>
      </c>
      <c r="BM86" s="89" t="s">
        <v>380</v>
      </c>
    </row>
    <row r="87" spans="2:47" s="6" customFormat="1" ht="16.5" customHeight="1">
      <c r="B87" s="23"/>
      <c r="C87" s="24"/>
      <c r="D87" s="159" t="s">
        <v>697</v>
      </c>
      <c r="E87" s="24"/>
      <c r="F87" s="160" t="s">
        <v>381</v>
      </c>
      <c r="G87" s="24"/>
      <c r="H87" s="24"/>
      <c r="J87" s="24"/>
      <c r="K87" s="24"/>
      <c r="L87" s="43"/>
      <c r="M87" s="56"/>
      <c r="N87" s="24"/>
      <c r="O87" s="24"/>
      <c r="P87" s="24"/>
      <c r="Q87" s="24"/>
      <c r="R87" s="24"/>
      <c r="S87" s="24"/>
      <c r="T87" s="57"/>
      <c r="AT87" s="6" t="s">
        <v>697</v>
      </c>
      <c r="AU87" s="6" t="s">
        <v>633</v>
      </c>
    </row>
    <row r="88" spans="2:65" s="6" customFormat="1" ht="15.75" customHeight="1">
      <c r="B88" s="23"/>
      <c r="C88" s="147" t="s">
        <v>707</v>
      </c>
      <c r="D88" s="147" t="s">
        <v>690</v>
      </c>
      <c r="E88" s="148" t="s">
        <v>382</v>
      </c>
      <c r="F88" s="149" t="s">
        <v>383</v>
      </c>
      <c r="G88" s="150" t="s">
        <v>372</v>
      </c>
      <c r="H88" s="151">
        <v>1</v>
      </c>
      <c r="I88" s="152"/>
      <c r="J88" s="153">
        <f>ROUND($I$88*$H$88,2)</f>
        <v>0</v>
      </c>
      <c r="K88" s="149" t="s">
        <v>704</v>
      </c>
      <c r="L88" s="43"/>
      <c r="M88" s="154"/>
      <c r="N88" s="155" t="s">
        <v>596</v>
      </c>
      <c r="O88" s="24"/>
      <c r="P88" s="24"/>
      <c r="Q88" s="156">
        <v>0</v>
      </c>
      <c r="R88" s="156">
        <f>$Q$88*$H$88</f>
        <v>0</v>
      </c>
      <c r="S88" s="156">
        <v>0</v>
      </c>
      <c r="T88" s="157">
        <f>$S$88*$H$88</f>
        <v>0</v>
      </c>
      <c r="AR88" s="89" t="s">
        <v>1186</v>
      </c>
      <c r="AT88" s="89" t="s">
        <v>690</v>
      </c>
      <c r="AU88" s="89" t="s">
        <v>633</v>
      </c>
      <c r="AY88" s="6" t="s">
        <v>688</v>
      </c>
      <c r="BE88" s="158">
        <f>IF($N$88="základní",$J$88,0)</f>
        <v>0</v>
      </c>
      <c r="BF88" s="158">
        <f>IF($N$88="snížená",$J$88,0)</f>
        <v>0</v>
      </c>
      <c r="BG88" s="158">
        <f>IF($N$88="zákl. přenesená",$J$88,0)</f>
        <v>0</v>
      </c>
      <c r="BH88" s="158">
        <f>IF($N$88="sníž. přenesená",$J$88,0)</f>
        <v>0</v>
      </c>
      <c r="BI88" s="158">
        <f>IF($N$88="nulová",$J$88,0)</f>
        <v>0</v>
      </c>
      <c r="BJ88" s="89" t="s">
        <v>575</v>
      </c>
      <c r="BK88" s="158">
        <f>ROUND($I$88*$H$88,2)</f>
        <v>0</v>
      </c>
      <c r="BL88" s="89" t="s">
        <v>1186</v>
      </c>
      <c r="BM88" s="89" t="s">
        <v>384</v>
      </c>
    </row>
    <row r="89" spans="2:47" s="6" customFormat="1" ht="16.5" customHeight="1">
      <c r="B89" s="23"/>
      <c r="C89" s="24"/>
      <c r="D89" s="159" t="s">
        <v>697</v>
      </c>
      <c r="E89" s="24"/>
      <c r="F89" s="160" t="s">
        <v>385</v>
      </c>
      <c r="G89" s="24"/>
      <c r="H89" s="24"/>
      <c r="J89" s="24"/>
      <c r="K89" s="24"/>
      <c r="L89" s="43"/>
      <c r="M89" s="56"/>
      <c r="N89" s="24"/>
      <c r="O89" s="24"/>
      <c r="P89" s="24"/>
      <c r="Q89" s="24"/>
      <c r="R89" s="24"/>
      <c r="S89" s="24"/>
      <c r="T89" s="57"/>
      <c r="AT89" s="6" t="s">
        <v>697</v>
      </c>
      <c r="AU89" s="6" t="s">
        <v>633</v>
      </c>
    </row>
    <row r="90" spans="2:47" s="6" customFormat="1" ht="30.75" customHeight="1">
      <c r="B90" s="23"/>
      <c r="C90" s="24"/>
      <c r="D90" s="163" t="s">
        <v>1231</v>
      </c>
      <c r="E90" s="24"/>
      <c r="F90" s="191" t="s">
        <v>386</v>
      </c>
      <c r="G90" s="24"/>
      <c r="H90" s="24"/>
      <c r="J90" s="24"/>
      <c r="K90" s="24"/>
      <c r="L90" s="43"/>
      <c r="M90" s="192"/>
      <c r="N90" s="193"/>
      <c r="O90" s="193"/>
      <c r="P90" s="193"/>
      <c r="Q90" s="193"/>
      <c r="R90" s="193"/>
      <c r="S90" s="193"/>
      <c r="T90" s="194"/>
      <c r="AT90" s="6" t="s">
        <v>1231</v>
      </c>
      <c r="AU90" s="6" t="s">
        <v>633</v>
      </c>
    </row>
    <row r="91" spans="2:12" s="6" customFormat="1" ht="7.5" customHeight="1">
      <c r="B91" s="38"/>
      <c r="C91" s="39"/>
      <c r="D91" s="39"/>
      <c r="E91" s="39"/>
      <c r="F91" s="39"/>
      <c r="G91" s="39"/>
      <c r="H91" s="39"/>
      <c r="I91" s="102"/>
      <c r="J91" s="39"/>
      <c r="K91" s="39"/>
      <c r="L91" s="43"/>
    </row>
    <row r="684" s="2" customFormat="1" ht="14.25" customHeight="1"/>
  </sheetData>
  <sheetProtection password="CC35" sheet="1" objects="1" scenarios="1" formatColumns="0" formatRows="0" sort="0" autoFilter="0"/>
  <autoFilter ref="C78:K78"/>
  <mergeCells count="9">
    <mergeCell ref="L2:V2"/>
    <mergeCell ref="E47:H47"/>
    <mergeCell ref="E69:H69"/>
    <mergeCell ref="E71:H71"/>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1"/>
  <headerFooter alignWithMargins="0">
    <oddFooter>&amp;CStrana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2" sqref="A2"/>
    </sheetView>
  </sheetViews>
  <sheetFormatPr defaultColWidth="9.33203125" defaultRowHeight="13.5"/>
  <cols>
    <col min="1" max="1" width="8.33203125" style="247" customWidth="1"/>
    <col min="2" max="2" width="1.66796875" style="247" customWidth="1"/>
    <col min="3" max="4" width="5" style="247" customWidth="1"/>
    <col min="5" max="5" width="11.66015625" style="247" customWidth="1"/>
    <col min="6" max="6" width="9.16015625" style="247" customWidth="1"/>
    <col min="7" max="7" width="5" style="247" customWidth="1"/>
    <col min="8" max="8" width="77.83203125" style="247" customWidth="1"/>
    <col min="9" max="10" width="20" style="247" customWidth="1"/>
    <col min="11" max="11" width="1.66796875" style="247" customWidth="1"/>
    <col min="12" max="16384" width="9.33203125" style="247" customWidth="1"/>
  </cols>
  <sheetData>
    <row r="1" ht="37.5" customHeight="1"/>
    <row r="2" spans="2:11" ht="7.5" customHeight="1">
      <c r="B2" s="248"/>
      <c r="C2" s="249"/>
      <c r="D2" s="249"/>
      <c r="E2" s="249"/>
      <c r="F2" s="249"/>
      <c r="G2" s="249"/>
      <c r="H2" s="249"/>
      <c r="I2" s="249"/>
      <c r="J2" s="249"/>
      <c r="K2" s="250"/>
    </row>
    <row r="3" spans="2:11" s="254" customFormat="1" ht="45" customHeight="1">
      <c r="B3" s="251"/>
      <c r="C3" s="252" t="s">
        <v>394</v>
      </c>
      <c r="D3" s="252"/>
      <c r="E3" s="252"/>
      <c r="F3" s="252"/>
      <c r="G3" s="252"/>
      <c r="H3" s="252"/>
      <c r="I3" s="252"/>
      <c r="J3" s="252"/>
      <c r="K3" s="253"/>
    </row>
    <row r="4" spans="2:11" ht="25.5" customHeight="1">
      <c r="B4" s="255"/>
      <c r="C4" s="256" t="s">
        <v>395</v>
      </c>
      <c r="D4" s="256"/>
      <c r="E4" s="256"/>
      <c r="F4" s="256"/>
      <c r="G4" s="256"/>
      <c r="H4" s="256"/>
      <c r="I4" s="256"/>
      <c r="J4" s="256"/>
      <c r="K4" s="257"/>
    </row>
    <row r="5" spans="2:11" ht="5.25" customHeight="1">
      <c r="B5" s="255"/>
      <c r="C5" s="258"/>
      <c r="D5" s="258"/>
      <c r="E5" s="258"/>
      <c r="F5" s="258"/>
      <c r="G5" s="258"/>
      <c r="H5" s="258"/>
      <c r="I5" s="258"/>
      <c r="J5" s="258"/>
      <c r="K5" s="257"/>
    </row>
    <row r="6" spans="2:11" ht="15" customHeight="1">
      <c r="B6" s="255"/>
      <c r="C6" s="259" t="s">
        <v>396</v>
      </c>
      <c r="D6" s="259"/>
      <c r="E6" s="259"/>
      <c r="F6" s="259"/>
      <c r="G6" s="259"/>
      <c r="H6" s="259"/>
      <c r="I6" s="259"/>
      <c r="J6" s="259"/>
      <c r="K6" s="257"/>
    </row>
    <row r="7" spans="2:11" ht="15" customHeight="1">
      <c r="B7" s="260"/>
      <c r="C7" s="259" t="s">
        <v>397</v>
      </c>
      <c r="D7" s="259"/>
      <c r="E7" s="259"/>
      <c r="F7" s="259"/>
      <c r="G7" s="259"/>
      <c r="H7" s="259"/>
      <c r="I7" s="259"/>
      <c r="J7" s="259"/>
      <c r="K7" s="257"/>
    </row>
    <row r="8" spans="2:11" ht="12.75" customHeight="1">
      <c r="B8" s="260"/>
      <c r="C8" s="261"/>
      <c r="D8" s="261"/>
      <c r="E8" s="261"/>
      <c r="F8" s="261"/>
      <c r="G8" s="261"/>
      <c r="H8" s="261"/>
      <c r="I8" s="261"/>
      <c r="J8" s="261"/>
      <c r="K8" s="257"/>
    </row>
    <row r="9" spans="2:11" ht="15" customHeight="1">
      <c r="B9" s="260"/>
      <c r="C9" s="259" t="s">
        <v>548</v>
      </c>
      <c r="D9" s="259"/>
      <c r="E9" s="259"/>
      <c r="F9" s="259"/>
      <c r="G9" s="259"/>
      <c r="H9" s="259"/>
      <c r="I9" s="259"/>
      <c r="J9" s="259"/>
      <c r="K9" s="257"/>
    </row>
    <row r="10" spans="2:11" ht="15" customHeight="1">
      <c r="B10" s="260"/>
      <c r="C10" s="261"/>
      <c r="D10" s="259" t="s">
        <v>549</v>
      </c>
      <c r="E10" s="259"/>
      <c r="F10" s="259"/>
      <c r="G10" s="259"/>
      <c r="H10" s="259"/>
      <c r="I10" s="259"/>
      <c r="J10" s="259"/>
      <c r="K10" s="257"/>
    </row>
    <row r="11" spans="2:11" ht="15" customHeight="1">
      <c r="B11" s="260"/>
      <c r="C11" s="262"/>
      <c r="D11" s="259" t="s">
        <v>398</v>
      </c>
      <c r="E11" s="259"/>
      <c r="F11" s="259"/>
      <c r="G11" s="259"/>
      <c r="H11" s="259"/>
      <c r="I11" s="259"/>
      <c r="J11" s="259"/>
      <c r="K11" s="257"/>
    </row>
    <row r="12" spans="2:11" ht="12.75" customHeight="1">
      <c r="B12" s="260"/>
      <c r="C12" s="262"/>
      <c r="D12" s="262"/>
      <c r="E12" s="262"/>
      <c r="F12" s="262"/>
      <c r="G12" s="262"/>
      <c r="H12" s="262"/>
      <c r="I12" s="262"/>
      <c r="J12" s="262"/>
      <c r="K12" s="257"/>
    </row>
    <row r="13" spans="2:11" ht="15" customHeight="1">
      <c r="B13" s="260"/>
      <c r="C13" s="262"/>
      <c r="D13" s="259" t="s">
        <v>550</v>
      </c>
      <c r="E13" s="259"/>
      <c r="F13" s="259"/>
      <c r="G13" s="259"/>
      <c r="H13" s="259"/>
      <c r="I13" s="259"/>
      <c r="J13" s="259"/>
      <c r="K13" s="257"/>
    </row>
    <row r="14" spans="2:11" ht="15" customHeight="1">
      <c r="B14" s="260"/>
      <c r="C14" s="262"/>
      <c r="D14" s="259" t="s">
        <v>399</v>
      </c>
      <c r="E14" s="259"/>
      <c r="F14" s="259"/>
      <c r="G14" s="259"/>
      <c r="H14" s="259"/>
      <c r="I14" s="259"/>
      <c r="J14" s="259"/>
      <c r="K14" s="257"/>
    </row>
    <row r="15" spans="2:11" ht="15" customHeight="1">
      <c r="B15" s="260"/>
      <c r="C15" s="262"/>
      <c r="D15" s="259" t="s">
        <v>400</v>
      </c>
      <c r="E15" s="259"/>
      <c r="F15" s="259"/>
      <c r="G15" s="259"/>
      <c r="H15" s="259"/>
      <c r="I15" s="259"/>
      <c r="J15" s="259"/>
      <c r="K15" s="257"/>
    </row>
    <row r="16" spans="2:11" ht="15" customHeight="1">
      <c r="B16" s="260"/>
      <c r="C16" s="262"/>
      <c r="D16" s="262"/>
      <c r="E16" s="263" t="s">
        <v>631</v>
      </c>
      <c r="F16" s="259" t="s">
        <v>401</v>
      </c>
      <c r="G16" s="259"/>
      <c r="H16" s="259"/>
      <c r="I16" s="259"/>
      <c r="J16" s="259"/>
      <c r="K16" s="257"/>
    </row>
    <row r="17" spans="2:11" ht="15" customHeight="1">
      <c r="B17" s="260"/>
      <c r="C17" s="262"/>
      <c r="D17" s="262"/>
      <c r="E17" s="263" t="s">
        <v>402</v>
      </c>
      <c r="F17" s="259" t="s">
        <v>403</v>
      </c>
      <c r="G17" s="259"/>
      <c r="H17" s="259"/>
      <c r="I17" s="259"/>
      <c r="J17" s="259"/>
      <c r="K17" s="257"/>
    </row>
    <row r="18" spans="2:11" ht="15" customHeight="1">
      <c r="B18" s="260"/>
      <c r="C18" s="262"/>
      <c r="D18" s="262"/>
      <c r="E18" s="263" t="s">
        <v>404</v>
      </c>
      <c r="F18" s="259" t="s">
        <v>405</v>
      </c>
      <c r="G18" s="259"/>
      <c r="H18" s="259"/>
      <c r="I18" s="259"/>
      <c r="J18" s="259"/>
      <c r="K18" s="257"/>
    </row>
    <row r="19" spans="2:11" ht="15" customHeight="1">
      <c r="B19" s="260"/>
      <c r="C19" s="262"/>
      <c r="D19" s="262"/>
      <c r="E19" s="263" t="s">
        <v>637</v>
      </c>
      <c r="F19" s="259" t="s">
        <v>638</v>
      </c>
      <c r="G19" s="259"/>
      <c r="H19" s="259"/>
      <c r="I19" s="259"/>
      <c r="J19" s="259"/>
      <c r="K19" s="257"/>
    </row>
    <row r="20" spans="2:11" ht="15" customHeight="1">
      <c r="B20" s="260"/>
      <c r="C20" s="262"/>
      <c r="D20" s="262"/>
      <c r="E20" s="263" t="s">
        <v>352</v>
      </c>
      <c r="F20" s="259" t="s">
        <v>353</v>
      </c>
      <c r="G20" s="259"/>
      <c r="H20" s="259"/>
      <c r="I20" s="259"/>
      <c r="J20" s="259"/>
      <c r="K20" s="257"/>
    </row>
    <row r="21" spans="2:11" ht="15" customHeight="1">
      <c r="B21" s="260"/>
      <c r="C21" s="262"/>
      <c r="D21" s="262"/>
      <c r="E21" s="263" t="s">
        <v>406</v>
      </c>
      <c r="F21" s="259" t="s">
        <v>407</v>
      </c>
      <c r="G21" s="259"/>
      <c r="H21" s="259"/>
      <c r="I21" s="259"/>
      <c r="J21" s="259"/>
      <c r="K21" s="257"/>
    </row>
    <row r="22" spans="2:11" ht="12.75" customHeight="1">
      <c r="B22" s="260"/>
      <c r="C22" s="262"/>
      <c r="D22" s="262"/>
      <c r="E22" s="262"/>
      <c r="F22" s="262"/>
      <c r="G22" s="262"/>
      <c r="H22" s="262"/>
      <c r="I22" s="262"/>
      <c r="J22" s="262"/>
      <c r="K22" s="257"/>
    </row>
    <row r="23" spans="2:11" ht="15" customHeight="1">
      <c r="B23" s="260"/>
      <c r="C23" s="259" t="s">
        <v>551</v>
      </c>
      <c r="D23" s="259"/>
      <c r="E23" s="259"/>
      <c r="F23" s="259"/>
      <c r="G23" s="259"/>
      <c r="H23" s="259"/>
      <c r="I23" s="259"/>
      <c r="J23" s="259"/>
      <c r="K23" s="257"/>
    </row>
    <row r="24" spans="2:11" ht="15" customHeight="1">
      <c r="B24" s="260"/>
      <c r="C24" s="259" t="s">
        <v>408</v>
      </c>
      <c r="D24" s="259"/>
      <c r="E24" s="259"/>
      <c r="F24" s="259"/>
      <c r="G24" s="259"/>
      <c r="H24" s="259"/>
      <c r="I24" s="259"/>
      <c r="J24" s="259"/>
      <c r="K24" s="257"/>
    </row>
    <row r="25" spans="2:11" ht="15" customHeight="1">
      <c r="B25" s="260"/>
      <c r="C25" s="261"/>
      <c r="D25" s="259" t="s">
        <v>552</v>
      </c>
      <c r="E25" s="259"/>
      <c r="F25" s="259"/>
      <c r="G25" s="259"/>
      <c r="H25" s="259"/>
      <c r="I25" s="259"/>
      <c r="J25" s="259"/>
      <c r="K25" s="257"/>
    </row>
    <row r="26" spans="2:11" ht="15" customHeight="1">
      <c r="B26" s="260"/>
      <c r="C26" s="262"/>
      <c r="D26" s="259" t="s">
        <v>409</v>
      </c>
      <c r="E26" s="259"/>
      <c r="F26" s="259"/>
      <c r="G26" s="259"/>
      <c r="H26" s="259"/>
      <c r="I26" s="259"/>
      <c r="J26" s="259"/>
      <c r="K26" s="257"/>
    </row>
    <row r="27" spans="2:11" ht="12.75" customHeight="1">
      <c r="B27" s="260"/>
      <c r="C27" s="262"/>
      <c r="D27" s="262"/>
      <c r="E27" s="262"/>
      <c r="F27" s="262"/>
      <c r="G27" s="262"/>
      <c r="H27" s="262"/>
      <c r="I27" s="262"/>
      <c r="J27" s="262"/>
      <c r="K27" s="257"/>
    </row>
    <row r="28" spans="2:11" ht="15" customHeight="1">
      <c r="B28" s="260"/>
      <c r="C28" s="262"/>
      <c r="D28" s="259" t="s">
        <v>553</v>
      </c>
      <c r="E28" s="259"/>
      <c r="F28" s="259"/>
      <c r="G28" s="259"/>
      <c r="H28" s="259"/>
      <c r="I28" s="259"/>
      <c r="J28" s="259"/>
      <c r="K28" s="257"/>
    </row>
    <row r="29" spans="2:11" ht="15" customHeight="1">
      <c r="B29" s="260"/>
      <c r="C29" s="262"/>
      <c r="D29" s="259" t="s">
        <v>410</v>
      </c>
      <c r="E29" s="259"/>
      <c r="F29" s="259"/>
      <c r="G29" s="259"/>
      <c r="H29" s="259"/>
      <c r="I29" s="259"/>
      <c r="J29" s="259"/>
      <c r="K29" s="257"/>
    </row>
    <row r="30" spans="2:11" ht="12.75" customHeight="1">
      <c r="B30" s="260"/>
      <c r="C30" s="262"/>
      <c r="D30" s="262"/>
      <c r="E30" s="262"/>
      <c r="F30" s="262"/>
      <c r="G30" s="262"/>
      <c r="H30" s="262"/>
      <c r="I30" s="262"/>
      <c r="J30" s="262"/>
      <c r="K30" s="257"/>
    </row>
    <row r="31" spans="2:11" ht="15" customHeight="1">
      <c r="B31" s="260"/>
      <c r="C31" s="262"/>
      <c r="D31" s="259" t="s">
        <v>554</v>
      </c>
      <c r="E31" s="259"/>
      <c r="F31" s="259"/>
      <c r="G31" s="259"/>
      <c r="H31" s="259"/>
      <c r="I31" s="259"/>
      <c r="J31" s="259"/>
      <c r="K31" s="257"/>
    </row>
    <row r="32" spans="2:11" ht="15" customHeight="1">
      <c r="B32" s="260"/>
      <c r="C32" s="262"/>
      <c r="D32" s="259" t="s">
        <v>411</v>
      </c>
      <c r="E32" s="259"/>
      <c r="F32" s="259"/>
      <c r="G32" s="259"/>
      <c r="H32" s="259"/>
      <c r="I32" s="259"/>
      <c r="J32" s="259"/>
      <c r="K32" s="257"/>
    </row>
    <row r="33" spans="2:11" ht="15" customHeight="1">
      <c r="B33" s="260"/>
      <c r="C33" s="262"/>
      <c r="D33" s="259" t="s">
        <v>412</v>
      </c>
      <c r="E33" s="259"/>
      <c r="F33" s="259"/>
      <c r="G33" s="259"/>
      <c r="H33" s="259"/>
      <c r="I33" s="259"/>
      <c r="J33" s="259"/>
      <c r="K33" s="257"/>
    </row>
    <row r="34" spans="2:11" ht="15" customHeight="1">
      <c r="B34" s="260"/>
      <c r="C34" s="262"/>
      <c r="D34" s="261"/>
      <c r="E34" s="264" t="s">
        <v>672</v>
      </c>
      <c r="F34" s="261"/>
      <c r="G34" s="259" t="s">
        <v>413</v>
      </c>
      <c r="H34" s="259"/>
      <c r="I34" s="259"/>
      <c r="J34" s="259"/>
      <c r="K34" s="257"/>
    </row>
    <row r="35" spans="2:11" ht="30.75" customHeight="1">
      <c r="B35" s="260"/>
      <c r="C35" s="262"/>
      <c r="D35" s="261"/>
      <c r="E35" s="264" t="s">
        <v>414</v>
      </c>
      <c r="F35" s="261"/>
      <c r="G35" s="259" t="s">
        <v>415</v>
      </c>
      <c r="H35" s="259"/>
      <c r="I35" s="259"/>
      <c r="J35" s="259"/>
      <c r="K35" s="257"/>
    </row>
    <row r="36" spans="2:11" ht="15" customHeight="1">
      <c r="B36" s="260"/>
      <c r="C36" s="262"/>
      <c r="D36" s="261"/>
      <c r="E36" s="264" t="s">
        <v>606</v>
      </c>
      <c r="F36" s="261"/>
      <c r="G36" s="259" t="s">
        <v>416</v>
      </c>
      <c r="H36" s="259"/>
      <c r="I36" s="259"/>
      <c r="J36" s="259"/>
      <c r="K36" s="257"/>
    </row>
    <row r="37" spans="2:11" ht="15" customHeight="1">
      <c r="B37" s="260"/>
      <c r="C37" s="262"/>
      <c r="D37" s="261"/>
      <c r="E37" s="264" t="s">
        <v>673</v>
      </c>
      <c r="F37" s="261"/>
      <c r="G37" s="259" t="s">
        <v>417</v>
      </c>
      <c r="H37" s="259"/>
      <c r="I37" s="259"/>
      <c r="J37" s="259"/>
      <c r="K37" s="257"/>
    </row>
    <row r="38" spans="2:11" ht="15" customHeight="1">
      <c r="B38" s="260"/>
      <c r="C38" s="262"/>
      <c r="D38" s="261"/>
      <c r="E38" s="264" t="s">
        <v>674</v>
      </c>
      <c r="F38" s="261"/>
      <c r="G38" s="259" t="s">
        <v>418</v>
      </c>
      <c r="H38" s="259"/>
      <c r="I38" s="259"/>
      <c r="J38" s="259"/>
      <c r="K38" s="257"/>
    </row>
    <row r="39" spans="2:11" ht="15" customHeight="1">
      <c r="B39" s="260"/>
      <c r="C39" s="262"/>
      <c r="D39" s="261"/>
      <c r="E39" s="264" t="s">
        <v>675</v>
      </c>
      <c r="F39" s="261"/>
      <c r="G39" s="259" t="s">
        <v>419</v>
      </c>
      <c r="H39" s="259"/>
      <c r="I39" s="259"/>
      <c r="J39" s="259"/>
      <c r="K39" s="257"/>
    </row>
    <row r="40" spans="2:11" ht="15" customHeight="1">
      <c r="B40" s="260"/>
      <c r="C40" s="262"/>
      <c r="D40" s="261"/>
      <c r="E40" s="264" t="s">
        <v>420</v>
      </c>
      <c r="F40" s="261"/>
      <c r="G40" s="259" t="s">
        <v>421</v>
      </c>
      <c r="H40" s="259"/>
      <c r="I40" s="259"/>
      <c r="J40" s="259"/>
      <c r="K40" s="257"/>
    </row>
    <row r="41" spans="2:11" ht="15" customHeight="1">
      <c r="B41" s="260"/>
      <c r="C41" s="262"/>
      <c r="D41" s="261"/>
      <c r="E41" s="264"/>
      <c r="F41" s="261"/>
      <c r="G41" s="259" t="s">
        <v>422</v>
      </c>
      <c r="H41" s="259"/>
      <c r="I41" s="259"/>
      <c r="J41" s="259"/>
      <c r="K41" s="257"/>
    </row>
    <row r="42" spans="2:11" ht="15" customHeight="1">
      <c r="B42" s="260"/>
      <c r="C42" s="262"/>
      <c r="D42" s="261"/>
      <c r="E42" s="264" t="s">
        <v>423</v>
      </c>
      <c r="F42" s="261"/>
      <c r="G42" s="259" t="s">
        <v>424</v>
      </c>
      <c r="H42" s="259"/>
      <c r="I42" s="259"/>
      <c r="J42" s="259"/>
      <c r="K42" s="257"/>
    </row>
    <row r="43" spans="2:11" ht="15" customHeight="1">
      <c r="B43" s="260"/>
      <c r="C43" s="262"/>
      <c r="D43" s="261"/>
      <c r="E43" s="264" t="s">
        <v>678</v>
      </c>
      <c r="F43" s="261"/>
      <c r="G43" s="259" t="s">
        <v>425</v>
      </c>
      <c r="H43" s="259"/>
      <c r="I43" s="259"/>
      <c r="J43" s="259"/>
      <c r="K43" s="257"/>
    </row>
    <row r="44" spans="2:11" ht="12.75" customHeight="1">
      <c r="B44" s="260"/>
      <c r="C44" s="262"/>
      <c r="D44" s="261"/>
      <c r="E44" s="261"/>
      <c r="F44" s="261"/>
      <c r="G44" s="261"/>
      <c r="H44" s="261"/>
      <c r="I44" s="261"/>
      <c r="J44" s="261"/>
      <c r="K44" s="257"/>
    </row>
    <row r="45" spans="2:11" ht="15" customHeight="1">
      <c r="B45" s="260"/>
      <c r="C45" s="262"/>
      <c r="D45" s="259" t="s">
        <v>426</v>
      </c>
      <c r="E45" s="259"/>
      <c r="F45" s="259"/>
      <c r="G45" s="259"/>
      <c r="H45" s="259"/>
      <c r="I45" s="259"/>
      <c r="J45" s="259"/>
      <c r="K45" s="257"/>
    </row>
    <row r="46" spans="2:11" ht="15" customHeight="1">
      <c r="B46" s="260"/>
      <c r="C46" s="262"/>
      <c r="D46" s="262"/>
      <c r="E46" s="259" t="s">
        <v>427</v>
      </c>
      <c r="F46" s="259"/>
      <c r="G46" s="259"/>
      <c r="H46" s="259"/>
      <c r="I46" s="259"/>
      <c r="J46" s="259"/>
      <c r="K46" s="257"/>
    </row>
    <row r="47" spans="2:11" ht="15" customHeight="1">
      <c r="B47" s="260"/>
      <c r="C47" s="262"/>
      <c r="D47" s="262"/>
      <c r="E47" s="259" t="s">
        <v>428</v>
      </c>
      <c r="F47" s="259"/>
      <c r="G47" s="259"/>
      <c r="H47" s="259"/>
      <c r="I47" s="259"/>
      <c r="J47" s="259"/>
      <c r="K47" s="257"/>
    </row>
    <row r="48" spans="2:11" ht="15" customHeight="1">
      <c r="B48" s="260"/>
      <c r="C48" s="262"/>
      <c r="D48" s="262"/>
      <c r="E48" s="259" t="s">
        <v>429</v>
      </c>
      <c r="F48" s="259"/>
      <c r="G48" s="259"/>
      <c r="H48" s="259"/>
      <c r="I48" s="259"/>
      <c r="J48" s="259"/>
      <c r="K48" s="257"/>
    </row>
    <row r="49" spans="2:11" ht="15" customHeight="1">
      <c r="B49" s="260"/>
      <c r="C49" s="262"/>
      <c r="D49" s="259" t="s">
        <v>430</v>
      </c>
      <c r="E49" s="259"/>
      <c r="F49" s="259"/>
      <c r="G49" s="259"/>
      <c r="H49" s="259"/>
      <c r="I49" s="259"/>
      <c r="J49" s="259"/>
      <c r="K49" s="257"/>
    </row>
    <row r="50" spans="2:11" ht="25.5" customHeight="1">
      <c r="B50" s="255"/>
      <c r="C50" s="256" t="s">
        <v>431</v>
      </c>
      <c r="D50" s="256"/>
      <c r="E50" s="256"/>
      <c r="F50" s="256"/>
      <c r="G50" s="256"/>
      <c r="H50" s="256"/>
      <c r="I50" s="256"/>
      <c r="J50" s="256"/>
      <c r="K50" s="257"/>
    </row>
    <row r="51" spans="2:11" ht="5.25" customHeight="1">
      <c r="B51" s="255"/>
      <c r="C51" s="258"/>
      <c r="D51" s="258"/>
      <c r="E51" s="258"/>
      <c r="F51" s="258"/>
      <c r="G51" s="258"/>
      <c r="H51" s="258"/>
      <c r="I51" s="258"/>
      <c r="J51" s="258"/>
      <c r="K51" s="257"/>
    </row>
    <row r="52" spans="2:11" ht="15" customHeight="1">
      <c r="B52" s="255"/>
      <c r="C52" s="259" t="s">
        <v>432</v>
      </c>
      <c r="D52" s="259"/>
      <c r="E52" s="259"/>
      <c r="F52" s="259"/>
      <c r="G52" s="259"/>
      <c r="H52" s="259"/>
      <c r="I52" s="259"/>
      <c r="J52" s="259"/>
      <c r="K52" s="257"/>
    </row>
    <row r="53" spans="2:11" ht="15" customHeight="1">
      <c r="B53" s="255"/>
      <c r="C53" s="259" t="s">
        <v>433</v>
      </c>
      <c r="D53" s="259"/>
      <c r="E53" s="259"/>
      <c r="F53" s="259"/>
      <c r="G53" s="259"/>
      <c r="H53" s="259"/>
      <c r="I53" s="259"/>
      <c r="J53" s="259"/>
      <c r="K53" s="257"/>
    </row>
    <row r="54" spans="2:11" ht="12.75" customHeight="1">
      <c r="B54" s="255"/>
      <c r="C54" s="261"/>
      <c r="D54" s="261"/>
      <c r="E54" s="261"/>
      <c r="F54" s="261"/>
      <c r="G54" s="261"/>
      <c r="H54" s="261"/>
      <c r="I54" s="261"/>
      <c r="J54" s="261"/>
      <c r="K54" s="257"/>
    </row>
    <row r="55" spans="2:11" ht="15" customHeight="1">
      <c r="B55" s="255"/>
      <c r="C55" s="259" t="s">
        <v>434</v>
      </c>
      <c r="D55" s="259"/>
      <c r="E55" s="259"/>
      <c r="F55" s="259"/>
      <c r="G55" s="259"/>
      <c r="H55" s="259"/>
      <c r="I55" s="259"/>
      <c r="J55" s="259"/>
      <c r="K55" s="257"/>
    </row>
    <row r="56" spans="2:11" ht="15" customHeight="1">
      <c r="B56" s="255"/>
      <c r="C56" s="262"/>
      <c r="D56" s="259" t="s">
        <v>435</v>
      </c>
      <c r="E56" s="259"/>
      <c r="F56" s="259"/>
      <c r="G56" s="259"/>
      <c r="H56" s="259"/>
      <c r="I56" s="259"/>
      <c r="J56" s="259"/>
      <c r="K56" s="257"/>
    </row>
    <row r="57" spans="2:11" ht="15" customHeight="1">
      <c r="B57" s="255"/>
      <c r="C57" s="262"/>
      <c r="D57" s="259" t="s">
        <v>436</v>
      </c>
      <c r="E57" s="259"/>
      <c r="F57" s="259"/>
      <c r="G57" s="259"/>
      <c r="H57" s="259"/>
      <c r="I57" s="259"/>
      <c r="J57" s="259"/>
      <c r="K57" s="257"/>
    </row>
    <row r="58" spans="2:11" ht="15" customHeight="1">
      <c r="B58" s="255"/>
      <c r="C58" s="262"/>
      <c r="D58" s="259" t="s">
        <v>437</v>
      </c>
      <c r="E58" s="259"/>
      <c r="F58" s="259"/>
      <c r="G58" s="259"/>
      <c r="H58" s="259"/>
      <c r="I58" s="259"/>
      <c r="J58" s="259"/>
      <c r="K58" s="257"/>
    </row>
    <row r="59" spans="2:11" ht="15" customHeight="1">
      <c r="B59" s="255"/>
      <c r="C59" s="262"/>
      <c r="D59" s="259" t="s">
        <v>438</v>
      </c>
      <c r="E59" s="259"/>
      <c r="F59" s="259"/>
      <c r="G59" s="259"/>
      <c r="H59" s="259"/>
      <c r="I59" s="259"/>
      <c r="J59" s="259"/>
      <c r="K59" s="257"/>
    </row>
    <row r="60" spans="2:11" ht="15" customHeight="1">
      <c r="B60" s="255"/>
      <c r="C60" s="262"/>
      <c r="D60" s="265" t="s">
        <v>439</v>
      </c>
      <c r="E60" s="265"/>
      <c r="F60" s="265"/>
      <c r="G60" s="265"/>
      <c r="H60" s="265"/>
      <c r="I60" s="265"/>
      <c r="J60" s="265"/>
      <c r="K60" s="257"/>
    </row>
    <row r="61" spans="2:11" ht="15" customHeight="1">
      <c r="B61" s="255"/>
      <c r="C61" s="262"/>
      <c r="D61" s="259" t="s">
        <v>440</v>
      </c>
      <c r="E61" s="259"/>
      <c r="F61" s="259"/>
      <c r="G61" s="259"/>
      <c r="H61" s="259"/>
      <c r="I61" s="259"/>
      <c r="J61" s="259"/>
      <c r="K61" s="257"/>
    </row>
    <row r="62" spans="2:11" ht="12.75" customHeight="1">
      <c r="B62" s="255"/>
      <c r="C62" s="262"/>
      <c r="D62" s="262"/>
      <c r="E62" s="266"/>
      <c r="F62" s="262"/>
      <c r="G62" s="262"/>
      <c r="H62" s="262"/>
      <c r="I62" s="262"/>
      <c r="J62" s="262"/>
      <c r="K62" s="257"/>
    </row>
    <row r="63" spans="2:11" ht="15" customHeight="1">
      <c r="B63" s="255"/>
      <c r="C63" s="262"/>
      <c r="D63" s="259" t="s">
        <v>441</v>
      </c>
      <c r="E63" s="259"/>
      <c r="F63" s="259"/>
      <c r="G63" s="259"/>
      <c r="H63" s="259"/>
      <c r="I63" s="259"/>
      <c r="J63" s="259"/>
      <c r="K63" s="257"/>
    </row>
    <row r="64" spans="2:11" ht="15" customHeight="1">
      <c r="B64" s="255"/>
      <c r="C64" s="262"/>
      <c r="D64" s="265" t="s">
        <v>442</v>
      </c>
      <c r="E64" s="265"/>
      <c r="F64" s="265"/>
      <c r="G64" s="265"/>
      <c r="H64" s="265"/>
      <c r="I64" s="265"/>
      <c r="J64" s="265"/>
      <c r="K64" s="257"/>
    </row>
    <row r="65" spans="2:11" ht="15" customHeight="1">
      <c r="B65" s="255"/>
      <c r="C65" s="262"/>
      <c r="D65" s="259" t="s">
        <v>443</v>
      </c>
      <c r="E65" s="259"/>
      <c r="F65" s="259"/>
      <c r="G65" s="259"/>
      <c r="H65" s="259"/>
      <c r="I65" s="259"/>
      <c r="J65" s="259"/>
      <c r="K65" s="257"/>
    </row>
    <row r="66" spans="2:11" ht="15" customHeight="1">
      <c r="B66" s="255"/>
      <c r="C66" s="262"/>
      <c r="D66" s="259" t="s">
        <v>444</v>
      </c>
      <c r="E66" s="259"/>
      <c r="F66" s="259"/>
      <c r="G66" s="259"/>
      <c r="H66" s="259"/>
      <c r="I66" s="259"/>
      <c r="J66" s="259"/>
      <c r="K66" s="257"/>
    </row>
    <row r="67" spans="2:11" ht="15" customHeight="1">
      <c r="B67" s="255"/>
      <c r="C67" s="262"/>
      <c r="D67" s="259" t="s">
        <v>445</v>
      </c>
      <c r="E67" s="259"/>
      <c r="F67" s="259"/>
      <c r="G67" s="259"/>
      <c r="H67" s="259"/>
      <c r="I67" s="259"/>
      <c r="J67" s="259"/>
      <c r="K67" s="257"/>
    </row>
    <row r="68" spans="2:11" ht="15" customHeight="1">
      <c r="B68" s="255"/>
      <c r="C68" s="262"/>
      <c r="D68" s="259" t="s">
        <v>446</v>
      </c>
      <c r="E68" s="259"/>
      <c r="F68" s="259"/>
      <c r="G68" s="259"/>
      <c r="H68" s="259"/>
      <c r="I68" s="259"/>
      <c r="J68" s="259"/>
      <c r="K68" s="257"/>
    </row>
    <row r="69" spans="2:11" ht="12.75" customHeight="1">
      <c r="B69" s="267"/>
      <c r="C69" s="268"/>
      <c r="D69" s="268"/>
      <c r="E69" s="268"/>
      <c r="F69" s="268"/>
      <c r="G69" s="268"/>
      <c r="H69" s="268"/>
      <c r="I69" s="268"/>
      <c r="J69" s="268"/>
      <c r="K69" s="269"/>
    </row>
    <row r="70" spans="2:11" ht="18.75" customHeight="1">
      <c r="B70" s="270"/>
      <c r="C70" s="270"/>
      <c r="D70" s="270"/>
      <c r="E70" s="270"/>
      <c r="F70" s="270"/>
      <c r="G70" s="270"/>
      <c r="H70" s="270"/>
      <c r="I70" s="270"/>
      <c r="J70" s="270"/>
      <c r="K70" s="271"/>
    </row>
    <row r="71" spans="2:11" ht="18.75" customHeight="1">
      <c r="B71" s="271"/>
      <c r="C71" s="271"/>
      <c r="D71" s="271"/>
      <c r="E71" s="271"/>
      <c r="F71" s="271"/>
      <c r="G71" s="271"/>
      <c r="H71" s="271"/>
      <c r="I71" s="271"/>
      <c r="J71" s="271"/>
      <c r="K71" s="271"/>
    </row>
    <row r="72" spans="2:11" ht="7.5" customHeight="1">
      <c r="B72" s="272"/>
      <c r="C72" s="273"/>
      <c r="D72" s="273"/>
      <c r="E72" s="273"/>
      <c r="F72" s="273"/>
      <c r="G72" s="273"/>
      <c r="H72" s="273"/>
      <c r="I72" s="273"/>
      <c r="J72" s="273"/>
      <c r="K72" s="274"/>
    </row>
    <row r="73" spans="2:11" ht="45" customHeight="1">
      <c r="B73" s="275"/>
      <c r="C73" s="276" t="s">
        <v>393</v>
      </c>
      <c r="D73" s="276"/>
      <c r="E73" s="276"/>
      <c r="F73" s="276"/>
      <c r="G73" s="276"/>
      <c r="H73" s="276"/>
      <c r="I73" s="276"/>
      <c r="J73" s="276"/>
      <c r="K73" s="277"/>
    </row>
    <row r="74" spans="2:11" ht="17.25" customHeight="1">
      <c r="B74" s="275"/>
      <c r="C74" s="278" t="s">
        <v>447</v>
      </c>
      <c r="D74" s="278"/>
      <c r="E74" s="278"/>
      <c r="F74" s="278" t="s">
        <v>448</v>
      </c>
      <c r="G74" s="279"/>
      <c r="H74" s="278" t="s">
        <v>673</v>
      </c>
      <c r="I74" s="278" t="s">
        <v>610</v>
      </c>
      <c r="J74" s="278" t="s">
        <v>449</v>
      </c>
      <c r="K74" s="277"/>
    </row>
    <row r="75" spans="2:11" ht="17.25" customHeight="1">
      <c r="B75" s="275"/>
      <c r="C75" s="280" t="s">
        <v>450</v>
      </c>
      <c r="D75" s="280"/>
      <c r="E75" s="280"/>
      <c r="F75" s="281" t="s">
        <v>451</v>
      </c>
      <c r="G75" s="282"/>
      <c r="H75" s="280"/>
      <c r="I75" s="280"/>
      <c r="J75" s="280" t="s">
        <v>452</v>
      </c>
      <c r="K75" s="277"/>
    </row>
    <row r="76" spans="2:11" ht="5.25" customHeight="1">
      <c r="B76" s="275"/>
      <c r="C76" s="283"/>
      <c r="D76" s="283"/>
      <c r="E76" s="283"/>
      <c r="F76" s="283"/>
      <c r="G76" s="284"/>
      <c r="H76" s="283"/>
      <c r="I76" s="283"/>
      <c r="J76" s="283"/>
      <c r="K76" s="277"/>
    </row>
    <row r="77" spans="2:11" ht="15" customHeight="1">
      <c r="B77" s="275"/>
      <c r="C77" s="264" t="s">
        <v>606</v>
      </c>
      <c r="D77" s="283"/>
      <c r="E77" s="283"/>
      <c r="F77" s="285" t="s">
        <v>453</v>
      </c>
      <c r="G77" s="284"/>
      <c r="H77" s="264" t="s">
        <v>454</v>
      </c>
      <c r="I77" s="264" t="s">
        <v>455</v>
      </c>
      <c r="J77" s="264">
        <v>20</v>
      </c>
      <c r="K77" s="277"/>
    </row>
    <row r="78" spans="2:11" ht="15" customHeight="1">
      <c r="B78" s="275"/>
      <c r="C78" s="264" t="s">
        <v>456</v>
      </c>
      <c r="D78" s="264"/>
      <c r="E78" s="264"/>
      <c r="F78" s="285" t="s">
        <v>453</v>
      </c>
      <c r="G78" s="284"/>
      <c r="H78" s="264" t="s">
        <v>457</v>
      </c>
      <c r="I78" s="264" t="s">
        <v>455</v>
      </c>
      <c r="J78" s="264">
        <v>120</v>
      </c>
      <c r="K78" s="277"/>
    </row>
    <row r="79" spans="2:11" ht="15" customHeight="1">
      <c r="B79" s="286"/>
      <c r="C79" s="264" t="s">
        <v>458</v>
      </c>
      <c r="D79" s="264"/>
      <c r="E79" s="264"/>
      <c r="F79" s="285" t="s">
        <v>459</v>
      </c>
      <c r="G79" s="284"/>
      <c r="H79" s="264" t="s">
        <v>460</v>
      </c>
      <c r="I79" s="264" t="s">
        <v>455</v>
      </c>
      <c r="J79" s="264">
        <v>50</v>
      </c>
      <c r="K79" s="277"/>
    </row>
    <row r="80" spans="2:11" ht="15" customHeight="1">
      <c r="B80" s="286"/>
      <c r="C80" s="264" t="s">
        <v>461</v>
      </c>
      <c r="D80" s="264"/>
      <c r="E80" s="264"/>
      <c r="F80" s="285" t="s">
        <v>453</v>
      </c>
      <c r="G80" s="284"/>
      <c r="H80" s="264" t="s">
        <v>462</v>
      </c>
      <c r="I80" s="264" t="s">
        <v>463</v>
      </c>
      <c r="J80" s="264"/>
      <c r="K80" s="277"/>
    </row>
    <row r="81" spans="2:11" ht="15" customHeight="1">
      <c r="B81" s="286"/>
      <c r="C81" s="287" t="s">
        <v>464</v>
      </c>
      <c r="D81" s="287"/>
      <c r="E81" s="287"/>
      <c r="F81" s="288" t="s">
        <v>459</v>
      </c>
      <c r="G81" s="287"/>
      <c r="H81" s="287" t="s">
        <v>465</v>
      </c>
      <c r="I81" s="287" t="s">
        <v>455</v>
      </c>
      <c r="J81" s="287">
        <v>15</v>
      </c>
      <c r="K81" s="277"/>
    </row>
    <row r="82" spans="2:11" ht="15" customHeight="1">
      <c r="B82" s="286"/>
      <c r="C82" s="287" t="s">
        <v>466</v>
      </c>
      <c r="D82" s="287"/>
      <c r="E82" s="287"/>
      <c r="F82" s="288" t="s">
        <v>459</v>
      </c>
      <c r="G82" s="287"/>
      <c r="H82" s="287" t="s">
        <v>467</v>
      </c>
      <c r="I82" s="287" t="s">
        <v>455</v>
      </c>
      <c r="J82" s="287">
        <v>15</v>
      </c>
      <c r="K82" s="277"/>
    </row>
    <row r="83" spans="2:11" ht="15" customHeight="1">
      <c r="B83" s="286"/>
      <c r="C83" s="287" t="s">
        <v>468</v>
      </c>
      <c r="D83" s="287"/>
      <c r="E83" s="287"/>
      <c r="F83" s="288" t="s">
        <v>459</v>
      </c>
      <c r="G83" s="287"/>
      <c r="H83" s="287" t="s">
        <v>469</v>
      </c>
      <c r="I83" s="287" t="s">
        <v>455</v>
      </c>
      <c r="J83" s="287">
        <v>20</v>
      </c>
      <c r="K83" s="277"/>
    </row>
    <row r="84" spans="2:11" ht="15" customHeight="1">
      <c r="B84" s="286"/>
      <c r="C84" s="287" t="s">
        <v>470</v>
      </c>
      <c r="D84" s="287"/>
      <c r="E84" s="287"/>
      <c r="F84" s="288" t="s">
        <v>459</v>
      </c>
      <c r="G84" s="287"/>
      <c r="H84" s="287" t="s">
        <v>471</v>
      </c>
      <c r="I84" s="287" t="s">
        <v>455</v>
      </c>
      <c r="J84" s="287">
        <v>20</v>
      </c>
      <c r="K84" s="277"/>
    </row>
    <row r="85" spans="2:11" ht="15" customHeight="1">
      <c r="B85" s="286"/>
      <c r="C85" s="264" t="s">
        <v>472</v>
      </c>
      <c r="D85" s="264"/>
      <c r="E85" s="264"/>
      <c r="F85" s="285" t="s">
        <v>459</v>
      </c>
      <c r="G85" s="284"/>
      <c r="H85" s="264" t="s">
        <v>473</v>
      </c>
      <c r="I85" s="264" t="s">
        <v>455</v>
      </c>
      <c r="J85" s="264">
        <v>50</v>
      </c>
      <c r="K85" s="277"/>
    </row>
    <row r="86" spans="2:11" ht="15" customHeight="1">
      <c r="B86" s="286"/>
      <c r="C86" s="264" t="s">
        <v>474</v>
      </c>
      <c r="D86" s="264"/>
      <c r="E86" s="264"/>
      <c r="F86" s="285" t="s">
        <v>459</v>
      </c>
      <c r="G86" s="284"/>
      <c r="H86" s="264" t="s">
        <v>475</v>
      </c>
      <c r="I86" s="264" t="s">
        <v>455</v>
      </c>
      <c r="J86" s="264">
        <v>20</v>
      </c>
      <c r="K86" s="277"/>
    </row>
    <row r="87" spans="2:11" ht="15" customHeight="1">
      <c r="B87" s="286"/>
      <c r="C87" s="264" t="s">
        <v>476</v>
      </c>
      <c r="D87" s="264"/>
      <c r="E87" s="264"/>
      <c r="F87" s="285" t="s">
        <v>459</v>
      </c>
      <c r="G87" s="284"/>
      <c r="H87" s="264" t="s">
        <v>477</v>
      </c>
      <c r="I87" s="264" t="s">
        <v>455</v>
      </c>
      <c r="J87" s="264">
        <v>20</v>
      </c>
      <c r="K87" s="277"/>
    </row>
    <row r="88" spans="2:11" ht="15" customHeight="1">
      <c r="B88" s="286"/>
      <c r="C88" s="264" t="s">
        <v>478</v>
      </c>
      <c r="D88" s="264"/>
      <c r="E88" s="264"/>
      <c r="F88" s="285" t="s">
        <v>459</v>
      </c>
      <c r="G88" s="284"/>
      <c r="H88" s="264" t="s">
        <v>479</v>
      </c>
      <c r="I88" s="264" t="s">
        <v>455</v>
      </c>
      <c r="J88" s="264">
        <v>50</v>
      </c>
      <c r="K88" s="277"/>
    </row>
    <row r="89" spans="2:11" ht="15" customHeight="1">
      <c r="B89" s="286"/>
      <c r="C89" s="264" t="s">
        <v>480</v>
      </c>
      <c r="D89" s="264"/>
      <c r="E89" s="264"/>
      <c r="F89" s="285" t="s">
        <v>459</v>
      </c>
      <c r="G89" s="284"/>
      <c r="H89" s="264" t="s">
        <v>480</v>
      </c>
      <c r="I89" s="264" t="s">
        <v>455</v>
      </c>
      <c r="J89" s="264">
        <v>50</v>
      </c>
      <c r="K89" s="277"/>
    </row>
    <row r="90" spans="2:11" ht="15" customHeight="1">
      <c r="B90" s="286"/>
      <c r="C90" s="264" t="s">
        <v>679</v>
      </c>
      <c r="D90" s="264"/>
      <c r="E90" s="264"/>
      <c r="F90" s="285" t="s">
        <v>459</v>
      </c>
      <c r="G90" s="284"/>
      <c r="H90" s="264" t="s">
        <v>481</v>
      </c>
      <c r="I90" s="264" t="s">
        <v>455</v>
      </c>
      <c r="J90" s="264">
        <v>255</v>
      </c>
      <c r="K90" s="277"/>
    </row>
    <row r="91" spans="2:11" ht="15" customHeight="1">
      <c r="B91" s="286"/>
      <c r="C91" s="264" t="s">
        <v>482</v>
      </c>
      <c r="D91" s="264"/>
      <c r="E91" s="264"/>
      <c r="F91" s="285" t="s">
        <v>453</v>
      </c>
      <c r="G91" s="284"/>
      <c r="H91" s="264" t="s">
        <v>483</v>
      </c>
      <c r="I91" s="264" t="s">
        <v>484</v>
      </c>
      <c r="J91" s="264"/>
      <c r="K91" s="277"/>
    </row>
    <row r="92" spans="2:11" ht="15" customHeight="1">
      <c r="B92" s="286"/>
      <c r="C92" s="264" t="s">
        <v>485</v>
      </c>
      <c r="D92" s="264"/>
      <c r="E92" s="264"/>
      <c r="F92" s="285" t="s">
        <v>453</v>
      </c>
      <c r="G92" s="284"/>
      <c r="H92" s="264" t="s">
        <v>486</v>
      </c>
      <c r="I92" s="264" t="s">
        <v>487</v>
      </c>
      <c r="J92" s="264"/>
      <c r="K92" s="277"/>
    </row>
    <row r="93" spans="2:11" ht="15" customHeight="1">
      <c r="B93" s="286"/>
      <c r="C93" s="264" t="s">
        <v>488</v>
      </c>
      <c r="D93" s="264"/>
      <c r="E93" s="264"/>
      <c r="F93" s="285" t="s">
        <v>453</v>
      </c>
      <c r="G93" s="284"/>
      <c r="H93" s="264" t="s">
        <v>488</v>
      </c>
      <c r="I93" s="264" t="s">
        <v>487</v>
      </c>
      <c r="J93" s="264"/>
      <c r="K93" s="277"/>
    </row>
    <row r="94" spans="2:11" ht="15" customHeight="1">
      <c r="B94" s="286"/>
      <c r="C94" s="264" t="s">
        <v>591</v>
      </c>
      <c r="D94" s="264"/>
      <c r="E94" s="264"/>
      <c r="F94" s="285" t="s">
        <v>453</v>
      </c>
      <c r="G94" s="284"/>
      <c r="H94" s="264" t="s">
        <v>489</v>
      </c>
      <c r="I94" s="264" t="s">
        <v>487</v>
      </c>
      <c r="J94" s="264"/>
      <c r="K94" s="277"/>
    </row>
    <row r="95" spans="2:11" ht="15" customHeight="1">
      <c r="B95" s="286"/>
      <c r="C95" s="264" t="s">
        <v>601</v>
      </c>
      <c r="D95" s="264"/>
      <c r="E95" s="264"/>
      <c r="F95" s="285" t="s">
        <v>453</v>
      </c>
      <c r="G95" s="284"/>
      <c r="H95" s="264" t="s">
        <v>490</v>
      </c>
      <c r="I95" s="264" t="s">
        <v>487</v>
      </c>
      <c r="J95" s="264"/>
      <c r="K95" s="277"/>
    </row>
    <row r="96" spans="2:11" ht="15" customHeight="1">
      <c r="B96" s="289"/>
      <c r="C96" s="290"/>
      <c r="D96" s="290"/>
      <c r="E96" s="290"/>
      <c r="F96" s="290"/>
      <c r="G96" s="290"/>
      <c r="H96" s="290"/>
      <c r="I96" s="290"/>
      <c r="J96" s="290"/>
      <c r="K96" s="291"/>
    </row>
    <row r="97" spans="2:11" ht="18.75" customHeight="1">
      <c r="B97" s="292"/>
      <c r="C97" s="293"/>
      <c r="D97" s="293"/>
      <c r="E97" s="293"/>
      <c r="F97" s="293"/>
      <c r="G97" s="293"/>
      <c r="H97" s="293"/>
      <c r="I97" s="293"/>
      <c r="J97" s="293"/>
      <c r="K97" s="292"/>
    </row>
    <row r="98" spans="2:11" ht="18.75" customHeight="1">
      <c r="B98" s="271"/>
      <c r="C98" s="271"/>
      <c r="D98" s="271"/>
      <c r="E98" s="271"/>
      <c r="F98" s="271"/>
      <c r="G98" s="271"/>
      <c r="H98" s="271"/>
      <c r="I98" s="271"/>
      <c r="J98" s="271"/>
      <c r="K98" s="271"/>
    </row>
    <row r="99" spans="2:11" ht="7.5" customHeight="1">
      <c r="B99" s="272"/>
      <c r="C99" s="273"/>
      <c r="D99" s="273"/>
      <c r="E99" s="273"/>
      <c r="F99" s="273"/>
      <c r="G99" s="273"/>
      <c r="H99" s="273"/>
      <c r="I99" s="273"/>
      <c r="J99" s="273"/>
      <c r="K99" s="274"/>
    </row>
    <row r="100" spans="2:11" ht="45" customHeight="1">
      <c r="B100" s="275"/>
      <c r="C100" s="276" t="s">
        <v>491</v>
      </c>
      <c r="D100" s="276"/>
      <c r="E100" s="276"/>
      <c r="F100" s="276"/>
      <c r="G100" s="276"/>
      <c r="H100" s="276"/>
      <c r="I100" s="276"/>
      <c r="J100" s="276"/>
      <c r="K100" s="277"/>
    </row>
    <row r="101" spans="2:11" ht="17.25" customHeight="1">
      <c r="B101" s="275"/>
      <c r="C101" s="278" t="s">
        <v>447</v>
      </c>
      <c r="D101" s="278"/>
      <c r="E101" s="278"/>
      <c r="F101" s="278" t="s">
        <v>448</v>
      </c>
      <c r="G101" s="279"/>
      <c r="H101" s="278" t="s">
        <v>673</v>
      </c>
      <c r="I101" s="278" t="s">
        <v>610</v>
      </c>
      <c r="J101" s="278" t="s">
        <v>449</v>
      </c>
      <c r="K101" s="277"/>
    </row>
    <row r="102" spans="2:11" ht="17.25" customHeight="1">
      <c r="B102" s="275"/>
      <c r="C102" s="280" t="s">
        <v>450</v>
      </c>
      <c r="D102" s="280"/>
      <c r="E102" s="280"/>
      <c r="F102" s="281" t="s">
        <v>451</v>
      </c>
      <c r="G102" s="282"/>
      <c r="H102" s="280"/>
      <c r="I102" s="280"/>
      <c r="J102" s="280" t="s">
        <v>452</v>
      </c>
      <c r="K102" s="277"/>
    </row>
    <row r="103" spans="2:11" ht="5.25" customHeight="1">
      <c r="B103" s="275"/>
      <c r="C103" s="278"/>
      <c r="D103" s="278"/>
      <c r="E103" s="278"/>
      <c r="F103" s="278"/>
      <c r="G103" s="294"/>
      <c r="H103" s="278"/>
      <c r="I103" s="278"/>
      <c r="J103" s="278"/>
      <c r="K103" s="277"/>
    </row>
    <row r="104" spans="2:11" ht="15" customHeight="1">
      <c r="B104" s="275"/>
      <c r="C104" s="264" t="s">
        <v>606</v>
      </c>
      <c r="D104" s="283"/>
      <c r="E104" s="283"/>
      <c r="F104" s="285" t="s">
        <v>453</v>
      </c>
      <c r="G104" s="294"/>
      <c r="H104" s="264" t="s">
        <v>492</v>
      </c>
      <c r="I104" s="264" t="s">
        <v>455</v>
      </c>
      <c r="J104" s="264">
        <v>20</v>
      </c>
      <c r="K104" s="277"/>
    </row>
    <row r="105" spans="2:11" ht="15" customHeight="1">
      <c r="B105" s="275"/>
      <c r="C105" s="264" t="s">
        <v>456</v>
      </c>
      <c r="D105" s="264"/>
      <c r="E105" s="264"/>
      <c r="F105" s="285" t="s">
        <v>453</v>
      </c>
      <c r="G105" s="264"/>
      <c r="H105" s="264" t="s">
        <v>492</v>
      </c>
      <c r="I105" s="264" t="s">
        <v>455</v>
      </c>
      <c r="J105" s="264">
        <v>120</v>
      </c>
      <c r="K105" s="277"/>
    </row>
    <row r="106" spans="2:11" ht="15" customHeight="1">
      <c r="B106" s="286"/>
      <c r="C106" s="264" t="s">
        <v>458</v>
      </c>
      <c r="D106" s="264"/>
      <c r="E106" s="264"/>
      <c r="F106" s="285" t="s">
        <v>459</v>
      </c>
      <c r="G106" s="264"/>
      <c r="H106" s="264" t="s">
        <v>492</v>
      </c>
      <c r="I106" s="264" t="s">
        <v>455</v>
      </c>
      <c r="J106" s="264">
        <v>50</v>
      </c>
      <c r="K106" s="277"/>
    </row>
    <row r="107" spans="2:11" ht="15" customHeight="1">
      <c r="B107" s="286"/>
      <c r="C107" s="264" t="s">
        <v>461</v>
      </c>
      <c r="D107" s="264"/>
      <c r="E107" s="264"/>
      <c r="F107" s="285" t="s">
        <v>453</v>
      </c>
      <c r="G107" s="264"/>
      <c r="H107" s="264" t="s">
        <v>492</v>
      </c>
      <c r="I107" s="264" t="s">
        <v>463</v>
      </c>
      <c r="J107" s="264"/>
      <c r="K107" s="277"/>
    </row>
    <row r="108" spans="2:11" ht="15" customHeight="1">
      <c r="B108" s="286"/>
      <c r="C108" s="264" t="s">
        <v>472</v>
      </c>
      <c r="D108" s="264"/>
      <c r="E108" s="264"/>
      <c r="F108" s="285" t="s">
        <v>459</v>
      </c>
      <c r="G108" s="264"/>
      <c r="H108" s="264" t="s">
        <v>492</v>
      </c>
      <c r="I108" s="264" t="s">
        <v>455</v>
      </c>
      <c r="J108" s="264">
        <v>50</v>
      </c>
      <c r="K108" s="277"/>
    </row>
    <row r="109" spans="2:11" ht="15" customHeight="1">
      <c r="B109" s="286"/>
      <c r="C109" s="264" t="s">
        <v>480</v>
      </c>
      <c r="D109" s="264"/>
      <c r="E109" s="264"/>
      <c r="F109" s="285" t="s">
        <v>459</v>
      </c>
      <c r="G109" s="264"/>
      <c r="H109" s="264" t="s">
        <v>492</v>
      </c>
      <c r="I109" s="264" t="s">
        <v>455</v>
      </c>
      <c r="J109" s="264">
        <v>50</v>
      </c>
      <c r="K109" s="277"/>
    </row>
    <row r="110" spans="2:11" ht="15" customHeight="1">
      <c r="B110" s="286"/>
      <c r="C110" s="264" t="s">
        <v>478</v>
      </c>
      <c r="D110" s="264"/>
      <c r="E110" s="264"/>
      <c r="F110" s="285" t="s">
        <v>459</v>
      </c>
      <c r="G110" s="264"/>
      <c r="H110" s="264" t="s">
        <v>492</v>
      </c>
      <c r="I110" s="264" t="s">
        <v>455</v>
      </c>
      <c r="J110" s="264">
        <v>50</v>
      </c>
      <c r="K110" s="277"/>
    </row>
    <row r="111" spans="2:11" ht="15" customHeight="1">
      <c r="B111" s="286"/>
      <c r="C111" s="264" t="s">
        <v>606</v>
      </c>
      <c r="D111" s="264"/>
      <c r="E111" s="264"/>
      <c r="F111" s="285" t="s">
        <v>453</v>
      </c>
      <c r="G111" s="264"/>
      <c r="H111" s="264" t="s">
        <v>493</v>
      </c>
      <c r="I111" s="264" t="s">
        <v>455</v>
      </c>
      <c r="J111" s="264">
        <v>20</v>
      </c>
      <c r="K111" s="277"/>
    </row>
    <row r="112" spans="2:11" ht="15" customHeight="1">
      <c r="B112" s="286"/>
      <c r="C112" s="264" t="s">
        <v>494</v>
      </c>
      <c r="D112" s="264"/>
      <c r="E112" s="264"/>
      <c r="F112" s="285" t="s">
        <v>453</v>
      </c>
      <c r="G112" s="264"/>
      <c r="H112" s="264" t="s">
        <v>495</v>
      </c>
      <c r="I112" s="264" t="s">
        <v>455</v>
      </c>
      <c r="J112" s="264">
        <v>120</v>
      </c>
      <c r="K112" s="277"/>
    </row>
    <row r="113" spans="2:11" ht="15" customHeight="1">
      <c r="B113" s="286"/>
      <c r="C113" s="264" t="s">
        <v>591</v>
      </c>
      <c r="D113" s="264"/>
      <c r="E113" s="264"/>
      <c r="F113" s="285" t="s">
        <v>453</v>
      </c>
      <c r="G113" s="264"/>
      <c r="H113" s="264" t="s">
        <v>496</v>
      </c>
      <c r="I113" s="264" t="s">
        <v>487</v>
      </c>
      <c r="J113" s="264"/>
      <c r="K113" s="277"/>
    </row>
    <row r="114" spans="2:11" ht="15" customHeight="1">
      <c r="B114" s="286"/>
      <c r="C114" s="264" t="s">
        <v>601</v>
      </c>
      <c r="D114" s="264"/>
      <c r="E114" s="264"/>
      <c r="F114" s="285" t="s">
        <v>453</v>
      </c>
      <c r="G114" s="264"/>
      <c r="H114" s="264" t="s">
        <v>497</v>
      </c>
      <c r="I114" s="264" t="s">
        <v>487</v>
      </c>
      <c r="J114" s="264"/>
      <c r="K114" s="277"/>
    </row>
    <row r="115" spans="2:11" ht="15" customHeight="1">
      <c r="B115" s="286"/>
      <c r="C115" s="264" t="s">
        <v>610</v>
      </c>
      <c r="D115" s="264"/>
      <c r="E115" s="264"/>
      <c r="F115" s="285" t="s">
        <v>453</v>
      </c>
      <c r="G115" s="264"/>
      <c r="H115" s="264" t="s">
        <v>498</v>
      </c>
      <c r="I115" s="264" t="s">
        <v>499</v>
      </c>
      <c r="J115" s="264"/>
      <c r="K115" s="277"/>
    </row>
    <row r="116" spans="2:11" ht="15" customHeight="1">
      <c r="B116" s="289"/>
      <c r="C116" s="295"/>
      <c r="D116" s="295"/>
      <c r="E116" s="295"/>
      <c r="F116" s="295"/>
      <c r="G116" s="295"/>
      <c r="H116" s="295"/>
      <c r="I116" s="295"/>
      <c r="J116" s="295"/>
      <c r="K116" s="291"/>
    </row>
    <row r="117" spans="2:11" ht="18.75" customHeight="1">
      <c r="B117" s="296"/>
      <c r="C117" s="261"/>
      <c r="D117" s="261"/>
      <c r="E117" s="261"/>
      <c r="F117" s="297"/>
      <c r="G117" s="261"/>
      <c r="H117" s="261"/>
      <c r="I117" s="261"/>
      <c r="J117" s="261"/>
      <c r="K117" s="296"/>
    </row>
    <row r="118" spans="2:11" ht="18.75" customHeight="1">
      <c r="B118" s="271"/>
      <c r="C118" s="271"/>
      <c r="D118" s="271"/>
      <c r="E118" s="271"/>
      <c r="F118" s="271"/>
      <c r="G118" s="271"/>
      <c r="H118" s="271"/>
      <c r="I118" s="271"/>
      <c r="J118" s="271"/>
      <c r="K118" s="271"/>
    </row>
    <row r="119" spans="2:11" ht="7.5" customHeight="1">
      <c r="B119" s="298"/>
      <c r="C119" s="299"/>
      <c r="D119" s="299"/>
      <c r="E119" s="299"/>
      <c r="F119" s="299"/>
      <c r="G119" s="299"/>
      <c r="H119" s="299"/>
      <c r="I119" s="299"/>
      <c r="J119" s="299"/>
      <c r="K119" s="300"/>
    </row>
    <row r="120" spans="2:11" ht="45" customHeight="1">
      <c r="B120" s="301"/>
      <c r="C120" s="252" t="s">
        <v>500</v>
      </c>
      <c r="D120" s="252"/>
      <c r="E120" s="252"/>
      <c r="F120" s="252"/>
      <c r="G120" s="252"/>
      <c r="H120" s="252"/>
      <c r="I120" s="252"/>
      <c r="J120" s="252"/>
      <c r="K120" s="302"/>
    </row>
    <row r="121" spans="2:11" ht="17.25" customHeight="1">
      <c r="B121" s="303"/>
      <c r="C121" s="278" t="s">
        <v>447</v>
      </c>
      <c r="D121" s="278"/>
      <c r="E121" s="278"/>
      <c r="F121" s="278" t="s">
        <v>448</v>
      </c>
      <c r="G121" s="279"/>
      <c r="H121" s="278" t="s">
        <v>673</v>
      </c>
      <c r="I121" s="278" t="s">
        <v>610</v>
      </c>
      <c r="J121" s="278" t="s">
        <v>449</v>
      </c>
      <c r="K121" s="304"/>
    </row>
    <row r="122" spans="2:11" ht="17.25" customHeight="1">
      <c r="B122" s="303"/>
      <c r="C122" s="280" t="s">
        <v>450</v>
      </c>
      <c r="D122" s="280"/>
      <c r="E122" s="280"/>
      <c r="F122" s="281" t="s">
        <v>451</v>
      </c>
      <c r="G122" s="282"/>
      <c r="H122" s="280"/>
      <c r="I122" s="280"/>
      <c r="J122" s="280" t="s">
        <v>452</v>
      </c>
      <c r="K122" s="304"/>
    </row>
    <row r="123" spans="2:11" ht="5.25" customHeight="1">
      <c r="B123" s="305"/>
      <c r="C123" s="283"/>
      <c r="D123" s="283"/>
      <c r="E123" s="283"/>
      <c r="F123" s="283"/>
      <c r="G123" s="264"/>
      <c r="H123" s="283"/>
      <c r="I123" s="283"/>
      <c r="J123" s="283"/>
      <c r="K123" s="306"/>
    </row>
    <row r="124" spans="2:11" ht="15" customHeight="1">
      <c r="B124" s="305"/>
      <c r="C124" s="264" t="s">
        <v>456</v>
      </c>
      <c r="D124" s="283"/>
      <c r="E124" s="283"/>
      <c r="F124" s="285" t="s">
        <v>453</v>
      </c>
      <c r="G124" s="264"/>
      <c r="H124" s="264" t="s">
        <v>492</v>
      </c>
      <c r="I124" s="264" t="s">
        <v>455</v>
      </c>
      <c r="J124" s="264">
        <v>120</v>
      </c>
      <c r="K124" s="307"/>
    </row>
    <row r="125" spans="2:11" ht="15" customHeight="1">
      <c r="B125" s="305"/>
      <c r="C125" s="264" t="s">
        <v>501</v>
      </c>
      <c r="D125" s="264"/>
      <c r="E125" s="264"/>
      <c r="F125" s="285" t="s">
        <v>453</v>
      </c>
      <c r="G125" s="264"/>
      <c r="H125" s="264" t="s">
        <v>502</v>
      </c>
      <c r="I125" s="264" t="s">
        <v>455</v>
      </c>
      <c r="J125" s="264" t="s">
        <v>503</v>
      </c>
      <c r="K125" s="307"/>
    </row>
    <row r="126" spans="2:11" ht="15" customHeight="1">
      <c r="B126" s="305"/>
      <c r="C126" s="264" t="s">
        <v>406</v>
      </c>
      <c r="D126" s="264"/>
      <c r="E126" s="264"/>
      <c r="F126" s="285" t="s">
        <v>453</v>
      </c>
      <c r="G126" s="264"/>
      <c r="H126" s="264" t="s">
        <v>504</v>
      </c>
      <c r="I126" s="264" t="s">
        <v>455</v>
      </c>
      <c r="J126" s="264" t="s">
        <v>503</v>
      </c>
      <c r="K126" s="307"/>
    </row>
    <row r="127" spans="2:11" ht="15" customHeight="1">
      <c r="B127" s="305"/>
      <c r="C127" s="264" t="s">
        <v>464</v>
      </c>
      <c r="D127" s="264"/>
      <c r="E127" s="264"/>
      <c r="F127" s="285" t="s">
        <v>459</v>
      </c>
      <c r="G127" s="264"/>
      <c r="H127" s="264" t="s">
        <v>465</v>
      </c>
      <c r="I127" s="264" t="s">
        <v>455</v>
      </c>
      <c r="J127" s="264">
        <v>15</v>
      </c>
      <c r="K127" s="307"/>
    </row>
    <row r="128" spans="2:11" ht="15" customHeight="1">
      <c r="B128" s="305"/>
      <c r="C128" s="287" t="s">
        <v>466</v>
      </c>
      <c r="D128" s="287"/>
      <c r="E128" s="287"/>
      <c r="F128" s="288" t="s">
        <v>459</v>
      </c>
      <c r="G128" s="287"/>
      <c r="H128" s="287" t="s">
        <v>467</v>
      </c>
      <c r="I128" s="287" t="s">
        <v>455</v>
      </c>
      <c r="J128" s="287">
        <v>15</v>
      </c>
      <c r="K128" s="307"/>
    </row>
    <row r="129" spans="2:11" ht="15" customHeight="1">
      <c r="B129" s="305"/>
      <c r="C129" s="287" t="s">
        <v>468</v>
      </c>
      <c r="D129" s="287"/>
      <c r="E129" s="287"/>
      <c r="F129" s="288" t="s">
        <v>459</v>
      </c>
      <c r="G129" s="287"/>
      <c r="H129" s="287" t="s">
        <v>469</v>
      </c>
      <c r="I129" s="287" t="s">
        <v>455</v>
      </c>
      <c r="J129" s="287">
        <v>20</v>
      </c>
      <c r="K129" s="307"/>
    </row>
    <row r="130" spans="2:11" ht="15" customHeight="1">
      <c r="B130" s="305"/>
      <c r="C130" s="287" t="s">
        <v>470</v>
      </c>
      <c r="D130" s="287"/>
      <c r="E130" s="287"/>
      <c r="F130" s="288" t="s">
        <v>459</v>
      </c>
      <c r="G130" s="287"/>
      <c r="H130" s="287" t="s">
        <v>471</v>
      </c>
      <c r="I130" s="287" t="s">
        <v>455</v>
      </c>
      <c r="J130" s="287">
        <v>20</v>
      </c>
      <c r="K130" s="307"/>
    </row>
    <row r="131" spans="2:11" ht="15" customHeight="1">
      <c r="B131" s="305"/>
      <c r="C131" s="264" t="s">
        <v>458</v>
      </c>
      <c r="D131" s="264"/>
      <c r="E131" s="264"/>
      <c r="F131" s="285" t="s">
        <v>459</v>
      </c>
      <c r="G131" s="264"/>
      <c r="H131" s="264" t="s">
        <v>492</v>
      </c>
      <c r="I131" s="264" t="s">
        <v>455</v>
      </c>
      <c r="J131" s="264">
        <v>50</v>
      </c>
      <c r="K131" s="307"/>
    </row>
    <row r="132" spans="2:11" ht="15" customHeight="1">
      <c r="B132" s="305"/>
      <c r="C132" s="264" t="s">
        <v>472</v>
      </c>
      <c r="D132" s="264"/>
      <c r="E132" s="264"/>
      <c r="F132" s="285" t="s">
        <v>459</v>
      </c>
      <c r="G132" s="264"/>
      <c r="H132" s="264" t="s">
        <v>492</v>
      </c>
      <c r="I132" s="264" t="s">
        <v>455</v>
      </c>
      <c r="J132" s="264">
        <v>50</v>
      </c>
      <c r="K132" s="307"/>
    </row>
    <row r="133" spans="2:11" ht="15" customHeight="1">
      <c r="B133" s="305"/>
      <c r="C133" s="264" t="s">
        <v>478</v>
      </c>
      <c r="D133" s="264"/>
      <c r="E133" s="264"/>
      <c r="F133" s="285" t="s">
        <v>459</v>
      </c>
      <c r="G133" s="264"/>
      <c r="H133" s="264" t="s">
        <v>492</v>
      </c>
      <c r="I133" s="264" t="s">
        <v>455</v>
      </c>
      <c r="J133" s="264">
        <v>50</v>
      </c>
      <c r="K133" s="307"/>
    </row>
    <row r="134" spans="2:11" ht="15" customHeight="1">
      <c r="B134" s="305"/>
      <c r="C134" s="264" t="s">
        <v>480</v>
      </c>
      <c r="D134" s="264"/>
      <c r="E134" s="264"/>
      <c r="F134" s="285" t="s">
        <v>459</v>
      </c>
      <c r="G134" s="264"/>
      <c r="H134" s="264" t="s">
        <v>492</v>
      </c>
      <c r="I134" s="264" t="s">
        <v>455</v>
      </c>
      <c r="J134" s="264">
        <v>50</v>
      </c>
      <c r="K134" s="307"/>
    </row>
    <row r="135" spans="2:11" ht="15" customHeight="1">
      <c r="B135" s="305"/>
      <c r="C135" s="264" t="s">
        <v>679</v>
      </c>
      <c r="D135" s="264"/>
      <c r="E135" s="264"/>
      <c r="F135" s="285" t="s">
        <v>459</v>
      </c>
      <c r="G135" s="264"/>
      <c r="H135" s="264" t="s">
        <v>505</v>
      </c>
      <c r="I135" s="264" t="s">
        <v>455</v>
      </c>
      <c r="J135" s="264">
        <v>255</v>
      </c>
      <c r="K135" s="307"/>
    </row>
    <row r="136" spans="2:11" ht="15" customHeight="1">
      <c r="B136" s="305"/>
      <c r="C136" s="264" t="s">
        <v>482</v>
      </c>
      <c r="D136" s="264"/>
      <c r="E136" s="264"/>
      <c r="F136" s="285" t="s">
        <v>453</v>
      </c>
      <c r="G136" s="264"/>
      <c r="H136" s="264" t="s">
        <v>506</v>
      </c>
      <c r="I136" s="264" t="s">
        <v>484</v>
      </c>
      <c r="J136" s="264"/>
      <c r="K136" s="307"/>
    </row>
    <row r="137" spans="2:11" ht="15" customHeight="1">
      <c r="B137" s="305"/>
      <c r="C137" s="264" t="s">
        <v>485</v>
      </c>
      <c r="D137" s="264"/>
      <c r="E137" s="264"/>
      <c r="F137" s="285" t="s">
        <v>453</v>
      </c>
      <c r="G137" s="264"/>
      <c r="H137" s="264" t="s">
        <v>507</v>
      </c>
      <c r="I137" s="264" t="s">
        <v>487</v>
      </c>
      <c r="J137" s="264"/>
      <c r="K137" s="307"/>
    </row>
    <row r="138" spans="2:11" ht="15" customHeight="1">
      <c r="B138" s="305"/>
      <c r="C138" s="264" t="s">
        <v>488</v>
      </c>
      <c r="D138" s="264"/>
      <c r="E138" s="264"/>
      <c r="F138" s="285" t="s">
        <v>453</v>
      </c>
      <c r="G138" s="264"/>
      <c r="H138" s="264" t="s">
        <v>488</v>
      </c>
      <c r="I138" s="264" t="s">
        <v>487</v>
      </c>
      <c r="J138" s="264"/>
      <c r="K138" s="307"/>
    </row>
    <row r="139" spans="2:11" ht="15" customHeight="1">
      <c r="B139" s="305"/>
      <c r="C139" s="264" t="s">
        <v>591</v>
      </c>
      <c r="D139" s="264"/>
      <c r="E139" s="264"/>
      <c r="F139" s="285" t="s">
        <v>453</v>
      </c>
      <c r="G139" s="264"/>
      <c r="H139" s="264" t="s">
        <v>508</v>
      </c>
      <c r="I139" s="264" t="s">
        <v>487</v>
      </c>
      <c r="J139" s="264"/>
      <c r="K139" s="307"/>
    </row>
    <row r="140" spans="2:11" ht="15" customHeight="1">
      <c r="B140" s="305"/>
      <c r="C140" s="264" t="s">
        <v>509</v>
      </c>
      <c r="D140" s="264"/>
      <c r="E140" s="264"/>
      <c r="F140" s="285" t="s">
        <v>453</v>
      </c>
      <c r="G140" s="264"/>
      <c r="H140" s="264" t="s">
        <v>510</v>
      </c>
      <c r="I140" s="264" t="s">
        <v>487</v>
      </c>
      <c r="J140" s="264"/>
      <c r="K140" s="307"/>
    </row>
    <row r="141" spans="2:11" ht="15" customHeight="1">
      <c r="B141" s="308"/>
      <c r="C141" s="309"/>
      <c r="D141" s="309"/>
      <c r="E141" s="309"/>
      <c r="F141" s="309"/>
      <c r="G141" s="309"/>
      <c r="H141" s="309"/>
      <c r="I141" s="309"/>
      <c r="J141" s="309"/>
      <c r="K141" s="310"/>
    </row>
    <row r="142" spans="2:11" ht="18.75" customHeight="1">
      <c r="B142" s="261"/>
      <c r="C142" s="261"/>
      <c r="D142" s="261"/>
      <c r="E142" s="261"/>
      <c r="F142" s="297"/>
      <c r="G142" s="261"/>
      <c r="H142" s="261"/>
      <c r="I142" s="261"/>
      <c r="J142" s="261"/>
      <c r="K142" s="261"/>
    </row>
    <row r="143" spans="2:11" ht="18.75" customHeight="1">
      <c r="B143" s="271"/>
      <c r="C143" s="271"/>
      <c r="D143" s="271"/>
      <c r="E143" s="271"/>
      <c r="F143" s="271"/>
      <c r="G143" s="271"/>
      <c r="H143" s="271"/>
      <c r="I143" s="271"/>
      <c r="J143" s="271"/>
      <c r="K143" s="271"/>
    </row>
    <row r="144" spans="2:11" ht="7.5" customHeight="1">
      <c r="B144" s="272"/>
      <c r="C144" s="273"/>
      <c r="D144" s="273"/>
      <c r="E144" s="273"/>
      <c r="F144" s="273"/>
      <c r="G144" s="273"/>
      <c r="H144" s="273"/>
      <c r="I144" s="273"/>
      <c r="J144" s="273"/>
      <c r="K144" s="274"/>
    </row>
    <row r="145" spans="2:11" ht="45" customHeight="1">
      <c r="B145" s="275"/>
      <c r="C145" s="276" t="s">
        <v>511</v>
      </c>
      <c r="D145" s="276"/>
      <c r="E145" s="276"/>
      <c r="F145" s="276"/>
      <c r="G145" s="276"/>
      <c r="H145" s="276"/>
      <c r="I145" s="276"/>
      <c r="J145" s="276"/>
      <c r="K145" s="277"/>
    </row>
    <row r="146" spans="2:11" ht="17.25" customHeight="1">
      <c r="B146" s="275"/>
      <c r="C146" s="278" t="s">
        <v>447</v>
      </c>
      <c r="D146" s="278"/>
      <c r="E146" s="278"/>
      <c r="F146" s="278" t="s">
        <v>448</v>
      </c>
      <c r="G146" s="279"/>
      <c r="H146" s="278" t="s">
        <v>673</v>
      </c>
      <c r="I146" s="278" t="s">
        <v>610</v>
      </c>
      <c r="J146" s="278" t="s">
        <v>449</v>
      </c>
      <c r="K146" s="277"/>
    </row>
    <row r="147" spans="2:11" ht="17.25" customHeight="1">
      <c r="B147" s="275"/>
      <c r="C147" s="280" t="s">
        <v>450</v>
      </c>
      <c r="D147" s="280"/>
      <c r="E147" s="280"/>
      <c r="F147" s="281" t="s">
        <v>451</v>
      </c>
      <c r="G147" s="282"/>
      <c r="H147" s="280"/>
      <c r="I147" s="280"/>
      <c r="J147" s="280" t="s">
        <v>452</v>
      </c>
      <c r="K147" s="277"/>
    </row>
    <row r="148" spans="2:11" ht="5.25" customHeight="1">
      <c r="B148" s="286"/>
      <c r="C148" s="283"/>
      <c r="D148" s="283"/>
      <c r="E148" s="283"/>
      <c r="F148" s="283"/>
      <c r="G148" s="284"/>
      <c r="H148" s="283"/>
      <c r="I148" s="283"/>
      <c r="J148" s="283"/>
      <c r="K148" s="307"/>
    </row>
    <row r="149" spans="2:11" ht="15" customHeight="1">
      <c r="B149" s="286"/>
      <c r="C149" s="311" t="s">
        <v>456</v>
      </c>
      <c r="D149" s="264"/>
      <c r="E149" s="264"/>
      <c r="F149" s="312" t="s">
        <v>453</v>
      </c>
      <c r="G149" s="264"/>
      <c r="H149" s="311" t="s">
        <v>492</v>
      </c>
      <c r="I149" s="311" t="s">
        <v>455</v>
      </c>
      <c r="J149" s="311">
        <v>120</v>
      </c>
      <c r="K149" s="307"/>
    </row>
    <row r="150" spans="2:11" ht="15" customHeight="1">
      <c r="B150" s="286"/>
      <c r="C150" s="311" t="s">
        <v>501</v>
      </c>
      <c r="D150" s="264"/>
      <c r="E150" s="264"/>
      <c r="F150" s="312" t="s">
        <v>453</v>
      </c>
      <c r="G150" s="264"/>
      <c r="H150" s="311" t="s">
        <v>512</v>
      </c>
      <c r="I150" s="311" t="s">
        <v>455</v>
      </c>
      <c r="J150" s="311" t="s">
        <v>503</v>
      </c>
      <c r="K150" s="307"/>
    </row>
    <row r="151" spans="2:11" ht="15" customHeight="1">
      <c r="B151" s="286"/>
      <c r="C151" s="311" t="s">
        <v>406</v>
      </c>
      <c r="D151" s="264"/>
      <c r="E151" s="264"/>
      <c r="F151" s="312" t="s">
        <v>453</v>
      </c>
      <c r="G151" s="264"/>
      <c r="H151" s="311" t="s">
        <v>513</v>
      </c>
      <c r="I151" s="311" t="s">
        <v>455</v>
      </c>
      <c r="J151" s="311" t="s">
        <v>503</v>
      </c>
      <c r="K151" s="307"/>
    </row>
    <row r="152" spans="2:11" ht="15" customHeight="1">
      <c r="B152" s="286"/>
      <c r="C152" s="311" t="s">
        <v>458</v>
      </c>
      <c r="D152" s="264"/>
      <c r="E152" s="264"/>
      <c r="F152" s="312" t="s">
        <v>459</v>
      </c>
      <c r="G152" s="264"/>
      <c r="H152" s="311" t="s">
        <v>492</v>
      </c>
      <c r="I152" s="311" t="s">
        <v>455</v>
      </c>
      <c r="J152" s="311">
        <v>50</v>
      </c>
      <c r="K152" s="307"/>
    </row>
    <row r="153" spans="2:11" ht="15" customHeight="1">
      <c r="B153" s="286"/>
      <c r="C153" s="311" t="s">
        <v>461</v>
      </c>
      <c r="D153" s="264"/>
      <c r="E153" s="264"/>
      <c r="F153" s="312" t="s">
        <v>453</v>
      </c>
      <c r="G153" s="264"/>
      <c r="H153" s="311" t="s">
        <v>492</v>
      </c>
      <c r="I153" s="311" t="s">
        <v>463</v>
      </c>
      <c r="J153" s="311"/>
      <c r="K153" s="307"/>
    </row>
    <row r="154" spans="2:11" ht="15" customHeight="1">
      <c r="B154" s="286"/>
      <c r="C154" s="311" t="s">
        <v>472</v>
      </c>
      <c r="D154" s="264"/>
      <c r="E154" s="264"/>
      <c r="F154" s="312" t="s">
        <v>459</v>
      </c>
      <c r="G154" s="264"/>
      <c r="H154" s="311" t="s">
        <v>492</v>
      </c>
      <c r="I154" s="311" t="s">
        <v>455</v>
      </c>
      <c r="J154" s="311">
        <v>50</v>
      </c>
      <c r="K154" s="307"/>
    </row>
    <row r="155" spans="2:11" ht="15" customHeight="1">
      <c r="B155" s="286"/>
      <c r="C155" s="311" t="s">
        <v>480</v>
      </c>
      <c r="D155" s="264"/>
      <c r="E155" s="264"/>
      <c r="F155" s="312" t="s">
        <v>459</v>
      </c>
      <c r="G155" s="264"/>
      <c r="H155" s="311" t="s">
        <v>492</v>
      </c>
      <c r="I155" s="311" t="s">
        <v>455</v>
      </c>
      <c r="J155" s="311">
        <v>50</v>
      </c>
      <c r="K155" s="307"/>
    </row>
    <row r="156" spans="2:11" ht="15" customHeight="1">
      <c r="B156" s="286"/>
      <c r="C156" s="311" t="s">
        <v>478</v>
      </c>
      <c r="D156" s="264"/>
      <c r="E156" s="264"/>
      <c r="F156" s="312" t="s">
        <v>459</v>
      </c>
      <c r="G156" s="264"/>
      <c r="H156" s="311" t="s">
        <v>492</v>
      </c>
      <c r="I156" s="311" t="s">
        <v>455</v>
      </c>
      <c r="J156" s="311">
        <v>50</v>
      </c>
      <c r="K156" s="307"/>
    </row>
    <row r="157" spans="2:11" ht="15" customHeight="1">
      <c r="B157" s="286"/>
      <c r="C157" s="311" t="s">
        <v>646</v>
      </c>
      <c r="D157" s="264"/>
      <c r="E157" s="264"/>
      <c r="F157" s="312" t="s">
        <v>453</v>
      </c>
      <c r="G157" s="264"/>
      <c r="H157" s="311" t="s">
        <v>514</v>
      </c>
      <c r="I157" s="311" t="s">
        <v>455</v>
      </c>
      <c r="J157" s="311" t="s">
        <v>515</v>
      </c>
      <c r="K157" s="307"/>
    </row>
    <row r="158" spans="2:11" ht="15" customHeight="1">
      <c r="B158" s="286"/>
      <c r="C158" s="311" t="s">
        <v>516</v>
      </c>
      <c r="D158" s="264"/>
      <c r="E158" s="264"/>
      <c r="F158" s="312" t="s">
        <v>453</v>
      </c>
      <c r="G158" s="264"/>
      <c r="H158" s="311" t="s">
        <v>517</v>
      </c>
      <c r="I158" s="311" t="s">
        <v>487</v>
      </c>
      <c r="J158" s="311"/>
      <c r="K158" s="307"/>
    </row>
    <row r="159" spans="2:11" ht="15" customHeight="1">
      <c r="B159" s="313"/>
      <c r="C159" s="295"/>
      <c r="D159" s="295"/>
      <c r="E159" s="295"/>
      <c r="F159" s="295"/>
      <c r="G159" s="295"/>
      <c r="H159" s="295"/>
      <c r="I159" s="295"/>
      <c r="J159" s="295"/>
      <c r="K159" s="314"/>
    </row>
    <row r="160" spans="2:11" ht="18.75" customHeight="1">
      <c r="B160" s="261"/>
      <c r="C160" s="264"/>
      <c r="D160" s="264"/>
      <c r="E160" s="264"/>
      <c r="F160" s="285"/>
      <c r="G160" s="264"/>
      <c r="H160" s="264"/>
      <c r="I160" s="264"/>
      <c r="J160" s="264"/>
      <c r="K160" s="261"/>
    </row>
    <row r="161" spans="2:11" ht="18.75" customHeight="1">
      <c r="B161" s="271"/>
      <c r="C161" s="271"/>
      <c r="D161" s="271"/>
      <c r="E161" s="271"/>
      <c r="F161" s="271"/>
      <c r="G161" s="271"/>
      <c r="H161" s="271"/>
      <c r="I161" s="271"/>
      <c r="J161" s="271"/>
      <c r="K161" s="271"/>
    </row>
    <row r="162" spans="2:11" ht="7.5" customHeight="1">
      <c r="B162" s="248"/>
      <c r="C162" s="249"/>
      <c r="D162" s="249"/>
      <c r="E162" s="249"/>
      <c r="F162" s="249"/>
      <c r="G162" s="249"/>
      <c r="H162" s="249"/>
      <c r="I162" s="249"/>
      <c r="J162" s="249"/>
      <c r="K162" s="250"/>
    </row>
    <row r="163" spans="2:11" ht="45" customHeight="1">
      <c r="B163" s="251"/>
      <c r="C163" s="252" t="s">
        <v>518</v>
      </c>
      <c r="D163" s="252"/>
      <c r="E163" s="252"/>
      <c r="F163" s="252"/>
      <c r="G163" s="252"/>
      <c r="H163" s="252"/>
      <c r="I163" s="252"/>
      <c r="J163" s="252"/>
      <c r="K163" s="253"/>
    </row>
    <row r="164" spans="2:11" ht="17.25" customHeight="1">
      <c r="B164" s="251"/>
      <c r="C164" s="278" t="s">
        <v>447</v>
      </c>
      <c r="D164" s="278"/>
      <c r="E164" s="278"/>
      <c r="F164" s="278" t="s">
        <v>448</v>
      </c>
      <c r="G164" s="315"/>
      <c r="H164" s="316" t="s">
        <v>673</v>
      </c>
      <c r="I164" s="316" t="s">
        <v>610</v>
      </c>
      <c r="J164" s="278" t="s">
        <v>449</v>
      </c>
      <c r="K164" s="253"/>
    </row>
    <row r="165" spans="2:11" ht="17.25" customHeight="1">
      <c r="B165" s="255"/>
      <c r="C165" s="280" t="s">
        <v>450</v>
      </c>
      <c r="D165" s="280"/>
      <c r="E165" s="280"/>
      <c r="F165" s="281" t="s">
        <v>451</v>
      </c>
      <c r="G165" s="317"/>
      <c r="H165" s="318"/>
      <c r="I165" s="318"/>
      <c r="J165" s="280" t="s">
        <v>452</v>
      </c>
      <c r="K165" s="257"/>
    </row>
    <row r="166" spans="2:11" ht="5.25" customHeight="1">
      <c r="B166" s="286"/>
      <c r="C166" s="283"/>
      <c r="D166" s="283"/>
      <c r="E166" s="283"/>
      <c r="F166" s="283"/>
      <c r="G166" s="284"/>
      <c r="H166" s="283"/>
      <c r="I166" s="283"/>
      <c r="J166" s="283"/>
      <c r="K166" s="307"/>
    </row>
    <row r="167" spans="2:11" ht="15" customHeight="1">
      <c r="B167" s="286"/>
      <c r="C167" s="264" t="s">
        <v>456</v>
      </c>
      <c r="D167" s="264"/>
      <c r="E167" s="264"/>
      <c r="F167" s="285" t="s">
        <v>453</v>
      </c>
      <c r="G167" s="264"/>
      <c r="H167" s="264" t="s">
        <v>492</v>
      </c>
      <c r="I167" s="264" t="s">
        <v>455</v>
      </c>
      <c r="J167" s="264">
        <v>120</v>
      </c>
      <c r="K167" s="307"/>
    </row>
    <row r="168" spans="2:11" ht="15" customHeight="1">
      <c r="B168" s="286"/>
      <c r="C168" s="264" t="s">
        <v>501</v>
      </c>
      <c r="D168" s="264"/>
      <c r="E168" s="264"/>
      <c r="F168" s="285" t="s">
        <v>453</v>
      </c>
      <c r="G168" s="264"/>
      <c r="H168" s="264" t="s">
        <v>502</v>
      </c>
      <c r="I168" s="264" t="s">
        <v>455</v>
      </c>
      <c r="J168" s="264" t="s">
        <v>503</v>
      </c>
      <c r="K168" s="307"/>
    </row>
    <row r="169" spans="2:11" ht="15" customHeight="1">
      <c r="B169" s="286"/>
      <c r="C169" s="264" t="s">
        <v>406</v>
      </c>
      <c r="D169" s="264"/>
      <c r="E169" s="264"/>
      <c r="F169" s="285" t="s">
        <v>453</v>
      </c>
      <c r="G169" s="264"/>
      <c r="H169" s="264" t="s">
        <v>519</v>
      </c>
      <c r="I169" s="264" t="s">
        <v>455</v>
      </c>
      <c r="J169" s="264" t="s">
        <v>503</v>
      </c>
      <c r="K169" s="307"/>
    </row>
    <row r="170" spans="2:11" ht="15" customHeight="1">
      <c r="B170" s="286"/>
      <c r="C170" s="264" t="s">
        <v>458</v>
      </c>
      <c r="D170" s="264"/>
      <c r="E170" s="264"/>
      <c r="F170" s="285" t="s">
        <v>459</v>
      </c>
      <c r="G170" s="264"/>
      <c r="H170" s="264" t="s">
        <v>519</v>
      </c>
      <c r="I170" s="264" t="s">
        <v>455</v>
      </c>
      <c r="J170" s="264">
        <v>50</v>
      </c>
      <c r="K170" s="307"/>
    </row>
    <row r="171" spans="2:11" ht="15" customHeight="1">
      <c r="B171" s="286"/>
      <c r="C171" s="264" t="s">
        <v>461</v>
      </c>
      <c r="D171" s="264"/>
      <c r="E171" s="264"/>
      <c r="F171" s="285" t="s">
        <v>453</v>
      </c>
      <c r="G171" s="264"/>
      <c r="H171" s="264" t="s">
        <v>519</v>
      </c>
      <c r="I171" s="264" t="s">
        <v>463</v>
      </c>
      <c r="J171" s="264"/>
      <c r="K171" s="307"/>
    </row>
    <row r="172" spans="2:11" ht="15" customHeight="1">
      <c r="B172" s="286"/>
      <c r="C172" s="264" t="s">
        <v>472</v>
      </c>
      <c r="D172" s="264"/>
      <c r="E172" s="264"/>
      <c r="F172" s="285" t="s">
        <v>459</v>
      </c>
      <c r="G172" s="264"/>
      <c r="H172" s="264" t="s">
        <v>519</v>
      </c>
      <c r="I172" s="264" t="s">
        <v>455</v>
      </c>
      <c r="J172" s="264">
        <v>50</v>
      </c>
      <c r="K172" s="307"/>
    </row>
    <row r="173" spans="2:11" ht="15" customHeight="1">
      <c r="B173" s="286"/>
      <c r="C173" s="264" t="s">
        <v>480</v>
      </c>
      <c r="D173" s="264"/>
      <c r="E173" s="264"/>
      <c r="F173" s="285" t="s">
        <v>459</v>
      </c>
      <c r="G173" s="264"/>
      <c r="H173" s="264" t="s">
        <v>519</v>
      </c>
      <c r="I173" s="264" t="s">
        <v>455</v>
      </c>
      <c r="J173" s="264">
        <v>50</v>
      </c>
      <c r="K173" s="307"/>
    </row>
    <row r="174" spans="2:11" ht="15" customHeight="1">
      <c r="B174" s="286"/>
      <c r="C174" s="264" t="s">
        <v>478</v>
      </c>
      <c r="D174" s="264"/>
      <c r="E174" s="264"/>
      <c r="F174" s="285" t="s">
        <v>459</v>
      </c>
      <c r="G174" s="264"/>
      <c r="H174" s="264" t="s">
        <v>519</v>
      </c>
      <c r="I174" s="264" t="s">
        <v>455</v>
      </c>
      <c r="J174" s="264">
        <v>50</v>
      </c>
      <c r="K174" s="307"/>
    </row>
    <row r="175" spans="2:11" ht="15" customHeight="1">
      <c r="B175" s="286"/>
      <c r="C175" s="264" t="s">
        <v>672</v>
      </c>
      <c r="D175" s="264"/>
      <c r="E175" s="264"/>
      <c r="F175" s="285" t="s">
        <v>453</v>
      </c>
      <c r="G175" s="264"/>
      <c r="H175" s="264" t="s">
        <v>520</v>
      </c>
      <c r="I175" s="264" t="s">
        <v>521</v>
      </c>
      <c r="J175" s="264"/>
      <c r="K175" s="307"/>
    </row>
    <row r="176" spans="2:11" ht="15" customHeight="1">
      <c r="B176" s="286"/>
      <c r="C176" s="264" t="s">
        <v>610</v>
      </c>
      <c r="D176" s="264"/>
      <c r="E176" s="264"/>
      <c r="F176" s="285" t="s">
        <v>453</v>
      </c>
      <c r="G176" s="264"/>
      <c r="H176" s="264" t="s">
        <v>522</v>
      </c>
      <c r="I176" s="264" t="s">
        <v>523</v>
      </c>
      <c r="J176" s="264">
        <v>1</v>
      </c>
      <c r="K176" s="307"/>
    </row>
    <row r="177" spans="2:11" ht="15" customHeight="1">
      <c r="B177" s="286"/>
      <c r="C177" s="264" t="s">
        <v>606</v>
      </c>
      <c r="D177" s="264"/>
      <c r="E177" s="264"/>
      <c r="F177" s="285" t="s">
        <v>453</v>
      </c>
      <c r="G177" s="264"/>
      <c r="H177" s="264" t="s">
        <v>524</v>
      </c>
      <c r="I177" s="264" t="s">
        <v>455</v>
      </c>
      <c r="J177" s="264">
        <v>20</v>
      </c>
      <c r="K177" s="307"/>
    </row>
    <row r="178" spans="2:11" ht="15" customHeight="1">
      <c r="B178" s="286"/>
      <c r="C178" s="264" t="s">
        <v>673</v>
      </c>
      <c r="D178" s="264"/>
      <c r="E178" s="264"/>
      <c r="F178" s="285" t="s">
        <v>453</v>
      </c>
      <c r="G178" s="264"/>
      <c r="H178" s="264" t="s">
        <v>525</v>
      </c>
      <c r="I178" s="264" t="s">
        <v>455</v>
      </c>
      <c r="J178" s="264">
        <v>255</v>
      </c>
      <c r="K178" s="307"/>
    </row>
    <row r="179" spans="2:11" ht="15" customHeight="1">
      <c r="B179" s="286"/>
      <c r="C179" s="264" t="s">
        <v>674</v>
      </c>
      <c r="D179" s="264"/>
      <c r="E179" s="264"/>
      <c r="F179" s="285" t="s">
        <v>453</v>
      </c>
      <c r="G179" s="264"/>
      <c r="H179" s="264" t="s">
        <v>418</v>
      </c>
      <c r="I179" s="264" t="s">
        <v>455</v>
      </c>
      <c r="J179" s="264">
        <v>10</v>
      </c>
      <c r="K179" s="307"/>
    </row>
    <row r="180" spans="2:11" ht="15" customHeight="1">
      <c r="B180" s="286"/>
      <c r="C180" s="264" t="s">
        <v>675</v>
      </c>
      <c r="D180" s="264"/>
      <c r="E180" s="264"/>
      <c r="F180" s="285" t="s">
        <v>453</v>
      </c>
      <c r="G180" s="264"/>
      <c r="H180" s="264" t="s">
        <v>526</v>
      </c>
      <c r="I180" s="264" t="s">
        <v>487</v>
      </c>
      <c r="J180" s="264"/>
      <c r="K180" s="307"/>
    </row>
    <row r="181" spans="2:11" ht="15" customHeight="1">
      <c r="B181" s="286"/>
      <c r="C181" s="264" t="s">
        <v>527</v>
      </c>
      <c r="D181" s="264"/>
      <c r="E181" s="264"/>
      <c r="F181" s="285" t="s">
        <v>453</v>
      </c>
      <c r="G181" s="264"/>
      <c r="H181" s="264" t="s">
        <v>528</v>
      </c>
      <c r="I181" s="264" t="s">
        <v>487</v>
      </c>
      <c r="J181" s="264"/>
      <c r="K181" s="307"/>
    </row>
    <row r="182" spans="2:11" ht="15" customHeight="1">
      <c r="B182" s="286"/>
      <c r="C182" s="264" t="s">
        <v>516</v>
      </c>
      <c r="D182" s="264"/>
      <c r="E182" s="264"/>
      <c r="F182" s="285" t="s">
        <v>453</v>
      </c>
      <c r="G182" s="264"/>
      <c r="H182" s="264" t="s">
        <v>529</v>
      </c>
      <c r="I182" s="264" t="s">
        <v>487</v>
      </c>
      <c r="J182" s="264"/>
      <c r="K182" s="307"/>
    </row>
    <row r="183" spans="2:11" ht="15" customHeight="1">
      <c r="B183" s="286"/>
      <c r="C183" s="264" t="s">
        <v>678</v>
      </c>
      <c r="D183" s="264"/>
      <c r="E183" s="264"/>
      <c r="F183" s="285" t="s">
        <v>459</v>
      </c>
      <c r="G183" s="264"/>
      <c r="H183" s="264" t="s">
        <v>530</v>
      </c>
      <c r="I183" s="264" t="s">
        <v>455</v>
      </c>
      <c r="J183" s="264">
        <v>50</v>
      </c>
      <c r="K183" s="307"/>
    </row>
    <row r="184" spans="2:11" ht="15" customHeight="1">
      <c r="B184" s="313"/>
      <c r="C184" s="295"/>
      <c r="D184" s="295"/>
      <c r="E184" s="295"/>
      <c r="F184" s="295"/>
      <c r="G184" s="295"/>
      <c r="H184" s="295"/>
      <c r="I184" s="295"/>
      <c r="J184" s="295"/>
      <c r="K184" s="314"/>
    </row>
    <row r="185" spans="2:11" ht="18.75" customHeight="1">
      <c r="B185" s="261"/>
      <c r="C185" s="264"/>
      <c r="D185" s="264"/>
      <c r="E185" s="264"/>
      <c r="F185" s="285"/>
      <c r="G185" s="264"/>
      <c r="H185" s="264"/>
      <c r="I185" s="264"/>
      <c r="J185" s="264"/>
      <c r="K185" s="261"/>
    </row>
    <row r="186" spans="2:11" ht="18.75" customHeight="1">
      <c r="B186" s="271"/>
      <c r="C186" s="271"/>
      <c r="D186" s="271"/>
      <c r="E186" s="271"/>
      <c r="F186" s="271"/>
      <c r="G186" s="271"/>
      <c r="H186" s="271"/>
      <c r="I186" s="271"/>
      <c r="J186" s="271"/>
      <c r="K186" s="271"/>
    </row>
    <row r="187" spans="2:11" ht="13.5">
      <c r="B187" s="248"/>
      <c r="C187" s="249"/>
      <c r="D187" s="249"/>
      <c r="E187" s="249"/>
      <c r="F187" s="249"/>
      <c r="G187" s="249"/>
      <c r="H187" s="249"/>
      <c r="I187" s="249"/>
      <c r="J187" s="249"/>
      <c r="K187" s="250"/>
    </row>
    <row r="188" spans="2:11" ht="21">
      <c r="B188" s="251"/>
      <c r="C188" s="252" t="s">
        <v>531</v>
      </c>
      <c r="D188" s="252"/>
      <c r="E188" s="252"/>
      <c r="F188" s="252"/>
      <c r="G188" s="252"/>
      <c r="H188" s="252"/>
      <c r="I188" s="252"/>
      <c r="J188" s="252"/>
      <c r="K188" s="253"/>
    </row>
    <row r="189" spans="2:11" ht="25.5" customHeight="1">
      <c r="B189" s="251"/>
      <c r="C189" s="319" t="s">
        <v>532</v>
      </c>
      <c r="D189" s="319"/>
      <c r="E189" s="319"/>
      <c r="F189" s="319" t="s">
        <v>533</v>
      </c>
      <c r="G189" s="320"/>
      <c r="H189" s="321" t="s">
        <v>534</v>
      </c>
      <c r="I189" s="321"/>
      <c r="J189" s="321"/>
      <c r="K189" s="253"/>
    </row>
    <row r="190" spans="2:11" ht="5.25" customHeight="1">
      <c r="B190" s="286"/>
      <c r="C190" s="283"/>
      <c r="D190" s="283"/>
      <c r="E190" s="283"/>
      <c r="F190" s="283"/>
      <c r="G190" s="264"/>
      <c r="H190" s="283"/>
      <c r="I190" s="283"/>
      <c r="J190" s="283"/>
      <c r="K190" s="307"/>
    </row>
    <row r="191" spans="2:11" ht="15" customHeight="1">
      <c r="B191" s="286"/>
      <c r="C191" s="264" t="s">
        <v>535</v>
      </c>
      <c r="D191" s="264"/>
      <c r="E191" s="264"/>
      <c r="F191" s="285" t="s">
        <v>596</v>
      </c>
      <c r="G191" s="264"/>
      <c r="H191" s="322" t="s">
        <v>536</v>
      </c>
      <c r="I191" s="322"/>
      <c r="J191" s="322"/>
      <c r="K191" s="307"/>
    </row>
    <row r="192" spans="2:11" ht="15" customHeight="1">
      <c r="B192" s="286"/>
      <c r="C192" s="292"/>
      <c r="D192" s="264"/>
      <c r="E192" s="264"/>
      <c r="F192" s="285" t="s">
        <v>597</v>
      </c>
      <c r="G192" s="264"/>
      <c r="H192" s="322" t="s">
        <v>537</v>
      </c>
      <c r="I192" s="322"/>
      <c r="J192" s="322"/>
      <c r="K192" s="307"/>
    </row>
    <row r="193" spans="2:11" ht="15" customHeight="1">
      <c r="B193" s="286"/>
      <c r="C193" s="292"/>
      <c r="D193" s="264"/>
      <c r="E193" s="264"/>
      <c r="F193" s="285" t="s">
        <v>600</v>
      </c>
      <c r="G193" s="264"/>
      <c r="H193" s="322" t="s">
        <v>538</v>
      </c>
      <c r="I193" s="322"/>
      <c r="J193" s="322"/>
      <c r="K193" s="307"/>
    </row>
    <row r="194" spans="2:11" ht="15" customHeight="1">
      <c r="B194" s="286"/>
      <c r="C194" s="264"/>
      <c r="D194" s="264"/>
      <c r="E194" s="264"/>
      <c r="F194" s="285" t="s">
        <v>598</v>
      </c>
      <c r="G194" s="264"/>
      <c r="H194" s="322" t="s">
        <v>539</v>
      </c>
      <c r="I194" s="322"/>
      <c r="J194" s="322"/>
      <c r="K194" s="307"/>
    </row>
    <row r="195" spans="2:11" ht="15" customHeight="1">
      <c r="B195" s="286"/>
      <c r="C195" s="264"/>
      <c r="D195" s="264"/>
      <c r="E195" s="264"/>
      <c r="F195" s="285" t="s">
        <v>599</v>
      </c>
      <c r="G195" s="264"/>
      <c r="H195" s="322" t="s">
        <v>540</v>
      </c>
      <c r="I195" s="322"/>
      <c r="J195" s="322"/>
      <c r="K195" s="307"/>
    </row>
    <row r="196" spans="2:11" ht="15" customHeight="1">
      <c r="B196" s="286"/>
      <c r="C196" s="264"/>
      <c r="D196" s="264"/>
      <c r="E196" s="264"/>
      <c r="F196" s="285"/>
      <c r="G196" s="264"/>
      <c r="H196" s="264"/>
      <c r="I196" s="264"/>
      <c r="J196" s="264"/>
      <c r="K196" s="307"/>
    </row>
    <row r="197" spans="2:11" ht="15" customHeight="1">
      <c r="B197" s="286"/>
      <c r="C197" s="264" t="s">
        <v>499</v>
      </c>
      <c r="D197" s="264"/>
      <c r="E197" s="264"/>
      <c r="F197" s="285" t="s">
        <v>631</v>
      </c>
      <c r="G197" s="264"/>
      <c r="H197" s="322" t="s">
        <v>541</v>
      </c>
      <c r="I197" s="322"/>
      <c r="J197" s="322"/>
      <c r="K197" s="307"/>
    </row>
    <row r="198" spans="2:11" ht="15" customHeight="1">
      <c r="B198" s="286"/>
      <c r="C198" s="292"/>
      <c r="D198" s="264"/>
      <c r="E198" s="264"/>
      <c r="F198" s="285" t="s">
        <v>404</v>
      </c>
      <c r="G198" s="264"/>
      <c r="H198" s="322" t="s">
        <v>405</v>
      </c>
      <c r="I198" s="322"/>
      <c r="J198" s="322"/>
      <c r="K198" s="307"/>
    </row>
    <row r="199" spans="2:11" ht="15" customHeight="1">
      <c r="B199" s="286"/>
      <c r="C199" s="264"/>
      <c r="D199" s="264"/>
      <c r="E199" s="264"/>
      <c r="F199" s="285" t="s">
        <v>402</v>
      </c>
      <c r="G199" s="264"/>
      <c r="H199" s="322" t="s">
        <v>542</v>
      </c>
      <c r="I199" s="322"/>
      <c r="J199" s="322"/>
      <c r="K199" s="307"/>
    </row>
    <row r="200" spans="2:11" ht="15" customHeight="1">
      <c r="B200" s="323"/>
      <c r="C200" s="292"/>
      <c r="D200" s="292"/>
      <c r="E200" s="292"/>
      <c r="F200" s="285" t="s">
        <v>637</v>
      </c>
      <c r="G200" s="270"/>
      <c r="H200" s="324" t="s">
        <v>638</v>
      </c>
      <c r="I200" s="324"/>
      <c r="J200" s="324"/>
      <c r="K200" s="325"/>
    </row>
    <row r="201" spans="2:11" ht="15" customHeight="1">
      <c r="B201" s="323"/>
      <c r="C201" s="292"/>
      <c r="D201" s="292"/>
      <c r="E201" s="292"/>
      <c r="F201" s="285" t="s">
        <v>352</v>
      </c>
      <c r="G201" s="270"/>
      <c r="H201" s="324" t="s">
        <v>543</v>
      </c>
      <c r="I201" s="324"/>
      <c r="J201" s="324"/>
      <c r="K201" s="325"/>
    </row>
    <row r="202" spans="2:11" ht="15" customHeight="1">
      <c r="B202" s="323"/>
      <c r="C202" s="292"/>
      <c r="D202" s="292"/>
      <c r="E202" s="292"/>
      <c r="F202" s="326"/>
      <c r="G202" s="270"/>
      <c r="H202" s="327"/>
      <c r="I202" s="327"/>
      <c r="J202" s="327"/>
      <c r="K202" s="325"/>
    </row>
    <row r="203" spans="2:11" ht="15" customHeight="1">
      <c r="B203" s="323"/>
      <c r="C203" s="264" t="s">
        <v>523</v>
      </c>
      <c r="D203" s="292"/>
      <c r="E203" s="292"/>
      <c r="F203" s="285">
        <v>1</v>
      </c>
      <c r="G203" s="270"/>
      <c r="H203" s="324" t="s">
        <v>544</v>
      </c>
      <c r="I203" s="324"/>
      <c r="J203" s="324"/>
      <c r="K203" s="325"/>
    </row>
    <row r="204" spans="2:11" ht="15" customHeight="1">
      <c r="B204" s="323"/>
      <c r="C204" s="292"/>
      <c r="D204" s="292"/>
      <c r="E204" s="292"/>
      <c r="F204" s="285">
        <v>2</v>
      </c>
      <c r="G204" s="270"/>
      <c r="H204" s="324" t="s">
        <v>545</v>
      </c>
      <c r="I204" s="324"/>
      <c r="J204" s="324"/>
      <c r="K204" s="325"/>
    </row>
    <row r="205" spans="2:11" ht="15" customHeight="1">
      <c r="B205" s="323"/>
      <c r="C205" s="292"/>
      <c r="D205" s="292"/>
      <c r="E205" s="292"/>
      <c r="F205" s="285">
        <v>3</v>
      </c>
      <c r="G205" s="270"/>
      <c r="H205" s="324" t="s">
        <v>546</v>
      </c>
      <c r="I205" s="324"/>
      <c r="J205" s="324"/>
      <c r="K205" s="325"/>
    </row>
    <row r="206" spans="2:11" ht="15" customHeight="1">
      <c r="B206" s="323"/>
      <c r="C206" s="292"/>
      <c r="D206" s="292"/>
      <c r="E206" s="292"/>
      <c r="F206" s="285">
        <v>4</v>
      </c>
      <c r="G206" s="270"/>
      <c r="H206" s="324" t="s">
        <v>547</v>
      </c>
      <c r="I206" s="324"/>
      <c r="J206" s="324"/>
      <c r="K206" s="325"/>
    </row>
    <row r="207" spans="2:11" ht="12.75" customHeight="1">
      <c r="B207" s="328"/>
      <c r="C207" s="329"/>
      <c r="D207" s="329"/>
      <c r="E207" s="329"/>
      <c r="F207" s="329"/>
      <c r="G207" s="329"/>
      <c r="H207" s="329"/>
      <c r="I207" s="329"/>
      <c r="J207" s="329"/>
      <c r="K207" s="330"/>
    </row>
  </sheetData>
  <sheetProtection/>
  <mergeCells count="77">
    <mergeCell ref="D11:J11"/>
    <mergeCell ref="F19:J19"/>
    <mergeCell ref="F20:J20"/>
    <mergeCell ref="C3:J3"/>
    <mergeCell ref="C4:J4"/>
    <mergeCell ref="C6:J6"/>
    <mergeCell ref="C7:J7"/>
    <mergeCell ref="C9:J9"/>
    <mergeCell ref="D10:J10"/>
    <mergeCell ref="D13:J13"/>
    <mergeCell ref="D14:J14"/>
    <mergeCell ref="D15:J15"/>
    <mergeCell ref="F16:J16"/>
    <mergeCell ref="F17:J17"/>
    <mergeCell ref="F18:J18"/>
    <mergeCell ref="F21:J21"/>
    <mergeCell ref="C23:J23"/>
    <mergeCell ref="D25:J25"/>
    <mergeCell ref="C24:J24"/>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3:J63"/>
    <mergeCell ref="D64:J64"/>
    <mergeCell ref="D65:J65"/>
    <mergeCell ref="C100:J100"/>
    <mergeCell ref="D61:J61"/>
    <mergeCell ref="C163:J163"/>
    <mergeCell ref="C120:J120"/>
    <mergeCell ref="C145:J145"/>
    <mergeCell ref="D66:J66"/>
    <mergeCell ref="D67:J67"/>
    <mergeCell ref="D68:J68"/>
    <mergeCell ref="C73:J73"/>
    <mergeCell ref="H192:J192"/>
    <mergeCell ref="H198:J198"/>
    <mergeCell ref="C188:J188"/>
    <mergeCell ref="H197:J197"/>
    <mergeCell ref="H195:J195"/>
    <mergeCell ref="H193:J193"/>
    <mergeCell ref="H191:J191"/>
    <mergeCell ref="H189:J189"/>
    <mergeCell ref="H206:J206"/>
    <mergeCell ref="H204:J204"/>
    <mergeCell ref="H199:J199"/>
    <mergeCell ref="H194:J194"/>
    <mergeCell ref="H201:J201"/>
    <mergeCell ref="H200:J200"/>
    <mergeCell ref="H203:J203"/>
    <mergeCell ref="H205:J205"/>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Durdíková</cp:lastModifiedBy>
  <dcterms:modified xsi:type="dcterms:W3CDTF">2014-10-23T08:12:06Z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