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tabRatio="921"/>
  </bookViews>
  <sheets>
    <sheet name="Rekapitulace stavby" sheetId="1" r:id="rId1"/>
    <sheet name="01 - Stavební část" sheetId="2" r:id="rId2"/>
    <sheet name="02 - Zdravotně technické ..." sheetId="3" r:id="rId3"/>
    <sheet name="03 - Vytápění" sheetId="4" r:id="rId4"/>
    <sheet name="03-1 - Měření a regulace" sheetId="5" r:id="rId5"/>
    <sheet name="03-2 - Plynovod" sheetId="6" r:id="rId6"/>
    <sheet name="04 - Vzduchotechnika" sheetId="7" r:id="rId7"/>
    <sheet name="05 - Silnoproudé elektroi..." sheetId="8" r:id="rId8"/>
    <sheet name="06 - Slaboproudé elektroi..." sheetId="9" r:id="rId9"/>
    <sheet name="07 - Vedlejší a ostatní n..." sheetId="10" r:id="rId10"/>
    <sheet name="Pokyny pro vyplnění" sheetId="11" r:id="rId11"/>
  </sheets>
  <definedNames>
    <definedName name="_xlnm._FilterDatabase" localSheetId="1" hidden="1">'01 - Stavební část'!$C$96:$K$702</definedName>
    <definedName name="_xlnm._FilterDatabase" localSheetId="2" hidden="1">'02 - Zdravotně technické ...'!$C$90:$K$418</definedName>
    <definedName name="_xlnm._FilterDatabase" localSheetId="3" hidden="1">'03 - Vytápění'!$C$85:$K$234</definedName>
    <definedName name="_xlnm._FilterDatabase" localSheetId="4" hidden="1">'03-1 - Měření a regulace'!$C$83:$K$175</definedName>
    <definedName name="_xlnm._FilterDatabase" localSheetId="5" hidden="1">'03-2 - Plynovod'!$C$84:$K$138</definedName>
    <definedName name="_xlnm._FilterDatabase" localSheetId="6" hidden="1">'04 - Vzduchotechnika'!$C$80:$K$84</definedName>
    <definedName name="_xlnm._FilterDatabase" localSheetId="7" hidden="1">'05 - Silnoproudé elektroi...'!$C$94:$K$309</definedName>
    <definedName name="_xlnm._FilterDatabase" localSheetId="8" hidden="1">'06 - Slaboproudé elektroi...'!$C$86:$K$221</definedName>
    <definedName name="_xlnm._FilterDatabase" localSheetId="9" hidden="1">'07 - Vedlejší a ostatní n...'!$C$83:$K$97</definedName>
    <definedName name="_xlnm.Print_Titles" localSheetId="1">'01 - Stavební část'!$96:$96</definedName>
    <definedName name="_xlnm.Print_Titles" localSheetId="2">'02 - Zdravotně technické ...'!$90:$90</definedName>
    <definedName name="_xlnm.Print_Titles" localSheetId="3">'03 - Vytápění'!$85:$85</definedName>
    <definedName name="_xlnm.Print_Titles" localSheetId="4">'03-1 - Měření a regulace'!$83:$83</definedName>
    <definedName name="_xlnm.Print_Titles" localSheetId="5">'03-2 - Plynovod'!$84:$84</definedName>
    <definedName name="_xlnm.Print_Titles" localSheetId="6">'04 - Vzduchotechnika'!$80:$80</definedName>
    <definedName name="_xlnm.Print_Titles" localSheetId="7">'05 - Silnoproudé elektroi...'!$94:$94</definedName>
    <definedName name="_xlnm.Print_Titles" localSheetId="8">'06 - Slaboproudé elektroi...'!$86:$86</definedName>
    <definedName name="_xlnm.Print_Titles" localSheetId="9">'07 - Vedlejší a ostatní n...'!$83:$83</definedName>
    <definedName name="_xlnm.Print_Titles" localSheetId="0">'Rekapitulace stavby'!$52:$52</definedName>
    <definedName name="_xlnm.Print_Area" localSheetId="1">'01 - Stavební část'!$C$4:$J$39,'01 - Stavební část'!$C$45:$J$78,'01 - Stavební část'!$C$84:$K$702</definedName>
    <definedName name="_xlnm.Print_Area" localSheetId="2">'02 - Zdravotně technické ...'!$C$4:$J$39,'02 - Zdravotně technické ...'!$C$45:$J$72,'02 - Zdravotně technické ...'!$C$78:$K$418</definedName>
    <definedName name="_xlnm.Print_Area" localSheetId="3">'03 - Vytápění'!$C$4:$J$39,'03 - Vytápění'!$C$45:$J$67,'03 - Vytápění'!$C$73:$K$234</definedName>
    <definedName name="_xlnm.Print_Area" localSheetId="4">'03-1 - Měření a regulace'!$C$4:$J$39,'03-1 - Měření a regulace'!$C$45:$J$65,'03-1 - Měření a regulace'!$C$71:$K$175</definedName>
    <definedName name="_xlnm.Print_Area" localSheetId="5">'03-2 - Plynovod'!$C$4:$J$39,'03-2 - Plynovod'!$C$45:$J$66,'03-2 - Plynovod'!$C$72:$K$138</definedName>
    <definedName name="_xlnm.Print_Area" localSheetId="6">'04 - Vzduchotechnika'!$C$4:$J$39,'04 - Vzduchotechnika'!$C$45:$J$62,'04 - Vzduchotechnika'!$C$68:$K$84</definedName>
    <definedName name="_xlnm.Print_Area" localSheetId="7">'05 - Silnoproudé elektroi...'!$C$4:$J$39,'05 - Silnoproudé elektroi...'!$C$45:$J$76,'05 - Silnoproudé elektroi...'!$C$82:$K$309</definedName>
    <definedName name="_xlnm.Print_Area" localSheetId="8">'06 - Slaboproudé elektroi...'!$C$4:$J$39,'06 - Slaboproudé elektroi...'!$C$45:$J$68,'06 - Slaboproudé elektroi...'!$C$74:$K$221</definedName>
    <definedName name="_xlnm.Print_Area" localSheetId="9">'07 - Vedlejší a ostatní n...'!$C$4:$J$39,'07 - Vedlejší a ostatní n...'!$C$45:$J$65,'07 - Vedlejší a ostatní n...'!$C$71:$K$97</definedName>
    <definedName name="_xlnm.Print_Area" localSheetId="10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stavby'!$C$42:$AQ$64</definedName>
  </definedNames>
  <calcPr calcId="125725"/>
</workbook>
</file>

<file path=xl/calcChain.xml><?xml version="1.0" encoding="utf-8"?>
<calcChain xmlns="http://schemas.openxmlformats.org/spreadsheetml/2006/main">
  <c r="J37" i="10"/>
  <c r="J36"/>
  <c r="AY63" i="1"/>
  <c r="J35" i="10"/>
  <c r="AX63" i="1"/>
  <c r="BI97" i="10"/>
  <c r="BH97"/>
  <c r="BG97"/>
  <c r="BF97"/>
  <c r="T97"/>
  <c r="T96" s="1"/>
  <c r="R97"/>
  <c r="R96" s="1"/>
  <c r="P97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1"/>
  <c r="BH91"/>
  <c r="BG91"/>
  <c r="BF91"/>
  <c r="T91"/>
  <c r="R91"/>
  <c r="P91"/>
  <c r="BI90"/>
  <c r="BH90"/>
  <c r="BG90"/>
  <c r="BF90"/>
  <c r="T90"/>
  <c r="R90"/>
  <c r="P90"/>
  <c r="BI88"/>
  <c r="BH88"/>
  <c r="BG88"/>
  <c r="BF88"/>
  <c r="T88"/>
  <c r="R88"/>
  <c r="P88"/>
  <c r="BI87"/>
  <c r="BH87"/>
  <c r="BG87"/>
  <c r="BF87"/>
  <c r="T87"/>
  <c r="R87"/>
  <c r="P87"/>
  <c r="F78"/>
  <c r="E76"/>
  <c r="F52"/>
  <c r="E50"/>
  <c r="J24"/>
  <c r="E24"/>
  <c r="J81" s="1"/>
  <c r="J23"/>
  <c r="J21"/>
  <c r="E21"/>
  <c r="J80" s="1"/>
  <c r="J20"/>
  <c r="J18"/>
  <c r="E18"/>
  <c r="F81" s="1"/>
  <c r="J17"/>
  <c r="J15"/>
  <c r="E15"/>
  <c r="F54" s="1"/>
  <c r="J14"/>
  <c r="J12"/>
  <c r="J78"/>
  <c r="E7"/>
  <c r="E48"/>
  <c r="J37" i="9"/>
  <c r="J36"/>
  <c r="AY62" i="1" s="1"/>
  <c r="J35" i="9"/>
  <c r="AX62" i="1" s="1"/>
  <c r="BI220" i="9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T194"/>
  <c r="R195"/>
  <c r="R194"/>
  <c r="P195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6"/>
  <c r="BH126"/>
  <c r="BG126"/>
  <c r="BF126"/>
  <c r="T126"/>
  <c r="T125"/>
  <c r="R126"/>
  <c r="R125"/>
  <c r="P126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F81"/>
  <c r="E79"/>
  <c r="F52"/>
  <c r="E50"/>
  <c r="J24"/>
  <c r="E24"/>
  <c r="J84" s="1"/>
  <c r="J23"/>
  <c r="J21"/>
  <c r="E21"/>
  <c r="J54" s="1"/>
  <c r="J20"/>
  <c r="J18"/>
  <c r="E18"/>
  <c r="F84" s="1"/>
  <c r="J17"/>
  <c r="J15"/>
  <c r="E15"/>
  <c r="F83" s="1"/>
  <c r="J14"/>
  <c r="J12"/>
  <c r="J52"/>
  <c r="E7"/>
  <c r="E77"/>
  <c r="J97" i="8"/>
  <c r="J37"/>
  <c r="J36"/>
  <c r="AY61" i="1"/>
  <c r="J35" i="8"/>
  <c r="AX61" i="1"/>
  <c r="BI309" i="8"/>
  <c r="BH309"/>
  <c r="BG309"/>
  <c r="BF309"/>
  <c r="T309"/>
  <c r="T308"/>
  <c r="R309"/>
  <c r="R308"/>
  <c r="P309"/>
  <c r="P308"/>
  <c r="BI307"/>
  <c r="BH307"/>
  <c r="BG307"/>
  <c r="BF307"/>
  <c r="T307"/>
  <c r="T306"/>
  <c r="R307"/>
  <c r="R306"/>
  <c r="P307"/>
  <c r="P306"/>
  <c r="BI305"/>
  <c r="BH305"/>
  <c r="BG305"/>
  <c r="BF305"/>
  <c r="T305"/>
  <c r="R305"/>
  <c r="P305"/>
  <c r="BI304"/>
  <c r="BH304"/>
  <c r="BG304"/>
  <c r="BF304"/>
  <c r="T304"/>
  <c r="R304"/>
  <c r="P304"/>
  <c r="BI302"/>
  <c r="BH302"/>
  <c r="BG302"/>
  <c r="BF302"/>
  <c r="T302"/>
  <c r="T301"/>
  <c r="R302"/>
  <c r="R301"/>
  <c r="P302"/>
  <c r="P301"/>
  <c r="BI300"/>
  <c r="BH300"/>
  <c r="BG300"/>
  <c r="BF300"/>
  <c r="T300"/>
  <c r="T299"/>
  <c r="R300"/>
  <c r="R299"/>
  <c r="P300"/>
  <c r="P299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T160"/>
  <c r="R161"/>
  <c r="R160" s="1"/>
  <c r="P161"/>
  <c r="P160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J61"/>
  <c r="F89"/>
  <c r="E87"/>
  <c r="F52"/>
  <c r="E50"/>
  <c r="J24"/>
  <c r="E24"/>
  <c r="J92" s="1"/>
  <c r="J23"/>
  <c r="J21"/>
  <c r="E21"/>
  <c r="J91" s="1"/>
  <c r="J20"/>
  <c r="J18"/>
  <c r="E18"/>
  <c r="F92" s="1"/>
  <c r="J17"/>
  <c r="J15"/>
  <c r="E15"/>
  <c r="F91" s="1"/>
  <c r="J14"/>
  <c r="J12"/>
  <c r="J52"/>
  <c r="E7"/>
  <c r="E85"/>
  <c r="J37" i="7"/>
  <c r="J36"/>
  <c r="AY60" i="1" s="1"/>
  <c r="J35" i="7"/>
  <c r="AX60" i="1" s="1"/>
  <c r="BI84" i="7"/>
  <c r="BH84"/>
  <c r="BG84"/>
  <c r="BF84"/>
  <c r="T84"/>
  <c r="T83" s="1"/>
  <c r="T82" s="1"/>
  <c r="T81" s="1"/>
  <c r="R84"/>
  <c r="R83" s="1"/>
  <c r="R82" s="1"/>
  <c r="R81" s="1"/>
  <c r="P84"/>
  <c r="P83" s="1"/>
  <c r="P82" s="1"/>
  <c r="P81" s="1"/>
  <c r="AU60" i="1" s="1"/>
  <c r="F75" i="7"/>
  <c r="E73"/>
  <c r="F52"/>
  <c r="E50"/>
  <c r="J24"/>
  <c r="E24"/>
  <c r="J55" s="1"/>
  <c r="J23"/>
  <c r="J21"/>
  <c r="E21"/>
  <c r="J54" s="1"/>
  <c r="J20"/>
  <c r="J18"/>
  <c r="E18"/>
  <c r="F78" s="1"/>
  <c r="J17"/>
  <c r="J15"/>
  <c r="E15"/>
  <c r="F77" s="1"/>
  <c r="J14"/>
  <c r="J12"/>
  <c r="J75"/>
  <c r="E7"/>
  <c r="E71"/>
  <c r="J37" i="6"/>
  <c r="J36"/>
  <c r="AY59" i="1" s="1"/>
  <c r="J35" i="6"/>
  <c r="AX59" i="1" s="1"/>
  <c r="BI137" i="6"/>
  <c r="BH137"/>
  <c r="BG137"/>
  <c r="BF137"/>
  <c r="T137"/>
  <c r="R137"/>
  <c r="P137"/>
  <c r="BI136"/>
  <c r="BH136"/>
  <c r="BG136"/>
  <c r="BF136"/>
  <c r="T136"/>
  <c r="R136"/>
  <c r="P136"/>
  <c r="BI133"/>
  <c r="BH133"/>
  <c r="BG133"/>
  <c r="BF133"/>
  <c r="T133"/>
  <c r="R133"/>
  <c r="P133"/>
  <c r="BI132"/>
  <c r="BH132"/>
  <c r="BG132"/>
  <c r="BF132"/>
  <c r="T132"/>
  <c r="R132"/>
  <c r="P132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T90" s="1"/>
  <c r="R91"/>
  <c r="R90"/>
  <c r="P91"/>
  <c r="P90" s="1"/>
  <c r="BI88"/>
  <c r="BH88"/>
  <c r="BG88"/>
  <c r="BF88"/>
  <c r="T88"/>
  <c r="R88"/>
  <c r="P88"/>
  <c r="BI87"/>
  <c r="BH87"/>
  <c r="BG87"/>
  <c r="BF87"/>
  <c r="T87"/>
  <c r="R87"/>
  <c r="P87"/>
  <c r="F79"/>
  <c r="E77"/>
  <c r="F52"/>
  <c r="E50"/>
  <c r="J24"/>
  <c r="E24"/>
  <c r="J55"/>
  <c r="J23"/>
  <c r="J21"/>
  <c r="E21"/>
  <c r="J54"/>
  <c r="J20"/>
  <c r="J18"/>
  <c r="E18"/>
  <c r="F82"/>
  <c r="J17"/>
  <c r="J15"/>
  <c r="E15"/>
  <c r="F81"/>
  <c r="J14"/>
  <c r="J12"/>
  <c r="J79" s="1"/>
  <c r="E7"/>
  <c r="E48" s="1"/>
  <c r="J37" i="5"/>
  <c r="J36"/>
  <c r="AY58" i="1"/>
  <c r="J35" i="5"/>
  <c r="AX58" i="1"/>
  <c r="BI175" i="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F78"/>
  <c r="E76"/>
  <c r="F52"/>
  <c r="E50"/>
  <c r="J24"/>
  <c r="E24"/>
  <c r="J55" s="1"/>
  <c r="J23"/>
  <c r="J21"/>
  <c r="E21"/>
  <c r="J80" s="1"/>
  <c r="J20"/>
  <c r="J18"/>
  <c r="E18"/>
  <c r="F55" s="1"/>
  <c r="J17"/>
  <c r="J15"/>
  <c r="E15"/>
  <c r="F54" s="1"/>
  <c r="J14"/>
  <c r="J12"/>
  <c r="J78"/>
  <c r="E7"/>
  <c r="E48"/>
  <c r="J37" i="4"/>
  <c r="J36"/>
  <c r="AY57" i="1" s="1"/>
  <c r="J35" i="4"/>
  <c r="AX57" i="1" s="1"/>
  <c r="BI234" i="4"/>
  <c r="BH234"/>
  <c r="BG234"/>
  <c r="BF234"/>
  <c r="T234"/>
  <c r="R234"/>
  <c r="P234"/>
  <c r="BI233"/>
  <c r="BH233"/>
  <c r="BG233"/>
  <c r="BF233"/>
  <c r="T233"/>
  <c r="R233"/>
  <c r="P233"/>
  <c r="BI231"/>
  <c r="BH231"/>
  <c r="BG231"/>
  <c r="BF231"/>
  <c r="T231"/>
  <c r="R231"/>
  <c r="P231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F80"/>
  <c r="E78"/>
  <c r="F52"/>
  <c r="E50"/>
  <c r="J24"/>
  <c r="E24"/>
  <c r="J55" s="1"/>
  <c r="J23"/>
  <c r="J21"/>
  <c r="E21"/>
  <c r="J82" s="1"/>
  <c r="J20"/>
  <c r="J18"/>
  <c r="E18"/>
  <c r="F55" s="1"/>
  <c r="J17"/>
  <c r="J15"/>
  <c r="E15"/>
  <c r="F82" s="1"/>
  <c r="J14"/>
  <c r="J12"/>
  <c r="J52"/>
  <c r="E7"/>
  <c r="E48"/>
  <c r="J37" i="3"/>
  <c r="J36"/>
  <c r="AY56" i="1" s="1"/>
  <c r="J35" i="3"/>
  <c r="AX56" i="1" s="1"/>
  <c r="BI418" i="3"/>
  <c r="BH418"/>
  <c r="BG418"/>
  <c r="BF418"/>
  <c r="T418"/>
  <c r="R418"/>
  <c r="P418"/>
  <c r="BI417"/>
  <c r="BH417"/>
  <c r="BG417"/>
  <c r="BF417"/>
  <c r="T417"/>
  <c r="R417"/>
  <c r="P417"/>
  <c r="BI413"/>
  <c r="BH413"/>
  <c r="BG413"/>
  <c r="BF413"/>
  <c r="T413"/>
  <c r="R413"/>
  <c r="P413"/>
  <c r="BI409"/>
  <c r="BH409"/>
  <c r="BG409"/>
  <c r="BF409"/>
  <c r="T409"/>
  <c r="R409"/>
  <c r="P409"/>
  <c r="BI405"/>
  <c r="BH405"/>
  <c r="BG405"/>
  <c r="BF405"/>
  <c r="T405"/>
  <c r="R405"/>
  <c r="P405"/>
  <c r="BI399"/>
  <c r="BH399"/>
  <c r="BG399"/>
  <c r="BF399"/>
  <c r="T399"/>
  <c r="R399"/>
  <c r="P399"/>
  <c r="BI393"/>
  <c r="BH393"/>
  <c r="BG393"/>
  <c r="BF393"/>
  <c r="T393"/>
  <c r="R393"/>
  <c r="P393"/>
  <c r="BI387"/>
  <c r="BH387"/>
  <c r="BG387"/>
  <c r="BF387"/>
  <c r="T387"/>
  <c r="R387"/>
  <c r="P387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77"/>
  <c r="BH377"/>
  <c r="BG377"/>
  <c r="BF377"/>
  <c r="T377"/>
  <c r="R377"/>
  <c r="P377"/>
  <c r="BI376"/>
  <c r="BH376"/>
  <c r="BG376"/>
  <c r="BF376"/>
  <c r="T376"/>
  <c r="R376"/>
  <c r="P376"/>
  <c r="BI375"/>
  <c r="BH375"/>
  <c r="BG375"/>
  <c r="BF375"/>
  <c r="T375"/>
  <c r="R375"/>
  <c r="P375"/>
  <c r="BI374"/>
  <c r="BH374"/>
  <c r="BG374"/>
  <c r="BF374"/>
  <c r="T374"/>
  <c r="R374"/>
  <c r="P374"/>
  <c r="BI372"/>
  <c r="BH372"/>
  <c r="BG372"/>
  <c r="BF372"/>
  <c r="T372"/>
  <c r="R372"/>
  <c r="P372"/>
  <c r="BI371"/>
  <c r="BH371"/>
  <c r="BG371"/>
  <c r="BF371"/>
  <c r="T371"/>
  <c r="R371"/>
  <c r="P371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5"/>
  <c r="BH365"/>
  <c r="BG365"/>
  <c r="BF365"/>
  <c r="T365"/>
  <c r="R365"/>
  <c r="P365"/>
  <c r="BI364"/>
  <c r="BH364"/>
  <c r="BG364"/>
  <c r="BF364"/>
  <c r="T364"/>
  <c r="R364"/>
  <c r="P364"/>
  <c r="BI363"/>
  <c r="BH363"/>
  <c r="BG363"/>
  <c r="BF363"/>
  <c r="T363"/>
  <c r="R363"/>
  <c r="P363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2"/>
  <c r="BH292"/>
  <c r="BG292"/>
  <c r="BF292"/>
  <c r="T292"/>
  <c r="R292"/>
  <c r="P292"/>
  <c r="BI288"/>
  <c r="BH288"/>
  <c r="BG288"/>
  <c r="BF288"/>
  <c r="T288"/>
  <c r="R288"/>
  <c r="P288"/>
  <c r="BI282"/>
  <c r="BH282"/>
  <c r="BG282"/>
  <c r="BF282"/>
  <c r="T282"/>
  <c r="R282"/>
  <c r="P282"/>
  <c r="BI278"/>
  <c r="BH278"/>
  <c r="BG278"/>
  <c r="BF278"/>
  <c r="T278"/>
  <c r="R278"/>
  <c r="P278"/>
  <c r="BI272"/>
  <c r="BH272"/>
  <c r="BG272"/>
  <c r="BF272"/>
  <c r="T272"/>
  <c r="R272"/>
  <c r="P272"/>
  <c r="BI266"/>
  <c r="BH266"/>
  <c r="BG266"/>
  <c r="BF266"/>
  <c r="T266"/>
  <c r="R266"/>
  <c r="P266"/>
  <c r="BI260"/>
  <c r="BH260"/>
  <c r="BG260"/>
  <c r="BF260"/>
  <c r="T260"/>
  <c r="R260"/>
  <c r="P260"/>
  <c r="BI253"/>
  <c r="BH253"/>
  <c r="BG253"/>
  <c r="BF253"/>
  <c r="T253"/>
  <c r="R253"/>
  <c r="P253"/>
  <c r="BI249"/>
  <c r="BH249"/>
  <c r="BG249"/>
  <c r="BF249"/>
  <c r="T249"/>
  <c r="R249"/>
  <c r="P249"/>
  <c r="BI245"/>
  <c r="BH245"/>
  <c r="BG245"/>
  <c r="BF245"/>
  <c r="T245"/>
  <c r="R245"/>
  <c r="P245"/>
  <c r="BI241"/>
  <c r="BH241"/>
  <c r="BG241"/>
  <c r="BF241"/>
  <c r="T241"/>
  <c r="R241"/>
  <c r="P241"/>
  <c r="BI237"/>
  <c r="BH237"/>
  <c r="BG237"/>
  <c r="BF237"/>
  <c r="T237"/>
  <c r="R237"/>
  <c r="P237"/>
  <c r="BI233"/>
  <c r="BH233"/>
  <c r="BG233"/>
  <c r="BF233"/>
  <c r="T233"/>
  <c r="R233"/>
  <c r="P233"/>
  <c r="BI229"/>
  <c r="BH229"/>
  <c r="BG229"/>
  <c r="BF229"/>
  <c r="T229"/>
  <c r="R229"/>
  <c r="P229"/>
  <c r="BI225"/>
  <c r="BH225"/>
  <c r="BG225"/>
  <c r="BF225"/>
  <c r="T225"/>
  <c r="R225"/>
  <c r="P225"/>
  <c r="BI221"/>
  <c r="BH221"/>
  <c r="BG221"/>
  <c r="BF221"/>
  <c r="T221"/>
  <c r="R221"/>
  <c r="P221"/>
  <c r="BI217"/>
  <c r="BH217"/>
  <c r="BG217"/>
  <c r="BF217"/>
  <c r="T217"/>
  <c r="R217"/>
  <c r="P217"/>
  <c r="BI211"/>
  <c r="BH211"/>
  <c r="BG211"/>
  <c r="BF211"/>
  <c r="T211"/>
  <c r="R211"/>
  <c r="P211"/>
  <c r="BI203"/>
  <c r="BH203"/>
  <c r="BG203"/>
  <c r="BF203"/>
  <c r="T203"/>
  <c r="R203"/>
  <c r="P203"/>
  <c r="BI196"/>
  <c r="BH196"/>
  <c r="BG196"/>
  <c r="BF196"/>
  <c r="T196"/>
  <c r="R196"/>
  <c r="P196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0"/>
  <c r="BH180"/>
  <c r="BG180"/>
  <c r="BF180"/>
  <c r="T180"/>
  <c r="R180"/>
  <c r="P180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7"/>
  <c r="BH167"/>
  <c r="BG167"/>
  <c r="BF167"/>
  <c r="T167"/>
  <c r="R167"/>
  <c r="P167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3"/>
  <c r="BH133"/>
  <c r="BG133"/>
  <c r="BF133"/>
  <c r="T133"/>
  <c r="R133"/>
  <c r="P133"/>
  <c r="BI132"/>
  <c r="BH132"/>
  <c r="BG132"/>
  <c r="BF132"/>
  <c r="T132"/>
  <c r="R132"/>
  <c r="P132"/>
  <c r="BI125"/>
  <c r="BH125"/>
  <c r="BG125"/>
  <c r="BF125"/>
  <c r="T125"/>
  <c r="R125"/>
  <c r="P125"/>
  <c r="BI116"/>
  <c r="BH116"/>
  <c r="BG116"/>
  <c r="BF116"/>
  <c r="T116"/>
  <c r="R116"/>
  <c r="P116"/>
  <c r="BI101"/>
  <c r="BH101"/>
  <c r="BG101"/>
  <c r="BF101"/>
  <c r="T101"/>
  <c r="R101"/>
  <c r="P101"/>
  <c r="BI97"/>
  <c r="BH97"/>
  <c r="BG97"/>
  <c r="BF97"/>
  <c r="T97"/>
  <c r="R97"/>
  <c r="P97"/>
  <c r="BI94"/>
  <c r="BH94"/>
  <c r="BG94"/>
  <c r="BF94"/>
  <c r="T94"/>
  <c r="R94"/>
  <c r="P94"/>
  <c r="F85"/>
  <c r="E83"/>
  <c r="F52"/>
  <c r="E50"/>
  <c r="J24"/>
  <c r="E24"/>
  <c r="J88" s="1"/>
  <c r="J23"/>
  <c r="J21"/>
  <c r="E21"/>
  <c r="J87" s="1"/>
  <c r="J20"/>
  <c r="J18"/>
  <c r="E18"/>
  <c r="F88" s="1"/>
  <c r="J17"/>
  <c r="J15"/>
  <c r="E15"/>
  <c r="F54" s="1"/>
  <c r="J14"/>
  <c r="J12"/>
  <c r="J85"/>
  <c r="E7"/>
  <c r="E81"/>
  <c r="J37" i="2"/>
  <c r="J36"/>
  <c r="AY55" i="1" s="1"/>
  <c r="J35" i="2"/>
  <c r="AX55" i="1" s="1"/>
  <c r="BI700" i="2"/>
  <c r="BH700"/>
  <c r="BG700"/>
  <c r="BF700"/>
  <c r="T700"/>
  <c r="R700"/>
  <c r="P700"/>
  <c r="BI699"/>
  <c r="BH699"/>
  <c r="BG699"/>
  <c r="BF699"/>
  <c r="T699"/>
  <c r="R699"/>
  <c r="P699"/>
  <c r="BI698"/>
  <c r="BH698"/>
  <c r="BG698"/>
  <c r="BF698"/>
  <c r="T698"/>
  <c r="R698"/>
  <c r="P698"/>
  <c r="BI684"/>
  <c r="BH684"/>
  <c r="BG684"/>
  <c r="BF684"/>
  <c r="T684"/>
  <c r="R684"/>
  <c r="P684"/>
  <c r="BI683"/>
  <c r="BH683"/>
  <c r="BG683"/>
  <c r="BF683"/>
  <c r="T683"/>
  <c r="R683"/>
  <c r="P683"/>
  <c r="BI680"/>
  <c r="BH680"/>
  <c r="BG680"/>
  <c r="BF680"/>
  <c r="T680"/>
  <c r="R680"/>
  <c r="P680"/>
  <c r="BI678"/>
  <c r="BH678"/>
  <c r="BG678"/>
  <c r="BF678"/>
  <c r="T678"/>
  <c r="R678"/>
  <c r="P678"/>
  <c r="BI677"/>
  <c r="BH677"/>
  <c r="BG677"/>
  <c r="BF677"/>
  <c r="T677"/>
  <c r="R677"/>
  <c r="P677"/>
  <c r="BI674"/>
  <c r="BH674"/>
  <c r="BG674"/>
  <c r="BF674"/>
  <c r="T674"/>
  <c r="R674"/>
  <c r="P674"/>
  <c r="BI668"/>
  <c r="BH668"/>
  <c r="BG668"/>
  <c r="BF668"/>
  <c r="T668"/>
  <c r="R668"/>
  <c r="P668"/>
  <c r="BI667"/>
  <c r="BH667"/>
  <c r="BG667"/>
  <c r="BF667"/>
  <c r="T667"/>
  <c r="R667"/>
  <c r="P667"/>
  <c r="BI666"/>
  <c r="BH666"/>
  <c r="BG666"/>
  <c r="BF666"/>
  <c r="T666"/>
  <c r="R666"/>
  <c r="P666"/>
  <c r="BI665"/>
  <c r="BH665"/>
  <c r="BG665"/>
  <c r="BF665"/>
  <c r="T665"/>
  <c r="R665"/>
  <c r="P665"/>
  <c r="BI664"/>
  <c r="BH664"/>
  <c r="BG664"/>
  <c r="BF664"/>
  <c r="T664"/>
  <c r="R664"/>
  <c r="P664"/>
  <c r="BI661"/>
  <c r="BH661"/>
  <c r="BG661"/>
  <c r="BF661"/>
  <c r="T661"/>
  <c r="R661"/>
  <c r="P661"/>
  <c r="BI659"/>
  <c r="BH659"/>
  <c r="BG659"/>
  <c r="BF659"/>
  <c r="T659"/>
  <c r="R659"/>
  <c r="P659"/>
  <c r="BI658"/>
  <c r="BH658"/>
  <c r="BG658"/>
  <c r="BF658"/>
  <c r="T658"/>
  <c r="R658"/>
  <c r="P658"/>
  <c r="BI655"/>
  <c r="BH655"/>
  <c r="BG655"/>
  <c r="BF655"/>
  <c r="T655"/>
  <c r="R655"/>
  <c r="P655"/>
  <c r="BI646"/>
  <c r="BH646"/>
  <c r="BG646"/>
  <c r="BF646"/>
  <c r="T646"/>
  <c r="R646"/>
  <c r="P646"/>
  <c r="BI645"/>
  <c r="BH645"/>
  <c r="BG645"/>
  <c r="BF645"/>
  <c r="T645"/>
  <c r="R645"/>
  <c r="P645"/>
  <c r="BI642"/>
  <c r="BH642"/>
  <c r="BG642"/>
  <c r="BF642"/>
  <c r="T642"/>
  <c r="R642"/>
  <c r="P642"/>
  <c r="BI639"/>
  <c r="BH639"/>
  <c r="BG639"/>
  <c r="BF639"/>
  <c r="T639"/>
  <c r="R639"/>
  <c r="P639"/>
  <c r="BI626"/>
  <c r="BH626"/>
  <c r="BG626"/>
  <c r="BF626"/>
  <c r="T626"/>
  <c r="R626"/>
  <c r="P626"/>
  <c r="BI621"/>
  <c r="BH621"/>
  <c r="BG621"/>
  <c r="BF621"/>
  <c r="T621"/>
  <c r="R621"/>
  <c r="P621"/>
  <c r="BI618"/>
  <c r="BH618"/>
  <c r="BG618"/>
  <c r="BF618"/>
  <c r="T618"/>
  <c r="R618"/>
  <c r="P618"/>
  <c r="BI617"/>
  <c r="BH617"/>
  <c r="BG617"/>
  <c r="BF617"/>
  <c r="T617"/>
  <c r="R617"/>
  <c r="P617"/>
  <c r="BI608"/>
  <c r="BH608"/>
  <c r="BG608"/>
  <c r="BF608"/>
  <c r="T608"/>
  <c r="R608"/>
  <c r="P608"/>
  <c r="BI607"/>
  <c r="BH607"/>
  <c r="BG607"/>
  <c r="BF607"/>
  <c r="T607"/>
  <c r="R607"/>
  <c r="P607"/>
  <c r="BI606"/>
  <c r="BH606"/>
  <c r="BG606"/>
  <c r="BF606"/>
  <c r="T606"/>
  <c r="R606"/>
  <c r="P606"/>
  <c r="BI594"/>
  <c r="BH594"/>
  <c r="BG594"/>
  <c r="BF594"/>
  <c r="T594"/>
  <c r="R594"/>
  <c r="P594"/>
  <c r="BI592"/>
  <c r="BH592"/>
  <c r="BG592"/>
  <c r="BF592"/>
  <c r="T592"/>
  <c r="R592"/>
  <c r="P592"/>
  <c r="BI591"/>
  <c r="BH591"/>
  <c r="BG591"/>
  <c r="BF591"/>
  <c r="T591"/>
  <c r="R591"/>
  <c r="P591"/>
  <c r="BI590"/>
  <c r="BH590"/>
  <c r="BG590"/>
  <c r="BF590"/>
  <c r="T590"/>
  <c r="R590"/>
  <c r="P590"/>
  <c r="BI589"/>
  <c r="BH589"/>
  <c r="BG589"/>
  <c r="BF589"/>
  <c r="T589"/>
  <c r="R589"/>
  <c r="P589"/>
  <c r="BI586"/>
  <c r="BH586"/>
  <c r="BG586"/>
  <c r="BF586"/>
  <c r="T586"/>
  <c r="R586"/>
  <c r="P586"/>
  <c r="BI585"/>
  <c r="BH585"/>
  <c r="BG585"/>
  <c r="BF585"/>
  <c r="T585"/>
  <c r="R585"/>
  <c r="P585"/>
  <c r="BI566"/>
  <c r="BH566"/>
  <c r="BG566"/>
  <c r="BF566"/>
  <c r="T566"/>
  <c r="R566"/>
  <c r="P566"/>
  <c r="BI558"/>
  <c r="BH558"/>
  <c r="BG558"/>
  <c r="BF558"/>
  <c r="T558"/>
  <c r="R558"/>
  <c r="P558"/>
  <c r="BI555"/>
  <c r="BH555"/>
  <c r="BG555"/>
  <c r="BF555"/>
  <c r="T555"/>
  <c r="R555"/>
  <c r="P555"/>
  <c r="BI554"/>
  <c r="BH554"/>
  <c r="BG554"/>
  <c r="BF554"/>
  <c r="T554"/>
  <c r="R554"/>
  <c r="P554"/>
  <c r="BI553"/>
  <c r="BH553"/>
  <c r="BG553"/>
  <c r="BF553"/>
  <c r="T553"/>
  <c r="R553"/>
  <c r="P553"/>
  <c r="BI547"/>
  <c r="BH547"/>
  <c r="BG547"/>
  <c r="BF547"/>
  <c r="T547"/>
  <c r="R547"/>
  <c r="P547"/>
  <c r="BI544"/>
  <c r="BH544"/>
  <c r="BG544"/>
  <c r="BF544"/>
  <c r="T544"/>
  <c r="R544"/>
  <c r="P544"/>
  <c r="BI541"/>
  <c r="BH541"/>
  <c r="BG541"/>
  <c r="BF541"/>
  <c r="T541"/>
  <c r="R541"/>
  <c r="P541"/>
  <c r="BI537"/>
  <c r="BH537"/>
  <c r="BG537"/>
  <c r="BF537"/>
  <c r="T537"/>
  <c r="R537"/>
  <c r="P537"/>
  <c r="BI535"/>
  <c r="BH535"/>
  <c r="BG535"/>
  <c r="BF535"/>
  <c r="T535"/>
  <c r="R535"/>
  <c r="P535"/>
  <c r="BI532"/>
  <c r="BH532"/>
  <c r="BG532"/>
  <c r="BF532"/>
  <c r="T532"/>
  <c r="R532"/>
  <c r="P532"/>
  <c r="BI531"/>
  <c r="BH531"/>
  <c r="BG531"/>
  <c r="BF531"/>
  <c r="T531"/>
  <c r="R531"/>
  <c r="P531"/>
  <c r="BI530"/>
  <c r="BH530"/>
  <c r="BG530"/>
  <c r="BF530"/>
  <c r="T530"/>
  <c r="R530"/>
  <c r="P530"/>
  <c r="BI526"/>
  <c r="BH526"/>
  <c r="BG526"/>
  <c r="BF526"/>
  <c r="T526"/>
  <c r="R526"/>
  <c r="P526"/>
  <c r="BI522"/>
  <c r="BH522"/>
  <c r="BG522"/>
  <c r="BF522"/>
  <c r="T522"/>
  <c r="R522"/>
  <c r="P522"/>
  <c r="BI519"/>
  <c r="BH519"/>
  <c r="BG519"/>
  <c r="BF519"/>
  <c r="T519"/>
  <c r="R519"/>
  <c r="P519"/>
  <c r="BI515"/>
  <c r="BH515"/>
  <c r="BG515"/>
  <c r="BF515"/>
  <c r="T515"/>
  <c r="R515"/>
  <c r="P515"/>
  <c r="BI506"/>
  <c r="BH506"/>
  <c r="BG506"/>
  <c r="BF506"/>
  <c r="T506"/>
  <c r="R506"/>
  <c r="P506"/>
  <c r="BI492"/>
  <c r="BH492"/>
  <c r="BG492"/>
  <c r="BF492"/>
  <c r="T492"/>
  <c r="R492"/>
  <c r="P492"/>
  <c r="BI482"/>
  <c r="BH482"/>
  <c r="BG482"/>
  <c r="BF482"/>
  <c r="T482"/>
  <c r="R482"/>
  <c r="P482"/>
  <c r="BI473"/>
  <c r="BH473"/>
  <c r="BG473"/>
  <c r="BF473"/>
  <c r="T473"/>
  <c r="R473"/>
  <c r="P473"/>
  <c r="BI468"/>
  <c r="BH468"/>
  <c r="BG468"/>
  <c r="BF468"/>
  <c r="T468"/>
  <c r="R468"/>
  <c r="P468"/>
  <c r="BI466"/>
  <c r="BH466"/>
  <c r="BG466"/>
  <c r="BF466"/>
  <c r="T466"/>
  <c r="R466"/>
  <c r="P466"/>
  <c r="BI465"/>
  <c r="BH465"/>
  <c r="BG465"/>
  <c r="BF465"/>
  <c r="T465"/>
  <c r="R465"/>
  <c r="P465"/>
  <c r="BI462"/>
  <c r="BH462"/>
  <c r="BG462"/>
  <c r="BF462"/>
  <c r="T462"/>
  <c r="R462"/>
  <c r="P462"/>
  <c r="BI461"/>
  <c r="BH461"/>
  <c r="BG461"/>
  <c r="BF461"/>
  <c r="T461"/>
  <c r="R461"/>
  <c r="P461"/>
  <c r="BI458"/>
  <c r="BH458"/>
  <c r="BG458"/>
  <c r="BF458"/>
  <c r="T458"/>
  <c r="R458"/>
  <c r="P458"/>
  <c r="BI455"/>
  <c r="BH455"/>
  <c r="BG455"/>
  <c r="BF455"/>
  <c r="T455"/>
  <c r="R455"/>
  <c r="P455"/>
  <c r="BI454"/>
  <c r="BH454"/>
  <c r="BG454"/>
  <c r="BF454"/>
  <c r="T454"/>
  <c r="R454"/>
  <c r="P454"/>
  <c r="BI453"/>
  <c r="BH453"/>
  <c r="BG453"/>
  <c r="BF453"/>
  <c r="T453"/>
  <c r="R453"/>
  <c r="P453"/>
  <c r="BI452"/>
  <c r="BH452"/>
  <c r="BG452"/>
  <c r="BF452"/>
  <c r="T452"/>
  <c r="R452"/>
  <c r="P452"/>
  <c r="BI451"/>
  <c r="BH451"/>
  <c r="BG451"/>
  <c r="BF451"/>
  <c r="T451"/>
  <c r="R451"/>
  <c r="P451"/>
  <c r="BI450"/>
  <c r="BH450"/>
  <c r="BG450"/>
  <c r="BF450"/>
  <c r="T450"/>
  <c r="R450"/>
  <c r="P450"/>
  <c r="BI449"/>
  <c r="BH449"/>
  <c r="BG449"/>
  <c r="BF449"/>
  <c r="T449"/>
  <c r="R449"/>
  <c r="P449"/>
  <c r="BI448"/>
  <c r="BH448"/>
  <c r="BG448"/>
  <c r="BF448"/>
  <c r="T448"/>
  <c r="R448"/>
  <c r="P448"/>
  <c r="BI447"/>
  <c r="BH447"/>
  <c r="BG447"/>
  <c r="BF447"/>
  <c r="T447"/>
  <c r="R447"/>
  <c r="P447"/>
  <c r="BI446"/>
  <c r="BH446"/>
  <c r="BG446"/>
  <c r="BF446"/>
  <c r="T446"/>
  <c r="R446"/>
  <c r="P446"/>
  <c r="BI443"/>
  <c r="BH443"/>
  <c r="BG443"/>
  <c r="BF443"/>
  <c r="T443"/>
  <c r="R443"/>
  <c r="P443"/>
  <c r="BI442"/>
  <c r="BH442"/>
  <c r="BG442"/>
  <c r="BF442"/>
  <c r="T442"/>
  <c r="R442"/>
  <c r="P442"/>
  <c r="BI441"/>
  <c r="BH441"/>
  <c r="BG441"/>
  <c r="BF441"/>
  <c r="T441"/>
  <c r="R441"/>
  <c r="P441"/>
  <c r="BI440"/>
  <c r="BH440"/>
  <c r="BG440"/>
  <c r="BF440"/>
  <c r="T440"/>
  <c r="R440"/>
  <c r="P440"/>
  <c r="BI436"/>
  <c r="BH436"/>
  <c r="BG436"/>
  <c r="BF436"/>
  <c r="T436"/>
  <c r="R436"/>
  <c r="P436"/>
  <c r="BI435"/>
  <c r="BH435"/>
  <c r="BG435"/>
  <c r="BF435"/>
  <c r="T435"/>
  <c r="R435"/>
  <c r="P435"/>
  <c r="BI434"/>
  <c r="BH434"/>
  <c r="BG434"/>
  <c r="BF434"/>
  <c r="T434"/>
  <c r="R434"/>
  <c r="P434"/>
  <c r="BI430"/>
  <c r="BH430"/>
  <c r="BG430"/>
  <c r="BF430"/>
  <c r="T430"/>
  <c r="R430"/>
  <c r="P430"/>
  <c r="BI429"/>
  <c r="BH429"/>
  <c r="BG429"/>
  <c r="BF429"/>
  <c r="T429"/>
  <c r="R429"/>
  <c r="P429"/>
  <c r="BI425"/>
  <c r="BH425"/>
  <c r="BG425"/>
  <c r="BF425"/>
  <c r="T425"/>
  <c r="R425"/>
  <c r="P425"/>
  <c r="BI413"/>
  <c r="BH413"/>
  <c r="BG413"/>
  <c r="BF413"/>
  <c r="T413"/>
  <c r="R413"/>
  <c r="P413"/>
  <c r="BI412"/>
  <c r="BH412"/>
  <c r="BG412"/>
  <c r="BF412"/>
  <c r="T412"/>
  <c r="R412"/>
  <c r="P412"/>
  <c r="BI408"/>
  <c r="BH408"/>
  <c r="BG408"/>
  <c r="BF408"/>
  <c r="T408"/>
  <c r="R408"/>
  <c r="P408"/>
  <c r="BI404"/>
  <c r="BH404"/>
  <c r="BG404"/>
  <c r="BF404"/>
  <c r="T404"/>
  <c r="R404"/>
  <c r="P404"/>
  <c r="BI403"/>
  <c r="BH403"/>
  <c r="BG403"/>
  <c r="BF403"/>
  <c r="T403"/>
  <c r="R403"/>
  <c r="P403"/>
  <c r="BI399"/>
  <c r="BH399"/>
  <c r="BG399"/>
  <c r="BF399"/>
  <c r="T399"/>
  <c r="R399"/>
  <c r="P399"/>
  <c r="BI398"/>
  <c r="BH398"/>
  <c r="BG398"/>
  <c r="BF398"/>
  <c r="T398"/>
  <c r="R398"/>
  <c r="P398"/>
  <c r="BI397"/>
  <c r="BH397"/>
  <c r="BG397"/>
  <c r="BF397"/>
  <c r="T397"/>
  <c r="R397"/>
  <c r="P397"/>
  <c r="BI394"/>
  <c r="BH394"/>
  <c r="BG394"/>
  <c r="BF394"/>
  <c r="T394"/>
  <c r="R394"/>
  <c r="P394"/>
  <c r="BI393"/>
  <c r="BH393"/>
  <c r="BG393"/>
  <c r="BF393"/>
  <c r="T393"/>
  <c r="R393"/>
  <c r="P393"/>
  <c r="BI390"/>
  <c r="BH390"/>
  <c r="BG390"/>
  <c r="BF390"/>
  <c r="T390"/>
  <c r="R390"/>
  <c r="P390"/>
  <c r="BI389"/>
  <c r="BH389"/>
  <c r="BG389"/>
  <c r="BF389"/>
  <c r="T389"/>
  <c r="R389"/>
  <c r="P389"/>
  <c r="BI386"/>
  <c r="BH386"/>
  <c r="BG386"/>
  <c r="BF386"/>
  <c r="T386"/>
  <c r="R386"/>
  <c r="P386"/>
  <c r="BI383"/>
  <c r="BH383"/>
  <c r="BG383"/>
  <c r="BF383"/>
  <c r="T383"/>
  <c r="R383"/>
  <c r="P383"/>
  <c r="BI382"/>
  <c r="BH382"/>
  <c r="BG382"/>
  <c r="BF382"/>
  <c r="T382"/>
  <c r="R382"/>
  <c r="P382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58"/>
  <c r="BH358"/>
  <c r="BG358"/>
  <c r="BF358"/>
  <c r="T358"/>
  <c r="R358"/>
  <c r="P358"/>
  <c r="BI356"/>
  <c r="BH356"/>
  <c r="BG356"/>
  <c r="BF356"/>
  <c r="T356"/>
  <c r="R356"/>
  <c r="P356"/>
  <c r="BI355"/>
  <c r="BH355"/>
  <c r="BG355"/>
  <c r="BF355"/>
  <c r="T355"/>
  <c r="R355"/>
  <c r="P355"/>
  <c r="BI344"/>
  <c r="BH344"/>
  <c r="BG344"/>
  <c r="BF344"/>
  <c r="T344"/>
  <c r="R344"/>
  <c r="P344"/>
  <c r="BI343"/>
  <c r="BH343"/>
  <c r="BG343"/>
  <c r="BF343"/>
  <c r="T343"/>
  <c r="R343"/>
  <c r="P343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0"/>
  <c r="BH330"/>
  <c r="BG330"/>
  <c r="BF330"/>
  <c r="T330"/>
  <c r="R330"/>
  <c r="P330"/>
  <c r="BI326"/>
  <c r="BH326"/>
  <c r="BG326"/>
  <c r="BF326"/>
  <c r="T326"/>
  <c r="R326"/>
  <c r="P326"/>
  <c r="BI322"/>
  <c r="BH322"/>
  <c r="BG322"/>
  <c r="BF322"/>
  <c r="T322"/>
  <c r="R322"/>
  <c r="P322"/>
  <c r="BI315"/>
  <c r="BH315"/>
  <c r="BG315"/>
  <c r="BF315"/>
  <c r="T315"/>
  <c r="R315"/>
  <c r="P315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08"/>
  <c r="BH308"/>
  <c r="BG308"/>
  <c r="BF308"/>
  <c r="T308"/>
  <c r="R308"/>
  <c r="P308"/>
  <c r="BI304"/>
  <c r="BH304"/>
  <c r="BG304"/>
  <c r="BF304"/>
  <c r="T304"/>
  <c r="T303"/>
  <c r="R304"/>
  <c r="R303"/>
  <c r="P304"/>
  <c r="P303"/>
  <c r="BI301"/>
  <c r="BH301"/>
  <c r="BG301"/>
  <c r="BF301"/>
  <c r="T301"/>
  <c r="T300"/>
  <c r="R301"/>
  <c r="R300"/>
  <c r="P301"/>
  <c r="P300"/>
  <c r="BI297"/>
  <c r="BH297"/>
  <c r="BG297"/>
  <c r="BF297"/>
  <c r="T297"/>
  <c r="R297"/>
  <c r="P297"/>
  <c r="BI294"/>
  <c r="BH294"/>
  <c r="BG294"/>
  <c r="BF294"/>
  <c r="T294"/>
  <c r="R294"/>
  <c r="P294"/>
  <c r="BI293"/>
  <c r="BH293"/>
  <c r="BG293"/>
  <c r="BF293"/>
  <c r="T293"/>
  <c r="R293"/>
  <c r="P293"/>
  <c r="BI290"/>
  <c r="BH290"/>
  <c r="BG290"/>
  <c r="BF290"/>
  <c r="T290"/>
  <c r="R290"/>
  <c r="P290"/>
  <c r="BI281"/>
  <c r="BH281"/>
  <c r="BG281"/>
  <c r="BF281"/>
  <c r="T281"/>
  <c r="R281"/>
  <c r="P281"/>
  <c r="BI266"/>
  <c r="BH266"/>
  <c r="BG266"/>
  <c r="BF266"/>
  <c r="T266"/>
  <c r="R266"/>
  <c r="P266"/>
  <c r="BI260"/>
  <c r="BH260"/>
  <c r="BG260"/>
  <c r="BF260"/>
  <c r="T260"/>
  <c r="R260"/>
  <c r="P260"/>
  <c r="BI256"/>
  <c r="BH256"/>
  <c r="BG256"/>
  <c r="BF256"/>
  <c r="T256"/>
  <c r="R256"/>
  <c r="P256"/>
  <c r="BI249"/>
  <c r="BH249"/>
  <c r="BG249"/>
  <c r="BF249"/>
  <c r="T249"/>
  <c r="R249"/>
  <c r="P249"/>
  <c r="BI239"/>
  <c r="BH239"/>
  <c r="BG239"/>
  <c r="BF239"/>
  <c r="T239"/>
  <c r="R239"/>
  <c r="P239"/>
  <c r="BI231"/>
  <c r="BH231"/>
  <c r="BG231"/>
  <c r="BF231"/>
  <c r="T231"/>
  <c r="R231"/>
  <c r="P231"/>
  <c r="BI224"/>
  <c r="BH224"/>
  <c r="BG224"/>
  <c r="BF224"/>
  <c r="T224"/>
  <c r="R224"/>
  <c r="P224"/>
  <c r="BI220"/>
  <c r="BH220"/>
  <c r="BG220"/>
  <c r="BF220"/>
  <c r="T220"/>
  <c r="R220"/>
  <c r="P220"/>
  <c r="BI216"/>
  <c r="BH216"/>
  <c r="BG216"/>
  <c r="BF216"/>
  <c r="T216"/>
  <c r="R216"/>
  <c r="P216"/>
  <c r="BI205"/>
  <c r="BH205"/>
  <c r="BG205"/>
  <c r="BF205"/>
  <c r="T205"/>
  <c r="R205"/>
  <c r="P205"/>
  <c r="BI191"/>
  <c r="BH191"/>
  <c r="BG191"/>
  <c r="BF191"/>
  <c r="T191"/>
  <c r="R191"/>
  <c r="P191"/>
  <c r="BI188"/>
  <c r="BH188"/>
  <c r="BG188"/>
  <c r="BF188"/>
  <c r="T188"/>
  <c r="R188"/>
  <c r="P188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0"/>
  <c r="BH160"/>
  <c r="BG160"/>
  <c r="BF160"/>
  <c r="T160"/>
  <c r="R160"/>
  <c r="P160"/>
  <c r="BI158"/>
  <c r="BH158"/>
  <c r="BG158"/>
  <c r="BF158"/>
  <c r="T158"/>
  <c r="T157" s="1"/>
  <c r="R158"/>
  <c r="R157" s="1"/>
  <c r="P158"/>
  <c r="P157" s="1"/>
  <c r="BI151"/>
  <c r="BH151"/>
  <c r="BG151"/>
  <c r="BF151"/>
  <c r="T151"/>
  <c r="R151"/>
  <c r="P151"/>
  <c r="BI138"/>
  <c r="BH138"/>
  <c r="BG138"/>
  <c r="BF138"/>
  <c r="T138"/>
  <c r="R138"/>
  <c r="P138"/>
  <c r="BI128"/>
  <c r="BH128"/>
  <c r="BG128"/>
  <c r="BF128"/>
  <c r="T128"/>
  <c r="R128"/>
  <c r="P128"/>
  <c r="BI122"/>
  <c r="BH122"/>
  <c r="BG122"/>
  <c r="BF122"/>
  <c r="T122"/>
  <c r="R122"/>
  <c r="P122"/>
  <c r="BI118"/>
  <c r="BH118"/>
  <c r="BG118"/>
  <c r="BF118"/>
  <c r="T118"/>
  <c r="R118"/>
  <c r="P118"/>
  <c r="BI117"/>
  <c r="BH117"/>
  <c r="BG117"/>
  <c r="BF117"/>
  <c r="T117"/>
  <c r="R117"/>
  <c r="P117"/>
  <c r="BI100"/>
  <c r="BH100"/>
  <c r="BG100"/>
  <c r="BF100"/>
  <c r="T100"/>
  <c r="R100"/>
  <c r="P100"/>
  <c r="F91"/>
  <c r="E89"/>
  <c r="F52"/>
  <c r="E50"/>
  <c r="J24"/>
  <c r="E24"/>
  <c r="J94" s="1"/>
  <c r="J23"/>
  <c r="J21"/>
  <c r="E21"/>
  <c r="J93" s="1"/>
  <c r="J20"/>
  <c r="J18"/>
  <c r="E18"/>
  <c r="F55" s="1"/>
  <c r="J17"/>
  <c r="J15"/>
  <c r="E15"/>
  <c r="F93" s="1"/>
  <c r="J14"/>
  <c r="J12"/>
  <c r="J52"/>
  <c r="E7"/>
  <c r="E48"/>
  <c r="L50" i="1"/>
  <c r="AM50"/>
  <c r="AM49"/>
  <c r="L49"/>
  <c r="AM47"/>
  <c r="L47"/>
  <c r="L45"/>
  <c r="L44"/>
  <c r="BK97" i="10"/>
  <c r="BK93"/>
  <c r="BK88"/>
  <c r="J216" i="9"/>
  <c r="J210"/>
  <c r="BK203"/>
  <c r="J199"/>
  <c r="BK192"/>
  <c r="BK189"/>
  <c r="J186"/>
  <c r="BK181"/>
  <c r="BK176"/>
  <c r="BK172"/>
  <c r="J165"/>
  <c r="BK159"/>
  <c r="BK147"/>
  <c r="BK144"/>
  <c r="BK136"/>
  <c r="BK129"/>
  <c r="J121"/>
  <c r="BK115"/>
  <c r="J107"/>
  <c r="BK101"/>
  <c r="BK91"/>
  <c r="J309" i="8"/>
  <c r="J302"/>
  <c r="J295"/>
  <c r="J291"/>
  <c r="J288"/>
  <c r="BK284"/>
  <c r="BK276"/>
  <c r="BK274"/>
  <c r="BK270"/>
  <c r="BK266"/>
  <c r="BK261"/>
  <c r="BK257"/>
  <c r="J252"/>
  <c r="BK248"/>
  <c r="J244"/>
  <c r="J242"/>
  <c r="BK238"/>
  <c r="J232"/>
  <c r="J228"/>
  <c r="BK226"/>
  <c r="J223"/>
  <c r="J220"/>
  <c r="BK215"/>
  <c r="BK211"/>
  <c r="BK207"/>
  <c r="J203"/>
  <c r="J199"/>
  <c r="BK196"/>
  <c r="BK192"/>
  <c r="J187"/>
  <c r="BK183"/>
  <c r="J179"/>
  <c r="J175"/>
  <c r="BK171"/>
  <c r="BK168"/>
  <c r="J164"/>
  <c r="BK156"/>
  <c r="BK147"/>
  <c r="J141"/>
  <c r="BK137"/>
  <c r="J134"/>
  <c r="J131"/>
  <c r="BK126"/>
  <c r="BK122"/>
  <c r="J118"/>
  <c r="J115"/>
  <c r="BK111"/>
  <c r="J107"/>
  <c r="BK103"/>
  <c r="BK99"/>
  <c r="J133" i="6"/>
  <c r="J125"/>
  <c r="BK117"/>
  <c r="J110"/>
  <c r="BK100"/>
  <c r="BK95"/>
  <c r="BK174" i="5"/>
  <c r="BK167"/>
  <c r="BK163"/>
  <c r="J157"/>
  <c r="BK155"/>
  <c r="J150"/>
  <c r="J145"/>
  <c r="BK136"/>
  <c r="BK128"/>
  <c r="J125"/>
  <c r="J118"/>
  <c r="BK106"/>
  <c r="BK100"/>
  <c r="J95"/>
  <c r="J92"/>
  <c r="J233" i="4"/>
  <c r="BK226"/>
  <c r="BK210"/>
  <c r="J193"/>
  <c r="J170"/>
  <c r="J150"/>
  <c r="J121"/>
  <c r="BK114"/>
  <c r="BK96"/>
  <c r="BK405" i="3"/>
  <c r="BK384"/>
  <c r="BK372"/>
  <c r="BK367"/>
  <c r="BK358"/>
  <c r="BK352"/>
  <c r="J347"/>
  <c r="J340"/>
  <c r="J335"/>
  <c r="J333"/>
  <c r="J330"/>
  <c r="BK326"/>
  <c r="J320"/>
  <c r="J310"/>
  <c r="BK306"/>
  <c r="J300"/>
  <c r="J292"/>
  <c r="BK249"/>
  <c r="BK229"/>
  <c r="J189"/>
  <c r="BK172"/>
  <c r="BK159"/>
  <c r="J153"/>
  <c r="J146"/>
  <c r="J143"/>
  <c r="BK132"/>
  <c r="J698" i="2"/>
  <c r="BK680"/>
  <c r="BK674"/>
  <c r="J665"/>
  <c r="BK645"/>
  <c r="BK608"/>
  <c r="J591"/>
  <c r="J585"/>
  <c r="BK544"/>
  <c r="J519"/>
  <c r="J466"/>
  <c r="J458"/>
  <c r="J452"/>
  <c r="J442"/>
  <c r="J429"/>
  <c r="J398"/>
  <c r="BK389"/>
  <c r="BK382"/>
  <c r="BK340"/>
  <c r="J315"/>
  <c r="J311"/>
  <c r="J294"/>
  <c r="J239"/>
  <c r="BK205"/>
  <c r="BK181"/>
  <c r="BK165"/>
  <c r="BK138"/>
  <c r="J91" i="10"/>
  <c r="BK87"/>
  <c r="J121" i="6"/>
  <c r="BK116"/>
  <c r="BK110"/>
  <c r="J101"/>
  <c r="J93"/>
  <c r="BK87"/>
  <c r="J164" i="5"/>
  <c r="BK160"/>
  <c r="BK147"/>
  <c r="J141"/>
  <c r="J134"/>
  <c r="J129"/>
  <c r="BK122"/>
  <c r="J113"/>
  <c r="BK109"/>
  <c r="J106"/>
  <c r="BK94"/>
  <c r="J89"/>
  <c r="J221" i="4"/>
  <c r="J208"/>
  <c r="BK193"/>
  <c r="J183"/>
  <c r="BK170"/>
  <c r="BK154"/>
  <c r="BK141"/>
  <c r="J110"/>
  <c r="BK98"/>
  <c r="J418" i="3"/>
  <c r="J387"/>
  <c r="J383"/>
  <c r="BK376"/>
  <c r="J371"/>
  <c r="BK364"/>
  <c r="J361"/>
  <c r="J355"/>
  <c r="J349"/>
  <c r="J342"/>
  <c r="J338"/>
  <c r="J329"/>
  <c r="BK321"/>
  <c r="BK314"/>
  <c r="J312"/>
  <c r="BK307"/>
  <c r="J303"/>
  <c r="J299"/>
  <c r="J288"/>
  <c r="J266"/>
  <c r="BK225"/>
  <c r="BK191"/>
  <c r="J184"/>
  <c r="J172"/>
  <c r="J163"/>
  <c r="J159"/>
  <c r="J149"/>
  <c r="J137"/>
  <c r="BK116"/>
  <c r="BK666" i="2"/>
  <c r="J655"/>
  <c r="J617"/>
  <c r="BK566"/>
  <c r="BK541"/>
  <c r="J531"/>
  <c r="J515"/>
  <c r="J482"/>
  <c r="BK466"/>
  <c r="J451"/>
  <c r="J435"/>
  <c r="BK412"/>
  <c r="J394"/>
  <c r="J383"/>
  <c r="BK356"/>
  <c r="BK334"/>
  <c r="BK312"/>
  <c r="J293"/>
  <c r="J260"/>
  <c r="BK224"/>
  <c r="BK174"/>
  <c r="J160"/>
  <c r="AS54" i="1"/>
  <c r="J182" i="9"/>
  <c r="J178"/>
  <c r="J174"/>
  <c r="J152"/>
  <c r="J144"/>
  <c r="BK132"/>
  <c r="J119"/>
  <c r="BK109"/>
  <c r="J101"/>
  <c r="BK93"/>
  <c r="J305" i="8"/>
  <c r="J300"/>
  <c r="BK292"/>
  <c r="BK289"/>
  <c r="BK285"/>
  <c r="BK279"/>
  <c r="J274"/>
  <c r="BK271"/>
  <c r="BK265"/>
  <c r="BK262"/>
  <c r="J258"/>
  <c r="J254"/>
  <c r="J250"/>
  <c r="J247"/>
  <c r="BK242"/>
  <c r="J238"/>
  <c r="J235"/>
  <c r="BK231"/>
  <c r="BK227"/>
  <c r="J224"/>
  <c r="J215"/>
  <c r="J211"/>
  <c r="J207"/>
  <c r="BK203"/>
  <c r="BK199"/>
  <c r="J196"/>
  <c r="J192"/>
  <c r="J185"/>
  <c r="BK181"/>
  <c r="J178"/>
  <c r="BK173"/>
  <c r="J169"/>
  <c r="BK167"/>
  <c r="J158"/>
  <c r="J151"/>
  <c r="J144"/>
  <c r="BK139"/>
  <c r="J135"/>
  <c r="J132"/>
  <c r="J127"/>
  <c r="BK123"/>
  <c r="BK119"/>
  <c r="BK115"/>
  <c r="J110"/>
  <c r="J106"/>
  <c r="J102"/>
  <c r="J84" i="7"/>
  <c r="BK132" i="6"/>
  <c r="J119"/>
  <c r="J113"/>
  <c r="J105"/>
  <c r="J100"/>
  <c r="BK93"/>
  <c r="BK175" i="5"/>
  <c r="BK170"/>
  <c r="BK159"/>
  <c r="BK157"/>
  <c r="BK153"/>
  <c r="J146"/>
  <c r="BK141"/>
  <c r="BK134"/>
  <c r="BK127"/>
  <c r="J121"/>
  <c r="BK117"/>
  <c r="BK113"/>
  <c r="J107"/>
  <c r="BK96"/>
  <c r="BK91"/>
  <c r="BK234" i="4"/>
  <c r="J228"/>
  <c r="BK215"/>
  <c r="BK208"/>
  <c r="BK197"/>
  <c r="BK187"/>
  <c r="J174"/>
  <c r="BK156"/>
  <c r="J141"/>
  <c r="BK131"/>
  <c r="J104"/>
  <c r="J92"/>
  <c r="J220" i="9"/>
  <c r="BK207"/>
  <c r="BK202"/>
  <c r="BK197"/>
  <c r="BK186"/>
  <c r="J176"/>
  <c r="BK173"/>
  <c r="J169"/>
  <c r="J159"/>
  <c r="BK150"/>
  <c r="J141"/>
  <c r="BK183" i="4"/>
  <c r="J176"/>
  <c r="J162"/>
  <c r="J156"/>
  <c r="BK139"/>
  <c r="BK129"/>
  <c r="BK112"/>
  <c r="J405" i="3"/>
  <c r="BK383"/>
  <c r="J375"/>
  <c r="BK369"/>
  <c r="J364"/>
  <c r="BK357"/>
  <c r="J352"/>
  <c r="BK347"/>
  <c r="J341"/>
  <c r="BK337"/>
  <c r="BK320"/>
  <c r="BK313"/>
  <c r="J306"/>
  <c r="BK299"/>
  <c r="BK278"/>
  <c r="J253"/>
  <c r="J241"/>
  <c r="J217"/>
  <c r="BK187"/>
  <c r="BK163"/>
  <c r="BK158"/>
  <c r="BK153"/>
  <c r="BK145"/>
  <c r="BK140"/>
  <c r="J125"/>
  <c r="BK699" i="2"/>
  <c r="J680"/>
  <c r="BK667"/>
  <c r="J658"/>
  <c r="J639"/>
  <c r="BK618"/>
  <c r="BK591"/>
  <c r="BK585"/>
  <c r="J558"/>
  <c r="J535"/>
  <c r="J526"/>
  <c r="BK473"/>
  <c r="BK453"/>
  <c r="J448"/>
  <c r="BK442"/>
  <c r="BK435"/>
  <c r="J412"/>
  <c r="BK403"/>
  <c r="BK386"/>
  <c r="BK355"/>
  <c r="J340"/>
  <c r="J334"/>
  <c r="BK315"/>
  <c r="BK294"/>
  <c r="BK249"/>
  <c r="J216"/>
  <c r="J184"/>
  <c r="J171"/>
  <c r="J158"/>
  <c r="J118"/>
  <c r="F36" i="7"/>
  <c r="BC60" i="1"/>
  <c r="J95" i="10"/>
  <c r="BK91"/>
  <c r="BK218" i="9"/>
  <c r="BK212"/>
  <c r="BK205"/>
  <c r="J201"/>
  <c r="BK195"/>
  <c r="BK191"/>
  <c r="J187"/>
  <c r="J183"/>
  <c r="BK178"/>
  <c r="J173"/>
  <c r="BK169"/>
  <c r="J157"/>
  <c r="J148"/>
  <c r="J145"/>
  <c r="BK140"/>
  <c r="BK130"/>
  <c r="J123"/>
  <c r="BK113"/>
  <c r="J109"/>
  <c r="BK97"/>
  <c r="BK89"/>
  <c r="BK305" i="8"/>
  <c r="J297"/>
  <c r="BK293"/>
  <c r="J289"/>
  <c r="J285"/>
  <c r="J278"/>
  <c r="BK275"/>
  <c r="J271"/>
  <c r="BK267"/>
  <c r="J262"/>
  <c r="BK258"/>
  <c r="BK254"/>
  <c r="BK251"/>
  <c r="BK247"/>
  <c r="J243"/>
  <c r="BK239"/>
  <c r="BK235"/>
  <c r="J231"/>
  <c r="J227"/>
  <c r="BK223"/>
  <c r="J221"/>
  <c r="J217"/>
  <c r="BK212"/>
  <c r="BK208"/>
  <c r="J204"/>
  <c r="BK200"/>
  <c r="BK195"/>
  <c r="BK191"/>
  <c r="BK188"/>
  <c r="BK184"/>
  <c r="J180"/>
  <c r="J176"/>
  <c r="J173"/>
  <c r="BK169"/>
  <c r="J165"/>
  <c r="BK158"/>
  <c r="BK149"/>
  <c r="BK144"/>
  <c r="J139"/>
  <c r="BK133"/>
  <c r="BK129"/>
  <c r="J124"/>
  <c r="J119"/>
  <c r="BK116"/>
  <c r="BK110"/>
  <c r="BK105"/>
  <c r="BK102"/>
  <c r="BK84" i="7"/>
  <c r="J129" i="6"/>
  <c r="BK121"/>
  <c r="BK113"/>
  <c r="BK103"/>
  <c r="J99"/>
  <c r="J88"/>
  <c r="J170" i="5"/>
  <c r="J165"/>
  <c r="J158"/>
  <c r="J152"/>
  <c r="BK148"/>
  <c r="J140"/>
  <c r="BK135"/>
  <c r="J127"/>
  <c r="BK121"/>
  <c r="J116"/>
  <c r="J108"/>
  <c r="J101"/>
  <c r="BK98"/>
  <c r="BK89"/>
  <c r="J231" i="4"/>
  <c r="BK221"/>
  <c r="BK201"/>
  <c r="BK176"/>
  <c r="J158"/>
  <c r="BK125"/>
  <c r="BK100"/>
  <c r="J90"/>
  <c r="J409" i="3"/>
  <c r="BK379"/>
  <c r="BK371"/>
  <c r="J365"/>
  <c r="J357"/>
  <c r="BK351"/>
  <c r="J345"/>
  <c r="J337"/>
  <c r="J334"/>
  <c r="J331"/>
  <c r="BK329"/>
  <c r="J319"/>
  <c r="J314"/>
  <c r="J305"/>
  <c r="BK298"/>
  <c r="BK282"/>
  <c r="BK241"/>
  <c r="BK217"/>
  <c r="BK196"/>
  <c r="BK186"/>
  <c r="J158"/>
  <c r="BK149"/>
  <c r="J145"/>
  <c r="J138"/>
  <c r="J97"/>
  <c r="J699" i="2"/>
  <c r="BK678"/>
  <c r="J668"/>
  <c r="BK661"/>
  <c r="BK639"/>
  <c r="BK607"/>
  <c r="BK590"/>
  <c r="J555"/>
  <c r="BK522"/>
  <c r="BK468"/>
  <c r="BK462"/>
  <c r="J454"/>
  <c r="J447"/>
  <c r="BK434"/>
  <c r="BK404"/>
  <c r="BK397"/>
  <c r="BK383"/>
  <c r="J356"/>
  <c r="BK335"/>
  <c r="J322"/>
  <c r="J304"/>
  <c r="BK293"/>
  <c r="J231"/>
  <c r="BK184"/>
  <c r="BK171"/>
  <c r="BK158"/>
  <c r="BK100"/>
  <c r="J88" i="10"/>
  <c r="BK125" i="6"/>
  <c r="BK119"/>
  <c r="J114"/>
  <c r="J104"/>
  <c r="J96"/>
  <c r="J172" i="5"/>
  <c r="J167"/>
  <c r="J162"/>
  <c r="J148"/>
  <c r="BK142"/>
  <c r="J139"/>
  <c r="J131"/>
  <c r="J126"/>
  <c r="J117"/>
  <c r="BK110"/>
  <c r="J100"/>
  <c r="J97"/>
  <c r="BK92"/>
  <c r="BK88"/>
  <c r="BK217" i="4"/>
  <c r="BK199"/>
  <c r="BK191"/>
  <c r="J181"/>
  <c r="BK168"/>
  <c r="BK150"/>
  <c r="J139"/>
  <c r="BK108"/>
  <c r="BK104"/>
  <c r="BK92"/>
  <c r="J417" i="3"/>
  <c r="J384"/>
  <c r="J379"/>
  <c r="J372"/>
  <c r="J366"/>
  <c r="BK362"/>
  <c r="J358"/>
  <c r="J351"/>
  <c r="BK344"/>
  <c r="BK341"/>
  <c r="BK335"/>
  <c r="BK325"/>
  <c r="J322"/>
  <c r="J318"/>
  <c r="J313"/>
  <c r="BK309"/>
  <c r="J302"/>
  <c r="BK292"/>
  <c r="BK245"/>
  <c r="J221"/>
  <c r="J188"/>
  <c r="BK180"/>
  <c r="J167"/>
  <c r="J160"/>
  <c r="J154"/>
  <c r="J139"/>
  <c r="BK125"/>
  <c r="BK97"/>
  <c r="BK664" i="2"/>
  <c r="BK646"/>
  <c r="J607"/>
  <c r="BK554"/>
  <c r="BK535"/>
  <c r="BK530"/>
  <c r="J506"/>
  <c r="J468"/>
  <c r="BK452"/>
  <c r="BK448"/>
  <c r="BK430"/>
  <c r="J408"/>
  <c r="J393"/>
  <c r="J382"/>
  <c r="BK358"/>
  <c r="BK330"/>
  <c r="BK301"/>
  <c r="J281"/>
  <c r="J256"/>
  <c r="BK216"/>
  <c r="BK168"/>
  <c r="BK122"/>
  <c r="J218" i="9"/>
  <c r="J209"/>
  <c r="BK199"/>
  <c r="J190"/>
  <c r="J181"/>
  <c r="J179"/>
  <c r="J163"/>
  <c r="J150"/>
  <c r="J140"/>
  <c r="BK121"/>
  <c r="J113"/>
  <c r="BK107"/>
  <c r="J97"/>
  <c r="J307" i="8"/>
  <c r="BK302"/>
  <c r="BK295"/>
  <c r="BK291"/>
  <c r="J287"/>
  <c r="BK283"/>
  <c r="J276"/>
  <c r="J273"/>
  <c r="BK269"/>
  <c r="J266"/>
  <c r="BK263"/>
  <c r="J261"/>
  <c r="J257"/>
  <c r="BK252"/>
  <c r="J248"/>
  <c r="BK245"/>
  <c r="J241"/>
  <c r="J237"/>
  <c r="J234"/>
  <c r="BK229"/>
  <c r="J225"/>
  <c r="BK220"/>
  <c r="BK216"/>
  <c r="J212"/>
  <c r="J208"/>
  <c r="BK204"/>
  <c r="J200"/>
  <c r="J195"/>
  <c r="J191"/>
  <c r="J188"/>
  <c r="J184"/>
  <c r="BK180"/>
  <c r="BK176"/>
  <c r="J170"/>
  <c r="BK166"/>
  <c r="J163"/>
  <c r="J155"/>
  <c r="J149"/>
  <c r="BK141"/>
  <c r="J137"/>
  <c r="J133"/>
  <c r="J129"/>
  <c r="J126"/>
  <c r="J122"/>
  <c r="BK118"/>
  <c r="J114"/>
  <c r="BK109"/>
  <c r="J104"/>
  <c r="J101"/>
  <c r="BK137" i="6"/>
  <c r="BK129"/>
  <c r="J116"/>
  <c r="BK111"/>
  <c r="J103"/>
  <c r="J98"/>
  <c r="BK88"/>
  <c r="J173" i="5"/>
  <c r="BK166"/>
  <c r="J159"/>
  <c r="J156"/>
  <c r="BK152"/>
  <c r="J147"/>
  <c r="J143"/>
  <c r="J132"/>
  <c r="BK124"/>
  <c r="BK120"/>
  <c r="BK116"/>
  <c r="J112"/>
  <c r="J105"/>
  <c r="BK101"/>
  <c r="BK90"/>
  <c r="BK233" i="4"/>
  <c r="J224"/>
  <c r="J213"/>
  <c r="J199"/>
  <c r="J189"/>
  <c r="BK166"/>
  <c r="J152"/>
  <c r="J137"/>
  <c r="BK127"/>
  <c r="J116"/>
  <c r="J100"/>
  <c r="J212" i="9"/>
  <c r="J203"/>
  <c r="BK198"/>
  <c r="J191"/>
  <c r="BK185"/>
  <c r="J175"/>
  <c r="BK170"/>
  <c r="J168"/>
  <c r="J155"/>
  <c r="BK148"/>
  <c r="J136"/>
  <c r="J130"/>
  <c r="BK179" i="4"/>
  <c r="BK160"/>
  <c r="J144"/>
  <c r="J131"/>
  <c r="BK116"/>
  <c r="J108"/>
  <c r="BK393" i="3"/>
  <c r="J381"/>
  <c r="BK370"/>
  <c r="BK365"/>
  <c r="BK361"/>
  <c r="BK355"/>
  <c r="BK348"/>
  <c r="BK343"/>
  <c r="J325"/>
  <c r="BK318"/>
  <c r="J311"/>
  <c r="J307"/>
  <c r="J301"/>
  <c r="BK288"/>
  <c r="J260"/>
  <c r="J237"/>
  <c r="BK221"/>
  <c r="J196"/>
  <c r="BK184"/>
  <c r="BK168"/>
  <c r="BK157"/>
  <c r="BK148"/>
  <c r="BK143"/>
  <c r="BK138"/>
  <c r="BK94"/>
  <c r="J684" i="2"/>
  <c r="J677"/>
  <c r="J664"/>
  <c r="BK642"/>
  <c r="BK617"/>
  <c r="J594"/>
  <c r="J586"/>
  <c r="J566"/>
  <c r="BK547"/>
  <c r="J532"/>
  <c r="J522"/>
  <c r="BK458"/>
  <c r="BK451"/>
  <c r="BK447"/>
  <c r="J441"/>
  <c r="J434"/>
  <c r="BK408"/>
  <c r="BK393"/>
  <c r="J379"/>
  <c r="J344"/>
  <c r="BK339"/>
  <c r="J330"/>
  <c r="J297"/>
  <c r="BK260"/>
  <c r="J220"/>
  <c r="BK191"/>
  <c r="J181"/>
  <c r="J168"/>
  <c r="J122"/>
  <c r="F37" i="7"/>
  <c r="BD60" i="1"/>
  <c r="BK95" i="10"/>
  <c r="BK94"/>
  <c r="BK220" i="9"/>
  <c r="BK214"/>
  <c r="BK209"/>
  <c r="BK204"/>
  <c r="J200"/>
  <c r="J193"/>
  <c r="J188"/>
  <c r="J185"/>
  <c r="BK179"/>
  <c r="BK175"/>
  <c r="J171"/>
  <c r="J161"/>
  <c r="BK152"/>
  <c r="BK145"/>
  <c r="BK141"/>
  <c r="J134"/>
  <c r="BK126"/>
  <c r="J117"/>
  <c r="J111"/>
  <c r="BK103"/>
  <c r="BK95"/>
  <c r="BK309" i="8"/>
  <c r="J304"/>
  <c r="J296"/>
  <c r="J292"/>
  <c r="BK287"/>
  <c r="J283"/>
  <c r="J279"/>
  <c r="BK273"/>
  <c r="J269"/>
  <c r="J265"/>
  <c r="BK259"/>
  <c r="J255"/>
  <c r="BK253"/>
  <c r="BK249"/>
  <c r="J246"/>
  <c r="BK240"/>
  <c r="J236"/>
  <c r="J233"/>
  <c r="J229"/>
  <c r="BK224"/>
  <c r="J222"/>
  <c r="J216"/>
  <c r="BK213"/>
  <c r="BK209"/>
  <c r="BK205"/>
  <c r="BK202"/>
  <c r="J198"/>
  <c r="BK193"/>
  <c r="J189"/>
  <c r="BK185"/>
  <c r="J181"/>
  <c r="BK177"/>
  <c r="J172"/>
  <c r="J167"/>
  <c r="BK163"/>
  <c r="BK155"/>
  <c r="BK151"/>
  <c r="BK142"/>
  <c r="J138"/>
  <c r="BK135"/>
  <c r="J130"/>
  <c r="BK125"/>
  <c r="J121"/>
  <c r="J117"/>
  <c r="BK114"/>
  <c r="J109"/>
  <c r="BK106"/>
  <c r="BK101"/>
  <c r="J137" i="6"/>
  <c r="J132"/>
  <c r="BK124"/>
  <c r="BK115"/>
  <c r="BK105"/>
  <c r="BK98"/>
  <c r="BK173" i="5"/>
  <c r="BK168"/>
  <c r="BK164"/>
  <c r="BK162"/>
  <c r="BK156"/>
  <c r="BK151"/>
  <c r="BK143"/>
  <c r="BK138"/>
  <c r="BK131"/>
  <c r="BK123"/>
  <c r="J120"/>
  <c r="J115"/>
  <c r="BK102"/>
  <c r="BK97"/>
  <c r="J94"/>
  <c r="J234" i="4"/>
  <c r="BK228"/>
  <c r="J215"/>
  <c r="J206"/>
  <c r="BK189"/>
  <c r="BK162"/>
  <c r="J135"/>
  <c r="BK119"/>
  <c r="J98"/>
  <c r="J88"/>
  <c r="J399" i="3"/>
  <c r="J377"/>
  <c r="J370"/>
  <c r="BK363"/>
  <c r="J356"/>
  <c r="BK350"/>
  <c r="J344"/>
  <c r="BK339"/>
  <c r="BK334"/>
  <c r="BK331"/>
  <c r="J327"/>
  <c r="BK323"/>
  <c r="BK315"/>
  <c r="J308"/>
  <c r="J304"/>
  <c r="J297"/>
  <c r="J278"/>
  <c r="J211"/>
  <c r="J191"/>
  <c r="J185"/>
  <c r="BK161"/>
  <c r="BK154"/>
  <c r="J148"/>
  <c r="BK142"/>
  <c r="BK101"/>
  <c r="BK700" i="2"/>
  <c r="J683"/>
  <c r="BK677"/>
  <c r="J666"/>
  <c r="BK659"/>
  <c r="J618"/>
  <c r="J592"/>
  <c r="J589"/>
  <c r="BK558"/>
  <c r="J541"/>
  <c r="BK482"/>
  <c r="BK461"/>
  <c r="J453"/>
  <c r="J446"/>
  <c r="J440"/>
  <c r="BK413"/>
  <c r="BK399"/>
  <c r="BK390"/>
  <c r="BK344"/>
  <c r="J339"/>
  <c r="BK326"/>
  <c r="J312"/>
  <c r="BK297"/>
  <c r="BK256"/>
  <c r="J191"/>
  <c r="BK178"/>
  <c r="BK164"/>
  <c r="BK151"/>
  <c r="BK118"/>
  <c r="J90" i="10"/>
  <c r="BK182" i="9"/>
  <c r="J117" i="6"/>
  <c r="J112"/>
  <c r="BK108"/>
  <c r="BK97"/>
  <c r="J91"/>
  <c r="J168" i="5"/>
  <c r="J163"/>
  <c r="BK150"/>
  <c r="BK144"/>
  <c r="J138"/>
  <c r="J136"/>
  <c r="BK130"/>
  <c r="J124"/>
  <c r="BK112"/>
  <c r="BK107"/>
  <c r="BK99"/>
  <c r="J96"/>
  <c r="J91"/>
  <c r="J226" i="4"/>
  <c r="J210"/>
  <c r="J195"/>
  <c r="BK185"/>
  <c r="BK172"/>
  <c r="BK158"/>
  <c r="J148"/>
  <c r="BK135"/>
  <c r="BK102"/>
  <c r="BK418" i="3"/>
  <c r="BK413"/>
  <c r="J385"/>
  <c r="J380"/>
  <c r="J374"/>
  <c r="BK368"/>
  <c r="J360"/>
  <c r="J354"/>
  <c r="J350"/>
  <c r="J343"/>
  <c r="J336"/>
  <c r="J326"/>
  <c r="J323"/>
  <c r="J315"/>
  <c r="BK310"/>
  <c r="BK304"/>
  <c r="BK300"/>
  <c r="BK297"/>
  <c r="J282"/>
  <c r="BK253"/>
  <c r="BK233"/>
  <c r="BK185"/>
  <c r="BK176"/>
  <c r="BK162"/>
  <c r="BK155"/>
  <c r="J140"/>
  <c r="J132"/>
  <c r="J674" i="2"/>
  <c r="BK658"/>
  <c r="BK621"/>
  <c r="BK606"/>
  <c r="J553"/>
  <c r="J537"/>
  <c r="BK519"/>
  <c r="J473"/>
  <c r="J462"/>
  <c r="J450"/>
  <c r="BK441"/>
  <c r="BK429"/>
  <c r="J399"/>
  <c r="J386"/>
  <c r="J381"/>
  <c r="J355"/>
  <c r="BK322"/>
  <c r="BK308"/>
  <c r="J266"/>
  <c r="BK231"/>
  <c r="J164"/>
  <c r="J128"/>
  <c r="F34" i="10"/>
  <c r="BK165" i="9"/>
  <c r="BK143"/>
  <c r="J126"/>
  <c r="J115"/>
  <c r="J103"/>
  <c r="J95"/>
  <c r="J89"/>
  <c r="BK297" i="8"/>
  <c r="BK294"/>
  <c r="J290"/>
  <c r="J286"/>
  <c r="J280"/>
  <c r="J277"/>
  <c r="J270"/>
  <c r="J267"/>
  <c r="J264"/>
  <c r="J260"/>
  <c r="J256"/>
  <c r="J253"/>
  <c r="J249"/>
  <c r="BK244"/>
  <c r="J240"/>
  <c r="BK236"/>
  <c r="BK233"/>
  <c r="BK230"/>
  <c r="J226"/>
  <c r="BK219"/>
  <c r="J214"/>
  <c r="J209"/>
  <c r="J206"/>
  <c r="J202"/>
  <c r="BK198"/>
  <c r="J193"/>
  <c r="BK189"/>
  <c r="BK186"/>
  <c r="J182"/>
  <c r="BK179"/>
  <c r="BK175"/>
  <c r="BK172"/>
  <c r="BK165"/>
  <c r="BK161"/>
  <c r="J153"/>
  <c r="BK146"/>
  <c r="J140"/>
  <c r="J136"/>
  <c r="BK131"/>
  <c r="J125"/>
  <c r="BK121"/>
  <c r="BK117"/>
  <c r="BK112"/>
  <c r="J108"/>
  <c r="J105"/>
  <c r="J100"/>
  <c r="J136" i="6"/>
  <c r="J127"/>
  <c r="BK120"/>
  <c r="BK114"/>
  <c r="J108"/>
  <c r="BK101"/>
  <c r="BK96"/>
  <c r="J87"/>
  <c r="BK172" i="5"/>
  <c r="J161"/>
  <c r="BK158"/>
  <c r="J154"/>
  <c r="BK149"/>
  <c r="J144"/>
  <c r="J135"/>
  <c r="BK129"/>
  <c r="J123"/>
  <c r="BK119"/>
  <c r="J114"/>
  <c r="J109"/>
  <c r="J102"/>
  <c r="J93"/>
  <c r="J88"/>
  <c r="BK231" i="4"/>
  <c r="J219"/>
  <c r="BK206"/>
  <c r="J201"/>
  <c r="J191"/>
  <c r="J172"/>
  <c r="J154"/>
  <c r="BK144"/>
  <c r="J129"/>
  <c r="BK121"/>
  <c r="J102"/>
  <c r="BK90"/>
  <c r="BK210" i="9"/>
  <c r="J204"/>
  <c r="BK193"/>
  <c r="BK188"/>
  <c r="J184"/>
  <c r="BK174"/>
  <c r="J170"/>
  <c r="BK161"/>
  <c r="J153"/>
  <c r="BK142"/>
  <c r="BK134"/>
  <c r="BK181" i="4"/>
  <c r="BK164"/>
  <c r="BK146"/>
  <c r="J133"/>
  <c r="BK123"/>
  <c r="BK110"/>
  <c r="BK387" i="3"/>
  <c r="BK380"/>
  <c r="BK374"/>
  <c r="BK366"/>
  <c r="BK356"/>
  <c r="BK349"/>
  <c r="BK346"/>
  <c r="BK340"/>
  <c r="BK322"/>
  <c r="J317"/>
  <c r="J309"/>
  <c r="BK302"/>
  <c r="J272"/>
  <c r="J245"/>
  <c r="J225"/>
  <c r="BK189"/>
  <c r="J180"/>
  <c r="J162"/>
  <c r="BK156"/>
  <c r="BK147"/>
  <c r="J142"/>
  <c r="BK137"/>
  <c r="J700" i="2"/>
  <c r="BK683"/>
  <c r="BK668"/>
  <c r="J661"/>
  <c r="J645"/>
  <c r="J621"/>
  <c r="J606"/>
  <c r="BK589"/>
  <c r="BK553"/>
  <c r="BK537"/>
  <c r="BK531"/>
  <c r="BK506"/>
  <c r="J461"/>
  <c r="BK454"/>
  <c r="BK446"/>
  <c r="BK436"/>
  <c r="BK425"/>
  <c r="J404"/>
  <c r="J390"/>
  <c r="BK380"/>
  <c r="J343"/>
  <c r="J335"/>
  <c r="J326"/>
  <c r="J301"/>
  <c r="BK281"/>
  <c r="BK239"/>
  <c r="J205"/>
  <c r="J178"/>
  <c r="J165"/>
  <c r="J151"/>
  <c r="J117"/>
  <c r="F34" i="7"/>
  <c r="BA60" i="1" s="1"/>
  <c r="J97" i="10"/>
  <c r="J94"/>
  <c r="BK90"/>
  <c r="BK216" i="9"/>
  <c r="J207"/>
  <c r="J202"/>
  <c r="J198"/>
  <c r="J192"/>
  <c r="BK187"/>
  <c r="BK184"/>
  <c r="J180"/>
  <c r="J177"/>
  <c r="J172"/>
  <c r="BK163"/>
  <c r="BK155"/>
  <c r="J146"/>
  <c r="J143"/>
  <c r="BK138"/>
  <c r="J129"/>
  <c r="BK119"/>
  <c r="BK111"/>
  <c r="BK105"/>
  <c r="BK99"/>
  <c r="J93"/>
  <c r="BK307" i="8"/>
  <c r="BK300"/>
  <c r="J294"/>
  <c r="BK290"/>
  <c r="BK286"/>
  <c r="BK280"/>
  <c r="BK277"/>
  <c r="J272"/>
  <c r="BK268"/>
  <c r="J263"/>
  <c r="BK260"/>
  <c r="BK256"/>
  <c r="BK250"/>
  <c r="J245"/>
  <c r="BK241"/>
  <c r="BK237"/>
  <c r="BK234"/>
  <c r="J230"/>
  <c r="BK225"/>
  <c r="BK222"/>
  <c r="J219"/>
  <c r="BK214"/>
  <c r="BK210"/>
  <c r="BK206"/>
  <c r="J201"/>
  <c r="BK197"/>
  <c r="J194"/>
  <c r="BK190"/>
  <c r="J186"/>
  <c r="BK182"/>
  <c r="BK178"/>
  <c r="J174"/>
  <c r="BK170"/>
  <c r="J166"/>
  <c r="J161"/>
  <c r="BK153"/>
  <c r="J146"/>
  <c r="BK140"/>
  <c r="BK136"/>
  <c r="BK132"/>
  <c r="BK127"/>
  <c r="J123"/>
  <c r="J120"/>
  <c r="J112"/>
  <c r="BK108"/>
  <c r="BK104"/>
  <c r="BK100"/>
  <c r="BK136" i="6"/>
  <c r="BK127"/>
  <c r="BK118"/>
  <c r="J102"/>
  <c r="J97"/>
  <c r="J175" i="5"/>
  <c r="J169"/>
  <c r="J166"/>
  <c r="BK161"/>
  <c r="BK154"/>
  <c r="J149"/>
  <c r="J142"/>
  <c r="J137"/>
  <c r="J130"/>
  <c r="BK126"/>
  <c r="J119"/>
  <c r="J111"/>
  <c r="J103"/>
  <c r="J99"/>
  <c r="BK93"/>
  <c r="BK87"/>
  <c r="BK230" i="4"/>
  <c r="BK219"/>
  <c r="J203"/>
  <c r="J179"/>
  <c r="J160"/>
  <c r="J123"/>
  <c r="J112"/>
  <c r="J94"/>
  <c r="J413" i="3"/>
  <c r="J393"/>
  <c r="J376"/>
  <c r="J368"/>
  <c r="BK360"/>
  <c r="BK354"/>
  <c r="J348"/>
  <c r="BK342"/>
  <c r="BK336"/>
  <c r="BK333"/>
  <c r="BK330"/>
  <c r="BK324"/>
  <c r="BK317"/>
  <c r="BK312"/>
  <c r="BK303"/>
  <c r="BK296"/>
  <c r="BK260"/>
  <c r="J233"/>
  <c r="J203"/>
  <c r="BK188"/>
  <c r="BK167"/>
  <c r="J156"/>
  <c r="J147"/>
  <c r="J144"/>
  <c r="BK133"/>
  <c r="J94"/>
  <c r="BK684" i="2"/>
  <c r="J667"/>
  <c r="J646"/>
  <c r="J626"/>
  <c r="BK594"/>
  <c r="BK586"/>
  <c r="J554"/>
  <c r="BK515"/>
  <c r="BK465"/>
  <c r="BK455"/>
  <c r="BK450"/>
  <c r="J443"/>
  <c r="J430"/>
  <c r="J403"/>
  <c r="BK394"/>
  <c r="BK379"/>
  <c r="BK343"/>
  <c r="BK333"/>
  <c r="BK313"/>
  <c r="J308"/>
  <c r="BK266"/>
  <c r="BK220"/>
  <c r="BK188"/>
  <c r="J175"/>
  <c r="BK160"/>
  <c r="BK128"/>
  <c r="J93" i="10"/>
  <c r="J87"/>
  <c r="J120" i="6"/>
  <c r="J115"/>
  <c r="J111"/>
  <c r="BK102"/>
  <c r="J95"/>
  <c r="BK169" i="5"/>
  <c r="BK165"/>
  <c r="J153"/>
  <c r="BK146"/>
  <c r="BK140"/>
  <c r="BK137"/>
  <c r="BK132"/>
  <c r="BK125"/>
  <c r="BK114"/>
  <c r="BK111"/>
  <c r="BK108"/>
  <c r="BK105"/>
  <c r="J98"/>
  <c r="J90"/>
  <c r="BK224" i="4"/>
  <c r="BK213"/>
  <c r="J197"/>
  <c r="J187"/>
  <c r="BK174"/>
  <c r="J166"/>
  <c r="J146"/>
  <c r="J119"/>
  <c r="J106"/>
  <c r="J96"/>
  <c r="BK417" i="3"/>
  <c r="BK409"/>
  <c r="BK381"/>
  <c r="BK375"/>
  <c r="J369"/>
  <c r="J363"/>
  <c r="J359"/>
  <c r="J353"/>
  <c r="J346"/>
  <c r="J339"/>
  <c r="BK327"/>
  <c r="J324"/>
  <c r="BK319"/>
  <c r="J316"/>
  <c r="BK311"/>
  <c r="BK301"/>
  <c r="J296"/>
  <c r="BK272"/>
  <c r="BK237"/>
  <c r="BK203"/>
  <c r="J187"/>
  <c r="J168"/>
  <c r="J161"/>
  <c r="J157"/>
  <c r="BK146"/>
  <c r="J133"/>
  <c r="J101"/>
  <c r="J659" i="2"/>
  <c r="J642"/>
  <c r="BK592"/>
  <c r="J547"/>
  <c r="BK532"/>
  <c r="BK526"/>
  <c r="BK492"/>
  <c r="J465"/>
  <c r="BK449"/>
  <c r="J436"/>
  <c r="J425"/>
  <c r="J397"/>
  <c r="J389"/>
  <c r="J380"/>
  <c r="J341"/>
  <c r="J313"/>
  <c r="BK304"/>
  <c r="J290"/>
  <c r="J249"/>
  <c r="BK175"/>
  <c r="BK163"/>
  <c r="BK117"/>
  <c r="J214" i="9"/>
  <c r="BK200"/>
  <c r="J197"/>
  <c r="J189"/>
  <c r="BK180"/>
  <c r="BK177"/>
  <c r="BK157"/>
  <c r="BK146"/>
  <c r="J142"/>
  <c r="BK123"/>
  <c r="BK117"/>
  <c r="J105"/>
  <c r="J99"/>
  <c r="J91"/>
  <c r="BK304" i="8"/>
  <c r="BK296"/>
  <c r="J293"/>
  <c r="BK288"/>
  <c r="J284"/>
  <c r="BK278"/>
  <c r="J275"/>
  <c r="BK272"/>
  <c r="J268"/>
  <c r="BK264"/>
  <c r="J259"/>
  <c r="BK255"/>
  <c r="J251"/>
  <c r="BK246"/>
  <c r="BK243"/>
  <c r="J239"/>
  <c r="BK232"/>
  <c r="BK228"/>
  <c r="BK221"/>
  <c r="BK217"/>
  <c r="J213"/>
  <c r="J210"/>
  <c r="J205"/>
  <c r="BK201"/>
  <c r="J197"/>
  <c r="BK194"/>
  <c r="J190"/>
  <c r="BK187"/>
  <c r="J183"/>
  <c r="J177"/>
  <c r="BK174"/>
  <c r="J171"/>
  <c r="J168"/>
  <c r="BK164"/>
  <c r="J156"/>
  <c r="J147"/>
  <c r="J142"/>
  <c r="BK138"/>
  <c r="BK134"/>
  <c r="BK130"/>
  <c r="BK124"/>
  <c r="BK120"/>
  <c r="J116"/>
  <c r="J111"/>
  <c r="BK107"/>
  <c r="J103"/>
  <c r="J99"/>
  <c r="BK133" i="6"/>
  <c r="J124"/>
  <c r="J118"/>
  <c r="BK112"/>
  <c r="BK104"/>
  <c r="BK99"/>
  <c r="BK91"/>
  <c r="J174" i="5"/>
  <c r="J160"/>
  <c r="J155"/>
  <c r="J151"/>
  <c r="BK145"/>
  <c r="BK139"/>
  <c r="J128"/>
  <c r="J122"/>
  <c r="BK118"/>
  <c r="BK115"/>
  <c r="J110"/>
  <c r="BK103"/>
  <c r="BK95"/>
  <c r="J87"/>
  <c r="J230" i="4"/>
  <c r="J217"/>
  <c r="BK203"/>
  <c r="BK195"/>
  <c r="J185"/>
  <c r="J164"/>
  <c r="BK148"/>
  <c r="BK133"/>
  <c r="J125"/>
  <c r="BK106"/>
  <c r="BK94"/>
  <c r="BK399" i="3"/>
  <c r="J205" i="9"/>
  <c r="BK201"/>
  <c r="J195"/>
  <c r="BK190"/>
  <c r="BK183"/>
  <c r="BK171"/>
  <c r="BK168"/>
  <c r="BK153"/>
  <c r="J147"/>
  <c r="J138"/>
  <c r="J132"/>
  <c r="J168" i="4"/>
  <c r="BK152"/>
  <c r="BK137"/>
  <c r="J127"/>
  <c r="J114"/>
  <c r="BK88"/>
  <c r="BK385" i="3"/>
  <c r="BK377"/>
  <c r="J367"/>
  <c r="J362"/>
  <c r="BK359"/>
  <c r="BK353"/>
  <c r="BK345"/>
  <c r="BK338"/>
  <c r="J321"/>
  <c r="BK316"/>
  <c r="BK308"/>
  <c r="BK305"/>
  <c r="J298"/>
  <c r="BK266"/>
  <c r="J249"/>
  <c r="J229"/>
  <c r="BK211"/>
  <c r="J186"/>
  <c r="J176"/>
  <c r="BK160"/>
  <c r="J155"/>
  <c r="BK144"/>
  <c r="BK139"/>
  <c r="J116"/>
  <c r="BK698" i="2"/>
  <c r="J678"/>
  <c r="BK665"/>
  <c r="BK655"/>
  <c r="BK626"/>
  <c r="J608"/>
  <c r="J590"/>
  <c r="BK555"/>
  <c r="J544"/>
  <c r="J530"/>
  <c r="J492"/>
  <c r="J455"/>
  <c r="J449"/>
  <c r="BK443"/>
  <c r="BK440"/>
  <c r="J413"/>
  <c r="BK398"/>
  <c r="BK381"/>
  <c r="J358"/>
  <c r="BK341"/>
  <c r="J333"/>
  <c r="BK311"/>
  <c r="BK290"/>
  <c r="J224"/>
  <c r="J188"/>
  <c r="J174"/>
  <c r="J163"/>
  <c r="J138"/>
  <c r="J100"/>
  <c r="F35" i="7"/>
  <c r="BB60" i="1" s="1"/>
  <c r="P99" i="2" l="1"/>
  <c r="P159"/>
  <c r="R159"/>
  <c r="R187"/>
  <c r="P289"/>
  <c r="BK307"/>
  <c r="J307"/>
  <c r="J69"/>
  <c r="R307"/>
  <c r="P314"/>
  <c r="T314"/>
  <c r="P342"/>
  <c r="T342"/>
  <c r="T357"/>
  <c r="R467"/>
  <c r="P536"/>
  <c r="BK593"/>
  <c r="J593" s="1"/>
  <c r="J75" s="1"/>
  <c r="R593"/>
  <c r="P660"/>
  <c r="R660"/>
  <c r="R679"/>
  <c r="T93" i="3"/>
  <c r="T92"/>
  <c r="P131"/>
  <c r="P141"/>
  <c r="R190"/>
  <c r="T328"/>
  <c r="T332"/>
  <c r="T373"/>
  <c r="T378"/>
  <c r="T382"/>
  <c r="T386"/>
  <c r="P88" i="9"/>
  <c r="T149"/>
  <c r="BK93" i="3"/>
  <c r="J93" s="1"/>
  <c r="J61" s="1"/>
  <c r="BK131"/>
  <c r="J131"/>
  <c r="J63" s="1"/>
  <c r="T131"/>
  <c r="T141"/>
  <c r="BK190"/>
  <c r="J190" s="1"/>
  <c r="J65" s="1"/>
  <c r="BK328"/>
  <c r="J328"/>
  <c r="J66" s="1"/>
  <c r="R328"/>
  <c r="R332"/>
  <c r="P373"/>
  <c r="R378"/>
  <c r="R382"/>
  <c r="R386"/>
  <c r="BK87" i="4"/>
  <c r="J87" s="1"/>
  <c r="J60" s="1"/>
  <c r="T87"/>
  <c r="P118"/>
  <c r="T118"/>
  <c r="R143"/>
  <c r="P178"/>
  <c r="BK205"/>
  <c r="J205" s="1"/>
  <c r="J64" s="1"/>
  <c r="T205"/>
  <c r="T212"/>
  <c r="T223"/>
  <c r="BK86" i="5"/>
  <c r="R86"/>
  <c r="P104"/>
  <c r="T104"/>
  <c r="T133"/>
  <c r="T171"/>
  <c r="P86" i="6"/>
  <c r="T86"/>
  <c r="BK92"/>
  <c r="J92"/>
  <c r="J62"/>
  <c r="T92"/>
  <c r="R126"/>
  <c r="BK131"/>
  <c r="J131"/>
  <c r="J64" s="1"/>
  <c r="P131"/>
  <c r="T131"/>
  <c r="P135"/>
  <c r="T135"/>
  <c r="P98" i="8"/>
  <c r="T98"/>
  <c r="P113"/>
  <c r="T113"/>
  <c r="P128"/>
  <c r="T128"/>
  <c r="P143"/>
  <c r="T143"/>
  <c r="P162"/>
  <c r="T162"/>
  <c r="P218"/>
  <c r="T218"/>
  <c r="P282"/>
  <c r="T282"/>
  <c r="T303"/>
  <c r="T298" s="1"/>
  <c r="R88" i="9"/>
  <c r="BK128"/>
  <c r="J128"/>
  <c r="J62" s="1"/>
  <c r="T128"/>
  <c r="P149"/>
  <c r="BK167"/>
  <c r="J167" s="1"/>
  <c r="J64" s="1"/>
  <c r="T167"/>
  <c r="BK196"/>
  <c r="J196" s="1"/>
  <c r="J66" s="1"/>
  <c r="R196"/>
  <c r="P206"/>
  <c r="R99" i="2"/>
  <c r="BK159"/>
  <c r="J159"/>
  <c r="J63"/>
  <c r="T159"/>
  <c r="T187"/>
  <c r="R289"/>
  <c r="P307"/>
  <c r="T307"/>
  <c r="BK357"/>
  <c r="J357" s="1"/>
  <c r="J72" s="1"/>
  <c r="R357"/>
  <c r="P467"/>
  <c r="BK536"/>
  <c r="J536"/>
  <c r="J74" s="1"/>
  <c r="T536"/>
  <c r="P593"/>
  <c r="BK660"/>
  <c r="J660" s="1"/>
  <c r="J76" s="1"/>
  <c r="T660"/>
  <c r="P679"/>
  <c r="R93" i="3"/>
  <c r="R92"/>
  <c r="R131"/>
  <c r="R141"/>
  <c r="P190"/>
  <c r="P328"/>
  <c r="P332"/>
  <c r="BK378"/>
  <c r="J378" s="1"/>
  <c r="J69" s="1"/>
  <c r="BK382"/>
  <c r="J382"/>
  <c r="J70" s="1"/>
  <c r="BK386"/>
  <c r="J386"/>
  <c r="J71"/>
  <c r="R118" i="4"/>
  <c r="P143"/>
  <c r="BK178"/>
  <c r="J178"/>
  <c r="J63" s="1"/>
  <c r="T178"/>
  <c r="R205"/>
  <c r="P212"/>
  <c r="R212"/>
  <c r="P223"/>
  <c r="P86" i="5"/>
  <c r="T86"/>
  <c r="T85" s="1"/>
  <c r="T84" s="1"/>
  <c r="R104"/>
  <c r="P133"/>
  <c r="BK171"/>
  <c r="J171"/>
  <c r="J64"/>
  <c r="P171"/>
  <c r="BK206" i="9"/>
  <c r="J206"/>
  <c r="J67"/>
  <c r="T206"/>
  <c r="P86" i="10"/>
  <c r="T86"/>
  <c r="P89"/>
  <c r="T89"/>
  <c r="P92"/>
  <c r="R92"/>
  <c r="BK99" i="2"/>
  <c r="J99"/>
  <c r="J61" s="1"/>
  <c r="T99"/>
  <c r="BK187"/>
  <c r="J187"/>
  <c r="J64" s="1"/>
  <c r="P187"/>
  <c r="BK289"/>
  <c r="J289"/>
  <c r="J65" s="1"/>
  <c r="T289"/>
  <c r="BK314"/>
  <c r="J314"/>
  <c r="J70" s="1"/>
  <c r="R314"/>
  <c r="BK342"/>
  <c r="J342"/>
  <c r="J71" s="1"/>
  <c r="R342"/>
  <c r="P357"/>
  <c r="BK467"/>
  <c r="J467" s="1"/>
  <c r="J73" s="1"/>
  <c r="T467"/>
  <c r="R536"/>
  <c r="T593"/>
  <c r="BK679"/>
  <c r="J679"/>
  <c r="J77"/>
  <c r="T679"/>
  <c r="P93" i="3"/>
  <c r="P92"/>
  <c r="BK141"/>
  <c r="J141" s="1"/>
  <c r="J64" s="1"/>
  <c r="T190"/>
  <c r="BK332"/>
  <c r="J332" s="1"/>
  <c r="J67" s="1"/>
  <c r="BK373"/>
  <c r="J373"/>
  <c r="J68" s="1"/>
  <c r="R373"/>
  <c r="P378"/>
  <c r="P382"/>
  <c r="P386"/>
  <c r="P87" i="4"/>
  <c r="R87"/>
  <c r="BK118"/>
  <c r="J118" s="1"/>
  <c r="J61" s="1"/>
  <c r="BK143"/>
  <c r="J143"/>
  <c r="J62" s="1"/>
  <c r="T143"/>
  <c r="R178"/>
  <c r="P205"/>
  <c r="BK212"/>
  <c r="J212"/>
  <c r="J65"/>
  <c r="BK223"/>
  <c r="J223" s="1"/>
  <c r="J66" s="1"/>
  <c r="R223"/>
  <c r="BK104" i="5"/>
  <c r="J104" s="1"/>
  <c r="J62" s="1"/>
  <c r="BK133"/>
  <c r="J133"/>
  <c r="J63" s="1"/>
  <c r="R133"/>
  <c r="R171"/>
  <c r="BK86" i="6"/>
  <c r="J86" s="1"/>
  <c r="J60" s="1"/>
  <c r="R86"/>
  <c r="P92"/>
  <c r="R92"/>
  <c r="BK126"/>
  <c r="J126"/>
  <c r="J63"/>
  <c r="P126"/>
  <c r="T126"/>
  <c r="R131"/>
  <c r="BK135"/>
  <c r="J135" s="1"/>
  <c r="J65" s="1"/>
  <c r="R135"/>
  <c r="BK98" i="8"/>
  <c r="J98" s="1"/>
  <c r="J62" s="1"/>
  <c r="R98"/>
  <c r="BK113"/>
  <c r="J113" s="1"/>
  <c r="J63" s="1"/>
  <c r="R113"/>
  <c r="BK128"/>
  <c r="J128" s="1"/>
  <c r="J64" s="1"/>
  <c r="R128"/>
  <c r="BK143"/>
  <c r="J143" s="1"/>
  <c r="J65" s="1"/>
  <c r="R143"/>
  <c r="BK162"/>
  <c r="J162" s="1"/>
  <c r="J67" s="1"/>
  <c r="R162"/>
  <c r="BK218"/>
  <c r="J218" s="1"/>
  <c r="J68" s="1"/>
  <c r="R218"/>
  <c r="BK282"/>
  <c r="J282" s="1"/>
  <c r="J69" s="1"/>
  <c r="R282"/>
  <c r="BK303"/>
  <c r="J303" s="1"/>
  <c r="J73" s="1"/>
  <c r="P303"/>
  <c r="P298"/>
  <c r="R303"/>
  <c r="R298"/>
  <c r="BK88" i="9"/>
  <c r="J88"/>
  <c r="J60" s="1"/>
  <c r="T88"/>
  <c r="P128"/>
  <c r="R128"/>
  <c r="BK149"/>
  <c r="J149"/>
  <c r="J63"/>
  <c r="R149"/>
  <c r="P167"/>
  <c r="R167"/>
  <c r="P196"/>
  <c r="T196"/>
  <c r="R206"/>
  <c r="BK86" i="10"/>
  <c r="J86"/>
  <c r="J61"/>
  <c r="R86"/>
  <c r="BK89"/>
  <c r="J89"/>
  <c r="J62"/>
  <c r="R89"/>
  <c r="BK92"/>
  <c r="J92"/>
  <c r="J63"/>
  <c r="T92"/>
  <c r="J54" i="2"/>
  <c r="E87"/>
  <c r="J91"/>
  <c r="F94"/>
  <c r="BE100"/>
  <c r="BE158"/>
  <c r="BE178"/>
  <c r="BE181"/>
  <c r="BE184"/>
  <c r="BE191"/>
  <c r="BE205"/>
  <c r="BE239"/>
  <c r="BE256"/>
  <c r="BE293"/>
  <c r="BE297"/>
  <c r="BE301"/>
  <c r="BE308"/>
  <c r="BE335"/>
  <c r="BE340"/>
  <c r="BE344"/>
  <c r="BE379"/>
  <c r="BE380"/>
  <c r="BE383"/>
  <c r="BE389"/>
  <c r="BE390"/>
  <c r="BE394"/>
  <c r="BE397"/>
  <c r="BE399"/>
  <c r="BE404"/>
  <c r="BE434"/>
  <c r="BE436"/>
  <c r="BE440"/>
  <c r="BE443"/>
  <c r="BE449"/>
  <c r="BE450"/>
  <c r="BE452"/>
  <c r="BE453"/>
  <c r="BE455"/>
  <c r="BE466"/>
  <c r="BE468"/>
  <c r="BE530"/>
  <c r="BE535"/>
  <c r="BE544"/>
  <c r="BE547"/>
  <c r="BE554"/>
  <c r="BE566"/>
  <c r="BE586"/>
  <c r="BE590"/>
  <c r="BE592"/>
  <c r="BE617"/>
  <c r="BE621"/>
  <c r="BE639"/>
  <c r="BE646"/>
  <c r="BE659"/>
  <c r="BE664"/>
  <c r="BE667"/>
  <c r="BE668"/>
  <c r="BE674"/>
  <c r="BE684"/>
  <c r="BE698"/>
  <c r="BE700"/>
  <c r="BK157"/>
  <c r="J157"/>
  <c r="J62" s="1"/>
  <c r="J52" i="3"/>
  <c r="J55"/>
  <c r="F87"/>
  <c r="BE133"/>
  <c r="BE137"/>
  <c r="BE139"/>
  <c r="BE142"/>
  <c r="BE144"/>
  <c r="BE146"/>
  <c r="BE147"/>
  <c r="BE149"/>
  <c r="BE155"/>
  <c r="BE159"/>
  <c r="BE161"/>
  <c r="BE162"/>
  <c r="BE167"/>
  <c r="BE180"/>
  <c r="BE185"/>
  <c r="BE203"/>
  <c r="BE217"/>
  <c r="BE225"/>
  <c r="BE260"/>
  <c r="BE272"/>
  <c r="BE282"/>
  <c r="BE288"/>
  <c r="BE298"/>
  <c r="BE301"/>
  <c r="BE304"/>
  <c r="BE310"/>
  <c r="BE312"/>
  <c r="BE315"/>
  <c r="BE317"/>
  <c r="BE319"/>
  <c r="BE321"/>
  <c r="BE327"/>
  <c r="BE334"/>
  <c r="BE336"/>
  <c r="BE339"/>
  <c r="BE347"/>
  <c r="BE352"/>
  <c r="BE354"/>
  <c r="BE355"/>
  <c r="BE358"/>
  <c r="BE360"/>
  <c r="BE363"/>
  <c r="BE365"/>
  <c r="BE367"/>
  <c r="BE368"/>
  <c r="BE369"/>
  <c r="BE376"/>
  <c r="BE379"/>
  <c r="BE381"/>
  <c r="BE384"/>
  <c r="F54" i="4"/>
  <c r="E76"/>
  <c r="BE90"/>
  <c r="BE94"/>
  <c r="BE98"/>
  <c r="BE100"/>
  <c r="BE104"/>
  <c r="BE121"/>
  <c r="BE125"/>
  <c r="BE133"/>
  <c r="BE148"/>
  <c r="BE158"/>
  <c r="BE172"/>
  <c r="BE174"/>
  <c r="BE185"/>
  <c r="BE187"/>
  <c r="BE132" i="9"/>
  <c r="BE136"/>
  <c r="BE141"/>
  <c r="BE142"/>
  <c r="BE144"/>
  <c r="BE148"/>
  <c r="BE157"/>
  <c r="BE168"/>
  <c r="BE170"/>
  <c r="BE171"/>
  <c r="BE172"/>
  <c r="BE173"/>
  <c r="BE178"/>
  <c r="BE180"/>
  <c r="BE183"/>
  <c r="BE201"/>
  <c r="BE203"/>
  <c r="BE209"/>
  <c r="BE210"/>
  <c r="BE399" i="3"/>
  <c r="BE405"/>
  <c r="J54" i="4"/>
  <c r="J80"/>
  <c r="J83"/>
  <c r="BE96"/>
  <c r="BE110"/>
  <c r="BE116"/>
  <c r="BE123"/>
  <c r="BE141"/>
  <c r="BE150"/>
  <c r="BE160"/>
  <c r="BE168"/>
  <c r="BE179"/>
  <c r="BE183"/>
  <c r="BE193"/>
  <c r="BE195"/>
  <c r="BE199"/>
  <c r="BE210"/>
  <c r="BE221"/>
  <c r="BE226"/>
  <c r="BE230"/>
  <c r="BE231"/>
  <c r="BE233"/>
  <c r="BE234"/>
  <c r="J52" i="5"/>
  <c r="J54"/>
  <c r="E74"/>
  <c r="F80"/>
  <c r="F81"/>
  <c r="BE89"/>
  <c r="BE90"/>
  <c r="BE92"/>
  <c r="BE94"/>
  <c r="BE97"/>
  <c r="BE100"/>
  <c r="BE102"/>
  <c r="BE103"/>
  <c r="BE108"/>
  <c r="BE110"/>
  <c r="BE111"/>
  <c r="BE119"/>
  <c r="BE123"/>
  <c r="BE127"/>
  <c r="BE131"/>
  <c r="BE138"/>
  <c r="BE140"/>
  <c r="BE141"/>
  <c r="BE142"/>
  <c r="BE148"/>
  <c r="BE153"/>
  <c r="BE154"/>
  <c r="BE156"/>
  <c r="BE158"/>
  <c r="BE159"/>
  <c r="BE169"/>
  <c r="BE173"/>
  <c r="F54" i="6"/>
  <c r="F55"/>
  <c r="J81"/>
  <c r="BE87"/>
  <c r="BE98"/>
  <c r="BE100"/>
  <c r="BE102"/>
  <c r="BE103"/>
  <c r="BE105"/>
  <c r="BE110"/>
  <c r="BE116"/>
  <c r="BE118"/>
  <c r="BE136"/>
  <c r="BE137"/>
  <c r="E48" i="7"/>
  <c r="J52"/>
  <c r="F55"/>
  <c r="J77"/>
  <c r="J78"/>
  <c r="BK83"/>
  <c r="J83"/>
  <c r="J61"/>
  <c r="E48" i="8"/>
  <c r="F54"/>
  <c r="J54"/>
  <c r="J55"/>
  <c r="J89"/>
  <c r="BE100"/>
  <c r="BE102"/>
  <c r="BE105"/>
  <c r="BE106"/>
  <c r="BE108"/>
  <c r="BE109"/>
  <c r="BE111"/>
  <c r="BE112"/>
  <c r="BE116"/>
  <c r="BE119"/>
  <c r="BE120"/>
  <c r="BE122"/>
  <c r="BE123"/>
  <c r="BE125"/>
  <c r="BE126"/>
  <c r="BE129"/>
  <c r="BE130"/>
  <c r="BE133"/>
  <c r="BE134"/>
  <c r="BE135"/>
  <c r="BE137"/>
  <c r="BE140"/>
  <c r="BE142"/>
  <c r="BE144"/>
  <c r="BE161"/>
  <c r="BE164"/>
  <c r="BE165"/>
  <c r="BE166"/>
  <c r="BE168"/>
  <c r="BE170"/>
  <c r="BE171"/>
  <c r="BE172"/>
  <c r="BE173"/>
  <c r="BE174"/>
  <c r="BE175"/>
  <c r="BE178"/>
  <c r="BE180"/>
  <c r="BE181"/>
  <c r="BE185"/>
  <c r="BE186"/>
  <c r="BE188"/>
  <c r="BE191"/>
  <c r="BE194"/>
  <c r="BE197"/>
  <c r="BE200"/>
  <c r="BE202"/>
  <c r="BE203"/>
  <c r="BE204"/>
  <c r="BE205"/>
  <c r="BE208"/>
  <c r="BE212"/>
  <c r="BE215"/>
  <c r="BE216"/>
  <c r="BE219"/>
  <c r="BE220"/>
  <c r="BE221"/>
  <c r="BE224"/>
  <c r="BE226"/>
  <c r="BE227"/>
  <c r="BE228"/>
  <c r="BE229"/>
  <c r="BE230"/>
  <c r="BE231"/>
  <c r="BE232"/>
  <c r="BE235"/>
  <c r="BE238"/>
  <c r="BE241"/>
  <c r="BE242"/>
  <c r="BE243"/>
  <c r="BE244"/>
  <c r="BE245"/>
  <c r="BE251"/>
  <c r="BE254"/>
  <c r="BE256"/>
  <c r="BE257"/>
  <c r="BE258"/>
  <c r="BE260"/>
  <c r="BE261"/>
  <c r="BE262"/>
  <c r="BE263"/>
  <c r="BE264"/>
  <c r="BE265"/>
  <c r="BE268"/>
  <c r="BE271"/>
  <c r="BE274"/>
  <c r="BE275"/>
  <c r="BE277"/>
  <c r="BE278"/>
  <c r="BE284"/>
  <c r="BE286"/>
  <c r="BE287"/>
  <c r="BE288"/>
  <c r="BE290"/>
  <c r="BE291"/>
  <c r="BE293"/>
  <c r="BE294"/>
  <c r="BE295"/>
  <c r="BE297"/>
  <c r="BE304"/>
  <c r="BK301"/>
  <c r="J301"/>
  <c r="J72"/>
  <c r="BK308"/>
  <c r="J308" s="1"/>
  <c r="J75" s="1"/>
  <c r="E48" i="9"/>
  <c r="F54"/>
  <c r="J55"/>
  <c r="J81"/>
  <c r="J83"/>
  <c r="BE91"/>
  <c r="BE93"/>
  <c r="BE95"/>
  <c r="BE99"/>
  <c r="BE105"/>
  <c r="BE109"/>
  <c r="BE111"/>
  <c r="BE117"/>
  <c r="BE123"/>
  <c r="BE126"/>
  <c r="BE140"/>
  <c r="BE145"/>
  <c r="BE161"/>
  <c r="BE174"/>
  <c r="BE175"/>
  <c r="BE182"/>
  <c r="BE192"/>
  <c r="BE197"/>
  <c r="BE198"/>
  <c r="BE216"/>
  <c r="BE218"/>
  <c r="F54" i="2"/>
  <c r="J55"/>
  <c r="BE118"/>
  <c r="BE128"/>
  <c r="BE138"/>
  <c r="BE160"/>
  <c r="BE165"/>
  <c r="BE171"/>
  <c r="BE220"/>
  <c r="BE224"/>
  <c r="BE260"/>
  <c r="BE266"/>
  <c r="BE304"/>
  <c r="BE311"/>
  <c r="BE313"/>
  <c r="BE315"/>
  <c r="BE326"/>
  <c r="BE333"/>
  <c r="BE408"/>
  <c r="BE413"/>
  <c r="BE429"/>
  <c r="BE435"/>
  <c r="BE442"/>
  <c r="BE448"/>
  <c r="BE461"/>
  <c r="BE465"/>
  <c r="BE482"/>
  <c r="BE492"/>
  <c r="BE515"/>
  <c r="BE522"/>
  <c r="BE526"/>
  <c r="BE532"/>
  <c r="BE537"/>
  <c r="BE555"/>
  <c r="BE558"/>
  <c r="BE591"/>
  <c r="BE594"/>
  <c r="BE608"/>
  <c r="BE618"/>
  <c r="BE661"/>
  <c r="BE665"/>
  <c r="BE677"/>
  <c r="BE678"/>
  <c r="BK300"/>
  <c r="J300" s="1"/>
  <c r="J66" s="1"/>
  <c r="BK303"/>
  <c r="J303"/>
  <c r="J68" s="1"/>
  <c r="E48" i="3"/>
  <c r="J54"/>
  <c r="BE94"/>
  <c r="BE101"/>
  <c r="BE125"/>
  <c r="BE132"/>
  <c r="BE140"/>
  <c r="BE145"/>
  <c r="BE148"/>
  <c r="BE153"/>
  <c r="BE154"/>
  <c r="BE156"/>
  <c r="BE157"/>
  <c r="BE158"/>
  <c r="BE172"/>
  <c r="BE176"/>
  <c r="BE184"/>
  <c r="BE186"/>
  <c r="BE188"/>
  <c r="BE196"/>
  <c r="BE221"/>
  <c r="BE233"/>
  <c r="BE241"/>
  <c r="BE249"/>
  <c r="BE266"/>
  <c r="BE296"/>
  <c r="BE299"/>
  <c r="BE300"/>
  <c r="BE303"/>
  <c r="BE306"/>
  <c r="BE308"/>
  <c r="BE309"/>
  <c r="BE313"/>
  <c r="BE318"/>
  <c r="BE320"/>
  <c r="BE322"/>
  <c r="BE324"/>
  <c r="BE326"/>
  <c r="BE342"/>
  <c r="BE344"/>
  <c r="BE348"/>
  <c r="BE350"/>
  <c r="BE356"/>
  <c r="BE370"/>
  <c r="BE374"/>
  <c r="BE375"/>
  <c r="BE377"/>
  <c r="BE380"/>
  <c r="BE393"/>
  <c r="BE413"/>
  <c r="BE417"/>
  <c r="BE418"/>
  <c r="F83" i="4"/>
  <c r="BE88"/>
  <c r="BE92"/>
  <c r="BE112"/>
  <c r="BE114"/>
  <c r="BE119"/>
  <c r="BE127"/>
  <c r="BE135"/>
  <c r="BE144"/>
  <c r="BE146"/>
  <c r="BE162"/>
  <c r="BE176"/>
  <c r="BE191"/>
  <c r="BE197"/>
  <c r="BE201"/>
  <c r="BE203"/>
  <c r="BE206"/>
  <c r="BE208"/>
  <c r="BE215"/>
  <c r="BE219"/>
  <c r="BE228"/>
  <c r="J81" i="5"/>
  <c r="BE91"/>
  <c r="BE95"/>
  <c r="BE98"/>
  <c r="BE106"/>
  <c r="BE107"/>
  <c r="BE109"/>
  <c r="BE112"/>
  <c r="BE115"/>
  <c r="BE116"/>
  <c r="BE121"/>
  <c r="BE122"/>
  <c r="BE126"/>
  <c r="BE128"/>
  <c r="BE130"/>
  <c r="BE135"/>
  <c r="BE136"/>
  <c r="BE139"/>
  <c r="BE143"/>
  <c r="BE145"/>
  <c r="BE146"/>
  <c r="BE149"/>
  <c r="BE150"/>
  <c r="BE152"/>
  <c r="BE162"/>
  <c r="BE164"/>
  <c r="BE166"/>
  <c r="BE168"/>
  <c r="BE170"/>
  <c r="J52" i="6"/>
  <c r="E75"/>
  <c r="J82"/>
  <c r="BE88"/>
  <c r="BE95"/>
  <c r="BE96"/>
  <c r="BE101"/>
  <c r="BE108"/>
  <c r="BE111"/>
  <c r="BE115"/>
  <c r="BE119"/>
  <c r="BE121"/>
  <c r="BE124"/>
  <c r="BE97" i="9"/>
  <c r="J52" i="10"/>
  <c r="F55"/>
  <c r="E74"/>
  <c r="F80"/>
  <c r="BE87"/>
  <c r="BE90"/>
  <c r="BE91"/>
  <c r="BA63" i="1"/>
  <c r="BE117" i="2"/>
  <c r="BE122"/>
  <c r="BE151"/>
  <c r="BE163"/>
  <c r="BE164"/>
  <c r="BE168"/>
  <c r="BE174"/>
  <c r="BE175"/>
  <c r="BE188"/>
  <c r="BE216"/>
  <c r="BE231"/>
  <c r="BE249"/>
  <c r="BE281"/>
  <c r="BE290"/>
  <c r="BE294"/>
  <c r="BE312"/>
  <c r="BE322"/>
  <c r="BE330"/>
  <c r="BE334"/>
  <c r="BE339"/>
  <c r="BE341"/>
  <c r="BE343"/>
  <c r="BE355"/>
  <c r="BE356"/>
  <c r="BE358"/>
  <c r="BE381"/>
  <c r="BE382"/>
  <c r="BE386"/>
  <c r="BE393"/>
  <c r="BE398"/>
  <c r="BE403"/>
  <c r="BE412"/>
  <c r="BE425"/>
  <c r="BE430"/>
  <c r="BE441"/>
  <c r="BE446"/>
  <c r="BE447"/>
  <c r="BE451"/>
  <c r="BE454"/>
  <c r="BE458"/>
  <c r="BE462"/>
  <c r="BE473"/>
  <c r="BE506"/>
  <c r="BE519"/>
  <c r="BE531"/>
  <c r="BE541"/>
  <c r="BE553"/>
  <c r="BE585"/>
  <c r="BE589"/>
  <c r="BE606"/>
  <c r="BE607"/>
  <c r="BE626"/>
  <c r="BE642"/>
  <c r="BE645"/>
  <c r="BE655"/>
  <c r="BE658"/>
  <c r="BE666"/>
  <c r="BE680"/>
  <c r="BE683"/>
  <c r="BE699"/>
  <c r="F55" i="3"/>
  <c r="BE97"/>
  <c r="BE116"/>
  <c r="BE138"/>
  <c r="BE143"/>
  <c r="BE160"/>
  <c r="BE163"/>
  <c r="BE168"/>
  <c r="BE187"/>
  <c r="BE189"/>
  <c r="BE191"/>
  <c r="BE211"/>
  <c r="BE229"/>
  <c r="BE237"/>
  <c r="BE245"/>
  <c r="BE253"/>
  <c r="BE278"/>
  <c r="BE292"/>
  <c r="BE297"/>
  <c r="BE302"/>
  <c r="BE305"/>
  <c r="BE307"/>
  <c r="BE311"/>
  <c r="BE314"/>
  <c r="BE316"/>
  <c r="BE323"/>
  <c r="BE325"/>
  <c r="BE329"/>
  <c r="BE330"/>
  <c r="BE331"/>
  <c r="BE333"/>
  <c r="BE335"/>
  <c r="BE337"/>
  <c r="BE338"/>
  <c r="BE340"/>
  <c r="BE341"/>
  <c r="BE343"/>
  <c r="BE345"/>
  <c r="BE346"/>
  <c r="BE349"/>
  <c r="BE351"/>
  <c r="BE353"/>
  <c r="BE357"/>
  <c r="BE359"/>
  <c r="BE361"/>
  <c r="BE362"/>
  <c r="BE364"/>
  <c r="BE366"/>
  <c r="BE371"/>
  <c r="BE372"/>
  <c r="BE383"/>
  <c r="BE385"/>
  <c r="BE387"/>
  <c r="BE409"/>
  <c r="BE102" i="4"/>
  <c r="BE106"/>
  <c r="BE108"/>
  <c r="BE129"/>
  <c r="BE131"/>
  <c r="BE137"/>
  <c r="BE139"/>
  <c r="BE152"/>
  <c r="BE154"/>
  <c r="BE156"/>
  <c r="BE164"/>
  <c r="BE166"/>
  <c r="BE170"/>
  <c r="BE181"/>
  <c r="BE189"/>
  <c r="BE213"/>
  <c r="BE217"/>
  <c r="BE224"/>
  <c r="BE87" i="5"/>
  <c r="BE88"/>
  <c r="BE93"/>
  <c r="BE96"/>
  <c r="BE99"/>
  <c r="BE101"/>
  <c r="BE105"/>
  <c r="BE113"/>
  <c r="BE114"/>
  <c r="BE117"/>
  <c r="BE118"/>
  <c r="BE120"/>
  <c r="BE124"/>
  <c r="BE125"/>
  <c r="BE129"/>
  <c r="BE132"/>
  <c r="BE134"/>
  <c r="BE137"/>
  <c r="BE144"/>
  <c r="BE147"/>
  <c r="BE151"/>
  <c r="BE155"/>
  <c r="BE157"/>
  <c r="BE160"/>
  <c r="BE161"/>
  <c r="BE163"/>
  <c r="BE165"/>
  <c r="BE167"/>
  <c r="BE172"/>
  <c r="BE174"/>
  <c r="BE175"/>
  <c r="BE91" i="6"/>
  <c r="BE93"/>
  <c r="BE97"/>
  <c r="BE99"/>
  <c r="BE104"/>
  <c r="BE112"/>
  <c r="BE113"/>
  <c r="BE114"/>
  <c r="BE117"/>
  <c r="BE120"/>
  <c r="BE125"/>
  <c r="BE127"/>
  <c r="BE129"/>
  <c r="BE132"/>
  <c r="BE133"/>
  <c r="BK90"/>
  <c r="J90" s="1"/>
  <c r="J61" s="1"/>
  <c r="F54" i="7"/>
  <c r="BE84"/>
  <c r="F33" s="1"/>
  <c r="AZ60" i="1" s="1"/>
  <c r="F55" i="8"/>
  <c r="BE99"/>
  <c r="BE101"/>
  <c r="BE103"/>
  <c r="BE104"/>
  <c r="BE107"/>
  <c r="BE110"/>
  <c r="BE114"/>
  <c r="BE115"/>
  <c r="BE117"/>
  <c r="BE118"/>
  <c r="BE121"/>
  <c r="BE124"/>
  <c r="BE127"/>
  <c r="BE131"/>
  <c r="BE132"/>
  <c r="BE136"/>
  <c r="BE138"/>
  <c r="BE139"/>
  <c r="BE141"/>
  <c r="BE146"/>
  <c r="BE147"/>
  <c r="BE149"/>
  <c r="BE151"/>
  <c r="BE153"/>
  <c r="BE155"/>
  <c r="BE156"/>
  <c r="BE158"/>
  <c r="BE163"/>
  <c r="BE167"/>
  <c r="BE169"/>
  <c r="BE176"/>
  <c r="BE177"/>
  <c r="BE179"/>
  <c r="BE182"/>
  <c r="BE183"/>
  <c r="BE184"/>
  <c r="BE187"/>
  <c r="BE189"/>
  <c r="BE190"/>
  <c r="BE192"/>
  <c r="BE193"/>
  <c r="BE195"/>
  <c r="BE196"/>
  <c r="BE198"/>
  <c r="BE199"/>
  <c r="BE201"/>
  <c r="BE206"/>
  <c r="BE207"/>
  <c r="BE209"/>
  <c r="BE210"/>
  <c r="BE211"/>
  <c r="BE213"/>
  <c r="BE214"/>
  <c r="BE217"/>
  <c r="BE222"/>
  <c r="BE223"/>
  <c r="BE225"/>
  <c r="BE233"/>
  <c r="BE234"/>
  <c r="BE236"/>
  <c r="BE237"/>
  <c r="BE239"/>
  <c r="BE240"/>
  <c r="BE246"/>
  <c r="BE247"/>
  <c r="BE248"/>
  <c r="BE249"/>
  <c r="BE250"/>
  <c r="BE252"/>
  <c r="BE253"/>
  <c r="BE255"/>
  <c r="BE259"/>
  <c r="BE266"/>
  <c r="BE267"/>
  <c r="BE269"/>
  <c r="BE270"/>
  <c r="BE272"/>
  <c r="BE273"/>
  <c r="BE276"/>
  <c r="BE279"/>
  <c r="BE280"/>
  <c r="BE283"/>
  <c r="BE285"/>
  <c r="BE289"/>
  <c r="BE292"/>
  <c r="BE296"/>
  <c r="BE300"/>
  <c r="BE302"/>
  <c r="BE305"/>
  <c r="BE307"/>
  <c r="BE309"/>
  <c r="BK160"/>
  <c r="J160"/>
  <c r="J66"/>
  <c r="BK299"/>
  <c r="J299" s="1"/>
  <c r="J71" s="1"/>
  <c r="BK306"/>
  <c r="J306"/>
  <c r="J74" s="1"/>
  <c r="F55" i="9"/>
  <c r="BE89"/>
  <c r="BE101"/>
  <c r="BE103"/>
  <c r="BE107"/>
  <c r="BE113"/>
  <c r="BE115"/>
  <c r="BE119"/>
  <c r="BE121"/>
  <c r="BE129"/>
  <c r="BE130"/>
  <c r="BE134"/>
  <c r="BE138"/>
  <c r="BE143"/>
  <c r="BE146"/>
  <c r="BE147"/>
  <c r="BE150"/>
  <c r="BE152"/>
  <c r="BE153"/>
  <c r="BE155"/>
  <c r="BE159"/>
  <c r="BE163"/>
  <c r="BE165"/>
  <c r="BE169"/>
  <c r="BE176"/>
  <c r="BE177"/>
  <c r="BE179"/>
  <c r="BE181"/>
  <c r="BE184"/>
  <c r="BE185"/>
  <c r="BE186"/>
  <c r="BE187"/>
  <c r="BE188"/>
  <c r="BE189"/>
  <c r="BE190"/>
  <c r="BE191"/>
  <c r="BE193"/>
  <c r="BE195"/>
  <c r="BE199"/>
  <c r="BE200"/>
  <c r="BE202"/>
  <c r="BE204"/>
  <c r="BE205"/>
  <c r="BE207"/>
  <c r="BE212"/>
  <c r="BE214"/>
  <c r="BE220"/>
  <c r="BK125"/>
  <c r="J125"/>
  <c r="J61"/>
  <c r="BK194"/>
  <c r="J194" s="1"/>
  <c r="J65" s="1"/>
  <c r="J54" i="10"/>
  <c r="J55"/>
  <c r="BE88"/>
  <c r="BE93"/>
  <c r="BE94"/>
  <c r="BE95"/>
  <c r="BE97"/>
  <c r="BK96"/>
  <c r="J96"/>
  <c r="J64"/>
  <c r="F37" i="2"/>
  <c r="BD55" i="1"/>
  <c r="F36" i="6"/>
  <c r="BC59" i="1"/>
  <c r="J34" i="2"/>
  <c r="AW55" i="1" s="1"/>
  <c r="F35" i="6"/>
  <c r="BB59" i="1"/>
  <c r="J34" i="10"/>
  <c r="AW63" i="1" s="1"/>
  <c r="F36" i="9"/>
  <c r="BC62" i="1" s="1"/>
  <c r="F35" i="3"/>
  <c r="BB56" i="1"/>
  <c r="F35" i="8"/>
  <c r="BB61" i="1" s="1"/>
  <c r="J34" i="6"/>
  <c r="AW59" i="1"/>
  <c r="F35" i="2"/>
  <c r="BB55" i="1" s="1"/>
  <c r="F34" i="4"/>
  <c r="BA57" i="1"/>
  <c r="F37" i="5"/>
  <c r="BD58" i="1" s="1"/>
  <c r="F35" i="10"/>
  <c r="BB63" i="1"/>
  <c r="F34" i="9"/>
  <c r="BA62" i="1" s="1"/>
  <c r="F37" i="4"/>
  <c r="BD57" i="1"/>
  <c r="F34" i="6"/>
  <c r="BA59" i="1" s="1"/>
  <c r="J34" i="8"/>
  <c r="AW61" i="1"/>
  <c r="J34" i="3"/>
  <c r="AW56" i="1" s="1"/>
  <c r="J34" i="5"/>
  <c r="AW58" i="1"/>
  <c r="F35" i="9"/>
  <c r="BB62" i="1" s="1"/>
  <c r="F36" i="8"/>
  <c r="BC61" i="1"/>
  <c r="F36" i="5"/>
  <c r="BC58" i="1" s="1"/>
  <c r="J34" i="7"/>
  <c r="AW60" i="1"/>
  <c r="F34" i="2"/>
  <c r="BA55" i="1" s="1"/>
  <c r="F37" i="3"/>
  <c r="BD56" i="1"/>
  <c r="F34" i="3"/>
  <c r="BA56" i="1" s="1"/>
  <c r="J34" i="9"/>
  <c r="AW62" i="1"/>
  <c r="F36" i="2"/>
  <c r="BC55" i="1" s="1"/>
  <c r="F36" i="3"/>
  <c r="BC56" i="1"/>
  <c r="F37" i="8"/>
  <c r="BD61" i="1" s="1"/>
  <c r="F34" i="8"/>
  <c r="BA61" i="1"/>
  <c r="F37" i="9"/>
  <c r="BD62" i="1" s="1"/>
  <c r="F35" i="5"/>
  <c r="BB58" i="1"/>
  <c r="F36" i="4"/>
  <c r="BC57" i="1" s="1"/>
  <c r="F35" i="4"/>
  <c r="BB57" i="1"/>
  <c r="F37" i="10"/>
  <c r="BD63" i="1" s="1"/>
  <c r="J34" i="4"/>
  <c r="AW57" i="1"/>
  <c r="F34" i="5"/>
  <c r="BA58" i="1" s="1"/>
  <c r="F37" i="6"/>
  <c r="BD59" i="1"/>
  <c r="F36" i="10"/>
  <c r="BC63" i="1" s="1"/>
  <c r="T302" i="2" l="1"/>
  <c r="P302"/>
  <c r="R302"/>
  <c r="R96" i="8"/>
  <c r="R95"/>
  <c r="P86" i="4"/>
  <c r="AU57" i="1" s="1"/>
  <c r="R130" i="3"/>
  <c r="T85" i="6"/>
  <c r="P85"/>
  <c r="AU59" i="1" s="1"/>
  <c r="R85" i="5"/>
  <c r="R84"/>
  <c r="T87" i="9"/>
  <c r="R85" i="6"/>
  <c r="P85" i="10"/>
  <c r="P84"/>
  <c r="AU63" i="1" s="1"/>
  <c r="R98" i="2"/>
  <c r="R97"/>
  <c r="T96" i="8"/>
  <c r="T95" s="1"/>
  <c r="P96"/>
  <c r="P95"/>
  <c r="AU61" i="1"/>
  <c r="P130" i="3"/>
  <c r="P98" i="2"/>
  <c r="P97"/>
  <c r="AU55" i="1"/>
  <c r="T98" i="2"/>
  <c r="T97" s="1"/>
  <c r="R91" i="3"/>
  <c r="T130"/>
  <c r="T91" s="1"/>
  <c r="R85" i="10"/>
  <c r="R84"/>
  <c r="R86" i="4"/>
  <c r="P91" i="3"/>
  <c r="AU56" i="1" s="1"/>
  <c r="T85" i="10"/>
  <c r="T84"/>
  <c r="P85" i="5"/>
  <c r="P84" s="1"/>
  <c r="AU58" i="1" s="1"/>
  <c r="R87" i="9"/>
  <c r="BK85" i="5"/>
  <c r="J85" s="1"/>
  <c r="J60" s="1"/>
  <c r="T86" i="4"/>
  <c r="P87" i="9"/>
  <c r="AU62" i="1" s="1"/>
  <c r="BK98" i="2"/>
  <c r="J98"/>
  <c r="J60" s="1"/>
  <c r="BK92" i="3"/>
  <c r="J92"/>
  <c r="J60"/>
  <c r="BK87" i="9"/>
  <c r="J87" s="1"/>
  <c r="J59" s="1"/>
  <c r="BK86" i="4"/>
  <c r="J86" s="1"/>
  <c r="J59" s="1"/>
  <c r="J86" i="5"/>
  <c r="J61"/>
  <c r="BK85" i="6"/>
  <c r="J85" s="1"/>
  <c r="J59" s="1"/>
  <c r="BK82" i="7"/>
  <c r="J82" s="1"/>
  <c r="J60" s="1"/>
  <c r="BK298" i="8"/>
  <c r="J298"/>
  <c r="J70" s="1"/>
  <c r="BK302" i="2"/>
  <c r="J302"/>
  <c r="J67"/>
  <c r="BK130" i="3"/>
  <c r="J130" s="1"/>
  <c r="J62" s="1"/>
  <c r="BK96" i="8"/>
  <c r="BK95" s="1"/>
  <c r="J95" s="1"/>
  <c r="J59" s="1"/>
  <c r="BK85" i="10"/>
  <c r="BK84" s="1"/>
  <c r="J84" s="1"/>
  <c r="J59" s="1"/>
  <c r="BD54" i="1"/>
  <c r="W33" s="1"/>
  <c r="F33" i="9"/>
  <c r="AZ62" i="1" s="1"/>
  <c r="F33" i="5"/>
  <c r="AZ58" i="1" s="1"/>
  <c r="J33" i="10"/>
  <c r="AV63" i="1" s="1"/>
  <c r="AT63" s="1"/>
  <c r="BB54"/>
  <c r="W31"/>
  <c r="J33" i="8"/>
  <c r="AV61" i="1"/>
  <c r="AT61" s="1"/>
  <c r="F33" i="10"/>
  <c r="AZ63" i="1"/>
  <c r="J33" i="5"/>
  <c r="AV58" i="1" s="1"/>
  <c r="AT58" s="1"/>
  <c r="F33" i="3"/>
  <c r="AZ56" i="1"/>
  <c r="J33" i="2"/>
  <c r="AV55" i="1" s="1"/>
  <c r="AT55" s="1"/>
  <c r="J33" i="6"/>
  <c r="AV59" i="1" s="1"/>
  <c r="AT59" s="1"/>
  <c r="BC54"/>
  <c r="W32"/>
  <c r="F33" i="2"/>
  <c r="AZ55" i="1" s="1"/>
  <c r="J33" i="9"/>
  <c r="AV62" i="1"/>
  <c r="AT62" s="1"/>
  <c r="BA54"/>
  <c r="W30"/>
  <c r="J33" i="3"/>
  <c r="AV56" i="1" s="1"/>
  <c r="AT56" s="1"/>
  <c r="F33" i="4"/>
  <c r="AZ57" i="1"/>
  <c r="J33" i="4"/>
  <c r="AV57" i="1" s="1"/>
  <c r="AT57" s="1"/>
  <c r="J33" i="7"/>
  <c r="AV60" i="1" s="1"/>
  <c r="AT60" s="1"/>
  <c r="F33" i="8"/>
  <c r="AZ61" i="1"/>
  <c r="F33" i="6"/>
  <c r="AZ59" i="1" s="1"/>
  <c r="BK91" i="3" l="1"/>
  <c r="J91" s="1"/>
  <c r="J59" s="1"/>
  <c r="BK84" i="5"/>
  <c r="J84"/>
  <c r="J59" s="1"/>
  <c r="J96" i="8"/>
  <c r="J60" s="1"/>
  <c r="BK97" i="2"/>
  <c r="J97" s="1"/>
  <c r="J59" s="1"/>
  <c r="J85" i="10"/>
  <c r="J60"/>
  <c r="BK81" i="7"/>
  <c r="J81"/>
  <c r="J59" s="1"/>
  <c r="AZ54" i="1"/>
  <c r="W29" s="1"/>
  <c r="J30" i="10"/>
  <c r="AG63" i="1" s="1"/>
  <c r="AN63" s="1"/>
  <c r="J30" i="4"/>
  <c r="AG57" i="1"/>
  <c r="AN57" s="1"/>
  <c r="J30" i="6"/>
  <c r="AG59" i="1" s="1"/>
  <c r="AN59" s="1"/>
  <c r="AX54"/>
  <c r="AY54"/>
  <c r="AU54"/>
  <c r="AW54"/>
  <c r="AK30" s="1"/>
  <c r="J30" i="8"/>
  <c r="AG61" i="1" s="1"/>
  <c r="AN61" s="1"/>
  <c r="J30" i="9"/>
  <c r="AG62" i="1"/>
  <c r="AN62" s="1"/>
  <c r="J39" i="4" l="1"/>
  <c r="J39" i="6"/>
  <c r="J39" i="10"/>
  <c r="J39" i="8"/>
  <c r="J39" i="9"/>
  <c r="J30" i="2"/>
  <c r="AG55" i="1"/>
  <c r="AN55" s="1"/>
  <c r="J30" i="5"/>
  <c r="AG58" i="1" s="1"/>
  <c r="AN58" s="1"/>
  <c r="J30" i="3"/>
  <c r="AG56" i="1" s="1"/>
  <c r="AN56" s="1"/>
  <c r="AV54"/>
  <c r="AK29" s="1"/>
  <c r="J30" i="7"/>
  <c r="AG60" i="1" s="1"/>
  <c r="AN60" s="1"/>
  <c r="J39" i="2" l="1"/>
  <c r="J39" i="3"/>
  <c r="J39" i="5"/>
  <c r="J39" i="7"/>
  <c r="AT54" i="1"/>
  <c r="AG54"/>
  <c r="AK26"/>
  <c r="AK35" s="1"/>
  <c r="AN54" l="1"/>
</calcChain>
</file>

<file path=xl/sharedStrings.xml><?xml version="1.0" encoding="utf-8"?>
<sst xmlns="http://schemas.openxmlformats.org/spreadsheetml/2006/main" count="19122" uniqueCount="2693">
  <si>
    <t>Export Komplet</t>
  </si>
  <si>
    <t>VZ</t>
  </si>
  <si>
    <t>2.0</t>
  </si>
  <si>
    <t>ZAMOK</t>
  </si>
  <si>
    <t>False</t>
  </si>
  <si>
    <t>{782108ad-3983-4898-b4e0-c8eaac4c8702}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</si>
  <si>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</si>
  <si>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</si>
  <si>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</si>
  <si>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</si>
  <si>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</si>
  <si>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</si>
  <si>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</si>
  <si>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</si>
  <si>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20201127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</si>
  <si>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</si>
  <si>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</si>
  <si>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2.NP a kotelny v objektu A,  Městská sportovní hala - revitalizace areálu</t>
  </si>
  <si>
    <t>KSO:</t>
  </si>
  <si>
    <t/>
  </si>
  <si>
    <t>CC-CZ:</t>
  </si>
  <si>
    <t>Místo:</t>
  </si>
  <si>
    <t>Karlovy Vary</t>
  </si>
  <si>
    <t>Datum:</t>
  </si>
  <si>
    <t>27. 11. 2020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</si>
  <si>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</si>
  <si>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</si>
  <si>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</si>
  <si>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</si>
  <si>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</si>
  <si>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</si>
  <si>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</si>
  <si>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Fiala - Jung Atelier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</si>
  <si>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</si>
  <si>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</si>
  <si>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</si>
  <si>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</si>
  <si>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</si>
  <si>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</si>
  <si>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</si>
  <si>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</si>
  <si>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</si>
  <si>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</si>
  <si>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</si>
  <si>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</si>
  <si>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</si>
  <si>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</si>
  <si>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</si>
  <si>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</si>
  <si>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</si>
  <si>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</si>
  <si>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</si>
  <si>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</si>
  <si>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</si>
  <si>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</si>
  <si>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</si>
  <si>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</si>
  <si>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</si>
  <si>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</si>
  <si>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</si>
  <si>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</si>
  <si>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</si>
  <si>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</si>
  <si>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</si>
  <si>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</si>
  <si>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</si>
  <si>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</si>
  <si>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</si>
  <si>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</si>
  <si>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</si>
  <si>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</si>
  <si>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</si>
  <si>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</si>
  <si>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</si>
  <si>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</si>
  <si>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</si>
  <si>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</si>
  <si>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</si>
  <si>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</si>
  <si>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</si>
  <si>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</si>
  <si>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{40002dc6-f029-4146-b1dc-6fce8da31b42}</t>
  </si>
  <si>
    <t>2</t>
  </si>
  <si>
    <t>02</t>
  </si>
  <si>
    <t>Zdravotně technické instalace</t>
  </si>
  <si>
    <t>{4e86b819-6468-43d4-8690-c878327eeef4}</t>
  </si>
  <si>
    <t>03</t>
  </si>
  <si>
    <t>Vytápění</t>
  </si>
  <si>
    <t>{47546903-87b7-466b-a3e9-a56dde8cf90c}</t>
  </si>
  <si>
    <t>03-1</t>
  </si>
  <si>
    <t>Měření a regulace</t>
  </si>
  <si>
    <t>{ff868b38-f742-491c-9a29-fa95c88ca487}</t>
  </si>
  <si>
    <t>03-2</t>
  </si>
  <si>
    <t>Plynovod</t>
  </si>
  <si>
    <t>{f9101e6e-1e6a-430d-b6c8-62b0b54576c7}</t>
  </si>
  <si>
    <t>04</t>
  </si>
  <si>
    <t>Vzduchotechnika</t>
  </si>
  <si>
    <t>{fe38a903-5b7a-49ea-8aca-adbac02f9db8}</t>
  </si>
  <si>
    <t>05</t>
  </si>
  <si>
    <t>Silnoproudé elektroinstalace</t>
  </si>
  <si>
    <t>{f26c7e50-1e3d-4922-bf2c-b214222e0fba}</t>
  </si>
  <si>
    <t>06</t>
  </si>
  <si>
    <t>Slaboproudé elektroinstalace</t>
  </si>
  <si>
    <t>{ab86c415-4737-426b-a0c4-8eabe423110b}</t>
  </si>
  <si>
    <t>07</t>
  </si>
  <si>
    <t>Vedlejší a ostatní náklady</t>
  </si>
  <si>
    <t>{6f2ecb1f-0ad9-4816-9b7e-2adea8813a2a}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</si>
  <si>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</si>
  <si>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</si>
  <si>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</si>
  <si>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</si>
  <si>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</si>
  <si>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</si>
  <si>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</si>
  <si>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</si>
  <si>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</si>
  <si>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</si>
  <si>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</si>
  <si>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</si>
  <si>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</si>
  <si>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</si>
  <si>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</si>
  <si>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</si>
  <si>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</si>
  <si>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</si>
  <si>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</si>
  <si>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</si>
  <si>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</si>
  <si>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</si>
  <si>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</si>
  <si>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</si>
  <si>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</si>
  <si>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</si>
  <si>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</si>
  <si>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</si>
  <si>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</si>
  <si>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</si>
  <si>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</si>
  <si>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</si>
  <si>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</si>
  <si>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</si>
  <si>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</si>
  <si>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</si>
  <si>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</si>
  <si>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</si>
  <si>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</si>
  <si>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</si>
  <si>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</si>
  <si>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</si>
  <si>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</si>
  <si>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</si>
  <si>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31027884R</t>
  </si>
  <si>
    <t>Zazdívka otvorů pl do 1 m2 ve zdivu nadzákladovém z nepálených tvárnic tl do 450 mm</t>
  </si>
  <si>
    <t>m3</t>
  </si>
  <si>
    <t>4</t>
  </si>
  <si>
    <t>VV</t>
  </si>
  <si>
    <t>1.NP</t>
  </si>
  <si>
    <t>0,45*0,6*0,45</t>
  </si>
  <si>
    <t>1,2*1,36*0,45</t>
  </si>
  <si>
    <t>1,6*0,27*0,45</t>
  </si>
  <si>
    <t>0,1*2,13*0,45</t>
  </si>
  <si>
    <t>1,4*1,06*0,45</t>
  </si>
  <si>
    <t>2,5*0,8*0,45</t>
  </si>
  <si>
    <t>1,5*0,8*0,45</t>
  </si>
  <si>
    <t>2*0,6*0,45*0,45</t>
  </si>
  <si>
    <t>0,1*2,4*0,45</t>
  </si>
  <si>
    <t>0,2*2,4*0,45</t>
  </si>
  <si>
    <t>2.NP</t>
  </si>
  <si>
    <t>4*1,5*0,8*0,45</t>
  </si>
  <si>
    <t>2*1,2*0,8*0,45</t>
  </si>
  <si>
    <t>2*0,6*0,5*0,45</t>
  </si>
  <si>
    <t>Součet</t>
  </si>
  <si>
    <t>317141443</t>
  </si>
  <si>
    <t>Překlad plochý z pórobetonu š 150 mm dl přes 1300 do 1500 mm</t>
  </si>
  <si>
    <t>kus</t>
  </si>
  <si>
    <t>317142422</t>
  </si>
  <si>
    <t>Překlad nenosný pórobetonový š 100 mm v do 250 mm na tenkovrstvou maltu dl do 1250 mm</t>
  </si>
  <si>
    <t>6</t>
  </si>
  <si>
    <t>P11</t>
  </si>
  <si>
    <t>5</t>
  </si>
  <si>
    <t>317944323</t>
  </si>
  <si>
    <t>Válcované nosníky č.14 až 22 dodatečně osazované do připravených otvorů</t>
  </si>
  <si>
    <t>t</t>
  </si>
  <si>
    <t>8</t>
  </si>
  <si>
    <t>P1</t>
  </si>
  <si>
    <t>6*1,8*18,8*0,001</t>
  </si>
  <si>
    <t>P2</t>
  </si>
  <si>
    <t>2*3,75*18,8*0,001</t>
  </si>
  <si>
    <t>340271025</t>
  </si>
  <si>
    <t>Zazdívka otvorů v příčkách nebo stěnách plochy do 4 m2 tvárnicemi pórobetonovými tl 100 mm</t>
  </si>
  <si>
    <t>m2</t>
  </si>
  <si>
    <t>10</t>
  </si>
  <si>
    <t>4*0,3*2</t>
  </si>
  <si>
    <t>0,68*2</t>
  </si>
  <si>
    <t>0,88*2</t>
  </si>
  <si>
    <t>1,2*2,45</t>
  </si>
  <si>
    <t>0,4*2,6+0,4*2,45*2</t>
  </si>
  <si>
    <t>0,98*2</t>
  </si>
  <si>
    <t>Mezisoučet</t>
  </si>
  <si>
    <t>342272225</t>
  </si>
  <si>
    <t>Příčka z pórobetonových hladkých tvárnic na tenkovrstvou maltu tl 100 mm</t>
  </si>
  <si>
    <t>12</t>
  </si>
  <si>
    <t>3,5*2,88</t>
  </si>
  <si>
    <t>2*0,85*2,88</t>
  </si>
  <si>
    <t>3,04*2,85</t>
  </si>
  <si>
    <t>(1,2+0,29+2,03+2,22)*2,85-0,8*2-0,7*2</t>
  </si>
  <si>
    <t>(1,825+0,61+1,22)*2,85</t>
  </si>
  <si>
    <t>3,98*2,85-0,8*2</t>
  </si>
  <si>
    <t>(2,739+1,813)*2,85</t>
  </si>
  <si>
    <t>3,245*2,85-0,7*2</t>
  </si>
  <si>
    <t>1,05*2,85</t>
  </si>
  <si>
    <t>7</t>
  </si>
  <si>
    <t>342272245</t>
  </si>
  <si>
    <t>Příčka z pórobetonových hladkých tvárnic na tenkovrstvou maltu tl 150 mm</t>
  </si>
  <si>
    <t>14</t>
  </si>
  <si>
    <t>1,175*2,85</t>
  </si>
  <si>
    <t>0,35*2,85</t>
  </si>
  <si>
    <t>Vodorovné konstrukce</t>
  </si>
  <si>
    <t>413232221</t>
  </si>
  <si>
    <t>Zazdívka zhlaví válcovaných nosníků v do 300 mm</t>
  </si>
  <si>
    <t>16</t>
  </si>
  <si>
    <t>Úpravy povrchů, podlahy a osazování výplní</t>
  </si>
  <si>
    <t>9</t>
  </si>
  <si>
    <t>612131121</t>
  </si>
  <si>
    <t>Penetrační disperzní nátěr vnitřních stěn nanášený ručně</t>
  </si>
  <si>
    <t>18</t>
  </si>
  <si>
    <t>66,31+317,174+135,598</t>
  </si>
  <si>
    <t>612142001</t>
  </si>
  <si>
    <t>Potažení vnitřních stěn sklovláknitým pletivem vtlačeným do tenkovrstvé hmoty</t>
  </si>
  <si>
    <t>20</t>
  </si>
  <si>
    <t>11</t>
  </si>
  <si>
    <t>612321111</t>
  </si>
  <si>
    <t>Vápenocementová omítka hrubá jednovrstvá zatřená vnitřních stěn nanášená ručně</t>
  </si>
  <si>
    <t>22</t>
  </si>
  <si>
    <t>612321191</t>
  </si>
  <si>
    <t>Příplatek k vápenocementové omítce vnitřních stěn za každých dalších 5 mm tloušťky ručně</t>
  </si>
  <si>
    <t>24</t>
  </si>
  <si>
    <t>66,31*4</t>
  </si>
  <si>
    <t>13</t>
  </si>
  <si>
    <t>612325411</t>
  </si>
  <si>
    <t>Oprava vnitřní vápenocementové hladké omítky stěn v rozsahu plochy do 10%</t>
  </si>
  <si>
    <t>26</t>
  </si>
  <si>
    <t>317,174</t>
  </si>
  <si>
    <t>612325451</t>
  </si>
  <si>
    <t>Příplatek k cenám opravy vápenocementové omítky stěn za dalších 10 mm v rozsahu do 10%</t>
  </si>
  <si>
    <t>28</t>
  </si>
  <si>
    <t>642942611</t>
  </si>
  <si>
    <t>Osazování zárubní nebo rámů dveřních kovových do 2,5 m2 na montážní pěnu</t>
  </si>
  <si>
    <t>30</t>
  </si>
  <si>
    <t>642945111</t>
  </si>
  <si>
    <t>Osazování protipožárních nebo protiplynových zárubní dveří jednokřídlových do 2,5 m2</t>
  </si>
  <si>
    <t>32</t>
  </si>
  <si>
    <t>" D22, D23, D32"3</t>
  </si>
  <si>
    <t>17</t>
  </si>
  <si>
    <t>M</t>
  </si>
  <si>
    <t>61182254R</t>
  </si>
  <si>
    <t>zárubeň ocelová dvourámová obložková pro dveře 1křídlé 700x1970mm</t>
  </si>
  <si>
    <t>34</t>
  </si>
  <si>
    <t>" D22, D27, D29" 3</t>
  </si>
  <si>
    <t>61182251R</t>
  </si>
  <si>
    <t>zárubeň ocelová dvourámová obložková pro dveře 1křídlé 800x1970mm</t>
  </si>
  <si>
    <t>36</t>
  </si>
  <si>
    <t>" D18, D19, D20, D21, D24, D25, D26, D28, D30, D31" 10</t>
  </si>
  <si>
    <t>19</t>
  </si>
  <si>
    <t>61182252R</t>
  </si>
  <si>
    <t>zárubeň ocelová dvourámová obložková pro dveře 1křídlé 900x1970mm</t>
  </si>
  <si>
    <t>38</t>
  </si>
  <si>
    <t>"D23, D32"2</t>
  </si>
  <si>
    <t>Ostatní konstrukce a práce, bourání</t>
  </si>
  <si>
    <t>952901111</t>
  </si>
  <si>
    <t>Vyčištění budov bytové a občanské výstavby při výšce podlaží do 4 m</t>
  </si>
  <si>
    <t>40</t>
  </si>
  <si>
    <t>173,87</t>
  </si>
  <si>
    <t>962031132</t>
  </si>
  <si>
    <t>Bourání příček z cihel pálených na MVC tl do 100 mm</t>
  </si>
  <si>
    <t>42</t>
  </si>
  <si>
    <t>2*3,5*2,9-0,9*2</t>
  </si>
  <si>
    <t>0,8*2,85</t>
  </si>
  <si>
    <t>1,5*2,5+1,68*2,85-2*0,6*2</t>
  </si>
  <si>
    <t>4,685*2,85-0,9*2-0,7*2</t>
  </si>
  <si>
    <t>2,57*2,85-0,6*2</t>
  </si>
  <si>
    <t>0,26*2,85+0,33*2,85</t>
  </si>
  <si>
    <t>1,3*2,85+0,25*2,85+0,33*2,85+0,2*2,85+0,4*2,85</t>
  </si>
  <si>
    <t>1,71*2,85-2*0,6*2</t>
  </si>
  <si>
    <t>0,9*2,85+1,505*2,73</t>
  </si>
  <si>
    <t>2,924*2,73</t>
  </si>
  <si>
    <t>2,46*2,73+0,25*2,73+0,965*2,73</t>
  </si>
  <si>
    <t>962032431</t>
  </si>
  <si>
    <t>Bourání zdiva cihelných z dutých nebo plných cihel pálených i nepálených na MV nebo MVC do 1 m3</t>
  </si>
  <si>
    <t>44</t>
  </si>
  <si>
    <t>0,7*0,6*0,45</t>
  </si>
  <si>
    <t>0,09*0,6*0,45</t>
  </si>
  <si>
    <t>0,95*1,6*0,45</t>
  </si>
  <si>
    <t>0,16*1,4*0,45</t>
  </si>
  <si>
    <t>0,9*1,5*0,45</t>
  </si>
  <si>
    <t>0,9*0,9*0,45</t>
  </si>
  <si>
    <t>0,3*0,6*0,45</t>
  </si>
  <si>
    <t>23</t>
  </si>
  <si>
    <t>962081131</t>
  </si>
  <si>
    <t>Bourání příček ze skleněných tvárnic tl do 100 mm</t>
  </si>
  <si>
    <t>46</t>
  </si>
  <si>
    <t>1,95*2,75</t>
  </si>
  <si>
    <t>965081213</t>
  </si>
  <si>
    <t>Bourání podlah z dlaždic keramických nebo xylolitových tl do 10 mm plochy přes 1 m2</t>
  </si>
  <si>
    <t>48</t>
  </si>
  <si>
    <t>7,38+1,12+1,505*1,67+1,01</t>
  </si>
  <si>
    <t>25</t>
  </si>
  <si>
    <t>968062374</t>
  </si>
  <si>
    <t>Vybourání dřevěných rámů oken zdvojených včetně křídel pl do 1 m2</t>
  </si>
  <si>
    <t>50</t>
  </si>
  <si>
    <t>2*0,6*1,15</t>
  </si>
  <si>
    <t>0,6*1,2</t>
  </si>
  <si>
    <t>4*0,6*1,2</t>
  </si>
  <si>
    <t>968062375</t>
  </si>
  <si>
    <t>Vybourání dřevěných rámů oken zdvojených včetně křídel pl do 2 m2</t>
  </si>
  <si>
    <t>52</t>
  </si>
  <si>
    <t>0,85*1,9</t>
  </si>
  <si>
    <t>1,2*1,5</t>
  </si>
  <si>
    <t>0,9*1,45</t>
  </si>
  <si>
    <t>3*1,2*1,5</t>
  </si>
  <si>
    <t>27</t>
  </si>
  <si>
    <t>968062376</t>
  </si>
  <si>
    <t>Vybourání dřevěných rámů oken zdvojených včetně křídel pl do 4 m2</t>
  </si>
  <si>
    <t>54</t>
  </si>
  <si>
    <t>1,16*2,06</t>
  </si>
  <si>
    <t>1,4*1,6</t>
  </si>
  <si>
    <t>2,5*1,5</t>
  </si>
  <si>
    <t>2*1,5*1,5</t>
  </si>
  <si>
    <t>9*1,5*1,5</t>
  </si>
  <si>
    <t>968072455</t>
  </si>
  <si>
    <t>Vybourání kovových dveřních zárubní pl do 2 m2</t>
  </si>
  <si>
    <t>56</t>
  </si>
  <si>
    <t>0,6*2*7</t>
  </si>
  <si>
    <t>0,7*2</t>
  </si>
  <si>
    <t>0,8*2*7</t>
  </si>
  <si>
    <t>0,9*2*6</t>
  </si>
  <si>
    <t>29</t>
  </si>
  <si>
    <t>968072456</t>
  </si>
  <si>
    <t>Vybourání kovových dveřních zárubní pl přes 2 m2</t>
  </si>
  <si>
    <t>58</t>
  </si>
  <si>
    <t>1,1*2*4</t>
  </si>
  <si>
    <t>971033451</t>
  </si>
  <si>
    <t>Vybourání otvorů ve zdivu cihelném pl do 0,25 m2 na MVC nebo MV tl do 450 mm</t>
  </si>
  <si>
    <t>60</t>
  </si>
  <si>
    <t>31</t>
  </si>
  <si>
    <t>978013121</t>
  </si>
  <si>
    <t>Otlučení (osekání) vnitřní vápenné nebo vápenocementové omítky stěn v rozsahu do 10 %</t>
  </si>
  <si>
    <t>62</t>
  </si>
  <si>
    <t>(2*1,385+2,41)*2,85-2*1,11*2-0,6*2</t>
  </si>
  <si>
    <t>(2*4,85+2*1,385)*2,88-3*1,11*2-2*0,8*2</t>
  </si>
  <si>
    <t>(1,26+2,13*2+2,51*2+4,65*2+2,93)*2,9-0,8*2-1,1*2-2*1,5*1,5-2*1,2*1,5+2,24*0,8</t>
  </si>
  <si>
    <t>(2*4,84+2*4,7)*2,9-2*1,5*1,5-1,1*2</t>
  </si>
  <si>
    <t>(2*4,55+2*3,5)*2,82-2*1,5*1,5-0,8*2</t>
  </si>
  <si>
    <t>(2*1,68+2*3,5)*1,35</t>
  </si>
  <si>
    <t>(1,385+3,05+0,46+3,5*2+3,75)*2,85-1,1*2-0,8*2-1,2*1,5-0,6*2</t>
  </si>
  <si>
    <t>(2*3,05+2*3,29)*2,85-2,5*1,5-0,8*2-0,9*2</t>
  </si>
  <si>
    <t>(3,39+2,88*2+2,975+1,67)*2,85+(1,3+1,18+1,25)*1,35+0,8*0,75-1,5*1,5-0,9*2-3*0,8*2</t>
  </si>
  <si>
    <t>(1,8+2,961+3,889)*0,63+1,447*2,73-0,8*2</t>
  </si>
  <si>
    <t>(1,313+0,76+0,947+3,1+1,569+5,1+3,5+5,1)*0,63</t>
  </si>
  <si>
    <t>978059541</t>
  </si>
  <si>
    <t>Odsekání a odebrání obkladů stěn z vnitřních obkládaček plochy přes 1 m2</t>
  </si>
  <si>
    <t>64</t>
  </si>
  <si>
    <t>2,14*2,1</t>
  </si>
  <si>
    <t>(1,2+0,41)*1,5</t>
  </si>
  <si>
    <t>(2,57+1,71)*1,5+0,8*2,1</t>
  </si>
  <si>
    <t>(1,71+2,961+2,458+0,76+0,947+3,55+1,569+5,1*2+3,5)*2,1-3*1,5*1,15-0,8*2</t>
  </si>
  <si>
    <t>997</t>
  </si>
  <si>
    <t>Přesun sutě</t>
  </si>
  <si>
    <t>33</t>
  </si>
  <si>
    <t>997013211</t>
  </si>
  <si>
    <t>Vnitrostaveništní doprava suti a vybouraných hmot pro budovy v do 6 m ručně</t>
  </si>
  <si>
    <t>66</t>
  </si>
  <si>
    <t>29,332+1,876</t>
  </si>
  <si>
    <t>997013501</t>
  </si>
  <si>
    <t>Odvoz suti a vybouraných hmot na skládku nebo meziskládku do 1 km se složením</t>
  </si>
  <si>
    <t>68</t>
  </si>
  <si>
    <t>35</t>
  </si>
  <si>
    <t>997013509</t>
  </si>
  <si>
    <t>Příplatek k odvozu suti a vybouraných hmot na skládku ZKD 1 km přes 1 km</t>
  </si>
  <si>
    <t>70</t>
  </si>
  <si>
    <t>31,208*25</t>
  </si>
  <si>
    <t>997013631</t>
  </si>
  <si>
    <t>Poplatek za uložení na skládce (skládkovné) stavebního odpadu směsného kód odpadu 17 09 04</t>
  </si>
  <si>
    <t>72</t>
  </si>
  <si>
    <t>31,208</t>
  </si>
  <si>
    <t>998</t>
  </si>
  <si>
    <t>Přesun hmot</t>
  </si>
  <si>
    <t>37</t>
  </si>
  <si>
    <t>998018001</t>
  </si>
  <si>
    <t>Přesun hmot ruční pro budovy v do 6 m</t>
  </si>
  <si>
    <t>74</t>
  </si>
  <si>
    <t>PSV</t>
  </si>
  <si>
    <t>Práce a dodávky PSV</t>
  </si>
  <si>
    <t>713</t>
  </si>
  <si>
    <t>Izolace tepelné</t>
  </si>
  <si>
    <t>713110811</t>
  </si>
  <si>
    <t>Odstranění tepelné izolace stropů volně kladené z vláknitých materiálů suchých tl do 100 mm</t>
  </si>
  <si>
    <t>76</t>
  </si>
  <si>
    <t>24,37*8,8</t>
  </si>
  <si>
    <t>761</t>
  </si>
  <si>
    <t>Konstrukce prosvětlovací</t>
  </si>
  <si>
    <t>39</t>
  </si>
  <si>
    <t>761111113</t>
  </si>
  <si>
    <t>Stěna zděná ze skleněných tvárnic 190x190x80 mm bezbarvých lesklých dezén vlna</t>
  </si>
  <si>
    <t>78</t>
  </si>
  <si>
    <t>"O13" 1,95*2,75</t>
  </si>
  <si>
    <t>761990001</t>
  </si>
  <si>
    <t>Příplatek ke konstrukcím ze skleněných tvárnic za plochu do 10 m2</t>
  </si>
  <si>
    <t>80</t>
  </si>
  <si>
    <t>41</t>
  </si>
  <si>
    <t>998761101</t>
  </si>
  <si>
    <t>Přesun hmot tonážní pro konstrukce sklobetonové v objektech v do 6 m</t>
  </si>
  <si>
    <t>82</t>
  </si>
  <si>
    <t>998761181</t>
  </si>
  <si>
    <t>Příplatek k přesunu hmot tonážní 761 prováděný bez použití mechanizace</t>
  </si>
  <si>
    <t>84</t>
  </si>
  <si>
    <t>763</t>
  </si>
  <si>
    <t>Konstrukce suché výstavby</t>
  </si>
  <si>
    <t>43</t>
  </si>
  <si>
    <t>763111811</t>
  </si>
  <si>
    <t>Demontáž SDK příčky s jednoduchou ocelovou nosnou konstrukcí opláštění jednoduché</t>
  </si>
  <si>
    <t>86</t>
  </si>
  <si>
    <t>2*2,85+2*1,15*2,85-2*0,9*2</t>
  </si>
  <si>
    <t>1,385*2,85-0,9*2</t>
  </si>
  <si>
    <t>3,04*2,85-0,8*2</t>
  </si>
  <si>
    <t>1,245*2,85+0,25*2,85</t>
  </si>
  <si>
    <t>763131442</t>
  </si>
  <si>
    <t>SDK podhled desky 2xDF 12,5 s izolací dvouvrstvá spodní kce profil CD+UD</t>
  </si>
  <si>
    <t>88</t>
  </si>
  <si>
    <t>3,43+5,37+23,8+21,99+15,51+13,22+10,03+9,26+9,02+17,81+14,48+5,34</t>
  </si>
  <si>
    <t>45</t>
  </si>
  <si>
    <t>763131482</t>
  </si>
  <si>
    <t>SDK podhled desky 2xDFH2 12,5 s izolací dvouvrstvá spodní kce profil CD+UD</t>
  </si>
  <si>
    <t>90</t>
  </si>
  <si>
    <t>8,48+6,96+3,36+5,81</t>
  </si>
  <si>
    <t>763131714</t>
  </si>
  <si>
    <t>SDK podhled základní penetrační nátěr</t>
  </si>
  <si>
    <t>92</t>
  </si>
  <si>
    <t>47</t>
  </si>
  <si>
    <t>763131751</t>
  </si>
  <si>
    <t>Montáž parotěsné zábrany do SDK podhledu</t>
  </si>
  <si>
    <t>94</t>
  </si>
  <si>
    <t>28329276</t>
  </si>
  <si>
    <t>fólie PE vyztužená pro parotěsnou vrstvu (reakce na oheň - třída E) 140g/m2</t>
  </si>
  <si>
    <t>96</t>
  </si>
  <si>
    <t>49</t>
  </si>
  <si>
    <t>763411111</t>
  </si>
  <si>
    <t>Sanitární příčky do mokrého prostředí, desky s HPL - laminátem tl 19,6 mm</t>
  </si>
  <si>
    <t>98</t>
  </si>
  <si>
    <t>T14</t>
  </si>
  <si>
    <t>2,1*3,2</t>
  </si>
  <si>
    <t>763411121</t>
  </si>
  <si>
    <t>Dveře sanitárních příček, desky s HPL - laminátem tl 19,6 mm, š do 800 mm, v do 2000 mm</t>
  </si>
  <si>
    <t>100</t>
  </si>
  <si>
    <t>51</t>
  </si>
  <si>
    <t>998763301</t>
  </si>
  <si>
    <t>Přesun hmot tonážní pro sádrokartonové konstrukce v objektech v do 6 m</t>
  </si>
  <si>
    <t>102</t>
  </si>
  <si>
    <t>998763381</t>
  </si>
  <si>
    <t>Příplatek k přesunu hmot tonážní 763 SDK prováděný bez použití mechanizace</t>
  </si>
  <si>
    <t>104</t>
  </si>
  <si>
    <t>764</t>
  </si>
  <si>
    <t>Konstrukce klempířské</t>
  </si>
  <si>
    <t>53</t>
  </si>
  <si>
    <t>764002851</t>
  </si>
  <si>
    <t>Demontáž oplechování parapetů do suti</t>
  </si>
  <si>
    <t>m</t>
  </si>
  <si>
    <t>106</t>
  </si>
  <si>
    <t>76422744R</t>
  </si>
  <si>
    <t>Oplechování parapetů celoplošně lepené z lakovaného Al plechu rš 150 mm včetně koncovek</t>
  </si>
  <si>
    <t>108</t>
  </si>
  <si>
    <t>2*1,5+1,4</t>
  </si>
  <si>
    <t>2,5+1,5+0,6</t>
  </si>
  <si>
    <t>0,6+1,2+1,5</t>
  </si>
  <si>
    <t>3*1,5</t>
  </si>
  <si>
    <t>1,95+2,5+1,5</t>
  </si>
  <si>
    <t>2*0,6+1,2</t>
  </si>
  <si>
    <t>2*1,5+1,2</t>
  </si>
  <si>
    <t>1,5+2*1,5</t>
  </si>
  <si>
    <t>55</t>
  </si>
  <si>
    <t>998764101</t>
  </si>
  <si>
    <t>Přesun hmot tonážní pro konstrukce klempířské v objektech v do 6 m</t>
  </si>
  <si>
    <t>110</t>
  </si>
  <si>
    <t>998764181</t>
  </si>
  <si>
    <t>Příplatek k přesunu hmot tonážní 764 prováděný bez použití mechanizace</t>
  </si>
  <si>
    <t>112</t>
  </si>
  <si>
    <t>766</t>
  </si>
  <si>
    <t>Konstrukce truhlářské</t>
  </si>
  <si>
    <t>57</t>
  </si>
  <si>
    <t>766629631</t>
  </si>
  <si>
    <t>Montáž těsnění připojovací spáry ostění nebo nadpraží komprimační páskou</t>
  </si>
  <si>
    <t>114</t>
  </si>
  <si>
    <t>"O01" 2*0,7+1,5</t>
  </si>
  <si>
    <t>"O02" 2*2,08+1,5</t>
  </si>
  <si>
    <t>"O03" 2*0,7+1,4</t>
  </si>
  <si>
    <t>"O04" 2*0,7+2,5</t>
  </si>
  <si>
    <t>"O05" 2*0,7+1,5</t>
  </si>
  <si>
    <t>"O06" 2*0,7+0,6</t>
  </si>
  <si>
    <t>"O07" 2*0,7+0,6</t>
  </si>
  <si>
    <t>"O08" 2*1,5+1,2</t>
  </si>
  <si>
    <t>"O09" 2*1,5+1,5</t>
  </si>
  <si>
    <t>"O10, O11, O12" 3*(2*1,5+1,5)</t>
  </si>
  <si>
    <t>"O14" 2*1,5+2,5</t>
  </si>
  <si>
    <t>"O15" 2*1,5+1,5</t>
  </si>
  <si>
    <t>"O16, O17" 2*(2*1,5+0,6)</t>
  </si>
  <si>
    <t>"O18" 2*1,5+1,2</t>
  </si>
  <si>
    <t>"O19, O20" 2*(2*0,7+1,5)</t>
  </si>
  <si>
    <t>"O21" 2*1,5+1,2</t>
  </si>
  <si>
    <t>"O22, O23" 2*(2*0,7+0,6)</t>
  </si>
  <si>
    <t>"O24, O25" 2*(2*0,7+1,2)</t>
  </si>
  <si>
    <t>"O26, O27" 2*(2*0,7+1,5)</t>
  </si>
  <si>
    <t>59071025</t>
  </si>
  <si>
    <t>páska okenní těsnící měkčený pěnový PUR impregnovaná s integrovanou páskou 6-22x58mm</t>
  </si>
  <si>
    <t>116</t>
  </si>
  <si>
    <t>59</t>
  </si>
  <si>
    <t>766629639</t>
  </si>
  <si>
    <t>Montáž těsnění připojovací spáry parapetu těsnící fólií</t>
  </si>
  <si>
    <t>118</t>
  </si>
  <si>
    <t>59071091</t>
  </si>
  <si>
    <t>fólie okenní těsnící univerzální klimaticky aktivní omítatelná 50mm s butylem</t>
  </si>
  <si>
    <t>120</t>
  </si>
  <si>
    <t>61</t>
  </si>
  <si>
    <t>766660001</t>
  </si>
  <si>
    <t>Montáž dveřních křídel otvíravých jednokřídlových š do 0,8 m do ocelové zárubně</t>
  </si>
  <si>
    <t>122</t>
  </si>
  <si>
    <t>61162085</t>
  </si>
  <si>
    <t>dveře jednokřídlé dřevotřískové povrch laminátový plné 700x1970/2100mm</t>
  </si>
  <si>
    <t>124</t>
  </si>
  <si>
    <t>" D27, D29" 2</t>
  </si>
  <si>
    <t>63</t>
  </si>
  <si>
    <t>61162086</t>
  </si>
  <si>
    <t>dveře jednokřídlé dřevotřískové povrch laminátový plné 800x1970/2100mm</t>
  </si>
  <si>
    <t>126</t>
  </si>
  <si>
    <t>"D18, D19, D20, D21, D24, D25, D26, D28, D30, D31" 10</t>
  </si>
  <si>
    <t>766660021</t>
  </si>
  <si>
    <t>Montáž dveřních křídel otvíravých jednokřídlových š do 0,8 m požárních do ocelové zárubně</t>
  </si>
  <si>
    <t>128</t>
  </si>
  <si>
    <t>65</t>
  </si>
  <si>
    <t>61162097</t>
  </si>
  <si>
    <t>dveře jednokřídlé dřevotřískové protipožární EI (EW) 30 D3 povrch laminátový plné 700x1970/2100mm</t>
  </si>
  <si>
    <t>130</t>
  </si>
  <si>
    <t>"D22" 1</t>
  </si>
  <si>
    <t>766660022</t>
  </si>
  <si>
    <t>Montáž dveřních křídel otvíravých jednokřídlových š přes 0,8 m požárních do ocelové zárubně</t>
  </si>
  <si>
    <t>132</t>
  </si>
  <si>
    <t>67</t>
  </si>
  <si>
    <t>61165314</t>
  </si>
  <si>
    <t>dveře jednokřídlé dřevotřískové protipožární EI (EW) 30 D3 povrch laminátový plné 900x1970/2100mm</t>
  </si>
  <si>
    <t>134</t>
  </si>
  <si>
    <t>" D23, D32"2</t>
  </si>
  <si>
    <t>766660717</t>
  </si>
  <si>
    <t>Montáž dveřních křídel samozavírače na ocelovou zárubeň</t>
  </si>
  <si>
    <t>136</t>
  </si>
  <si>
    <t>69</t>
  </si>
  <si>
    <t>54917255</t>
  </si>
  <si>
    <t>samozavírač dveří hydraulický K214 č.12 zlatá bronz</t>
  </si>
  <si>
    <t>138</t>
  </si>
  <si>
    <t>766660720</t>
  </si>
  <si>
    <t>Osazení větrací mřížky s vyříznutím otvoru</t>
  </si>
  <si>
    <t>140</t>
  </si>
  <si>
    <t xml:space="preserve"> D21, D27, D29, D31</t>
  </si>
  <si>
    <t>71</t>
  </si>
  <si>
    <t>55341413R</t>
  </si>
  <si>
    <t>Hliníková větrací mřížka min 445x82 mm</t>
  </si>
  <si>
    <t>142</t>
  </si>
  <si>
    <t>766694122</t>
  </si>
  <si>
    <t>Montáž parapetních dřevěných nebo plastových šířky přes 30 cm délky do 1,6 m</t>
  </si>
  <si>
    <t>144</t>
  </si>
  <si>
    <t>"O01, O02, O03, O05, O08, O09, O10, O11, O12, O15, O18, O19, O20, O21, O25, O26, O27"</t>
  </si>
  <si>
    <t>73</t>
  </si>
  <si>
    <t>766694123</t>
  </si>
  <si>
    <t>Montáž parapetních dřevěných nebo plastových šířky přes 30 cm délky do 2,6 m</t>
  </si>
  <si>
    <t>146</t>
  </si>
  <si>
    <t>"O04, O13, O14</t>
  </si>
  <si>
    <t>61144019</t>
  </si>
  <si>
    <t>koncovka k parapetu plastovému vnitřnímu 1 pár</t>
  </si>
  <si>
    <t>sada</t>
  </si>
  <si>
    <t>148</t>
  </si>
  <si>
    <t>75</t>
  </si>
  <si>
    <t>61144403R</t>
  </si>
  <si>
    <t>parapet plastový vnitřní komůrkový 330x20x1000mm</t>
  </si>
  <si>
    <t>150</t>
  </si>
  <si>
    <t>2,5+1,5</t>
  </si>
  <si>
    <t>1,2+1,5</t>
  </si>
  <si>
    <t>1,2</t>
  </si>
  <si>
    <t>1,2+2*1,5</t>
  </si>
  <si>
    <t>31,15*1,05 "Přepočtené koeficientem množství</t>
  </si>
  <si>
    <t>766811115</t>
  </si>
  <si>
    <t>Montáž korpusu kuchyňských skříněk spodních na nožičky šířky do 600 mm</t>
  </si>
  <si>
    <t>152</t>
  </si>
  <si>
    <t>T13</t>
  </si>
  <si>
    <t>77</t>
  </si>
  <si>
    <t>607222R03</t>
  </si>
  <si>
    <t>korpus spodní skříňky včetně nožiček a soklu délka 1120 mm</t>
  </si>
  <si>
    <t>154</t>
  </si>
  <si>
    <t>766811151</t>
  </si>
  <si>
    <t>Montáž korpusu kuchyňských skříněk horních na stěnu šířky do 600 mm</t>
  </si>
  <si>
    <t>156</t>
  </si>
  <si>
    <t>79</t>
  </si>
  <si>
    <t>607222R06</t>
  </si>
  <si>
    <t>korpus horní skříňky délka 1120 mm</t>
  </si>
  <si>
    <t>158</t>
  </si>
  <si>
    <t>766811213</t>
  </si>
  <si>
    <t>Montáž kuchyňské pracovní desky bez výřezu délky do 4000 mm</t>
  </si>
  <si>
    <t>160</t>
  </si>
  <si>
    <t>81</t>
  </si>
  <si>
    <t>60722289R</t>
  </si>
  <si>
    <t>pracovní deska dřevotřísková laminát šedá a ABS hranou tl 38mm</t>
  </si>
  <si>
    <t>162</t>
  </si>
  <si>
    <t>0,6*3,5</t>
  </si>
  <si>
    <t>766811221</t>
  </si>
  <si>
    <t>Příplatek k montáži kuchyňské pracovní desky za vyřezání otvoru</t>
  </si>
  <si>
    <t>164</t>
  </si>
  <si>
    <t>83</t>
  </si>
  <si>
    <t>766811251</t>
  </si>
  <si>
    <t>Montáž poliček do kuchyňských skříněk spodních do předvrtaných dírek</t>
  </si>
  <si>
    <t>166</t>
  </si>
  <si>
    <t>607222R09</t>
  </si>
  <si>
    <t>police spodní skříňky délka 1120 mm</t>
  </si>
  <si>
    <t>168</t>
  </si>
  <si>
    <t>85</t>
  </si>
  <si>
    <t>766811252</t>
  </si>
  <si>
    <t>Montáž poliček do kuchyňských skříněk horních do předvrtaných dírek</t>
  </si>
  <si>
    <t>170</t>
  </si>
  <si>
    <t>607222R12</t>
  </si>
  <si>
    <t>police horní skříňky délka 1120 mm</t>
  </si>
  <si>
    <t>172</t>
  </si>
  <si>
    <t>87</t>
  </si>
  <si>
    <t>766811311</t>
  </si>
  <si>
    <t>Montáž plných dvířek na kuchyňských skříňkách spodních</t>
  </si>
  <si>
    <t>174</t>
  </si>
  <si>
    <t>766811351</t>
  </si>
  <si>
    <t>Montáž plných dvířek na kuchyňských skříňkách horních</t>
  </si>
  <si>
    <t>176</t>
  </si>
  <si>
    <t>89</t>
  </si>
  <si>
    <t>607222R13</t>
  </si>
  <si>
    <t>dvířka 470x700 mm</t>
  </si>
  <si>
    <t>178</t>
  </si>
  <si>
    <t>607222R14</t>
  </si>
  <si>
    <t>dvířka 600x700 mm</t>
  </si>
  <si>
    <t>180</t>
  </si>
  <si>
    <t>91</t>
  </si>
  <si>
    <t>607222R15</t>
  </si>
  <si>
    <t>dvířka 560x700 mm</t>
  </si>
  <si>
    <t>182</t>
  </si>
  <si>
    <t>766811411</t>
  </si>
  <si>
    <t>Montáž úchytů dvířek kuchyňských skříněk spodních</t>
  </si>
  <si>
    <t>184</t>
  </si>
  <si>
    <t>93</t>
  </si>
  <si>
    <t>766811412</t>
  </si>
  <si>
    <t>Montáž úchytů dvířek kuchyňských skříněk horních</t>
  </si>
  <si>
    <t>186</t>
  </si>
  <si>
    <t>607222R16</t>
  </si>
  <si>
    <t>úchytky hliník</t>
  </si>
  <si>
    <t>188</t>
  </si>
  <si>
    <t>95</t>
  </si>
  <si>
    <t>766811421</t>
  </si>
  <si>
    <t>Montáž lišt plastových zaklapávacích na kuchyňských linkách</t>
  </si>
  <si>
    <t>190</t>
  </si>
  <si>
    <t>3,5</t>
  </si>
  <si>
    <t>28318783R</t>
  </si>
  <si>
    <t>lišta zaklapávací krycí plastová</t>
  </si>
  <si>
    <t>192</t>
  </si>
  <si>
    <t>97</t>
  </si>
  <si>
    <t>766811443</t>
  </si>
  <si>
    <t>Montáž světelné rampy šroubované délky do 4000 mm na kuchyňských linkách</t>
  </si>
  <si>
    <t>194</t>
  </si>
  <si>
    <t>28318780R</t>
  </si>
  <si>
    <t>LED osvětlení pracovní desky</t>
  </si>
  <si>
    <t>196</t>
  </si>
  <si>
    <t>99</t>
  </si>
  <si>
    <t>998766101</t>
  </si>
  <si>
    <t>Přesun hmot tonážní pro konstrukce truhlářské v objektech v do 6 m</t>
  </si>
  <si>
    <t>198</t>
  </si>
  <si>
    <t>998766181</t>
  </si>
  <si>
    <t>Příplatek k přesunu hmot tonážní 766 prováděný bez použití mechanizace</t>
  </si>
  <si>
    <t>200</t>
  </si>
  <si>
    <t>767</t>
  </si>
  <si>
    <t>Konstrukce zámečnické</t>
  </si>
  <si>
    <t>101</t>
  </si>
  <si>
    <t>767610125</t>
  </si>
  <si>
    <t>Montáž oken plastových jednoduchých otevíravých do zdiva plochy do 0,6 m2</t>
  </si>
  <si>
    <t>202</t>
  </si>
  <si>
    <t>"O06" 0,6*0,7</t>
  </si>
  <si>
    <t>"O07" 0,6*0,7</t>
  </si>
  <si>
    <t>"O22, O23" 2*0,6*0,7</t>
  </si>
  <si>
    <t>55341008</t>
  </si>
  <si>
    <t>okno PLAST otevíravé/sklopné dvojsklo do plochy 1m2</t>
  </si>
  <si>
    <t>204</t>
  </si>
  <si>
    <t>"O03" 1,4*0,7</t>
  </si>
  <si>
    <t>"O16, O17" 2*0,6*1,5</t>
  </si>
  <si>
    <t>"O24" 1,2*0,7</t>
  </si>
  <si>
    <t>"O25" 1,2*0,7</t>
  </si>
  <si>
    <t>103</t>
  </si>
  <si>
    <t>767610122</t>
  </si>
  <si>
    <t>Montáž oken plastových jednoduchých otevíravých do panelů nebo ocelové konstrukce plochy do 1,5 m2</t>
  </si>
  <si>
    <t>206</t>
  </si>
  <si>
    <t>"O01" 1,5*0,7</t>
  </si>
  <si>
    <t>"O05" 1,5*0,7</t>
  </si>
  <si>
    <t>"O19, O20" 2*1,5*0,7</t>
  </si>
  <si>
    <t>"O26, O27" 2*1,5*0,7</t>
  </si>
  <si>
    <t>55341010</t>
  </si>
  <si>
    <t>okno PLAST otevíravé/sklopné dvojsklo přes plochu 1m2 do v 1,5m</t>
  </si>
  <si>
    <t>208</t>
  </si>
  <si>
    <t>"O04" 2,5*0,7</t>
  </si>
  <si>
    <t>"O08" 1,2*1,5</t>
  </si>
  <si>
    <t>"O09" 1,5*1,5</t>
  </si>
  <si>
    <t>"O10, O11, O12" 3*1,5*1,5</t>
  </si>
  <si>
    <t>"O14" 2,5*1,5</t>
  </si>
  <si>
    <t>"O15" 1,5*1,5</t>
  </si>
  <si>
    <t>"O18" 1,2*1,5</t>
  </si>
  <si>
    <t>"O21" 1,2*1,5</t>
  </si>
  <si>
    <t>105</t>
  </si>
  <si>
    <t>767610127</t>
  </si>
  <si>
    <t>Montáž oken plastových jednoduchých otevíravých do zdiva plochy do 2,5 m2</t>
  </si>
  <si>
    <t>210</t>
  </si>
  <si>
    <t>767610128</t>
  </si>
  <si>
    <t>Montáž oken plastových jednoduchých otevíravých do zdiva plochy přes 2,5 m2</t>
  </si>
  <si>
    <t>212</t>
  </si>
  <si>
    <t>"O02" 1,5*2,08</t>
  </si>
  <si>
    <t>107</t>
  </si>
  <si>
    <t>55341012</t>
  </si>
  <si>
    <t>okno PLAST otevíravé/sklopné dvojsklo přes plochu 1m2 v 1,5-2,5m</t>
  </si>
  <si>
    <t>214</t>
  </si>
  <si>
    <t>767640114</t>
  </si>
  <si>
    <t>Montáž dveří ocelových vchodových jednokřídlových s pevným bočním dílem a nadsvětlíkem</t>
  </si>
  <si>
    <t>216</t>
  </si>
  <si>
    <t>D01</t>
  </si>
  <si>
    <t>109</t>
  </si>
  <si>
    <t>553413D01</t>
  </si>
  <si>
    <t>dveře AL vchodové jednokřídlové otevíravé s částečně proskleným křídlem, pevným proskleným nadsvětlíkem, pevným proskleným bočním dílem, otvor 1600x2960 mm, průchod 1000x2200 mm</t>
  </si>
  <si>
    <t>218</t>
  </si>
  <si>
    <t>767649191</t>
  </si>
  <si>
    <t>Montáž dveří - samozavírače hydraulického</t>
  </si>
  <si>
    <t>220</t>
  </si>
  <si>
    <t>111</t>
  </si>
  <si>
    <t>54917260</t>
  </si>
  <si>
    <t>samozavírač dveří hydraulický K214 č.13 zlatá bronz</t>
  </si>
  <si>
    <t>222</t>
  </si>
  <si>
    <t>998767101</t>
  </si>
  <si>
    <t>Přesun hmot tonážní pro zámečnické konstrukce v objektech v do 6 m</t>
  </si>
  <si>
    <t>224</t>
  </si>
  <si>
    <t>0,867</t>
  </si>
  <si>
    <t>113</t>
  </si>
  <si>
    <t>998767181</t>
  </si>
  <si>
    <t>Příplatek k přesunu hmot tonážní 767 prováděný bez použití mechanizace</t>
  </si>
  <si>
    <t>226</t>
  </si>
  <si>
    <t>776</t>
  </si>
  <si>
    <t>Podlahy povlakové</t>
  </si>
  <si>
    <t>776111311</t>
  </si>
  <si>
    <t>Vysátí podkladu povlakových podlah</t>
  </si>
  <si>
    <t>228</t>
  </si>
  <si>
    <t>115</t>
  </si>
  <si>
    <t>776121321</t>
  </si>
  <si>
    <t>Vodou ředitelná penetrace savého podkladu povlakových podlah neředěná</t>
  </si>
  <si>
    <t>230</t>
  </si>
  <si>
    <t>173,87+187,512*0,1</t>
  </si>
  <si>
    <t>776141121</t>
  </si>
  <si>
    <t>Vyrovnání podkladu povlakových podlah stěrkou pevnosti 30 MPa tl 3 mm</t>
  </si>
  <si>
    <t>232</t>
  </si>
  <si>
    <t>117</t>
  </si>
  <si>
    <t>776201812</t>
  </si>
  <si>
    <t>Demontáž lepených povlakových podlah s podložkou ručně</t>
  </si>
  <si>
    <t>234</t>
  </si>
  <si>
    <t>3,43+5,37+8,79+15,85+21,99+15,45+2,9+1,17+1,2+4,28+14,03+10,03+6,44+6,37</t>
  </si>
  <si>
    <t>2,57*1,38</t>
  </si>
  <si>
    <t>1,93+0,93+10,43+9,23+17,69</t>
  </si>
  <si>
    <t>776222111</t>
  </si>
  <si>
    <t>Lepení pásů z PVC 2-složkovým lepidlem</t>
  </si>
  <si>
    <t>236</t>
  </si>
  <si>
    <t>119</t>
  </si>
  <si>
    <t>28411000</t>
  </si>
  <si>
    <t>PVC heterogenní zátěžová antibakteriální tl 2,25mm, nášlapná vrstva 0,90mm, třída zátěže 34/43, otlak do 0,03mm, R10, hořlavost Bfl S1</t>
  </si>
  <si>
    <t>238</t>
  </si>
  <si>
    <t>776301812</t>
  </si>
  <si>
    <t>Odstranění lepených podlahovin s podložkou ze schodišťových stupňů</t>
  </si>
  <si>
    <t>240</t>
  </si>
  <si>
    <t>1,75*18</t>
  </si>
  <si>
    <t>121</t>
  </si>
  <si>
    <t>776410811</t>
  </si>
  <si>
    <t>Odstranění soklíků a lišt pryžových nebo plastových</t>
  </si>
  <si>
    <t>242</t>
  </si>
  <si>
    <t>2,41+2*4,85-2*0,8-1,1+2*2,51+2*3,5-1,1+2*4,65+2*3,5-0,9+2*4,84+2*4,7-1,1</t>
  </si>
  <si>
    <t>2*4,85+2*3,67-0,8+4*1,68+2*3,5-0,6-4*0,6+2*3,05+2*1,385-2*0,8-0,9</t>
  </si>
  <si>
    <t>2*3,84+2*3,5-0,6-0,8+2*3,05+2*3,2-0,8-0,9+2*2,88+2*2,35-2*0,9+2*2,325+2*2,88-2*0,9-0,7</t>
  </si>
  <si>
    <t>2*2,57+2*1,38-0,6-0,9+2*1,18+2*1,71-3*0,6+2*0,78+2*1,3-0,6+2*2,961+3,247+3,889-0,8</t>
  </si>
  <si>
    <t>1,569+3,1+0,45+0,76+2,924+1,313+1,165+0,25+2,46-0,8+2*5,1+2*3,5-0,8</t>
  </si>
  <si>
    <t>776421111</t>
  </si>
  <si>
    <t>Montáž obvodových lišt lepením</t>
  </si>
  <si>
    <t>244</t>
  </si>
  <si>
    <t>2,35+0,6</t>
  </si>
  <si>
    <t>2*4,55+2*1,11-3*0,8-0,9</t>
  </si>
  <si>
    <t>2*6,92+2*3,5-0,8</t>
  </si>
  <si>
    <t>2*4,84+2*4,7-0,8</t>
  </si>
  <si>
    <t>2*4,55+2*3,45-0,8</t>
  </si>
  <si>
    <t>1,385+2*8,7+1,575-0,9-5*0,8-0,7</t>
  </si>
  <si>
    <t>2*3,05+2*3,29-0,8</t>
  </si>
  <si>
    <t>2,03+1,3+3,29+2,73+1,8+0,6+1,2-0,8</t>
  </si>
  <si>
    <t>2,07+1,2+1,22+1,98+1,7+2,73+3-0,7</t>
  </si>
  <si>
    <t>2*2,811+2*1,2-0,8</t>
  </si>
  <si>
    <t>2*2,961+2*3,16-0,8</t>
  </si>
  <si>
    <t>2*1,813+2*3,425+2*1,05-0,7</t>
  </si>
  <si>
    <t>2*5,201+2*3,425-0,8</t>
  </si>
  <si>
    <t>2*4,24+2*3,425-0,8</t>
  </si>
  <si>
    <t>2*1,68+2*3,425-0,7</t>
  </si>
  <si>
    <t>123</t>
  </si>
  <si>
    <t>28411010</t>
  </si>
  <si>
    <t>lišta soklová PVC 20x100mm</t>
  </si>
  <si>
    <t>246</t>
  </si>
  <si>
    <t>776430811</t>
  </si>
  <si>
    <t>Odstranění hran schodišťových</t>
  </si>
  <si>
    <t>248</t>
  </si>
  <si>
    <t>18*(0,178+0,27)</t>
  </si>
  <si>
    <t>125</t>
  </si>
  <si>
    <t>776991821</t>
  </si>
  <si>
    <t>Odstranění lepidla ručně z podlah</t>
  </si>
  <si>
    <t>250</t>
  </si>
  <si>
    <t>776991822</t>
  </si>
  <si>
    <t>Odstranění lepidla ručně ze schodišťových stupňů</t>
  </si>
  <si>
    <t>252</t>
  </si>
  <si>
    <t>127</t>
  </si>
  <si>
    <t>998776101</t>
  </si>
  <si>
    <t>Přesun hmot tonážní pro podlahy povlakové v objektech v do 6 m</t>
  </si>
  <si>
    <t>254</t>
  </si>
  <si>
    <t>998776181</t>
  </si>
  <si>
    <t>Příplatek k přesunu hmot tonážní 776 prováděný bez použití mechanizace</t>
  </si>
  <si>
    <t>256</t>
  </si>
  <si>
    <t>781</t>
  </si>
  <si>
    <t>Dokončovací práce - obklady</t>
  </si>
  <si>
    <t>129</t>
  </si>
  <si>
    <t>781111011</t>
  </si>
  <si>
    <t>Ometení (oprášení) stěny při přípravě podkladu</t>
  </si>
  <si>
    <t>258</t>
  </si>
  <si>
    <t>(4*2,47+2*3,5)*2,45-0,8*2-2*0,77*2,33-1,2*0,7</t>
  </si>
  <si>
    <t>(2*1,68+2*3,5)*2-2*0,25*0,6-0,7*2</t>
  </si>
  <si>
    <t>(0,6*2+3,5)*0,55</t>
  </si>
  <si>
    <t>(2,07+1,2+1,25+1,85+1,71+2,73+3)*2-0,7*2-2*0,25*0,6</t>
  </si>
  <si>
    <t>(2*2,811+2*1,2)*2,45-0,8*2</t>
  </si>
  <si>
    <t>(2*3,425+2*1,05+1,813+1,45)*2,4-0,7*2</t>
  </si>
  <si>
    <t>22,6*0,3</t>
  </si>
  <si>
    <t>781121011</t>
  </si>
  <si>
    <t>Nátěr penetrační na stěnu</t>
  </si>
  <si>
    <t>260</t>
  </si>
  <si>
    <t>131</t>
  </si>
  <si>
    <t>781131112</t>
  </si>
  <si>
    <t>Izolace pod obklad nátěrem nebo stěrkou ve dvou vrstvách</t>
  </si>
  <si>
    <t>262</t>
  </si>
  <si>
    <t>781161021</t>
  </si>
  <si>
    <t>Montáž profilu ukončujícího rohového nebo vanového</t>
  </si>
  <si>
    <t>264</t>
  </si>
  <si>
    <t>5*2</t>
  </si>
  <si>
    <t>4*0,3</t>
  </si>
  <si>
    <t>10*2,75+3*2,3</t>
  </si>
  <si>
    <t>4*2,45</t>
  </si>
  <si>
    <t>2+2*0,25+0,73+0,6</t>
  </si>
  <si>
    <t>4*1,05+4*2</t>
  </si>
  <si>
    <t>2*2,4</t>
  </si>
  <si>
    <t>133</t>
  </si>
  <si>
    <t>59054131</t>
  </si>
  <si>
    <t>profil ukončovací pro vnější hrany obkladů hliník leskle eloxovaný chromem 6x2500mm</t>
  </si>
  <si>
    <t>266</t>
  </si>
  <si>
    <t>781474113</t>
  </si>
  <si>
    <t>Montáž obkladů vnitřních keramických hladkých do 19 ks/m2 lepených flexibilním lepidlem</t>
  </si>
  <si>
    <t>268</t>
  </si>
  <si>
    <t>128,818</t>
  </si>
  <si>
    <t>135</t>
  </si>
  <si>
    <t>59761071</t>
  </si>
  <si>
    <t>obklad keramický hladký přes 12 do 19ks/m2</t>
  </si>
  <si>
    <t>270</t>
  </si>
  <si>
    <t>128,818*1,1 "Přepočtené koeficientem množství</t>
  </si>
  <si>
    <t>781495115</t>
  </si>
  <si>
    <t>Spárování vnitřních obkladů silikonem</t>
  </si>
  <si>
    <t>272</t>
  </si>
  <si>
    <t>8*2</t>
  </si>
  <si>
    <t>6*2+4*0,3</t>
  </si>
  <si>
    <t>8*2,75</t>
  </si>
  <si>
    <t>10*2,3</t>
  </si>
  <si>
    <t>2*0,55</t>
  </si>
  <si>
    <t>8*2,45+2*0,7</t>
  </si>
  <si>
    <t>10*2</t>
  </si>
  <si>
    <t>5*0,55</t>
  </si>
  <si>
    <t>9*2+4*1,05</t>
  </si>
  <si>
    <t>9*2,4</t>
  </si>
  <si>
    <t>137</t>
  </si>
  <si>
    <t>781495141</t>
  </si>
  <si>
    <t>Průnik obkladem kruhový do DN 30</t>
  </si>
  <si>
    <t>274</t>
  </si>
  <si>
    <t>6+14</t>
  </si>
  <si>
    <t>781495142</t>
  </si>
  <si>
    <t>Průnik obkladem kruhový do DN 90</t>
  </si>
  <si>
    <t>276</t>
  </si>
  <si>
    <t>11+21</t>
  </si>
  <si>
    <t>139</t>
  </si>
  <si>
    <t>781495185</t>
  </si>
  <si>
    <t>Řezání pracnější rovné keramických obkládaček</t>
  </si>
  <si>
    <t>278</t>
  </si>
  <si>
    <t>781571141</t>
  </si>
  <si>
    <t>Montáž obkladů ostění šířky přes 200 do 400 mm lepenými flexibilním lepidlem</t>
  </si>
  <si>
    <t>280</t>
  </si>
  <si>
    <t>2*0,7+0,6</t>
  </si>
  <si>
    <t>2*1,5+0,6</t>
  </si>
  <si>
    <t>2*0,7+1,2</t>
  </si>
  <si>
    <t>141</t>
  </si>
  <si>
    <t>78167411R</t>
  </si>
  <si>
    <t>Montáž obkladů parapetů šířky do 400 mm z dlaždic keramických lepených flexibilním lepidlem</t>
  </si>
  <si>
    <t>282</t>
  </si>
  <si>
    <t>0,6*2+0,6*2+0,6*2+1,2</t>
  </si>
  <si>
    <t>998781101</t>
  </si>
  <si>
    <t>Přesun hmot tonážní pro obklady keramické v objektech v do 6 m</t>
  </si>
  <si>
    <t>284</t>
  </si>
  <si>
    <t>143</t>
  </si>
  <si>
    <t>998781181</t>
  </si>
  <si>
    <t>Příplatek k přesunu hmot tonážní 781 prováděný bez použití mechanizace</t>
  </si>
  <si>
    <t>286</t>
  </si>
  <si>
    <t>783</t>
  </si>
  <si>
    <t>Dokončovací práce - nátěry</t>
  </si>
  <si>
    <t>783101201</t>
  </si>
  <si>
    <t>Hrubé obroušení podkladu truhlářských konstrukcí před provedením nátěru</t>
  </si>
  <si>
    <t>288</t>
  </si>
  <si>
    <t>3*0,95*0,15</t>
  </si>
  <si>
    <t>145</t>
  </si>
  <si>
    <t>783101203</t>
  </si>
  <si>
    <t>Jemné obroušení podkladu truhlářských konstrukcí před provedením nátěru</t>
  </si>
  <si>
    <t>290</t>
  </si>
  <si>
    <t>783101403</t>
  </si>
  <si>
    <t>Oprášení podkladu truhlářských konstrukcí před provedením nátěru</t>
  </si>
  <si>
    <t>292</t>
  </si>
  <si>
    <t>147</t>
  </si>
  <si>
    <t>783113101</t>
  </si>
  <si>
    <t>Jednonásobný napouštěcí syntetický nátěr truhlářských konstrukcí</t>
  </si>
  <si>
    <t>294</t>
  </si>
  <si>
    <t>783118211</t>
  </si>
  <si>
    <t>Lakovací dvojnásobný syntetický nátěr truhlářských konstrukcí s mezibroušením</t>
  </si>
  <si>
    <t>296</t>
  </si>
  <si>
    <t>149</t>
  </si>
  <si>
    <t>783301313</t>
  </si>
  <si>
    <t>Odmaštění zámečnických konstrukcí ředidlovým odmašťovačem</t>
  </si>
  <si>
    <t>298</t>
  </si>
  <si>
    <t>zárubně</t>
  </si>
  <si>
    <t>3*((2*2+0,7)+(0,1+2*0,05))</t>
  </si>
  <si>
    <t>10*((2*2+0,8)+(0,1+2*0,05))</t>
  </si>
  <si>
    <t>2*((2*2+0,9)+(0,1+2*0,05))</t>
  </si>
  <si>
    <t>783314101</t>
  </si>
  <si>
    <t>Základní jednonásobný syntetický nátěr zámečnických konstrukcí</t>
  </si>
  <si>
    <t>300</t>
  </si>
  <si>
    <t>74,9</t>
  </si>
  <si>
    <t>151</t>
  </si>
  <si>
    <t>783315101</t>
  </si>
  <si>
    <t>Mezinátěr jednonásobný syntetický standardní zámečnických konstrukcí</t>
  </si>
  <si>
    <t>302</t>
  </si>
  <si>
    <t>783317101</t>
  </si>
  <si>
    <t>Krycí jednonásobný syntetický standardní nátěr zámečnických konstrukcí</t>
  </si>
  <si>
    <t>304</t>
  </si>
  <si>
    <t>784</t>
  </si>
  <si>
    <t>Dokončovací práce - malby a tapety</t>
  </si>
  <si>
    <t>153</t>
  </si>
  <si>
    <t>784111001</t>
  </si>
  <si>
    <t>Oprášení (ometení ) podkladu v místnostech výšky do 3,80 m</t>
  </si>
  <si>
    <t>306</t>
  </si>
  <si>
    <t>317,174+66,31+341,856+71,15-135,598</t>
  </si>
  <si>
    <t>784111021</t>
  </si>
  <si>
    <t>Obroušení podkladu ze stěrky v místnostech výšky do 3,80 m</t>
  </si>
  <si>
    <t>308</t>
  </si>
  <si>
    <t>155</t>
  </si>
  <si>
    <t>784121001</t>
  </si>
  <si>
    <t>Oškrabání malby v mísnostech výšky do 3,80 m</t>
  </si>
  <si>
    <t>310</t>
  </si>
  <si>
    <t>784161401</t>
  </si>
  <si>
    <t>Celoplošné vyhlazení podkladu sádrovou stěrkou v místnostech výšky do 3,80 m</t>
  </si>
  <si>
    <t>312</t>
  </si>
  <si>
    <t>157</t>
  </si>
  <si>
    <t>784181101</t>
  </si>
  <si>
    <t>Základní akrylátová jednonásobná penetrace podkladu v místnostech výšky do 3,80m</t>
  </si>
  <si>
    <t>314</t>
  </si>
  <si>
    <t>784211101</t>
  </si>
  <si>
    <t>Dvojnásobné bílé malby ze směsí za mokra výborně otěruvzdorných v místnostech výšky do 3,80 m</t>
  </si>
  <si>
    <t>316</t>
  </si>
  <si>
    <t>173,87+660,892</t>
  </si>
  <si>
    <t>02 - Zdravotně technické instalace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</si>
  <si>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</si>
  <si>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</si>
  <si>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</si>
  <si>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</si>
  <si>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</si>
  <si>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</si>
  <si>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732 - Ústřední vytápění - strojovny</t>
  </si>
  <si>
    <t xml:space="preserve">    733 - Ústřední vytápění - rozvodné potrubí</t>
  </si>
  <si>
    <t>Vybourání otvorů ve zdivu základovém nebo nadzákladovém z cihel, tvárnic, příčkovek z cihel pálených na maltu vápennou nebo vápenocementovou plochy do 0,25 m2, tl. do 450 mm</t>
  </si>
  <si>
    <t>974031132</t>
  </si>
  <si>
    <t>Vysekání rýh ve zdivu cihelném na maltu vápennou nebo vápenocementovou do hl. 50 mm a šířky do 70 mm</t>
  </si>
  <si>
    <t>studená voda</t>
  </si>
  <si>
    <t>52+35,2</t>
  </si>
  <si>
    <t>974031142</t>
  </si>
  <si>
    <t>Vysekání rýh ve zdivu cihelném na maltu vápennou nebo vápenocementovou do hl. 70 mm a šířky do 70 mm</t>
  </si>
  <si>
    <t>3+1,7</t>
  </si>
  <si>
    <t>teplá voda</t>
  </si>
  <si>
    <t>38,8+37,8+2,4</t>
  </si>
  <si>
    <t>cirkulace</t>
  </si>
  <si>
    <t>kanalizace potrubí PP-HT</t>
  </si>
  <si>
    <t>DN 32</t>
  </si>
  <si>
    <t>4,8</t>
  </si>
  <si>
    <t>DN 40</t>
  </si>
  <si>
    <t>DN 50</t>
  </si>
  <si>
    <t>16,2</t>
  </si>
  <si>
    <t>974031153</t>
  </si>
  <si>
    <t>Vysekání rýh ve zdivu cihelném na maltu vápennou nebo vápenocementovou do hl. 100 mm a šířky do 100 mm</t>
  </si>
  <si>
    <t>požární voda</t>
  </si>
  <si>
    <t>2+2,3</t>
  </si>
  <si>
    <t>DN 75</t>
  </si>
  <si>
    <t>974031164</t>
  </si>
  <si>
    <t>Vysekání rýh ve zdivu cihelném na maltu vápennou nebo vápenocementovou do hl. 150 mm a šířky do 150 mm</t>
  </si>
  <si>
    <t>DN 110</t>
  </si>
  <si>
    <t>5,9+28,8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</si>
  <si>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</si>
  <si>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</si>
  <si>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28655583R</t>
  </si>
  <si>
    <t>hadice tepelněizolační z elastomerů na bázi syntetického kaučuku černé barvy, tepelná vodivost 0,038 W/mK při 0°C, faktor difuzního odporu  ≥ 10000, tl. izolace 25 mm</t>
  </si>
  <si>
    <t>izolace DN 110</t>
  </si>
  <si>
    <t>8*1,1</t>
  </si>
  <si>
    <t>72100610R</t>
  </si>
  <si>
    <t>D+M zápachová uzávěrka DN110</t>
  </si>
  <si>
    <t>72100212R</t>
  </si>
  <si>
    <t>D+M vtok (nálevka) DN32 se zápachovou uzávěrkou a kuličkou pro suchý stav</t>
  </si>
  <si>
    <t>998713102</t>
  </si>
  <si>
    <t>Přesun hmot pro izolace tepelné stanovený z hmotnosti přesunovaného materiálu vodorovná dopravní vzdálenost do 50 m v objektech výšky přes 6 m do 12 m</t>
  </si>
  <si>
    <t>998713181</t>
  </si>
  <si>
    <t>Přesun hmot pro izolace tepelné stanovený z hmotnosti přesunovaného materiálu Příplatek k cenám za přesun prováděný bez použití mechanizace pro jakoukoliv výšku objektu</t>
  </si>
  <si>
    <t>721</t>
  </si>
  <si>
    <t>Zdravotechnika - vnitřní kanalizace</t>
  </si>
  <si>
    <t>7211009R1</t>
  </si>
  <si>
    <t>Montáž zátky PP DN 75</t>
  </si>
  <si>
    <t>28615690</t>
  </si>
  <si>
    <t>hrdlová zátka HTM DN 75  l = 39mm</t>
  </si>
  <si>
    <t>7211009R2</t>
  </si>
  <si>
    <t>Montáž zátky PP DN 110</t>
  </si>
  <si>
    <t>28615691</t>
  </si>
  <si>
    <t>hrdlová zátka HTM DN 110 l = 46mm</t>
  </si>
  <si>
    <t>721110964</t>
  </si>
  <si>
    <t>Opravy odpadního potrubí kameninového propojení dosavadního potrubí DN 200</t>
  </si>
  <si>
    <t>28615651R</t>
  </si>
  <si>
    <t>D+M čistící kus kanalizační PP DN 75</t>
  </si>
  <si>
    <t>28615652R</t>
  </si>
  <si>
    <t>D+M čistící kus kanalizační PP DN 110</t>
  </si>
  <si>
    <t>721171803</t>
  </si>
  <si>
    <t>Demontáž potrubí z novodurových trub odpadních nebo připojovacích do D 75</t>
  </si>
  <si>
    <t>14,3</t>
  </si>
  <si>
    <t>721173401</t>
  </si>
  <si>
    <t>Potrubí z trub PVC SN4 svodné (ležaté) DN 110</t>
  </si>
  <si>
    <t>721174024</t>
  </si>
  <si>
    <t>Potrubí z trub polypropylenových odpadní (svislé) DN 75</t>
  </si>
  <si>
    <t>721174025</t>
  </si>
  <si>
    <t>Potrubí z trub polypropylenových odpadní (svislé) DN 110</t>
  </si>
  <si>
    <t>72117404R</t>
  </si>
  <si>
    <t>Potrubí z trub polypropylenových připojovací DN 32</t>
  </si>
  <si>
    <t>721174042</t>
  </si>
  <si>
    <t>Potrubí z trub polypropylenových připojovací DN 40</t>
  </si>
  <si>
    <t>721174043</t>
  </si>
  <si>
    <t>Potrubí z trub polypropylenových připojovací DN 50</t>
  </si>
  <si>
    <t>721174045</t>
  </si>
  <si>
    <t>Potrubí z trub polypropylenových připojovací DN 110</t>
  </si>
  <si>
    <t>72121081R</t>
  </si>
  <si>
    <t>Demontáž kanalizačního příslušenství vpustí sprchových</t>
  </si>
  <si>
    <t>721211401</t>
  </si>
  <si>
    <t>Podlahové vpusti s vodorovným odtokem DN 40/50</t>
  </si>
  <si>
    <t>721211421</t>
  </si>
  <si>
    <t>Podlahové vpusti se svislým odtokem DN 50/75/110 mřížka nerez 115x115</t>
  </si>
  <si>
    <t>7212114R1</t>
  </si>
  <si>
    <t>Vpusť podlahová se svislým odtokem DN 50, q=0,58 l/s</t>
  </si>
  <si>
    <t>Ž2</t>
  </si>
  <si>
    <t>7212114R2</t>
  </si>
  <si>
    <t>Vpusť podlahová se svislým odtokem DN 110 mřížka nerez 138x138</t>
  </si>
  <si>
    <t>721212127</t>
  </si>
  <si>
    <t>Odtokové sprchové žlaby se zápachovou uzávěrkou a krycím roštem délky 1000 mm</t>
  </si>
  <si>
    <t>Ž1</t>
  </si>
  <si>
    <t>7212121R2</t>
  </si>
  <si>
    <t>Odtokové sprchové žlaby se zápachovou uzávěrkou a krycím roštem délky 2000 mm</t>
  </si>
  <si>
    <t>Ž3</t>
  </si>
  <si>
    <t>7212121R3</t>
  </si>
  <si>
    <t>Odtokové sprchové žlaby se zápachovou uzávěrkou a krycím roštem délky 1600 mm</t>
  </si>
  <si>
    <t>Ž4</t>
  </si>
  <si>
    <t>7212121R1</t>
  </si>
  <si>
    <t>Odtokový sprchový žlab štěrbinový nerezový délky 1500 mm</t>
  </si>
  <si>
    <t>72122080R</t>
  </si>
  <si>
    <t>Demontáž větracích hlavic</t>
  </si>
  <si>
    <t>721273153</t>
  </si>
  <si>
    <t>Ventilační hlavice z polypropylenu (PP) DN 110</t>
  </si>
  <si>
    <t>721290111</t>
  </si>
  <si>
    <t>Zkouška těsnosti kanalizace v objektech vodou do DN 125</t>
  </si>
  <si>
    <t>721290112</t>
  </si>
  <si>
    <t>Zkouška těsnosti kanalizace v objektech vodou DN 150 nebo DN 200</t>
  </si>
  <si>
    <t>998721101</t>
  </si>
  <si>
    <t>Přesun hmot pro vnitřní kanalizace stanovený z hmotnosti přesunovaného materiálu vodorovná dopravní vzdálenost do 50 m v objektech výšky do 6 m</t>
  </si>
  <si>
    <t>998721181</t>
  </si>
  <si>
    <t>Přesun hmot pro vnitřní kanalizace stanovený z hmotnosti přesunovaného materiálu Příplatek k ceně za přesun prováděný bez použití mechanizace pro jakoukoliv výšku objektu</t>
  </si>
  <si>
    <t>722</t>
  </si>
  <si>
    <t>Zdravotechnika - vnitřní vodovod</t>
  </si>
  <si>
    <t>7221302R1</t>
  </si>
  <si>
    <t>Potrubí vodovodní z uhlíkové oceli pozinkované vně i uvnitř DN 45x1,5 mm</t>
  </si>
  <si>
    <t>požární vodovod</t>
  </si>
  <si>
    <t>vedeno v drážce</t>
  </si>
  <si>
    <t>7221302R2</t>
  </si>
  <si>
    <t>Potrubí vodovodní z uhlíkové oceli pozinkované vně i uvnitř DN 54x1,5 mm</t>
  </si>
  <si>
    <t>2,3</t>
  </si>
  <si>
    <t>vedeno pod stropem</t>
  </si>
  <si>
    <t>20,6</t>
  </si>
  <si>
    <t>722130801</t>
  </si>
  <si>
    <t>Demontáž potrubí z ocelových trubek pozinkovaných závitových do DN 25</t>
  </si>
  <si>
    <t>G 1/2"</t>
  </si>
  <si>
    <t>45,2</t>
  </si>
  <si>
    <t>G 3/4"</t>
  </si>
  <si>
    <t>44,5</t>
  </si>
  <si>
    <t>G 1"</t>
  </si>
  <si>
    <t>56,4</t>
  </si>
  <si>
    <t>722130802</t>
  </si>
  <si>
    <t>Demontáž potrubí z ocelových trubek pozinkovaných závitových přes 25 do DN 40</t>
  </si>
  <si>
    <t>G 5/4"</t>
  </si>
  <si>
    <t>G 6/4"</t>
  </si>
  <si>
    <t>722130803</t>
  </si>
  <si>
    <t>Demontáž potrubí z ocelových trubek pozinkovaných závitových přes 40 do DN 50</t>
  </si>
  <si>
    <t>G 2"</t>
  </si>
  <si>
    <t>26,6</t>
  </si>
  <si>
    <t>722174002</t>
  </si>
  <si>
    <t>Potrubí z plastových trubek z polypropylenu (PPR) svařovaných polyfuzně PN 16 (SDR 7,4) D 20 x 2,8</t>
  </si>
  <si>
    <t>52+11,3</t>
  </si>
  <si>
    <t>722174003</t>
  </si>
  <si>
    <t>Potrubí z plastových trubek z polypropylenu (PPR) svařovaných polyfuzně PN 16 (SDR 7,4) D 25 x 3,5</t>
  </si>
  <si>
    <t>35,2+33,7</t>
  </si>
  <si>
    <t>722174004</t>
  </si>
  <si>
    <t>Potrubí z plastových trubek z polypropylenu (PPR) svařovaných polyfuzně PN 16 (SDR 7,4) D 32 x 4,4</t>
  </si>
  <si>
    <t>3+9,2</t>
  </si>
  <si>
    <t>722174005</t>
  </si>
  <si>
    <t>Potrubí z plastových trubek z polypropylenu (PPR) svařovaných polyfuzně PN 16 (SDR 7,4) D 40 x 5,5</t>
  </si>
  <si>
    <t>1,7+12,5</t>
  </si>
  <si>
    <t>722174006</t>
  </si>
  <si>
    <t>Potrubí z plastových trubek z polypropylenu (PPR) svařovaných polyfuzně PN 16 (SDR 7,4) D 50 x 6,9</t>
  </si>
  <si>
    <t>722174007</t>
  </si>
  <si>
    <t>Potrubí z plastových trubek z polypropylenu (PPR) svařovaných polyfuzně PN 16 (SDR 7,4) D 63 x 8,6</t>
  </si>
  <si>
    <t>19,4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</si>
  <si>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</si>
  <si>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</si>
  <si>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</si>
  <si>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</si>
  <si>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</si>
  <si>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</si>
  <si>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722181223</t>
  </si>
  <si>
    <t>Ochrana potrubí termoizolačními trubicemi z pěnového polyetylenu PE přilepenými v příčných a podélných spojích, tloušťky izolace přes 6 do 9 mm, vnitřního průměru izolace DN přes 45 do 63mm</t>
  </si>
  <si>
    <t>26+19,4</t>
  </si>
  <si>
    <t>2,3+20,6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</si>
  <si>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</si>
  <si>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</si>
  <si>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38,8</t>
  </si>
  <si>
    <t>12,1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</si>
  <si>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</si>
  <si>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</si>
  <si>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37,8+2,4+2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</si>
  <si>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</si>
  <si>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</si>
  <si>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</si>
  <si>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</si>
  <si>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1,6+6,8+4,2</t>
  </si>
  <si>
    <t>13,3+26,2</t>
  </si>
  <si>
    <t>7221812R1</t>
  </si>
  <si>
    <t>Ochrana potrubí termoizolačními trubicemi z pěnového polyetylenu PE přilepenými v příčných a podélných spojích, tloušťky izolace přes 25 do 30 mm, vnitřního průměru izolace DN přes 22 do 45 mm</t>
  </si>
  <si>
    <t>27,6</t>
  </si>
  <si>
    <t>7221812R2</t>
  </si>
  <si>
    <t>Ochrana potrubí termoizolačními trubicemi z pěnového polyetylenu PE přilepenými v příčných a podélných spojích, tloušťky izolace přes 25 do 30 mm, vnitřního průměru izolace DN přes 45 do 63 mm</t>
  </si>
  <si>
    <t>10,8+3,5</t>
  </si>
  <si>
    <t>722181812</t>
  </si>
  <si>
    <t>Demontáž plstěných pásů z trub do Ø 50</t>
  </si>
  <si>
    <t>72221181R</t>
  </si>
  <si>
    <t>Demontáž hydrantů</t>
  </si>
  <si>
    <t>722220111</t>
  </si>
  <si>
    <t>Armatury s jedním závitem nástěnky pro výtokový ventil G 1/2</t>
  </si>
  <si>
    <t>722220112</t>
  </si>
  <si>
    <t>Armatury s jedním závitem nástěnky pro výtokový ventil G 3/4</t>
  </si>
  <si>
    <t>722220121</t>
  </si>
  <si>
    <t>Armatury s jedním závitem nástěnky pro baterii G 1/2</t>
  </si>
  <si>
    <t>pár</t>
  </si>
  <si>
    <t>722224115</t>
  </si>
  <si>
    <t>Armatury s jedním závitem kohouty plnicí a vypouštěcí PN 10 G 1/2</t>
  </si>
  <si>
    <t>722224116</t>
  </si>
  <si>
    <t>Armatury s jedním závitem kohouty plnicí a vypouštěcí PN 10 G 3/4</t>
  </si>
  <si>
    <t>722224152</t>
  </si>
  <si>
    <t>Armatury s jedním závitem ventily kulové zahradní uzávěry PN 15 do 120° C G 1/2 - 3/4</t>
  </si>
  <si>
    <t>722231074</t>
  </si>
  <si>
    <t>Armatury se dvěma závity ventily zpětné mosazné PN 10 do 110°C G 1</t>
  </si>
  <si>
    <t>722231076</t>
  </si>
  <si>
    <t>Armatury se dvěma závity ventily zpětné mosazné PN 10 do 110°C G 6/4</t>
  </si>
  <si>
    <t>722232043</t>
  </si>
  <si>
    <t>Armatury se dvěma závity kulové kohouty PN 42 do 185 °C přímé vnitřní závit G 1/2</t>
  </si>
  <si>
    <t>72274701R</t>
  </si>
  <si>
    <t>D+M vyvažovací ventil - 1/2"; Kv 1,75</t>
  </si>
  <si>
    <t>72278703R</t>
  </si>
  <si>
    <t>D+M vyvažovací ventil - 3/4"; Kv 2,87</t>
  </si>
  <si>
    <t>722232045</t>
  </si>
  <si>
    <t>Armatury se dvěma závity kulové kohouty PN 42 do 185 °C přímé vnitřní závit G 1</t>
  </si>
  <si>
    <t>722232047</t>
  </si>
  <si>
    <t>Armatury se dvěma závity kulové kohouty PN 42 do 185 °C přímé vnitřní závit G 6/4</t>
  </si>
  <si>
    <t>722232061</t>
  </si>
  <si>
    <t>Armatury se dvěma závity kulové kohouty PN 42 do 185 °C přímé vnitřní závit s vypouštěním G 1/2</t>
  </si>
  <si>
    <t>722232063</t>
  </si>
  <si>
    <t>Armatury se dvěma závity kulové kohouty PN 42 do 185 °C přímé vnitřní závit s vypouštěním G 1</t>
  </si>
  <si>
    <t>722232064</t>
  </si>
  <si>
    <t>Armatury se dvěma závity kulové kohouty PN 42 do 185 °C přímé vnitřní závit s vypouštěním G 5/4</t>
  </si>
  <si>
    <t>722232065</t>
  </si>
  <si>
    <t>Armatury se dvěma závity kulové kohouty PN 42 do 185 °C přímé vnitřní závit s vypouštěním G 6/4</t>
  </si>
  <si>
    <t>722232066</t>
  </si>
  <si>
    <t>Armatury se dvěma závity kulové kohouty PN 42 do 185 °C přímé vnitřní závit s vypouštěním G 2</t>
  </si>
  <si>
    <t>722234265</t>
  </si>
  <si>
    <t>Armatury se dvěma závity filtry mosazný PN 20 do 80 °C G 1</t>
  </si>
  <si>
    <t>722234267</t>
  </si>
  <si>
    <t>Armatury se dvěma závity filtry mosazný PN 20 do 80 °C G 6/4</t>
  </si>
  <si>
    <t>722250132</t>
  </si>
  <si>
    <t>Požární příslušenství a armatury hydrantový systém s tvarově stálou hadicí celoplechový D 25 x 20 m</t>
  </si>
  <si>
    <t>soubor</t>
  </si>
  <si>
    <t>722260801</t>
  </si>
  <si>
    <t>Demontáž vodoměrů přírubových do DN 50</t>
  </si>
  <si>
    <t>722260902</t>
  </si>
  <si>
    <t>Oprava vodoměrů zpětná montáž vodoměrů přírubových do DN 50</t>
  </si>
  <si>
    <t>60001850R</t>
  </si>
  <si>
    <t>D+M expanzní nádoba 60 l 10 bar+T-kus</t>
  </si>
  <si>
    <t>69202510R</t>
  </si>
  <si>
    <t>D+M pojistný ventil pro teplou vodu - 3/4"x1"; Kv 0,565; 10bar; KB20 DUCO</t>
  </si>
  <si>
    <t>722262162</t>
  </si>
  <si>
    <t>Vodoměry pro vodu do 40°C přírubové šroubové horizontální DN 20 x 190 mm Qn 2,5</t>
  </si>
  <si>
    <t>72229021R</t>
  </si>
  <si>
    <t>Zkouška těsnosti vodovodního potrubí do DN 100</t>
  </si>
  <si>
    <t>722290234</t>
  </si>
  <si>
    <t>Zkoušky, proplach a desinfekce vodovodního potrubí proplach a desinfekce vodovodního potrubí do DN 80</t>
  </si>
  <si>
    <t>998722102</t>
  </si>
  <si>
    <t>Přesun hmot pro vnitřní vodovod stanovený z hmotnosti přesunovaného materiálu vodorovná dopravní vzdálenost do 50 m v objektech výšky přes 6 do 12 m</t>
  </si>
  <si>
    <t>998722181</t>
  </si>
  <si>
    <t>Přesun hmot pro vnitřní vodovod stanovený z hmotnosti přesunovaného materiálu Příplatek k ceně za přesun prováděný bez použití mechanizace pro jakoukoliv výšku objektu</t>
  </si>
  <si>
    <t>724</t>
  </si>
  <si>
    <t>Zdravotechnika - strojní vybavení</t>
  </si>
  <si>
    <t>724231127</t>
  </si>
  <si>
    <t>Příslušenství domovních vodáren měřicí manometr s membránou 0-1 MPa</t>
  </si>
  <si>
    <t>998724101</t>
  </si>
  <si>
    <t>Přesun hmot pro strojní vybavení stanovený z hmotnosti přesunovaného materiálu vodorovná dopravní vzdálenost do 50 m v objektech výšky do 6 m</t>
  </si>
  <si>
    <t>998724181</t>
  </si>
  <si>
    <t>Přesun hmot pro strojní vybavení stanovený z hmotnosti přesunovaného materiálu Příplatek k ceně za přesun prováděný bez použití mechanizace pro jakoukoliv výšku objektu</t>
  </si>
  <si>
    <t>725</t>
  </si>
  <si>
    <t>Zdravotechnika - zařizovací předměty</t>
  </si>
  <si>
    <t>725110814</t>
  </si>
  <si>
    <t>Demontáž klozetů odsávacích nebo kombinačních</t>
  </si>
  <si>
    <t>725119125</t>
  </si>
  <si>
    <t>Zařízení záchodů montáž klozetových mís závěsných na nosné stěny včetně rohového ventilu</t>
  </si>
  <si>
    <t>64236091</t>
  </si>
  <si>
    <t>mísa keramická klozetová závěsná bílá s hlubokým splachováním odpad vodorovný</t>
  </si>
  <si>
    <t>55167381</t>
  </si>
  <si>
    <t>sedátko klozetové duroplastové bílé s poklopem</t>
  </si>
  <si>
    <t>55281800R</t>
  </si>
  <si>
    <t>tlačítko pro ovládání WC zepředu dvě vody bílé 250x160mm</t>
  </si>
  <si>
    <t>725210821</t>
  </si>
  <si>
    <t>Demontáž umyvadel bez výtokových armatur umyvadel</t>
  </si>
  <si>
    <t>725211603</t>
  </si>
  <si>
    <t>Umyvadlo keramické bílé šířky 600 mm bez krytu na sifon připevněné na stěnu šrouby včetně sifonu chrom DN40 a rohových ventilů</t>
  </si>
  <si>
    <t>72521166R</t>
  </si>
  <si>
    <t>725220842</t>
  </si>
  <si>
    <t>Demontáž van</t>
  </si>
  <si>
    <t>725240812</t>
  </si>
  <si>
    <t>Demontáž sprchových vaniček bez výtokových armatur</t>
  </si>
  <si>
    <t>725241901</t>
  </si>
  <si>
    <t>Sprchové vaničky montáž sprchových vaniček</t>
  </si>
  <si>
    <t>64293856R</t>
  </si>
  <si>
    <t>vanička sprchová keramická obdélníková 1200x900mm</t>
  </si>
  <si>
    <t>725244904</t>
  </si>
  <si>
    <t>Sprchové dveře a zástěny montáž sprchových dveří</t>
  </si>
  <si>
    <t>55484009R</t>
  </si>
  <si>
    <t>dveře sprchové zasouvací trojdílné 1170-1210x1800mm</t>
  </si>
  <si>
    <t>55484008R</t>
  </si>
  <si>
    <t>dveře sprchové zasouvací trojdílné 870-910x1880mm</t>
  </si>
  <si>
    <t>72500000R</t>
  </si>
  <si>
    <t>D+M tlačná samouzavírací sprchová směšovací baterie podomítková s krycí nerezovou deskou s chromovanou ovládací hlavicí</t>
  </si>
  <si>
    <t>55145552R</t>
  </si>
  <si>
    <t>D+M pevná sprchová hlavice, připojení ze zdi</t>
  </si>
  <si>
    <t>725319111</t>
  </si>
  <si>
    <t>Dřezy bez výtokových armatur montáž dřezů ostatních typů</t>
  </si>
  <si>
    <t>55231084R</t>
  </si>
  <si>
    <t>dřez nerez vestavný s odkládací plochou 780x475mm</t>
  </si>
  <si>
    <t>55231086R</t>
  </si>
  <si>
    <t>dvojdřez nerez vestavný bez odkládací plochy 790x500mm</t>
  </si>
  <si>
    <t>725330840</t>
  </si>
  <si>
    <t>Demontáž výlevek bez výtokových armatur a bez nádrže a splachovacího potrubí ocelových nebo litinových</t>
  </si>
  <si>
    <t>725339111</t>
  </si>
  <si>
    <t>Výlevky montáž výlevky</t>
  </si>
  <si>
    <t>60000221R</t>
  </si>
  <si>
    <t>závěsná výlevka keramická včetně mřížky</t>
  </si>
  <si>
    <t>725819401</t>
  </si>
  <si>
    <t>Ventily montáž ventilů ostatních typů rohových s připojovací trubičkou G 1/2</t>
  </si>
  <si>
    <t>55141002R</t>
  </si>
  <si>
    <t>ventil kulový rohový s filtrem 1/2"x3/8" pochromovaný s připojovací hadičkou</t>
  </si>
  <si>
    <t>725820801</t>
  </si>
  <si>
    <t>Demontáž baterií nástěnných do G 3/4</t>
  </si>
  <si>
    <t>725821312</t>
  </si>
  <si>
    <t>Baterie dřezové nástěnné pákové s otáčivým kulatým ústím a délkou ramínka 300 mm</t>
  </si>
  <si>
    <t>725821329</t>
  </si>
  <si>
    <t>Baterie dřezové stojánkové pákové</t>
  </si>
  <si>
    <t>725822613</t>
  </si>
  <si>
    <t>Baterie umyvadlové stojánkové pákové s výpustí</t>
  </si>
  <si>
    <t>725840850</t>
  </si>
  <si>
    <t>Demontáž baterií sprchových do G 3/4x1</t>
  </si>
  <si>
    <t>725849411</t>
  </si>
  <si>
    <t>Baterie sprchové montáž nástěnných baterií s nastavitelnou výškou sprchy</t>
  </si>
  <si>
    <t>55145590</t>
  </si>
  <si>
    <t>baterie sprchová páková včetně sprchové soupravy 150mm chrom</t>
  </si>
  <si>
    <t>725860811</t>
  </si>
  <si>
    <t>Demontáž zápachových uzávěrek pro zařizovací předměty jednoduchých</t>
  </si>
  <si>
    <t>725862103</t>
  </si>
  <si>
    <t>Zápachové uzávěrky zařizovacích předmětů pro dřezy DN 40/50</t>
  </si>
  <si>
    <t>725862123</t>
  </si>
  <si>
    <t>Zápachové uzávěrky zařizovacích předmětů pro dvojdřezy DN 40/50</t>
  </si>
  <si>
    <t>725865311</t>
  </si>
  <si>
    <t>Zápachové uzávěrky zařizovacích předmětů pro vany sprchových koutů DN 40/50</t>
  </si>
  <si>
    <t>72598012R</t>
  </si>
  <si>
    <t>Dvířka 15/30</t>
  </si>
  <si>
    <t>725980123</t>
  </si>
  <si>
    <t>Dvířka 30/30</t>
  </si>
  <si>
    <t>998725101</t>
  </si>
  <si>
    <t>Přesun hmot pro zařizovací předměty stanovený z hmotnosti přesunovaného materiálu vodorovná dopravní vzdálenost do 50 m v objektech výšky do 6 m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</si>
  <si>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</si>
  <si>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</si>
  <si>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</si>
  <si>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</si>
  <si>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</si>
  <si>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</si>
  <si>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72611104R</t>
  </si>
  <si>
    <t>Předstěnové instalační systémy pro zazdění do masivních zděných konstrukcí pro závěsné výlevky</t>
  </si>
  <si>
    <t>998726111</t>
  </si>
  <si>
    <t>Přesun hmot pro instalační prefabrikáty stanovený z hmotnosti přesunovaného materiálu vodorovná dopravní vzdálenost do 50 m v objektech výšky do 6 m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</si>
  <si>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</si>
  <si>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</si>
  <si>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727</t>
  </si>
  <si>
    <t>Zdravotechnika - požární ochrana</t>
  </si>
  <si>
    <t>7271113R1</t>
  </si>
  <si>
    <t>Protipožární trubní ucpávky na vodovodním potrubí š 700 x v 300 h 400 mm</t>
  </si>
  <si>
    <t>7271113R2</t>
  </si>
  <si>
    <t>Protipožární trubní ucpávky na vodovodním potrubí š 700 x v 300 h 100 mm</t>
  </si>
  <si>
    <t>7271113R3</t>
  </si>
  <si>
    <t>Protipožární trubní ucpávky na vodovodním potrubí š 600 x v 300 h 180 mm</t>
  </si>
  <si>
    <t>732</t>
  </si>
  <si>
    <t>Ústřední vytápění - strojovny</t>
  </si>
  <si>
    <t>732421212</t>
  </si>
  <si>
    <t>Čerpadla teplovodní závitová mokroběžná cirkulační pro TUV (elektronicky řízená) PN 10, do 80°C DN přípojky/dopravní výška H (m) - čerpací výkon Q (m3/h) DN 25 / do 4,0 m / 2,2 m3/h</t>
  </si>
  <si>
    <t>998732101</t>
  </si>
  <si>
    <t>Přesun hmot pro strojovny stanovený z hmotnosti přesunovaného materiálu vodorovná dopravní vzdálenost do 50 m v objektech výšky do 6 m</t>
  </si>
  <si>
    <t>998732181</t>
  </si>
  <si>
    <t>Přesun hmot pro strojovny stanovený z hmotnosti přesunovaného materiálu Příplatek k cenám za přesun prováděný bez použití mechanizace pro jakoukoliv výšku objektu</t>
  </si>
  <si>
    <t>733</t>
  </si>
  <si>
    <t>Ústřední vytápění - rozvodné potrubí</t>
  </si>
  <si>
    <t>733321212</t>
  </si>
  <si>
    <t>Potrubí z trubek plastových z polypropylenu (PP-RCT) spojovaných svařováním Ø 20/2,8</t>
  </si>
  <si>
    <t>38,8+14,3</t>
  </si>
  <si>
    <t>733321213</t>
  </si>
  <si>
    <t>Potrubí z trubek plastových z polypropylenu (PP-RCT) spojovaných svařováním Ø 25/3,5</t>
  </si>
  <si>
    <t>37,8+1,6+6,8</t>
  </si>
  <si>
    <t>7+13,3</t>
  </si>
  <si>
    <t>733321214</t>
  </si>
  <si>
    <t>Potrubí z trubek plastových z polypropylenu (PP-RCT) spojovaných svařováním Ø 32/4,4</t>
  </si>
  <si>
    <t>2,4+4,2</t>
  </si>
  <si>
    <t>26,2</t>
  </si>
  <si>
    <t>733321215</t>
  </si>
  <si>
    <t>Potrubí z trubek plastových z polypropylenu (PP-RCT) spojovaných svařováním Ø 40/5,5</t>
  </si>
  <si>
    <t>2+27,6</t>
  </si>
  <si>
    <t>733321216</t>
  </si>
  <si>
    <t>Potrubí z trubek plastových z polypropylenu (PP-RCT) spojovaných svařováním Ø 50/6,9</t>
  </si>
  <si>
    <t>10,8</t>
  </si>
  <si>
    <t>733321217</t>
  </si>
  <si>
    <t>Potrubí z trubek plastových z polypropylenu (PP-RCT) spojovaných svařováním Ø 63/8,6</t>
  </si>
  <si>
    <t>998733101</t>
  </si>
  <si>
    <t>Přesun hmot pro rozvody potrubí stanovený z hmotnosti přesunovaného materiálu vodorovná dopravní vzdálenost do 50 m v objektech výšky do 6 m</t>
  </si>
  <si>
    <t>998733181</t>
  </si>
  <si>
    <t>Přesun hmot pro rozvody potrubí stanovený z hmotnosti přesunovaného materiálu Příplatek k cenám za přesun prováděný bez použití mechanizace pro jakoukoliv výšku objektu</t>
  </si>
  <si>
    <t>03 - Vytápění</t>
  </si>
  <si>
    <t>4.1 - Strojní zařízení</t>
  </si>
  <si>
    <t>4.2 - Potrubí, tvarovky</t>
  </si>
  <si>
    <t>4.3 - Armatury</t>
  </si>
  <si>
    <t>4.4 - Otopná tělesa</t>
  </si>
  <si>
    <t>4.5 - Doplňkové konstrukce</t>
  </si>
  <si>
    <t>4.6 - Izolace</t>
  </si>
  <si>
    <t>4.7 - Zkoušky zařízení</t>
  </si>
  <si>
    <t>4.1</t>
  </si>
  <si>
    <t>Strojní zařízení</t>
  </si>
  <si>
    <t>4.1.1</t>
  </si>
  <si>
    <t>Demontáž stávajícího zařízení, vypuštění systému</t>
  </si>
  <si>
    <t>P</t>
  </si>
  <si>
    <t>Poznámka k položce:_x000D_
Poznámka k položce: ekologická likvidace zařízení, odvoz do šrotu,  přefakturovat cenu šrotu z výkupu na statutární město Karlovy Vary rozsah: Kotle, propojovací potrubí, exp. Zařízení, zásobníky TV,  Rozdělovač a sběrač, HVDT, čerpadla, armatury, páteřní a připojovací potrubí, původní kománová vložka, otopná tělesa včetně přip.garnitur atp.</t>
  </si>
  <si>
    <t>4.1.2</t>
  </si>
  <si>
    <t>Kondenzační plynový kotel v kaskádě</t>
  </si>
  <si>
    <t>Poznámka k položce:_x000D_
Poznámka k položce: nástěnný kotel sestavený do dvojice normový stupeň využití 98 %(Hs) 109(hi) při 75/60°C rozmezí tepelného výkonu 80/60°C 15- 74kW sestava zařízení, Ekvitermní čidlo + regulace ( pokud není součástí projektu Mar) Včetně kotvícího a montážního materiálu Kotel např. Vaillant VU 806/5-5 eco TEC plus</t>
  </si>
  <si>
    <t>4.1.2.1</t>
  </si>
  <si>
    <t>Neutralizačí zařízení pro dva kotle</t>
  </si>
  <si>
    <t>Poznámka k položce:_x000D_
Poznámka k položce: Neutralizačí zařízení pro dva kotle</t>
  </si>
  <si>
    <t>4.1.3</t>
  </si>
  <si>
    <t>Kouřovod a komín DN160</t>
  </si>
  <si>
    <t>Poznámka k položce:_x000D_
Poznámka k položce: Silikonové mazivo 50g, 1 kus Hadice pro odvod kondenzátu 1bm, 3 kusy Revizní T-kus s odtokem, 2 kusy Základní sada pro 2 kotle v řadě, Ø 160mm, vč. odvaděče kondenzátu, 1 kus Pateční koleno  87° s kotvením, 1 kus Trubka s hrdlem 2m, 6 kusů Distanční objímka universální, 10 kusů Komínová hlavice pevná (komplet) plast, černá, 1 kus Zpětná klapka DN110, 2 kusy Výrobce / Typ: Např. Vaillant</t>
  </si>
  <si>
    <t>4.1.4</t>
  </si>
  <si>
    <t>Uvedení do provozu, zaškolení obsluhy</t>
  </si>
  <si>
    <t>Poznámka k položce:_x000D_
Poznámka k položce: Uvedení do provozu, práce šéf montéra, zaškolení obsluhy Dodat včetně potřebných í certifikátů a montovat, včetně uvedení do provozu. do provozu,uzavřít smlouvu s následným servisem, provést potřebné revize V době záruky ocenit servisní prohlídky a veškeré nutné práce</t>
  </si>
  <si>
    <t>4.1.5</t>
  </si>
  <si>
    <t>Hydraulický vyrovnávač dynamických tlaků</t>
  </si>
  <si>
    <t>Poznámka k položce:_x000D_
Poznámka k položce: PROVOZNÍ TLAK 4 bar, MAX. PRŮTOK 10 m3/h, D=273 mm DN65, dodávka montáž Výrobce / Typ: Např. Eko Ekotherm</t>
  </si>
  <si>
    <t>4.1.6</t>
  </si>
  <si>
    <t>Rozdělovač / sběrač topné vody kombinovaný</t>
  </si>
  <si>
    <t>Poznámka k položce:_x000D_
Poznámka k položce: sestává z profil materiálu tř.11(St 37) modul 100 hrdel z trubek hladkých  bezešvých vč. přírub  PN 6, délka hrdel 150 mm Obsahuje 1x nátrubek G 1/2 pro vypouštění a měření  Rozdělovač bude tlakově odzkoušen, natřen základovou barvou, s tepelnou izolací  z minerální vlny tl. 80 mm  s povrchovou úpravou Al plech, včetně  upevňovacích pásů.  Technická data: Průtočné množství                    10 m3/h Max. provozní tlak                      6 bar Těleso:                                      modul 100                                                   2x DN 65 4x DN 50 6x DN40 / PN6  Příslušenství: 2 stojné nožičky k prošroubování ke podlaze a příchytky ke zdi z profilového materiálu Dodat, montovat  Výrobce / Typ: Např. ETL Ekotherm nebo rovnocenný</t>
  </si>
  <si>
    <t>4.1.7.1</t>
  </si>
  <si>
    <t>Oběhové čerpadlo</t>
  </si>
  <si>
    <t>Poznámka k položce:_x000D_
Poznámka k položce: s elektronickou regulací, pro montáž do potrubí. s tepelnou izolací, s integrovanou elektronickou regulací výkonu změnou otáček PN6 Max. provozní teplota                     110 °C Médium:                               topná voda Pracovní teplota:                       80 °C Druh krytí                             IP 44 Dodat, montovat, uvést do provozu  Výrobce / Typ: např. Grundfos ALPHA2 25-80 180</t>
  </si>
  <si>
    <t>4.1.7.2</t>
  </si>
  <si>
    <t>Poznámka k položce:_x000D_
Poznámka k položce: s elektronickou regulací, pro montáž do potrubí. s tepelnou izolací, s integrovanou elektronickou regulací výkonu změnou otáček PN6 Max. provozní teplota                     110 °C Médium:                               topná voda Pracovní teplota:                       80 °C Druh krytí                             IP 44 Dodat, montovat, uvést do provozu  Výrobce / Typ: např. Grundfos MAGNA3 25-80</t>
  </si>
  <si>
    <t>4.1.7.3</t>
  </si>
  <si>
    <t>Poznámka k položce:_x000D_
Poznámka k položce: s elektronickou regulací, pro montáž do potrubí. s tepelnou izolací, s integrovanou elektronickou regulací výkonu změnou otáček PN6 Max. provozní teplota                     110 °C Médium:                               topná voda Pracovní teplota:                       80 °C Druh krytí                             IP 44 Dodat, montovat, uvést do provozu  Výrobce / Typ: např. Grundfos ALPHA2 25-80 130</t>
  </si>
  <si>
    <t>4.1.7.4</t>
  </si>
  <si>
    <t>Poznámka k položce:_x000D_
Poznámka k položce: s elektronickou regulací, pro montáž do potrubí. s tepelnou izolací, s integrovanou elektronickou regulací výkonu změnou otáček PN6 Max. provozní teplota                     110 °C Médium:                               topná voda Pracovní teplota:                       80 °C Druh krytí                             IP 44 Dodat, montovat, uvést do provozu  Výrobce / Typ: např. Grundfos ALPHA1 L 25-60 180</t>
  </si>
  <si>
    <t>4.1.8</t>
  </si>
  <si>
    <t>Trojcestný směšovací ventil - dodávka MaR - NEOCEŇOVAT V ÚT</t>
  </si>
  <si>
    <t>Poznámka k položce:_x000D_
Poznámka k položce: Max. provozní teplota                     110 °C Médium:                               topná voda Průtočné množství:                   5,5 1,4, 1,7 m3/h Připojení          :                          2x DN40, 1x DN50 Pracovní teplota:                       80 °C Kvs = 10 , DPA = 15 kPa dodávka včetně servopohonu Připojení na soustavu, seřízení, MaR</t>
  </si>
  <si>
    <t>4.1.9</t>
  </si>
  <si>
    <t>Expanzní automat</t>
  </si>
  <si>
    <t>Poznámka k položce:_x000D_
Poznámka k položce: s odlučovačem nečistot, odplyňování, odvzdušnění, doplňování, udržování konstatní hladiny tlaku Max. Tlak 10 bar, Součástí je exp. Nádoba 250 L Max. provozní teplota:           80°C Připojení na soustavu, seřízení, MaR Výrobce / Typ: Např. Reflex  SERVITEC S + N 250 nebo rovnocenný</t>
  </si>
  <si>
    <t>4.1.10</t>
  </si>
  <si>
    <t>Úpravna vody</t>
  </si>
  <si>
    <t>Poznámka k položce:_x000D_
Poznámka k položce: Změkčovaí zařízení, úpravna pitné vody pro topné zařízení úprava tvrdosti,  Dávkovací čerpadlo Jesco LD 4, dávkovací nádrž, plně automatický změkčovací filtr WMK-1650F, systémový oddělovač K20 DN20, napojení na řad přes vodoměr Chemie na prvotní spuštění dodávka montáž Typ: Např. Aquina č.n. 22107-20</t>
  </si>
  <si>
    <t>4.1.11</t>
  </si>
  <si>
    <t>Zásobník teplé vody</t>
  </si>
  <si>
    <t>Poznámka k položce:_x000D_
Poznámka k položce: Objem 930 l, jeden otopný had, s PUR izolací – snímatelnou včetně čidla teplé vody, smaltována, s hořčíkovou anodou rozměry d x v = 1130 mm x 2100 mm Dodat a montovat Typ: Např. DZD Dražice NTR/BP 1000</t>
  </si>
  <si>
    <t>4.2</t>
  </si>
  <si>
    <t>Potrubí, tvarovky</t>
  </si>
  <si>
    <t>4.2.1</t>
  </si>
  <si>
    <t>Měděné trubky bezešvé hladké podle DIN 8905 DIN EN 1057 d28 x 1,5</t>
  </si>
  <si>
    <t>Poznámka k položce:_x000D_
Poznámka k položce: Měděné trubky bezešvé hladké podle  DIN 8905 DIN EN 1057 pro spojování lisováním nebo pájením ,včetně prořezu a všech přídavků pro lisovací či pájící a těsnící materiály  včetně všech tvarovek a spojek dle DIN 2856 zakalkulovat do jednotné ceny. Možné náhrady: ocel, mapress. dodávka montáž Výrobce/typ: Např. SUPERSAN nebo rovnocenný</t>
  </si>
  <si>
    <t>4.2.2</t>
  </si>
  <si>
    <t>Měděné trubky bezešvé hladké podle DIN 8905 DIN EN 1057 d42 x 1,5</t>
  </si>
  <si>
    <t>4.2.3</t>
  </si>
  <si>
    <t>Měděné trubky bezešvé hladké podle DIN 8905 DIN EN 1057 d54 x 2,0</t>
  </si>
  <si>
    <t>4.2.4</t>
  </si>
  <si>
    <t>Měděné trubky bezešvé hladké podle DIN 8905 DIN EN 1057 d64 x 2,0</t>
  </si>
  <si>
    <t>4.2.5</t>
  </si>
  <si>
    <t>Plastové potrubí Pe-X - siťovaný polyethylén s kyslíkovou vrstvou 16x2,2 (6 m tyč, 100 m kotouč)</t>
  </si>
  <si>
    <t>Poznámka k položce:_x000D_
Poznámka k položce: Plastové potrubí Pe-X - siťovaný polyethylén s kyslíkovou vrstvou. dodávaná v kotoučích nebo v tyčích  Ucelená dodávka Rehau, včetně fitinek, a veškerých spojovacích  a montážních prvků. Cena včetně sekání drážek dodávka montáž Výrobce/typ: Např. Rehau Rautitan Flex</t>
  </si>
  <si>
    <t>4.2.6</t>
  </si>
  <si>
    <t>Plastové potrubí Pe-X - siťovaný polyethylén s kyslíkovou vrstvou 20x2,8 (6 m tyč, 100 m kotouč)</t>
  </si>
  <si>
    <t>4.2.7</t>
  </si>
  <si>
    <t>Plastové potrubí Pe-X - siťovaný polyethylén s kyslíkovou vrstvou 25x3,5 (50 m kotouč)</t>
  </si>
  <si>
    <t>4.2.8</t>
  </si>
  <si>
    <t>Plastové potrubí Pe-X - siťovaný polyethylén s kyslíkovou vrstvou 32x4,4 (50 m kotouč)</t>
  </si>
  <si>
    <t>4.2.9</t>
  </si>
  <si>
    <t>Plastové potrubí Pe-X - siťovaný polyethylén s kyslíkovou vrstvou 40x5,5 (6 m tyč)</t>
  </si>
  <si>
    <t>4.2.10</t>
  </si>
  <si>
    <t>Plastové potrubí Pe-X - siťovaný polyethylén s kyslíkovou vrstvou 50x6,9 (6 m tyč)</t>
  </si>
  <si>
    <t>4.2.11</t>
  </si>
  <si>
    <t>Chráničky na stropní a stěnové průchodky z ocelové trubky DN 40</t>
  </si>
  <si>
    <t>Poznámka k položce:_x000D_
Poznámka k položce: Chráničky na stropní a stěnové průchodky z  ocelové trubky, cca 450 mm dlouhé dle stropní a stěnové tloušťky na obou koncích čistě  opracované, se dvěma přivařenými 100mm dlouhými unašeči, dodat, dle míry zabudovat a na pevno spojit. Dutinu mezi trubkou a  pouzdrem vyplnit trvanlivým plastickým, tepelně odolným, nehořlavým tmelem. dodávka montáž</t>
  </si>
  <si>
    <t>4.2.12</t>
  </si>
  <si>
    <t>Chráničky na stropní a stěnové průchodky z ocelové trubky DN 65</t>
  </si>
  <si>
    <t>4.3</t>
  </si>
  <si>
    <t>Armatury</t>
  </si>
  <si>
    <t>4.3.1</t>
  </si>
  <si>
    <t>Smyčkový regulační ventil DN 32</t>
  </si>
  <si>
    <t>Poznámka k položce:_x000D_
Poznámka k položce: Smyčkový regulační ventil se zajištěním, vždy kontrolovatelným a plynulým počátečním nastavením pomocí omezení zdvihu závitový DIN 2999, PN 16 s vypouštěním dodávka montáž Výrobce/Typ: např. IMI Hydronics – STAD IMI International s r o</t>
  </si>
  <si>
    <t>4.3.2</t>
  </si>
  <si>
    <t>Smyčkový regulační ventil DN 50</t>
  </si>
  <si>
    <t>4.3.3</t>
  </si>
  <si>
    <t>Kulový kohout uzavírací závitový DN 15</t>
  </si>
  <si>
    <t>Poznámka k položce:_x000D_
Poznámka k položce: Kulový kohout uzavírací závitový PN25, těleso z mosazi, koule z mosazi tvrdě poniklované a pochromované, kulové sedlo  a těsnění z PTFE, vhodné pro vodu, stlačený  vzduch, plyny (mimo acetylen a kyslík) včetně těsnících materiálů dodávka montáž Výrobce / Typ: Např. Giacomini 250D nebo rovnocenný</t>
  </si>
  <si>
    <t>4.3.4</t>
  </si>
  <si>
    <t>Kulový kohout uzavírací závitový DN 25</t>
  </si>
  <si>
    <t>4.3.5</t>
  </si>
  <si>
    <t>Kulový kohout uzavírací závitový DN 40</t>
  </si>
  <si>
    <t>4.3.6</t>
  </si>
  <si>
    <t>Kulový kohout uzavírací závitový DN 50</t>
  </si>
  <si>
    <t>4.3.7</t>
  </si>
  <si>
    <t>Kulový kohout uzavírací závitový DN 65</t>
  </si>
  <si>
    <t>4.3.8</t>
  </si>
  <si>
    <t>Zpětná klapka DN 40</t>
  </si>
  <si>
    <t>Poznámka k položce:_x000D_
Poznámka k položce: Zpětná klapka závitová mosaz teplovodní do 130°C PN 6 dodávka montáž Výrobce/Typ: např. Giacomini/R60 nebo rovnocenný</t>
  </si>
  <si>
    <t>4.3.9</t>
  </si>
  <si>
    <t>Zpětná klapka DN 50</t>
  </si>
  <si>
    <t>4.3.10</t>
  </si>
  <si>
    <t>Manometr deformační kruhový</t>
  </si>
  <si>
    <t>Poznámka k položce:_x000D_
Poznámka k položce: Manometr deformační kruhový nebo rovnocenný Automatický ventil odvzdušňovací PN 10 pro vodu do110°C s vestavěným uzavíracím ventilem dodávka montáž Výrobce/Typ: Např. GIACOMINI R226 plus připojovací T-KUS R531 nebo rovnocenný</t>
  </si>
  <si>
    <t>4.3.11</t>
  </si>
  <si>
    <t>Automatický ventil odvzdušňovací DN15</t>
  </si>
  <si>
    <t>Poznámka k položce:_x000D_
Poznámka k položce: Automatický ventil odvzdušňovací PN 10 pro vodu do110°C s vestavěným uzavíracím ventilem DN15 dodávka montáž Výrobce/Typ: Např. Giacomini R88 nebo rovnocenný</t>
  </si>
  <si>
    <t>4.3.12</t>
  </si>
  <si>
    <t>Kulový kohout vypouštěcí G 1/2"</t>
  </si>
  <si>
    <t>Poznámka k položce:_x000D_
Poznámka k položce: Kulový kohout vypouštěcí z mosazi, včetně hadicového nástavce, řetízku a uzavírací zátky PN 10 pro vodu do 110°C G 1/2" Dodat a montovat. Výrobce / Typ: Giacomini R248 M</t>
  </si>
  <si>
    <t>4.3.13</t>
  </si>
  <si>
    <t>Filtr z mosazi, pro uzavřené soustavy</t>
  </si>
  <si>
    <t>Poznámka k položce:_x000D_
Poznámka k položce: Filtr z mosazi, pro uzavřené soustavy PN16, T 130°C,PN16, nerez síto DN65 – závitový dodávka montáž Výrobce / Typ: Např. V+G valogin DN65</t>
  </si>
  <si>
    <t>4.3.14</t>
  </si>
  <si>
    <t>Teploměr ukazovací, bimetal</t>
  </si>
  <si>
    <t>Poznámka k položce:_x000D_
Poznámka k položce: Teploměr ukazovací, bimetal napojení zezedu G 1/2 A pr.100 mm, rozsah 0-120 °C délka stonku  60 mm Včetně ochranné jímky s upevňovacím šroubem dodávka montáž Výrobce / Typ: např. Jika</t>
  </si>
  <si>
    <t>4.3.15</t>
  </si>
  <si>
    <t>Pojistný ventil</t>
  </si>
  <si>
    <t>Poznámka k položce:_x000D_
Poznámka k položce: Pojistný ventil  Mosazný, 3/4“, 0-6 bar, nastavení na 3,2 bar dodávka montáž Výrobce / Typ: Giacomini R410A</t>
  </si>
  <si>
    <t>4.3.16</t>
  </si>
  <si>
    <t>Orientační štítky pro zařízení</t>
  </si>
  <si>
    <t>Poznámka k položce:_x000D_
Poznámka k položce: Označení dle média pro trasy potrubí</t>
  </si>
  <si>
    <t>4.3.17</t>
  </si>
  <si>
    <t>Označení dle média pro trasy potrubí</t>
  </si>
  <si>
    <t>Poznámka k položce:_x000D_
Poznámka k položce: Označení dle média pro trasy potrubí    Výrobce/Typ:samolepka</t>
  </si>
  <si>
    <t>4.4</t>
  </si>
  <si>
    <t>Otopná tělesa</t>
  </si>
  <si>
    <t>4.4.1</t>
  </si>
  <si>
    <t>Otopná tělesa ocelová desková RADIK 21 VK 600/600 (White RAL 9016)</t>
  </si>
  <si>
    <t>Poznámka k položce:_x000D_
Poznámka k položce: Otopná tělesa ocelová desková s jemným   profilem pro teplovodní vytápění voda max.90° a max. provozní tlak 0,6 MPa pro trubkové připojení ze strany (1.NP) , nebo ze spodu (2.NP) včetně odvzdušňovacího ventilu, zaslepovací zátky a potřebného upevňovacího  a závěsného materiálu, nalakované RAL 9010  zatavené ve fólii, dodávka montáž Výrobce / Typ  : např. Korado Radik – Klasik, Radik VK nebo rovnocenný</t>
  </si>
  <si>
    <t>4.4.2</t>
  </si>
  <si>
    <t>Otopná tělesa ocelová desková RADIK 21 VK 600/800 (White RAL 9016)</t>
  </si>
  <si>
    <t>4.4.3</t>
  </si>
  <si>
    <t>Otopná tělesa ocelová desková RADIK 21 VK 600/1000 (White RAL 9016)</t>
  </si>
  <si>
    <t>4.4.4</t>
  </si>
  <si>
    <t>Otopná tělesa ocelová desková RADIK 21 VK 600/1200 (White RAL 9016)</t>
  </si>
  <si>
    <t>4.4.5</t>
  </si>
  <si>
    <t>Otopná tělesa ocelová desková RADIK 22 VK 600/600 (White RAL 9016)</t>
  </si>
  <si>
    <t>4.4.6</t>
  </si>
  <si>
    <t>Otopná tělesa ocelová desková RADIK 22 VK 600/800 (White RAL 9016)</t>
  </si>
  <si>
    <t>4.4.7</t>
  </si>
  <si>
    <t>Otopná tělesa ocelová desková RADIK 22 VK 600/1000 (White RAL 9016)</t>
  </si>
  <si>
    <t>4.4.8</t>
  </si>
  <si>
    <t>Otopná tělesa ocelová desková RADIK 33 VK 900/500 (White RAL 9016)</t>
  </si>
  <si>
    <t>4.4.15</t>
  </si>
  <si>
    <t>Termostatická hlavice se zabudovaným čidlem, rozsah hodnoty nastavení 6 - 26°C s připojovacím závitem M30x1,5 mm</t>
  </si>
  <si>
    <t>Poznámka k položce:_x000D_
Poznámka k položce: Termostatická hlavice se zabudovaným čidlem, rozsah hodnoty nastavení 6 - 26°C. S připojovacím závitem M30x1,5 mm Bílý/RAL 9010 dodávka montáž Výrobce / Typ  : např. IMI Hydronics K</t>
  </si>
  <si>
    <t>4.4.16</t>
  </si>
  <si>
    <t>Termostatický ventil max. tlak 10 bar, mosaz, rohové provedení</t>
  </si>
  <si>
    <t>Poznámka k položce:_x000D_
Poznámka k položce: Termostatický ventil  max. tlak 10 bar, mosaz, rohové provedení dodávka montáž Výrobce / Typ  : např. Danfoss RA-N 15</t>
  </si>
  <si>
    <t>4.4.17</t>
  </si>
  <si>
    <t>Svěrné a uzavírací šroubení</t>
  </si>
  <si>
    <t>Poznámka k položce:_x000D_
Poznámka k položce: Svěrné a uzavírací šroubení  Materiál: mosaz podle ČSN EN 12164, ČSN EN 12165, ČSN EN 12168 Povrch: niklovaná mosaz Balení se skládá: z opěrného pouzdra, upínacího kroužku a převlečné matice dodávka montáž Výrobce / Typ  : např. Danfoss RLV 15</t>
  </si>
  <si>
    <t>4.4.18</t>
  </si>
  <si>
    <t>Dvojité svěrné a uzavírací šroubení</t>
  </si>
  <si>
    <t>Poznámka k položce:_x000D_
Poznámka k položce: Dvojité svěrné a uzavírací šroubení  Materiál: mosaz podle ČSN EN 12164, ČSN EN 12165, ČSN EN 12168 Povrch: niklovaná mosaz Balení se skládá: z opěrného pouzdra, upínacího kroužku a převlečné matice dodávka montáž Výrobce / Typ  : např. Danfoss RLV-KS 15</t>
  </si>
  <si>
    <t>4.4.19</t>
  </si>
  <si>
    <t>Demontáž a zpětná montáž otopných těles</t>
  </si>
  <si>
    <t>Poznámka k položce:_x000D_
Poznámka k položce: Otopná tělesa kvůli omítkářským a malířským pracem odmontovat a znovu namontovat</t>
  </si>
  <si>
    <t>4.5</t>
  </si>
  <si>
    <t>Doplňkové konstrukce</t>
  </si>
  <si>
    <t>4.5.1</t>
  </si>
  <si>
    <t>Kompletní závěsný program - sdružený závěs pro zavěšení a upevnění potrubí</t>
  </si>
  <si>
    <t>kpl</t>
  </si>
  <si>
    <t>Poznámka k položce:_x000D_
Poznámka k položce: Kompletní  závěsný program- sdružený závěs pro zavěšení a upevnění potrubí v provedení z pozink.materiálu sestavený z objímek-vložka do 120°C,konzol,závěsných tyčí, pevné body  včetně veškerého příslušenství, upevňovacího, kotvícího a spojovacího materiálu Závěsová technika bude navržena a odsouhlasena výrobcem techniky dodávka montáž Sdružený závěs Výrobce / Typ: Např. Hilti, Müpro nebo rovnocenný</t>
  </si>
  <si>
    <t>4.5.2</t>
  </si>
  <si>
    <t>Doplňky pro montáž - pásky, šroubky, hmoždinky, kotvy,těsnící prvky, protipožární tmely</t>
  </si>
  <si>
    <t>Poznámka k položce:_x000D_
Poznámka k položce: Doplňky pro montáž pásky, šroubky, hmoždinky, kotvy,těsnící prvky, protipožární tmely dodávka montáž Výrobce / Typ: Např. Hilti, Müpro nebo rovnocenný</t>
  </si>
  <si>
    <t>4.5.3</t>
  </si>
  <si>
    <t>Protipožární prostup</t>
  </si>
  <si>
    <t>Poznámka k položce:_x000D_
Poznámka k položce: Prostup konstrukcí o stejné pož. Odolnosti jako sama konstrukce</t>
  </si>
  <si>
    <t>4.6</t>
  </si>
  <si>
    <t>Izolace</t>
  </si>
  <si>
    <t>4.6.1</t>
  </si>
  <si>
    <t>Izolace potrubí izolačními pouzdry z minerální vlny ,skupina tepelné vodivosti 0,035 s povrchovou úpravou hliníkovou folií tloušťka: 3cm-potrubí DN20-32</t>
  </si>
  <si>
    <t>Poznámka k položce:_x000D_
Poznámka k položce: Izolace potrubí izolačními pouzdry z minerální vlny ,skupina tepelné vodivosti 0,035 s povrchovou úpravou hliníkovou folií Výrobce/Typ: Např. Rockwool/Pipo AL nebo rovnocenný</t>
  </si>
  <si>
    <t>4.6.2</t>
  </si>
  <si>
    <t>Izolace potrubí izolačními pouzdry z minerální vlny ,skupina tepelné vodivosti 0,035 s povrchovou úpravou hliníkovou folií tloušťka: 4cm-potrubí DN40</t>
  </si>
  <si>
    <t>4.6.3</t>
  </si>
  <si>
    <t>Izolace potrubí izolačními pouzdry z minerální vlny ,skupina tepelné vodivosti 0,035 s povrchovou úpravou hliníkovou folií tloušťka: 5cm-potrubí DN50</t>
  </si>
  <si>
    <t>4.6.4</t>
  </si>
  <si>
    <t>Izolace potrubí izolačními pouzdry z minerální vlny ,skupina tepelné vodivosti 0,035 s povrchovou úpravou hliníkovou folií tloušťka: 6cm-potrubí DN65</t>
  </si>
  <si>
    <t>4.6.5</t>
  </si>
  <si>
    <t>Izolace potrubí izolačními trubicemi na bázi lehčeného polyetylénu skupina tepelné vodivosti 0,036 tloušťka:9mm-potrubí d32</t>
  </si>
  <si>
    <t>Poznámka k položce:_x000D_
Poznámka k položce: Izolace potrubí izolačními trubicemi na bázi lehčeného polyetylénu skupina tepelné vodivosti 0,036 spojované lepením Výrobce/Typ:Např.  Mirelon, Tubolit nebo rovnocenný</t>
  </si>
  <si>
    <t>4.7</t>
  </si>
  <si>
    <t>Zkoušky zařízení</t>
  </si>
  <si>
    <t>4.7.1</t>
  </si>
  <si>
    <t>Celkové odzkoušení vytápěcího zařízení a zkouška dle ČSN 06 0310 v délce trvání 72 hodin</t>
  </si>
  <si>
    <t>hod</t>
  </si>
  <si>
    <t>Poznámka k položce:_x000D_
Poznámka k položce: Celkové odzkoušení vytápěcího zařízení  a zkouška dle ČSN 06 0310 v délce trvání 72 hodin. Před odzkoušením musí být zařízení  propláchnuto, vyčištěny lapače kalu.  O provedených zkouškách bude vystaven  protokol a zařízení předáno uživateli včetně zaškolení obsluhy.</t>
  </si>
  <si>
    <t>4.7.2</t>
  </si>
  <si>
    <t>Tlakové zkoušky potrubí topné vody</t>
  </si>
  <si>
    <t>Poznámka k položce:_x000D_
Poznámka k položce: Tlakové zkoušky  potrubí topné vody  pomocí zapisovače tlaku po dobu 24 hodin.</t>
  </si>
  <si>
    <t>4.7.3</t>
  </si>
  <si>
    <t>Zkouška zařízení provozní (topná a dilatační zkouška), včetně zaregulování systému</t>
  </si>
  <si>
    <t>Poznámka k položce:_x000D_
Poznámka k položce: Zkouška zařízení provozní (topná a dilatační zkouška), včetně zaregulování systému</t>
  </si>
  <si>
    <t>4.7.4</t>
  </si>
  <si>
    <t>Dokumentace skutečného provedení</t>
  </si>
  <si>
    <t>4.7.5</t>
  </si>
  <si>
    <t>Provozní řád obsluhy a údržby vč.schéma zapojení</t>
  </si>
  <si>
    <t>Poznámka k položce:_x000D_
Poznámka k položce: Provozní řád obsluhy a údržby vč.schéma zapojení(skutečné provedení) v úpravě pro vyvěšení na stěnu)</t>
  </si>
  <si>
    <t>4.7.7</t>
  </si>
  <si>
    <t>Revizní zprávy (2x kotel, odvod spalin, expanze)</t>
  </si>
  <si>
    <t>4.7.8</t>
  </si>
  <si>
    <t>Hydraulické vyregulování soustavy včetně protokolu</t>
  </si>
  <si>
    <t>03-1 - Měření a regulace</t>
  </si>
  <si>
    <t>M - Práce a dodávky M</t>
  </si>
  <si>
    <t xml:space="preserve">    D1 - Rozvaděč DM1</t>
  </si>
  <si>
    <t xml:space="preserve">    D2 - PLC Mitsubishi</t>
  </si>
  <si>
    <t xml:space="preserve">    D3 - Montáž MaR</t>
  </si>
  <si>
    <t>VRN - Vedlejší rozpočtové náklady</t>
  </si>
  <si>
    <t>Práce a dodávky M</t>
  </si>
  <si>
    <t>D1</t>
  </si>
  <si>
    <t>Rozvaděč DM1</t>
  </si>
  <si>
    <t>10.616.846</t>
  </si>
  <si>
    <t>Skříň NSYS3D10630P 1000x600x300</t>
  </si>
  <si>
    <t>ks</t>
  </si>
  <si>
    <t>10.070.407</t>
  </si>
  <si>
    <t>Spínač S 25 JU 1103 A6/R</t>
  </si>
  <si>
    <t>HAMMOND XPFA120GY</t>
  </si>
  <si>
    <t>Mřížka; 120x120mm; Mat: plast; Upevnění: šroub; Sada: s filtrem</t>
  </si>
  <si>
    <t>DP200A2123XBT.GN</t>
  </si>
  <si>
    <t>Ventilátor: AC; axiální; 230VAC; 120x120x38mm; 165(±10%)m3/h</t>
  </si>
  <si>
    <t>10.589.130</t>
  </si>
  <si>
    <t>Termostat SAREL NSYCCOTHC 0-60°C</t>
  </si>
  <si>
    <t>Pol1</t>
  </si>
  <si>
    <t>Svodič DA-275 DFI 6</t>
  </si>
  <si>
    <t>10.060.045</t>
  </si>
  <si>
    <t>Chránič 25/4/0,03 PF6</t>
  </si>
  <si>
    <t>10.074.890</t>
  </si>
  <si>
    <t>Svorka RSP 4 řadová LED pojistková</t>
  </si>
  <si>
    <t>10.060.636</t>
  </si>
  <si>
    <t>Jistič 6C/1 PL6</t>
  </si>
  <si>
    <t>10.060.678</t>
  </si>
  <si>
    <t>Jistič 10C/1 PL6</t>
  </si>
  <si>
    <t>10.061.070</t>
  </si>
  <si>
    <t>Jistič 16C/1 PL6</t>
  </si>
  <si>
    <t>10.028.514</t>
  </si>
  <si>
    <t>Zásuvka Z-SD230</t>
  </si>
  <si>
    <t>10.387.319</t>
  </si>
  <si>
    <t>Stykač LC1D09BL 24VDC</t>
  </si>
  <si>
    <t>4R16-24DC</t>
  </si>
  <si>
    <t>Releový modul</t>
  </si>
  <si>
    <t>10.789.580</t>
  </si>
  <si>
    <t>Relé FINDER 40.52 24VDC 2P 8A</t>
  </si>
  <si>
    <t>10.596.572</t>
  </si>
  <si>
    <t>Relé FINDER 40.52 240VAC 2P 8A</t>
  </si>
  <si>
    <t>Pol2</t>
  </si>
  <si>
    <t>Patice FINDER 95.05 pro rele 44.52</t>
  </si>
  <si>
    <t>D2</t>
  </si>
  <si>
    <t>PLC Mitsubishi</t>
  </si>
  <si>
    <t>MP1290644</t>
  </si>
  <si>
    <t>Napájení 24V,24 Inputs DC24V,16xTrans,3xAnalog</t>
  </si>
  <si>
    <t>MP138121</t>
  </si>
  <si>
    <t>Analogový modul; 4 analogové výstupy</t>
  </si>
  <si>
    <t>NDR-240-24</t>
  </si>
  <si>
    <t>Zdroj: spínaný; slim; 240W; 24VDC; 24÷28VDC; 10A;</t>
  </si>
  <si>
    <t>MT 8073iE</t>
  </si>
  <si>
    <t>7” TFT LCD, 800 x 480 bodů, 65536 barev</t>
  </si>
  <si>
    <t>FX-MT8070</t>
  </si>
  <si>
    <t>Propojovací kabel FX**-MT8070</t>
  </si>
  <si>
    <t>TS8KTY81DG2</t>
  </si>
  <si>
    <t>Převodník KTY10 - 0-10V, 8x, MPX, 8x0-100°C</t>
  </si>
  <si>
    <t>10.040.344</t>
  </si>
  <si>
    <t>Svorka WIELAND WK 4/U řadová šedá</t>
  </si>
  <si>
    <t>10.067.197</t>
  </si>
  <si>
    <t>Svorka WIELAND WK 4/U řadová tm.modrá</t>
  </si>
  <si>
    <t>10.039.064</t>
  </si>
  <si>
    <t>Svorka WIELAND WK 4 SL/U zemnící</t>
  </si>
  <si>
    <t>57.403.7055.0</t>
  </si>
  <si>
    <t>WKN 2,5E/U</t>
  </si>
  <si>
    <t>07.312.1753.0</t>
  </si>
  <si>
    <t>APN 2,5E</t>
  </si>
  <si>
    <t>Z7.280.2627.0</t>
  </si>
  <si>
    <t>IVB WK 2,5 JUMP6</t>
  </si>
  <si>
    <t>04.841.2150.0</t>
  </si>
  <si>
    <t>9704 A/1-0B</t>
  </si>
  <si>
    <t>bx25</t>
  </si>
  <si>
    <t>6-3792.01</t>
  </si>
  <si>
    <t>SVERKA WAGO 249-116 KONCOVA</t>
  </si>
  <si>
    <t>6-3793.01</t>
  </si>
  <si>
    <t>NOSIC WAGO 249-119</t>
  </si>
  <si>
    <t>10.075.149</t>
  </si>
  <si>
    <t>Svorka LUCA 12535 19x4,5+3x5,6 modrá</t>
  </si>
  <si>
    <t>10.075.149.1</t>
  </si>
  <si>
    <t>Svorka LUCA 12535 19x4,5+3x5,6 zž</t>
  </si>
  <si>
    <t>10.074.726</t>
  </si>
  <si>
    <t>Vývodka OBO V-TEC 9 IP68</t>
  </si>
  <si>
    <t>10.074.730</t>
  </si>
  <si>
    <t>Vývodka OBO V-TEC 11 IP68</t>
  </si>
  <si>
    <t>10.074.727</t>
  </si>
  <si>
    <t>Vývodka OBO V-TEC 13,5 IP68</t>
  </si>
  <si>
    <t>10.074.729</t>
  </si>
  <si>
    <t>Vývodka OBO V-TEC 21 IP68</t>
  </si>
  <si>
    <t>10.067.670</t>
  </si>
  <si>
    <t>Lišta TS 35x 7,5/100 perforovaná</t>
  </si>
  <si>
    <t>10.325.603</t>
  </si>
  <si>
    <t>Žlab LUCA 60x40 perforovaný 05147</t>
  </si>
  <si>
    <t>10.065.678</t>
  </si>
  <si>
    <t>Žlab LUCA 60x60 perforovaný 05167</t>
  </si>
  <si>
    <t>5-1751</t>
  </si>
  <si>
    <t>Signálka HIS-95 24 st,ss zelená</t>
  </si>
  <si>
    <t>5-1752</t>
  </si>
  <si>
    <t>Signálka HIS-95 24 st,ss rudá</t>
  </si>
  <si>
    <t>Pol3</t>
  </si>
  <si>
    <t>Výroba</t>
  </si>
  <si>
    <t>Nh</t>
  </si>
  <si>
    <t>Pol4</t>
  </si>
  <si>
    <t>Zkoušky</t>
  </si>
  <si>
    <t>D3</t>
  </si>
  <si>
    <t>Montáž MaR</t>
  </si>
  <si>
    <t>SPH-7</t>
  </si>
  <si>
    <t>VITEKO Detektor hořlavých plynů SPH-7 - METAN</t>
  </si>
  <si>
    <t>SPH-71</t>
  </si>
  <si>
    <t>Detektor hořlavých plynů SPH-71 - CO / Externí snímač</t>
  </si>
  <si>
    <t>HT24-SR-T</t>
  </si>
  <si>
    <t>10Nm/140s,0-10V, pohon Belimo pro směšovací armatury</t>
  </si>
  <si>
    <t>MS-NRE</t>
  </si>
  <si>
    <t>Montážní sada BELIMO MS-NRE / ESBE universal</t>
  </si>
  <si>
    <t>VRG131</t>
  </si>
  <si>
    <t>Směšovací armatura DN40-25 RP 1½</t>
  </si>
  <si>
    <t>VRG131.1</t>
  </si>
  <si>
    <t>Směšovací armatura DN50-40 RP 2</t>
  </si>
  <si>
    <t>KTY10-V</t>
  </si>
  <si>
    <t>Čidlo KTY10-V, Venkovní -30//+70°C</t>
  </si>
  <si>
    <t>KTY10-5</t>
  </si>
  <si>
    <t>Čidlo KTY10-5, 0//+100°C</t>
  </si>
  <si>
    <t>Pol6</t>
  </si>
  <si>
    <t>Čidlo hladiny kapalin - plováček</t>
  </si>
  <si>
    <t>10.072.284</t>
  </si>
  <si>
    <t>Ovladač XB6-AS8349B total stop XB6</t>
  </si>
  <si>
    <t>RAK-TW.1000HB</t>
  </si>
  <si>
    <t>Regulační termostat kapilárový 15-95°C</t>
  </si>
  <si>
    <t>10.850.189</t>
  </si>
  <si>
    <t>Krabice KSK 80 sv.šedá IP66</t>
  </si>
  <si>
    <t>10.850.191</t>
  </si>
  <si>
    <t>Krabice KSK 100 sv.šedá IP66</t>
  </si>
  <si>
    <t>10.051.448</t>
  </si>
  <si>
    <t>CYKY 3J1,5 (3Cx 1,5)</t>
  </si>
  <si>
    <t>10.048.243</t>
  </si>
  <si>
    <t>CYKY 5J1,5 (5Cx1,5)</t>
  </si>
  <si>
    <t>10.048.513</t>
  </si>
  <si>
    <t>JYTY 4J1 (4Bx1)</t>
  </si>
  <si>
    <t>10.051.230</t>
  </si>
  <si>
    <t>JYTY 14J1 (14Cx1)</t>
  </si>
  <si>
    <t>10.051.139</t>
  </si>
  <si>
    <t>JYTY 2O1 (2Dx1)</t>
  </si>
  <si>
    <t>10.076.458</t>
  </si>
  <si>
    <t>Svorka ZSA 16 zemnící</t>
  </si>
  <si>
    <t>10.079.255</t>
  </si>
  <si>
    <t>Pásek Cu 15x0,4 pospojovací pro ZSA16</t>
  </si>
  <si>
    <t>10.049.159</t>
  </si>
  <si>
    <t>H07V-K 6 žz (CYA)</t>
  </si>
  <si>
    <t>6-5811</t>
  </si>
  <si>
    <t>Žlab MERKUR 100/50 galv. zinek</t>
  </si>
  <si>
    <t>44-2334</t>
  </si>
  <si>
    <t>Spojka MERKUR SP 1 galv.zinek</t>
  </si>
  <si>
    <t>6-2759</t>
  </si>
  <si>
    <t>Nosník MERKUR NZ 200 galv.zinek</t>
  </si>
  <si>
    <t>10.074.615</t>
  </si>
  <si>
    <t>Trubka oheb.HFXS 16 GR pr.16 320N š.</t>
  </si>
  <si>
    <t>10.074.769</t>
  </si>
  <si>
    <t>Trubka oheb.HFXS 20 GR pr.20 320N š.</t>
  </si>
  <si>
    <t>10.074.621</t>
  </si>
  <si>
    <t>Trubka oheb.HFXS 25 GR pr.25 320N š.</t>
  </si>
  <si>
    <t>10.074.883</t>
  </si>
  <si>
    <t>Trubka oheb.HFXS 12 GR pr.12 320N š.</t>
  </si>
  <si>
    <t>10.075.152</t>
  </si>
  <si>
    <t>Trubka pevná ISOFIX-EL-F pr.16 320N š.</t>
  </si>
  <si>
    <t>10.075.153</t>
  </si>
  <si>
    <t>Trubka pevná ISOFIX-EL-F pr.20 320N š.</t>
  </si>
  <si>
    <t>10.075.154</t>
  </si>
  <si>
    <t>Trubka pevná ISOFIX-EL-F pr.25 320N š.</t>
  </si>
  <si>
    <t>Trubka pevná ISOFIX-EL-F pr.32 320N š.</t>
  </si>
  <si>
    <t>10.077.956</t>
  </si>
  <si>
    <t>Příchytka Clipfix 16</t>
  </si>
  <si>
    <t>10.054.992</t>
  </si>
  <si>
    <t>Příchytka Clipfix 20</t>
  </si>
  <si>
    <t>10.054.993</t>
  </si>
  <si>
    <t>Příchytka Clipfix 25</t>
  </si>
  <si>
    <t>10.054.994</t>
  </si>
  <si>
    <t>Příchytka Clipfix 32</t>
  </si>
  <si>
    <t>Pol7</t>
  </si>
  <si>
    <t>Montáž</t>
  </si>
  <si>
    <t>VRN</t>
  </si>
  <si>
    <t>Vedlejší rozpočtové náklady</t>
  </si>
  <si>
    <t>01325400R</t>
  </si>
  <si>
    <t>Dokumentace</t>
  </si>
  <si>
    <t>Kč</t>
  </si>
  <si>
    <t>04400200R</t>
  </si>
  <si>
    <t>Revize</t>
  </si>
  <si>
    <t>09210300R</t>
  </si>
  <si>
    <t>Oživení nastavení</t>
  </si>
  <si>
    <t>09220300R</t>
  </si>
  <si>
    <t>Software pro PLC a OP</t>
  </si>
  <si>
    <t>03-2 - Plynovod</t>
  </si>
  <si>
    <t>DOKONCUJICI KONSTRUK - DOKONCUJICI KONSTRUK</t>
  </si>
  <si>
    <t>PRESUN HMOT - PRESUN HMOT</t>
  </si>
  <si>
    <t>VNITRNI PLYNOVOD - VNITRNI PLYNOVOD</t>
  </si>
  <si>
    <t>NATERY - NATERY</t>
  </si>
  <si>
    <t>RŮZNÉ - RŮZNÉ</t>
  </si>
  <si>
    <t>DOPOČTY PRIRAZEK - DOPOČTY PRIRAZEK</t>
  </si>
  <si>
    <t>DOKONCUJICI KONSTRUK</t>
  </si>
  <si>
    <t>C95394-3112</t>
  </si>
  <si>
    <t>Osaz vyrobku 5 kg do zdiva</t>
  </si>
  <si>
    <t>28396739</t>
  </si>
  <si>
    <t>Dvířka s rámem HUP APZ/N-7-C-2</t>
  </si>
  <si>
    <t>Poznámka k položce:_x000D_
Poznámka k položce: vel.640x600x100</t>
  </si>
  <si>
    <t>PRESUN HMOT</t>
  </si>
  <si>
    <t>C99928-1111</t>
  </si>
  <si>
    <t>Přesun hm v.do 25m *</t>
  </si>
  <si>
    <t>VNITRNI PLYNOVOD</t>
  </si>
  <si>
    <t>C72312-0202</t>
  </si>
  <si>
    <t>Potrubí ocelzáv čern svař DN 15</t>
  </si>
  <si>
    <t>Poznámka k položce:_x000D_
Poznámka k položce: odvětrání plynovodu</t>
  </si>
  <si>
    <t>C72312-0204</t>
  </si>
  <si>
    <t>Potrubí ocelzáv čern svař DN 25</t>
  </si>
  <si>
    <t>C72312-0206</t>
  </si>
  <si>
    <t>Potrubí ocelzáv čern svař DN 40</t>
  </si>
  <si>
    <t>C72315-0312</t>
  </si>
  <si>
    <t>Potrubí ocelhladk čern svař D 57</t>
  </si>
  <si>
    <t>C72315-0315</t>
  </si>
  <si>
    <t>Potrubí ocel hladk čern svař D 108</t>
  </si>
  <si>
    <t>C73319-3928</t>
  </si>
  <si>
    <t>Potr hlad zaslepení dýnko d 108</t>
  </si>
  <si>
    <t>C72315-0368</t>
  </si>
  <si>
    <t>Chránička d 76</t>
  </si>
  <si>
    <t>C72316-0206</t>
  </si>
  <si>
    <t>Přípoj plynoměr závit G 6/4</t>
  </si>
  <si>
    <t>soub</t>
  </si>
  <si>
    <t>C72316-0336</t>
  </si>
  <si>
    <t>Rozpěrka přípoj plynoměr G 6/4</t>
  </si>
  <si>
    <t>C72321-9102</t>
  </si>
  <si>
    <t>Mtž plyn armatur přírub DN 50</t>
  </si>
  <si>
    <t>42297272</t>
  </si>
  <si>
    <t>Vent.havar.plyn.EVPE 1050.02 DN 50</t>
  </si>
  <si>
    <t>C72323-9101</t>
  </si>
  <si>
    <t>Mtž plyn armatur 2 zavit G 1/2</t>
  </si>
  <si>
    <t xml:space="preserve">1+2                                               </t>
  </si>
  <si>
    <t>55139018</t>
  </si>
  <si>
    <t>Kohout kul.vzorkovací MET G1/2"x14</t>
  </si>
  <si>
    <t>Poznámka k položce:_x000D_
Poznámka k položce: s připojením na hadici</t>
  </si>
  <si>
    <t>55139019</t>
  </si>
  <si>
    <t>Kohout plynový Futurgas 80010 G 1/2"</t>
  </si>
  <si>
    <t>C72323-9102</t>
  </si>
  <si>
    <t>Mtž plyn armatur 2 závit G 3/4</t>
  </si>
  <si>
    <t>55139031</t>
  </si>
  <si>
    <t>Kohout plynový Futurgas 80014 G 3/4"</t>
  </si>
  <si>
    <t>C72323-9105</t>
  </si>
  <si>
    <t>Mtž plyn armatur 2 zavit G 6/4</t>
  </si>
  <si>
    <t>55139039</t>
  </si>
  <si>
    <t>Kohout plynový Futurgas 80010 G 6/4"</t>
  </si>
  <si>
    <t>C72323-9106</t>
  </si>
  <si>
    <t>Mtž plyn armatur 2 závit G 2</t>
  </si>
  <si>
    <t>55139045</t>
  </si>
  <si>
    <t>Kohout plynový Futurgas 80010 G 2"</t>
  </si>
  <si>
    <t>R73442-3130</t>
  </si>
  <si>
    <t>Mtž tlakoměru</t>
  </si>
  <si>
    <t>38896013</t>
  </si>
  <si>
    <t>Manometr 312 D100 0-1Mpa</t>
  </si>
  <si>
    <t>38896011</t>
  </si>
  <si>
    <t>Kohout manometr.dvoucest.DN15 PN 16</t>
  </si>
  <si>
    <t>42297086</t>
  </si>
  <si>
    <t>Manometr.smyčka zahnutá M 20x1,5</t>
  </si>
  <si>
    <t>C72319-0907</t>
  </si>
  <si>
    <t>Odvzdušnění a napuštění plyn potr</t>
  </si>
  <si>
    <t xml:space="preserve">10+3+2+18                                         </t>
  </si>
  <si>
    <t>C72319-0909</t>
  </si>
  <si>
    <t>Tlak zkouš plyn potr</t>
  </si>
  <si>
    <t>C99872-3101</t>
  </si>
  <si>
    <t>Plynovod přesun hmot výška -6m</t>
  </si>
  <si>
    <t>NATERY</t>
  </si>
  <si>
    <t>C78342-5412/98</t>
  </si>
  <si>
    <t>Nát.kov.potr.DN50,snt.,dr.b.,lesk.p.</t>
  </si>
  <si>
    <t>Poznámka k položce:_x000D_
Poznámka k položce: 1x antikorozní, 1x základní a 2x email</t>
  </si>
  <si>
    <t>C78342-5512/98</t>
  </si>
  <si>
    <t>Nát.kov.potr.DN100,snt.,dr.b.,les.p.</t>
  </si>
  <si>
    <t>RŮZNÉ</t>
  </si>
  <si>
    <t>C0921</t>
  </si>
  <si>
    <t>Kovící materiál (objímky, závěsy)</t>
  </si>
  <si>
    <t>C0-HZS</t>
  </si>
  <si>
    <t>Hodinové zúčtovací sazby</t>
  </si>
  <si>
    <t>Poznámka k položce:_x000D_
Poznámka k položce: Revize plynu včetně revizní zprávy</t>
  </si>
  <si>
    <t>DOPOČTY PRIRAZEK</t>
  </si>
  <si>
    <t>C0941/01</t>
  </si>
  <si>
    <t>Vrn HSV - zednické výpomoce</t>
  </si>
  <si>
    <t>C0942</t>
  </si>
  <si>
    <t>VRN HSV - zařízení staveniště 2,3%</t>
  </si>
  <si>
    <t>TKč</t>
  </si>
  <si>
    <t>Poznámka k položce:_x000D_
Poznámka k položce: /zadá se absol.částka základny/</t>
  </si>
  <si>
    <t>04 - Vzduchotechnika</t>
  </si>
  <si>
    <t xml:space="preserve">    751 - Vzduchotechnika</t>
  </si>
  <si>
    <t>751</t>
  </si>
  <si>
    <t>75169111R</t>
  </si>
  <si>
    <t>Vzduchotechnika - přenos</t>
  </si>
  <si>
    <t>05 - Silnoproudé elektroinstalace</t>
  </si>
  <si>
    <t>PSV - PSV</t>
  </si>
  <si>
    <t xml:space="preserve">    D - Dodávky zařízení</t>
  </si>
  <si>
    <t xml:space="preserve">    D1 - RH2</t>
  </si>
  <si>
    <t xml:space="preserve">    D3 - RS2.2</t>
  </si>
  <si>
    <t xml:space="preserve">    D4 - RS2.3</t>
  </si>
  <si>
    <t xml:space="preserve">    D5 - Dodávky ostatních zařízení</t>
  </si>
  <si>
    <t xml:space="preserve">    DEM - Demontáže</t>
  </si>
  <si>
    <t xml:space="preserve">    E - Elektromontáže</t>
  </si>
  <si>
    <t xml:space="preserve">    M - Materiál elektromontážní</t>
  </si>
  <si>
    <t xml:space="preserve">    O -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</si>
  <si>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</si>
  <si>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</si>
  <si>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</si>
  <si>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</si>
  <si>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</si>
  <si>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Dodávky zařízení</t>
  </si>
  <si>
    <t>RH2</t>
  </si>
  <si>
    <t>009000101</t>
  </si>
  <si>
    <t>Rozvodnice, POD omítku, bílé dveře, N/PE svorkovnice, 4 řady, 96 modulů</t>
  </si>
  <si>
    <t>009000102</t>
  </si>
  <si>
    <t>Zaslepovací pás max. délka 1m, pro výřezy 45mm, šedý</t>
  </si>
  <si>
    <t>009000103</t>
  </si>
  <si>
    <t>Svodič přepětí TNS</t>
  </si>
  <si>
    <t>009000104</t>
  </si>
  <si>
    <t>Hlavní vypínač, 3-pól, In=63A</t>
  </si>
  <si>
    <t>009000105</t>
  </si>
  <si>
    <t>Jistič PL7, char C, 3-pólový, Icn=10kA, In=20A</t>
  </si>
  <si>
    <t>009000106</t>
  </si>
  <si>
    <t>Jistič PL7, char C, 3-pólový, Icn=10kA, In=16A</t>
  </si>
  <si>
    <t>009000107</t>
  </si>
  <si>
    <t>Jistič PL7, char C, 1-pólový, Icn=10kA, In=10A</t>
  </si>
  <si>
    <t>009000108</t>
  </si>
  <si>
    <t>Jistič PL7, char C, 1-pólový, Icn=10kA, In=16A</t>
  </si>
  <si>
    <t>009000109</t>
  </si>
  <si>
    <t>Chránič Ir=250A, typ A, 4-pól, Idn=0.03A, In=25A</t>
  </si>
  <si>
    <t>009000110</t>
  </si>
  <si>
    <t>Jistič PL7, char B, 1-pólový, Icn=10kA, In=16A</t>
  </si>
  <si>
    <t>009000111</t>
  </si>
  <si>
    <t>Jistič PL7, char B, 1-pólový, Icn=10kA, In=10A</t>
  </si>
  <si>
    <t>009000112</t>
  </si>
  <si>
    <t>Chránič s nadproudovou ochranou, Ir=250A, AC, 1+N, 10kA, char.B, Idn=0.03A, In=10A</t>
  </si>
  <si>
    <t>009000113</t>
  </si>
  <si>
    <t>Jistič PL7, char B, 1-pólový, Icn=10kA, In=6A</t>
  </si>
  <si>
    <t>009000114</t>
  </si>
  <si>
    <t>Jistič PL7, char C, 3-pólový, Icn=10kA, In=32A</t>
  </si>
  <si>
    <t>RS2.2</t>
  </si>
  <si>
    <t>009000132</t>
  </si>
  <si>
    <t>Rozvodnice KLV, pod omítku, plech.dveře, šroubová svorkovnice, řad 4, modulů 56</t>
  </si>
  <si>
    <t>009000133</t>
  </si>
  <si>
    <t>009000134</t>
  </si>
  <si>
    <t>Hlavní vypínač, 3-pól, In=25A</t>
  </si>
  <si>
    <t>009000135</t>
  </si>
  <si>
    <t>009000136</t>
  </si>
  <si>
    <t>Asymetrický cyklovač</t>
  </si>
  <si>
    <t>009000137</t>
  </si>
  <si>
    <t>Instalační relé 230V AC, 1 zap. kont., 16A, LED a tlačítko</t>
  </si>
  <si>
    <t>009000138</t>
  </si>
  <si>
    <t>Chránič s nadproudovou ochranou, Ir=250A, AC, 1+N, 6kA, char.B, Idn=0.03A, In=10A</t>
  </si>
  <si>
    <t>009000139</t>
  </si>
  <si>
    <t>Přepínač 1přep kontakt, 16A</t>
  </si>
  <si>
    <t>009000140</t>
  </si>
  <si>
    <t>Chránič Ir=250A, typ AC, 4-pól, Idn=0.03A, In=25A</t>
  </si>
  <si>
    <t>009000141</t>
  </si>
  <si>
    <t>Jistič PL6, char B, 1-pólový, Icn=6kA, In=10A</t>
  </si>
  <si>
    <t>009000142</t>
  </si>
  <si>
    <t>Jistič PL6, char B, 1-pólový, Icn=6kA, In=16A</t>
  </si>
  <si>
    <t>009000143</t>
  </si>
  <si>
    <t>Jistič PL6, char C, 1-pólový, Icn=6kA, In=6A</t>
  </si>
  <si>
    <t>009000144</t>
  </si>
  <si>
    <t>Jistič PL6, char C, 1-pólový, Icn=6kA, In=10A</t>
  </si>
  <si>
    <t>009000145</t>
  </si>
  <si>
    <t>Jistič PL6, char B, 1-pólový, Icn=6kA, In=6A</t>
  </si>
  <si>
    <t>D4</t>
  </si>
  <si>
    <t>RS2.3</t>
  </si>
  <si>
    <t>009000146</t>
  </si>
  <si>
    <t>Rozvodnice, POD omítku, bílé dveře, N/PE svorkovnice, 3 řady, 72 modulů</t>
  </si>
  <si>
    <t>009000147</t>
  </si>
  <si>
    <t>009000148</t>
  </si>
  <si>
    <t>009000149</t>
  </si>
  <si>
    <t>009000150</t>
  </si>
  <si>
    <t>009000151</t>
  </si>
  <si>
    <t>009000152</t>
  </si>
  <si>
    <t>009000153</t>
  </si>
  <si>
    <t>009000154</t>
  </si>
  <si>
    <t>009000155</t>
  </si>
  <si>
    <t>009000156</t>
  </si>
  <si>
    <t>009000157</t>
  </si>
  <si>
    <t>009000158</t>
  </si>
  <si>
    <t>Chránič s nadproudovou ochranou, Ir=250A, AC, 1+N, 6kA, char.C, Idn=0.03A, In=10A</t>
  </si>
  <si>
    <t>009000159</t>
  </si>
  <si>
    <t>D5</t>
  </si>
  <si>
    <t>Dodávky ostatních zařízení</t>
  </si>
  <si>
    <t>000509004</t>
  </si>
  <si>
    <t>H nástěn.LED svít.26W/2150lm/4000K,IP40,opál sklo</t>
  </si>
  <si>
    <t>Poznámka k položce:_x000D_
Poznámka k položce: s(BRO4KO340V2, MODUS)</t>
  </si>
  <si>
    <t>000509123</t>
  </si>
  <si>
    <t>E lineár.LED svít.pod linku 15W/1300lm/4000K,IP20</t>
  </si>
  <si>
    <t>000509208</t>
  </si>
  <si>
    <t>C LED kruh.vestavné pr.195mm,</t>
  </si>
  <si>
    <t>Poznámka k položce:_x000D_
Poznámka k položce: 15W/1660lm/4000K,IP44 (DL230 BARI LED MODUS)</t>
  </si>
  <si>
    <t>000509211</t>
  </si>
  <si>
    <t>B LED kruh.vestavné svít.pr.170mm,</t>
  </si>
  <si>
    <t>Poznámka k položce:_x000D_
Poznámka k položce: 20W/1500lm/4000K,IP40 (SPMT1500KO4,MODUS)</t>
  </si>
  <si>
    <t>000509211.1</t>
  </si>
  <si>
    <t>D zapušť.bodové LED svít.do sprchy 4,5W</t>
  </si>
  <si>
    <t>Poznámka k položce:_x000D_
Poznámka k položce: SELV,2700K,IP65 (DREAMINESS PHILIPS)</t>
  </si>
  <si>
    <t>000509315</t>
  </si>
  <si>
    <t>A LED panel vestavný 60x60cm</t>
  </si>
  <si>
    <t>Poznámka k položce:_x000D_
Poznámka k položce: 34W/4100lm/3800K,IP40 (Q3A600/700ND,MODUS)</t>
  </si>
  <si>
    <t>000509315.1</t>
  </si>
  <si>
    <t>A rámeček pro vestavbu do SDK 60x60</t>
  </si>
  <si>
    <t>000521032</t>
  </si>
  <si>
    <t>F prům.lineár.LED svít.přisazené</t>
  </si>
  <si>
    <t>Poznámka k položce:_x000D_
Poznámka k položce: 40W/5500lm/4000K,IP65 (PL5000M2W4ND,MODUS)</t>
  </si>
  <si>
    <t>000552041</t>
  </si>
  <si>
    <t>Nouz.svít.LED 1W,1hod,125lm,IP65,svítí při</t>
  </si>
  <si>
    <t>Poznámka k položce:_x000D_
Poznámka k položce: výpadku (EXIT,MODUS)</t>
  </si>
  <si>
    <t>DEM</t>
  </si>
  <si>
    <t>Demontáže</t>
  </si>
  <si>
    <t>219990011</t>
  </si>
  <si>
    <t>demontáž stáv.el.instalace</t>
  </si>
  <si>
    <t>E</t>
  </si>
  <si>
    <t>Elektromontáže</t>
  </si>
  <si>
    <t>210010002</t>
  </si>
  <si>
    <t>trubka plast ohebná,pod omítkou,typ 2316/pr.16</t>
  </si>
  <si>
    <t>210010105</t>
  </si>
  <si>
    <t>lišta vkládací úplná pevně uložená do š.40mm</t>
  </si>
  <si>
    <t>210010123</t>
  </si>
  <si>
    <t>trubka plast volně uložená do pr.50mm</t>
  </si>
  <si>
    <t>210010301</t>
  </si>
  <si>
    <t>krabice přístrojová bez zapojení</t>
  </si>
  <si>
    <t>210010321</t>
  </si>
  <si>
    <t>krabicová rozvodka vč.svorkovn.a zapojení(-KR68)</t>
  </si>
  <si>
    <t>210010453</t>
  </si>
  <si>
    <t>krabice plast pro P rozvod vč.zapojení 8111</t>
  </si>
  <si>
    <t>210020521</t>
  </si>
  <si>
    <t>krabice podlahová do betonu</t>
  </si>
  <si>
    <t>210100001</t>
  </si>
  <si>
    <t>ukončení v rozvaděči vč.zapojení vodiče do 2,5mm2</t>
  </si>
  <si>
    <t>210100002</t>
  </si>
  <si>
    <t>ukončení v rozvaděči vč.zapojení vodiče do 6mm2</t>
  </si>
  <si>
    <t>210100003</t>
  </si>
  <si>
    <t>ukončení v rozvaděči vč.zapojení vodiče do 16mm2</t>
  </si>
  <si>
    <t>210100004</t>
  </si>
  <si>
    <t>ukončení v rozvaděči vč.zapojení vodiče do 25mm2</t>
  </si>
  <si>
    <t>210100101</t>
  </si>
  <si>
    <t>ukončení na svorkovnici vodič do 16mm2 (ventilátory)</t>
  </si>
  <si>
    <t>210110021</t>
  </si>
  <si>
    <t>spínač nástěnný od IP.2 vč.zapojení 1pólový/ř.1</t>
  </si>
  <si>
    <t>210110041</t>
  </si>
  <si>
    <t>spínač zapuštěný vč.zapojení 1pólový/řazení 1</t>
  </si>
  <si>
    <t>210110043</t>
  </si>
  <si>
    <t>přepínač zapuštěný vč.zapojení sériový/řazení 5-5A</t>
  </si>
  <si>
    <t>210110045</t>
  </si>
  <si>
    <t>přepínač zapuštěný vč.zapojení střídavý/řazení 6</t>
  </si>
  <si>
    <t>210110046</t>
  </si>
  <si>
    <t>přepínač zapuštěný vč.zapojení křížový/řazení 7</t>
  </si>
  <si>
    <t>210110062</t>
  </si>
  <si>
    <t>ovladač zapuštěný vč.zapojení tlačítkový/ř.1/0</t>
  </si>
  <si>
    <t>210110091</t>
  </si>
  <si>
    <t>stropní pohybové čidlo</t>
  </si>
  <si>
    <t>210110091.1</t>
  </si>
  <si>
    <t>nástěnné pohybové čidlo</t>
  </si>
  <si>
    <t>210111002</t>
  </si>
  <si>
    <t>zásuvka domovní vestavná/bez otvoru/vč.zapoj. 2P+Z</t>
  </si>
  <si>
    <t>210111012</t>
  </si>
  <si>
    <t>zásuvka domovní zapuštěná vč.zapojení průběžně</t>
  </si>
  <si>
    <t>210111031</t>
  </si>
  <si>
    <t>zásuvka nástěnná od IP.2 vč.zapojení 2P+Z</t>
  </si>
  <si>
    <t>210120452</t>
  </si>
  <si>
    <t>jistič vč.zapojení 3pól/63A</t>
  </si>
  <si>
    <t>210150481</t>
  </si>
  <si>
    <t>relé časové vč.zapojení</t>
  </si>
  <si>
    <t>210192561</t>
  </si>
  <si>
    <t>ochranná svorkovnice(nulový můstek)vč.zapoj.do 25A</t>
  </si>
  <si>
    <t>210200012</t>
  </si>
  <si>
    <t>svítidlo LED kruhové nástěnné přisazené</t>
  </si>
  <si>
    <t>210200032</t>
  </si>
  <si>
    <t>svítidlo LED kruhové vestavné</t>
  </si>
  <si>
    <t>210200032.1</t>
  </si>
  <si>
    <t>bodové vestavné LED svítidlo</t>
  </si>
  <si>
    <t>210200131</t>
  </si>
  <si>
    <t>svítidlo LED reflektorové nástěnné</t>
  </si>
  <si>
    <t>210201001</t>
  </si>
  <si>
    <t>svítidlo lineární LED přisazené</t>
  </si>
  <si>
    <t>210201002</t>
  </si>
  <si>
    <t>svítidlo LED vestavné stropní čtvercové</t>
  </si>
  <si>
    <t>210201102</t>
  </si>
  <si>
    <t>svítidlo LED lineární přisazené průmyslové</t>
  </si>
  <si>
    <t>210201201</t>
  </si>
  <si>
    <t>nouzové orientační svítidlo</t>
  </si>
  <si>
    <t>210220321</t>
  </si>
  <si>
    <t>svorka na potrubí vč.pásku (Bernard)</t>
  </si>
  <si>
    <t>210800103</t>
  </si>
  <si>
    <t>kabel Cu(-CYKY) pod omítkou do 2x4/3x2,5/5x1,5</t>
  </si>
  <si>
    <t>210800113</t>
  </si>
  <si>
    <t>kabel Cu(-CYKY) pod omítkou do 5x10</t>
  </si>
  <si>
    <t>210800851</t>
  </si>
  <si>
    <t>vodič Cu(-CY,CYA) pevně uložený do 1x35</t>
  </si>
  <si>
    <t>210810048</t>
  </si>
  <si>
    <t>kabel(-CYKY) pevně uložený do 3x6/4x4/7x2,5</t>
  </si>
  <si>
    <t>210810052</t>
  </si>
  <si>
    <t>kabel(-CYKY) pevně uložený do 5x6/7x4/12x1,5</t>
  </si>
  <si>
    <t>210810054</t>
  </si>
  <si>
    <t>kabel(-CYKY) pevně ulož.do 5x16/24x2,5/48x1,5</t>
  </si>
  <si>
    <t>210810101</t>
  </si>
  <si>
    <t>kabel Cu(-1kV CYKY) pevně uložený do 3x35/4x25</t>
  </si>
  <si>
    <t>210990001</t>
  </si>
  <si>
    <t>montáž a sestavení rozvaděče RH2</t>
  </si>
  <si>
    <t>210990001.2</t>
  </si>
  <si>
    <t>montáž a sestavení rozvaděče RS2.2</t>
  </si>
  <si>
    <t>210990001.3</t>
  </si>
  <si>
    <t>montáž a sestavení rozvaděče RS2.3</t>
  </si>
  <si>
    <t>210990001.4</t>
  </si>
  <si>
    <t>provedení požární ucpávky</t>
  </si>
  <si>
    <t>Materiál elektromontážní</t>
  </si>
  <si>
    <t>000077140</t>
  </si>
  <si>
    <t>Mosaic vestavná zásuvka 230V 2P+T 2M BÍLÁ 077140 Legrand</t>
  </si>
  <si>
    <t>000101105</t>
  </si>
  <si>
    <t>kabel CYKY-J 3x1,5</t>
  </si>
  <si>
    <t>000101105.1</t>
  </si>
  <si>
    <t>kabel CYKY-O 3x1,5</t>
  </si>
  <si>
    <t>000101106</t>
  </si>
  <si>
    <t>kabel CYKY-J 3x2,5</t>
  </si>
  <si>
    <t>000101205</t>
  </si>
  <si>
    <t>kabel CYKY-O 4x1,5</t>
  </si>
  <si>
    <t>000101211</t>
  </si>
  <si>
    <t>kabel 1kV CYKY-J 4x25</t>
  </si>
  <si>
    <t>000101306</t>
  </si>
  <si>
    <t>kabel CYKY-J 5x2,5</t>
  </si>
  <si>
    <t>000101307</t>
  </si>
  <si>
    <t>kabel CYKY-J 5x4</t>
  </si>
  <si>
    <t>000101309</t>
  </si>
  <si>
    <t>kabel CYKY-J 5x10</t>
  </si>
  <si>
    <t>000101310</t>
  </si>
  <si>
    <t>kabel CYKY-J 5x16</t>
  </si>
  <si>
    <t>000171107</t>
  </si>
  <si>
    <t>vodič CY 4 /H07V-U/</t>
  </si>
  <si>
    <t>000171109</t>
  </si>
  <si>
    <t>vodič CY 10 /H07V-U/</t>
  </si>
  <si>
    <t>000171110</t>
  </si>
  <si>
    <t>vodič CY 16 /H07V-U/</t>
  </si>
  <si>
    <t>000199095</t>
  </si>
  <si>
    <t>ekvipotenciální svorkovnice s krytem</t>
  </si>
  <si>
    <t>000199224</t>
  </si>
  <si>
    <t>svorka Wago 273-105 5x2,5mm2 krabicová bezšroubo</t>
  </si>
  <si>
    <t>000295442</t>
  </si>
  <si>
    <t>svorka zemnicí Bernard/ZSA16 nerez</t>
  </si>
  <si>
    <t>000295444</t>
  </si>
  <si>
    <t>páska nerez uzemňovací ZSA16-délka 0,5 m</t>
  </si>
  <si>
    <t>000311116</t>
  </si>
  <si>
    <t>krabice univerzální/odbočná KU68-1902 vč.KO68</t>
  </si>
  <si>
    <t>000315122</t>
  </si>
  <si>
    <t>krabice pancéř plast 8102 95x95x50 IP54 +S66</t>
  </si>
  <si>
    <t>000321122</t>
  </si>
  <si>
    <t>trubka ohebná PVC monoflex 1416E</t>
  </si>
  <si>
    <t>000321501</t>
  </si>
  <si>
    <t>roura korugovaná KOPOFLEX KF09050 pr.50/41mm</t>
  </si>
  <si>
    <t>000333031</t>
  </si>
  <si>
    <t>lišta vkládací LV 24x22</t>
  </si>
  <si>
    <t>000333161</t>
  </si>
  <si>
    <t>lišta vkládací LHD 40x40</t>
  </si>
  <si>
    <t>000345002</t>
  </si>
  <si>
    <t>podlahová instal.krabice do betonu 8modul. 088190 Legrand</t>
  </si>
  <si>
    <t>000345023</t>
  </si>
  <si>
    <t>Přístrojová jednotka 8modul. 088023 Legrand</t>
  </si>
  <si>
    <t>000345023.1</t>
  </si>
  <si>
    <t>Plastový kryt s rámečky 088000 Legrand</t>
  </si>
  <si>
    <t>000409820</t>
  </si>
  <si>
    <t>spínač/strojek 10A/250Vstř 3558-A01340 řaz. 1,1So</t>
  </si>
  <si>
    <t>000409822</t>
  </si>
  <si>
    <t>přepínač/strojek 10A/250Vstř 3558-A06340 řaz.6,6So</t>
  </si>
  <si>
    <t>000409824</t>
  </si>
  <si>
    <t>přepínač/strojek 10A/250Vstř 3558-A07340 řaz.7,7So</t>
  </si>
  <si>
    <t>000409826</t>
  </si>
  <si>
    <t>přepínač/strojek 10A/250Vstř 3558-A05340 řazení 5</t>
  </si>
  <si>
    <t>000409828</t>
  </si>
  <si>
    <t>ovladač/strojek 10A/250Vstř 3558-A91342 ř.1/0,S,So</t>
  </si>
  <si>
    <t>000410301</t>
  </si>
  <si>
    <t>kryt spínače 1-duchý 3558E-A00651 pro ř.1,6,7,1/0</t>
  </si>
  <si>
    <t>000410302</t>
  </si>
  <si>
    <t>kryt spín dělený 3558E-A00652 pro ř.5,6+6,1/0+1/0</t>
  </si>
  <si>
    <t>000410360</t>
  </si>
  <si>
    <t>SESTAVA spínač 1pól Time 10A/250Vstř řaz.1</t>
  </si>
  <si>
    <t>000410370</t>
  </si>
  <si>
    <t>SESTAVA přepín sériový Time 10A/250Vstř řaz.5</t>
  </si>
  <si>
    <t>000410371</t>
  </si>
  <si>
    <t>SESTAVA přepín střídavý Time 10A/250Vstř ř.6</t>
  </si>
  <si>
    <t>000410375</t>
  </si>
  <si>
    <t>SESTAVA přep křížový Time 10A/250Vstř řaz.7</t>
  </si>
  <si>
    <t>000410380</t>
  </si>
  <si>
    <t>SESTAVA ovladač zapín Time 10A/250Vstř řaz.1/0</t>
  </si>
  <si>
    <t>000413101</t>
  </si>
  <si>
    <t>spínač 10A/250Vstř 3553-01929 Praktik IP44 řaz.1</t>
  </si>
  <si>
    <t>000420280</t>
  </si>
  <si>
    <t>strojek zásuv 16A/250Vstř 5519E-A02357 bezŠr clonk</t>
  </si>
  <si>
    <t>000420284</t>
  </si>
  <si>
    <t>strojek zásuv 16A/250Vstř 5599E-A02357 chrán bezŠr</t>
  </si>
  <si>
    <t>000420350</t>
  </si>
  <si>
    <t>SESTAVA zásuvka 16A/250Vstř Time bezŠr clonky</t>
  </si>
  <si>
    <t>000420353</t>
  </si>
  <si>
    <t>SESTAVA zásuvka 16A/250Vstř Time chráněná bezŠr</t>
  </si>
  <si>
    <t>000420391</t>
  </si>
  <si>
    <t>rámeček pro 1 přístroj Time 3901F-A00110</t>
  </si>
  <si>
    <t>000420392</t>
  </si>
  <si>
    <t>rámeček pro 2 přístr Time 3901F-A00120 vodorovný</t>
  </si>
  <si>
    <t>000420393</t>
  </si>
  <si>
    <t>rámeček pro 3 přístr Time 3901F-A00130 vodorovný</t>
  </si>
  <si>
    <t>000420394</t>
  </si>
  <si>
    <t>rámeček pro 4 přístr Time 3901F-A00140 vodorovný</t>
  </si>
  <si>
    <t>000420395</t>
  </si>
  <si>
    <t>rámeček pro 5 přístr Time 3901F-A00150 vodorovný</t>
  </si>
  <si>
    <t>159</t>
  </si>
  <si>
    <t>000420396</t>
  </si>
  <si>
    <t>rámeček pro 2 přístr Time 3901F-A00121 svislý</t>
  </si>
  <si>
    <t>318</t>
  </si>
  <si>
    <t>000423211</t>
  </si>
  <si>
    <t>zásuvka 16A/250Vstř Praktik 5518-2929/IP44(plast)</t>
  </si>
  <si>
    <t>320</t>
  </si>
  <si>
    <t>161</t>
  </si>
  <si>
    <t>000435178</t>
  </si>
  <si>
    <t>jistič PL7 3pól/ch.C/10kA 50A</t>
  </si>
  <si>
    <t>322</t>
  </si>
  <si>
    <t>000900001.4</t>
  </si>
  <si>
    <t>Protipožár.zpěňuj.tmel CP611A,Hilti (kartuš 310ml)</t>
  </si>
  <si>
    <t>324</t>
  </si>
  <si>
    <t>163</t>
  </si>
  <si>
    <t>000900001.5</t>
  </si>
  <si>
    <t>Minerální vata 75kg/m3-výplň požár.ucpávky</t>
  </si>
  <si>
    <t>326</t>
  </si>
  <si>
    <t>10.043.23</t>
  </si>
  <si>
    <t>Nástěnné pohybové čidlo 180st.,IP44,12m dosah (PANLUX)</t>
  </si>
  <si>
    <t>KS</t>
  </si>
  <si>
    <t>328</t>
  </si>
  <si>
    <t>165</t>
  </si>
  <si>
    <t>10.069.93</t>
  </si>
  <si>
    <t>Relé SMR-T supermultifunkční (doběh)</t>
  </si>
  <si>
    <t>330</t>
  </si>
  <si>
    <t>10.072.32</t>
  </si>
  <si>
    <t>Pohybové čidlo PS1000,ENIKA</t>
  </si>
  <si>
    <t>332</t>
  </si>
  <si>
    <t>167</t>
  </si>
  <si>
    <t>10.554.90</t>
  </si>
  <si>
    <t>Krabice 1055-41 univerzální (přístrojová) pod omítku ABB</t>
  </si>
  <si>
    <t>334</t>
  </si>
  <si>
    <t>10.854.28</t>
  </si>
  <si>
    <t>Příchytka OBO 2031M/15</t>
  </si>
  <si>
    <t>336</t>
  </si>
  <si>
    <t>169</t>
  </si>
  <si>
    <t>S77141</t>
  </si>
  <si>
    <t>Mosaic vestav.zás.230V 2P+T+přepěť.ochr.červená</t>
  </si>
  <si>
    <t>338</t>
  </si>
  <si>
    <t>Poznámka k položce:_x000D_
Poznámka k položce: S77141 Legrand</t>
  </si>
  <si>
    <t>O</t>
  </si>
  <si>
    <t>Ostatní náklady</t>
  </si>
  <si>
    <t>218009001</t>
  </si>
  <si>
    <t>poplatek za recyklaci svítidla přes 50cm</t>
  </si>
  <si>
    <t>340</t>
  </si>
  <si>
    <t>171</t>
  </si>
  <si>
    <t>342</t>
  </si>
  <si>
    <t>344</t>
  </si>
  <si>
    <t>173</t>
  </si>
  <si>
    <t>346</t>
  </si>
  <si>
    <t>348</t>
  </si>
  <si>
    <t>175</t>
  </si>
  <si>
    <t>350</t>
  </si>
  <si>
    <t>352</t>
  </si>
  <si>
    <t>177</t>
  </si>
  <si>
    <t>354</t>
  </si>
  <si>
    <t>356</t>
  </si>
  <si>
    <t>179</t>
  </si>
  <si>
    <t>219001211</t>
  </si>
  <si>
    <t>vybour.otvoru ve zdi/cihla/ do pr.60mm/tl.do 0,15m</t>
  </si>
  <si>
    <t>358</t>
  </si>
  <si>
    <t>219001213</t>
  </si>
  <si>
    <t>vybour.otvoru ve zdi/cihla/ do pr.60mm/tl.do 0,45m</t>
  </si>
  <si>
    <t>360</t>
  </si>
  <si>
    <t>181</t>
  </si>
  <si>
    <t>219001252</t>
  </si>
  <si>
    <t>vybourání otvoru ve zdi/cihla/ do 1m2/tl.do 0,30m</t>
  </si>
  <si>
    <t>362</t>
  </si>
  <si>
    <t>219002612</t>
  </si>
  <si>
    <t>vysekání rýhy/zeď cihla/ hl.do 30mm/š.do 70mm</t>
  </si>
  <si>
    <t>364</t>
  </si>
  <si>
    <t>183</t>
  </si>
  <si>
    <t>219002614</t>
  </si>
  <si>
    <t>vysekání rýhy/zeď cihla/ hl.do 30mm/š.do 150mm</t>
  </si>
  <si>
    <t>366</t>
  </si>
  <si>
    <t>219990011.1</t>
  </si>
  <si>
    <t>úprava stáv.rozv.RH pro osazení modul.jističe</t>
  </si>
  <si>
    <t>368</t>
  </si>
  <si>
    <t>VRN1</t>
  </si>
  <si>
    <t>Průzkumné, geodetické a projektové práce</t>
  </si>
  <si>
    <t>185</t>
  </si>
  <si>
    <t>013254000</t>
  </si>
  <si>
    <t>Dokumentace skutečného provedení stavby</t>
  </si>
  <si>
    <t>370</t>
  </si>
  <si>
    <t>VRN3</t>
  </si>
  <si>
    <t>Zařízení staveniště</t>
  </si>
  <si>
    <t>030001000</t>
  </si>
  <si>
    <t>372</t>
  </si>
  <si>
    <t>VRN4</t>
  </si>
  <si>
    <t>Inženýrská činnost</t>
  </si>
  <si>
    <t>187</t>
  </si>
  <si>
    <t>044002000</t>
  </si>
  <si>
    <t>374</t>
  </si>
  <si>
    <t>045203000</t>
  </si>
  <si>
    <t>Kompletační činnost</t>
  </si>
  <si>
    <t>376</t>
  </si>
  <si>
    <t>VRN6</t>
  </si>
  <si>
    <t>Územní vlivy</t>
  </si>
  <si>
    <t>189</t>
  </si>
  <si>
    <t>065002000</t>
  </si>
  <si>
    <t>Mimostaveništní doprava materiálů</t>
  </si>
  <si>
    <t>378</t>
  </si>
  <si>
    <t>VRN7</t>
  </si>
  <si>
    <t>Provozní vlivy</t>
  </si>
  <si>
    <t>071002000</t>
  </si>
  <si>
    <t>Provoz investora, třetích osob</t>
  </si>
  <si>
    <t>380</t>
  </si>
  <si>
    <t>06 - Slaboproudé elektroinstalace</t>
  </si>
  <si>
    <t>200 - Poplachový zabezpečovací a tísňový systém PZTS</t>
  </si>
  <si>
    <t>300 - Dohledový videosystém VSS</t>
  </si>
  <si>
    <t>400 - Strukturovaná kabeláž STK</t>
  </si>
  <si>
    <t>900 - Kabeláže a trasový materiál</t>
  </si>
  <si>
    <t>M200 - Montáž PZTS</t>
  </si>
  <si>
    <t>M300 - Montáž VSS</t>
  </si>
  <si>
    <t>M400 - Montáž STK</t>
  </si>
  <si>
    <t>M900 - Montáž kabeláže</t>
  </si>
  <si>
    <t>Poplachový zabezpečovací a tísňový systém PZTS</t>
  </si>
  <si>
    <t>R001</t>
  </si>
  <si>
    <t>Deska ústředny 16-256 zón, stupeň 3 dle EN50131</t>
  </si>
  <si>
    <t>Poznámka k položce:_x000D_
Poznámka k položce: Deska ústředny  256 PLUS, stupeň 3 dle EN50131,16-256 zón s podporou 3EOL, rozšiřitelné expandéry nebo klávesnicovými zónami, 8 objektů, 32 bloků, 16-256 PGM výstupů, 64 časovačů, redundantní zdroj 3A s ochranou proti přetížení a zkratu, 240 uživatelských kódů, paměť 22527 událostí, přístupový systém, 32 hlasových zpráv, při kombinaci s GSM-4(S) možno až 64 sms zpráv, download RS-232 a USB, možnost bezdrátové nadstavby.</t>
  </si>
  <si>
    <t>R002</t>
  </si>
  <si>
    <t>Sběrnicový GPRS/SMS komunikátor pro ústředny PZTS</t>
  </si>
  <si>
    <t>Poznámka k položce:_x000D_
Poznámka k položce: Sběrnicový GPRS/SMS komunikátor pro ústředny PZTS , podpora 2 SIM karet, podpora spojení přes server , vzdálené ovládání - SMS, CLIP, mobilní aplikace , programování ústředny, možnost spolupráce s ethernetovým modulem ETHM-1 Plus (verze 2.05 nebo vyšší) - Dual Path Reporting, shoda s EN 50136 nebo záložní komunikační kanál, přenos na PCO: GPRS, SMS</t>
  </si>
  <si>
    <t>R005</t>
  </si>
  <si>
    <t>Komunikační modul Ethernet</t>
  </si>
  <si>
    <t>Poznámka k položce:_x000D_
Poznámka k položce: Komunikační modul Ethernet pro připojení ústředen PZTS  do sítě LAN (TCP/IP). Možnost vzdálené správy a ovládání a programování  podpora e-mailu obsahuje WEB server (JAVA platforma), 192Bit šifrovaný přenos, DHCP (client).</t>
  </si>
  <si>
    <t>R003</t>
  </si>
  <si>
    <t>Robustní plechový kryt pro ústřednu</t>
  </si>
  <si>
    <t>Poznámka k položce:_x000D_
Poznámka k položce: Robustní plechový kryt pro ústředny  a expanzní moduly, dvojitá tamper ochrana, rozměry: 330 x 405 x 110mm, transformátor: 75VA / 230 V AC, 50 Hz / 20 V AC, 50 Hz. Schváleno do 3. stupně dle EN50131</t>
  </si>
  <si>
    <t>R004</t>
  </si>
  <si>
    <t>12V, 17Ah, AGM akumulátor</t>
  </si>
  <si>
    <t>Poznámka k položce:_x000D_
Poznámka k položce: 12V, 17Ah, AGM akumulátor</t>
  </si>
  <si>
    <t>R012</t>
  </si>
  <si>
    <t>Pulzní napájecí zdroj 12V/4A</t>
  </si>
  <si>
    <t>Poznámka k položce:_x000D_
Poznámka k položce: Pulzní napájecí zdroj 12V/4A vybaven konektorem pro připojení k zařízením , montáž na DIN lištu nebo do krytu, shoda s požadavky normy EN50131-6 stupeň 2, integrovaný obvod proti zkratu a přetížení, možnost připojení záložního akumulátoru, obvod s proudovým regulátorem pro nabíjení akumulátoru, ochrana proti úplnému vybití akumulátoru, 3 OC výstupy pro dálkový dohled</t>
  </si>
  <si>
    <t>R015</t>
  </si>
  <si>
    <t>Duální (PIR+MW) detektor pohybu</t>
  </si>
  <si>
    <t>Poznámka k položce:_x000D_
Poznámka k položce: Duální (PIR+MW) detektor pohybu s podhledem a LED přísvitem, IR Antimasking, oblast detekce 20x24m, 90°, digitální zpracování signálu a teplotní kompenzace, digit. filtr rušení, 2 pracovní režimy, vzdálená konfigurace ovladačem OPT-1, vestavěné rezistory 2EOL: 2 x 1,1 k? / 2 x 4,7 k? / 2 x 5,6 k?, vyměnitelný přední kryt s čočkou (široký úhel, dlouhý dosah LR-CL, záclona CT-CL), napájení: 12 V DC/85-144 mA, ovládaná LED se 7 volitelnými barvami, shoda s normou EN 50131 pro stupeň 3, 2x tamper ochrana, rozměry: 62 x 137 x 42 mm. Nastavitelný montážní držák BRACKET D v balení.</t>
  </si>
  <si>
    <t>R055</t>
  </si>
  <si>
    <t>Tísňové tlačítko s pamětí</t>
  </si>
  <si>
    <t>Poznámka k položce:_x000D_
Poznámka k položce: Tísňové tlačítko s pamětí, resetovací klíček</t>
  </si>
  <si>
    <t>R016</t>
  </si>
  <si>
    <t>Povrchový magnetický kontakt</t>
  </si>
  <si>
    <t>Poznámka k položce:_x000D_
Poznámka k položce: Povrchový magnetický kontakt. Pracovní mezera 1cm, NC kontakt</t>
  </si>
  <si>
    <t>P004</t>
  </si>
  <si>
    <t>Reléová patice</t>
  </si>
  <si>
    <t>Poznámka k položce:_x000D_
Poznámka k položce: Patice pro hlásiče LDP , s reléovým výstupem NO/NC (univerzální použití)</t>
  </si>
  <si>
    <t>P002</t>
  </si>
  <si>
    <t>Optický hlásič kouře</t>
  </si>
  <si>
    <t>Poznámka k položce:_x000D_
Poznámka k položce: Optický hlásič kouře , testovací režim, signalizace zaprášení a poruchy, dvoubarevná signalizační LED</t>
  </si>
  <si>
    <t>P003</t>
  </si>
  <si>
    <t>Opticko-teplotní hlásič kouře</t>
  </si>
  <si>
    <t>Poznámka k položce:_x000D_
Poznámka k položce: Multisenzorový (opticko-teplotní) hlásič, s testovacím režimem, signalizací zaprášení a poruchy</t>
  </si>
  <si>
    <t>R018</t>
  </si>
  <si>
    <t>Zálohovaná vnitřní siréna</t>
  </si>
  <si>
    <t>Poznámka k položce:_x000D_
Poznámka k položce: Zálohovaná vnitřní siréna, 120dB/1m, 3 volitelné tóny, 2x tamper, pracovní teplota -10° až 55°C, 12V DC, plast</t>
  </si>
  <si>
    <t>R022</t>
  </si>
  <si>
    <t>Zálohovaná venkovní siréna</t>
  </si>
  <si>
    <t>Poznámka k položce:_x000D_
Poznámka k položce: Venkovní zálohovaná siréna s akustickou a optickou signalizací</t>
  </si>
  <si>
    <t>R101</t>
  </si>
  <si>
    <t>Detektor zaplavení</t>
  </si>
  <si>
    <t>Poznámka k položce:_x000D_
Poznámka k položce: Detektor zaplavení s externím  3m senzorem, napájení 12V DC/3mA</t>
  </si>
  <si>
    <t>R102</t>
  </si>
  <si>
    <t>Detektor CO</t>
  </si>
  <si>
    <t>Poznámka k položce:_x000D_
Poznámka k položce: Digitální detektor plynu (oxid-uhelnatý), -10-55°C, 12mA, 12V DC</t>
  </si>
  <si>
    <t>R103</t>
  </si>
  <si>
    <t>Detektor úniku plynu</t>
  </si>
  <si>
    <t>Poznámka k položce:_x000D_
Poznámka k položce: Digitální detektor zemních plynů (metan), -10-55°C, 35mA, 12V DC</t>
  </si>
  <si>
    <t>Dohledový videosystém VSS</t>
  </si>
  <si>
    <t>Vnitřní IP dome kamera, HD 1080p, 2MP, f=2.8mm, WDR, AV, HDMI</t>
  </si>
  <si>
    <t>Poznámka k položce:_x000D_
Poznámka k položce: Vnitřní IP dome kamera, HD 1080p, 2MP, f=2.8mm, WDR, AV, HDMI</t>
  </si>
  <si>
    <t>400</t>
  </si>
  <si>
    <t>Strukturovaná kabeláž STK</t>
  </si>
  <si>
    <t>RACK rozvaděč 32U 800x800</t>
  </si>
  <si>
    <t>Police 1U 750</t>
  </si>
  <si>
    <t>Poznámka k položce:_x000D_
Poznámka k položce: Polička 1U/750mm,pevná 19", nosnost 40kg, nízký profil</t>
  </si>
  <si>
    <t>Ventilační jednotka</t>
  </si>
  <si>
    <t>Poznámka k položce:_x000D_
Poznámka k položce: Horní/spodní ventil.jednotka,2x ventilátor,termostat,4U</t>
  </si>
  <si>
    <t>Rozvodný panel s přepěťovou ochranou 7 zásuvek</t>
  </si>
  <si>
    <t>Poznámka k položce:_x000D_
Poznámka k položce: vícenásobné zásuvky s vypínačem a přepěťovou ochranou pro montáž do 19' stojanů, 7 zásuvek</t>
  </si>
  <si>
    <t>Vyvazovací panel</t>
  </si>
  <si>
    <t>Poznámka k položce:_x000D_
Poznámka k položce: 19" vyvaz.kovový panel,5x velké kovové oko, 1U, barva šedá</t>
  </si>
  <si>
    <t>Patch panel CAT6 24portů</t>
  </si>
  <si>
    <t>Poznámka k položce:_x000D_
Poznámka k položce: 19" patchpanel kompaktní, 24xRJ-45 UTP Cat.6, 1U, RAL 7035</t>
  </si>
  <si>
    <t>Montážní sada M6 50ks</t>
  </si>
  <si>
    <t>Switch 48 portů 10/100/1000 PoE+ 4x SFP+ 10000 , (JL357A)</t>
  </si>
  <si>
    <t>345715165R</t>
  </si>
  <si>
    <t>Krabice přístrojová hluboká KPR 68</t>
  </si>
  <si>
    <t>Kryt zásuvky komunikační s popisovým polem</t>
  </si>
  <si>
    <t>Rámeček pro elektroinstalační přístroje, jednonásobný</t>
  </si>
  <si>
    <t>Maska nosná s 2 otvory</t>
  </si>
  <si>
    <t>Maska nosná s 1 otvorem</t>
  </si>
  <si>
    <t>Přístroj zásuvky datové Modular Jack RJ 45-8 Cat., 6</t>
  </si>
  <si>
    <t>Průmyslový modul na DIN lištu pro jeden keystone</t>
  </si>
  <si>
    <t>900</t>
  </si>
  <si>
    <t>Kabeláže a trasový materiál</t>
  </si>
  <si>
    <t>34571050R</t>
  </si>
  <si>
    <t>Trubka elektroinstal. ohebná 2316/LPE-1 d 16 mm</t>
  </si>
  <si>
    <t>Poznámka k položce:_x000D_
Poznámka k položce: Uložení všech kabeláží vedených pod omítkou.</t>
  </si>
  <si>
    <t>3457120001R</t>
  </si>
  <si>
    <t>Příchytka instalační kovová GRIP 2031 M15 FS</t>
  </si>
  <si>
    <t>345712010000R</t>
  </si>
  <si>
    <t>Příchytka instalační kovová 3613A</t>
  </si>
  <si>
    <t>Poznámka k položce:_x000D_
Poznámka k položce: Uložení všech kabeláží volně vedených.</t>
  </si>
  <si>
    <t>Kabel U/UTP CAT6 4x2xAWG24, LS0H</t>
  </si>
  <si>
    <t>Poznámka k položce:_x000D_
Poznámka k položce: Strukturovaná kabeláž - datové a telefonní rozvody.</t>
  </si>
  <si>
    <t>Poznámka k položce:_x000D_
Poznámka k položce: Kabeláž ke kamerám.</t>
  </si>
  <si>
    <t>Kabel FTP 4x2x0.5</t>
  </si>
  <si>
    <t>Poznámka k položce:_x000D_
Poznámka k položce: Sběrnice PZTS.</t>
  </si>
  <si>
    <t>34121550R</t>
  </si>
  <si>
    <t>Kabel sdělovací s Cu jádrem JYTY 2 x 1 mm</t>
  </si>
  <si>
    <t>Poznámka k položce:_x000D_
Poznámka k položce: Napájení PZTS.</t>
  </si>
  <si>
    <t>34121046R</t>
  </si>
  <si>
    <t>Kabel sdělovací s Cu jádrem SYKFY 3 x 2 x 0,50 mm</t>
  </si>
  <si>
    <t>Poznámka k položce:_x000D_
Poznámka k položce: Detektory PZTS.</t>
  </si>
  <si>
    <t>341350212R</t>
  </si>
  <si>
    <t>Kabel J-Y(st)Y 2x2x0,8, baleno po 100 m délky</t>
  </si>
  <si>
    <t>Poznámka k položce:_x000D_
Poznámka k položce: Detektory LDP.</t>
  </si>
  <si>
    <t>M200</t>
  </si>
  <si>
    <t>Montáž PZTS</t>
  </si>
  <si>
    <t>222325301R00</t>
  </si>
  <si>
    <t>Ústředna EZS na připravené úchytné body</t>
  </si>
  <si>
    <t>222325401R00</t>
  </si>
  <si>
    <t>Komunikátor do skříně ústředny EZS na úchyt.body</t>
  </si>
  <si>
    <t>222325102R00</t>
  </si>
  <si>
    <t>Sběrnicový modul na připravené úchytné body</t>
  </si>
  <si>
    <t>220711113R00</t>
  </si>
  <si>
    <t>Montáž bezúdržbového akumulátoru</t>
  </si>
  <si>
    <t>222325201R00</t>
  </si>
  <si>
    <t>Klávesnice na předem připravené úchytné body</t>
  </si>
  <si>
    <t>222325101R00</t>
  </si>
  <si>
    <t>Koncentrátor EZS na připravené úchytné body</t>
  </si>
  <si>
    <t>222325602R00</t>
  </si>
  <si>
    <t>Svorkovnicová skříňka na úchytné body</t>
  </si>
  <si>
    <t>222325251R00</t>
  </si>
  <si>
    <t>Náhradní zdroj 12 V do 60 Ah na úchytné body</t>
  </si>
  <si>
    <t>222325002R00</t>
  </si>
  <si>
    <t>Duální detektor na předem připravené úchytné body</t>
  </si>
  <si>
    <t>222325003R00</t>
  </si>
  <si>
    <t>Držák detektoru na předem připravené úchytné body</t>
  </si>
  <si>
    <t>222325008R00</t>
  </si>
  <si>
    <t>Tísňový spínač na připravené úchytné body</t>
  </si>
  <si>
    <t>222325011R00</t>
  </si>
  <si>
    <t>Magnetický kontakt na připravené úchytné body</t>
  </si>
  <si>
    <t>222325013R00</t>
  </si>
  <si>
    <t>Magnetický kontakt do nedřevěných zárubní</t>
  </si>
  <si>
    <t>222325031R00</t>
  </si>
  <si>
    <t>Zásuvka automat. hlásiče na omítku v EZS, na kci</t>
  </si>
  <si>
    <t>222325032R00</t>
  </si>
  <si>
    <t>Požární konvenční stropní bodový hlásič na patici</t>
  </si>
  <si>
    <t>222325265R00</t>
  </si>
  <si>
    <t>Poplachová siréna na připravené úchyt.body</t>
  </si>
  <si>
    <t>222325266R00</t>
  </si>
  <si>
    <t>Siréna s majákem na budovu na úchyt.body</t>
  </si>
  <si>
    <t>222325033R00</t>
  </si>
  <si>
    <t>Hlásič na omítku v EZS (CO)</t>
  </si>
  <si>
    <t>222325004R00</t>
  </si>
  <si>
    <t>Stropní detektor na předem připravené úchytné body</t>
  </si>
  <si>
    <t>222325033R00.1</t>
  </si>
  <si>
    <t>Hlásič na omítku v EZS (záplavový)</t>
  </si>
  <si>
    <t>222325292R00</t>
  </si>
  <si>
    <t>Měření smyčky</t>
  </si>
  <si>
    <t>220711602R00</t>
  </si>
  <si>
    <t>Zpracování a příprava programu</t>
  </si>
  <si>
    <t>h</t>
  </si>
  <si>
    <t>220711605R00</t>
  </si>
  <si>
    <t>Zkušební provoz - uvedení do provozu</t>
  </si>
  <si>
    <t>220711601R00</t>
  </si>
  <si>
    <t>Programování</t>
  </si>
  <si>
    <t>220711604R00</t>
  </si>
  <si>
    <t>Provozní kniha EZS - zavedení</t>
  </si>
  <si>
    <t>M300</t>
  </si>
  <si>
    <t>Montáž VSS</t>
  </si>
  <si>
    <t>222731101R00</t>
  </si>
  <si>
    <t>Vnitřní kamera na připravené úchytné body</t>
  </si>
  <si>
    <t>M400</t>
  </si>
  <si>
    <t>Montáž STK</t>
  </si>
  <si>
    <t>222260466R00</t>
  </si>
  <si>
    <t>Stojanový 19" rozvaděč 32U-42U do 800x900 mm</t>
  </si>
  <si>
    <t>222290301R00</t>
  </si>
  <si>
    <t>Modul RJ45 kat.5e do panelu</t>
  </si>
  <si>
    <t>222291591R00</t>
  </si>
  <si>
    <t>Rack protector (SPD typ 3) s VF filtrem pro UPS</t>
  </si>
  <si>
    <t>222291991R00</t>
  </si>
  <si>
    <t>Aktivní síťový prvek bez konfigurace</t>
  </si>
  <si>
    <t>222260022R00</t>
  </si>
  <si>
    <t>Krabice KP 68 pod omítku + vysekání</t>
  </si>
  <si>
    <t>222290007R00</t>
  </si>
  <si>
    <t>Zásuvka 2xRJ45 UTP kat.6 pod omítku</t>
  </si>
  <si>
    <t>222290301R00.1</t>
  </si>
  <si>
    <t>Modul RJ45 kat.5e do krabice</t>
  </si>
  <si>
    <t>222290301R00.2</t>
  </si>
  <si>
    <t>Modul RJ45 kat.5e na DIN lištu</t>
  </si>
  <si>
    <t>222293012R00</t>
  </si>
  <si>
    <t>Měření do protokolu</t>
  </si>
  <si>
    <t>M900</t>
  </si>
  <si>
    <t>Montáž kabeláže</t>
  </si>
  <si>
    <t>222260551R00</t>
  </si>
  <si>
    <t>Trubka plast.ohebná 16 pod omítku vč.drážky</t>
  </si>
  <si>
    <t>222261221R00</t>
  </si>
  <si>
    <t>Skupinový držák GRIP M 15</t>
  </si>
  <si>
    <t>222261252R00</t>
  </si>
  <si>
    <t>Příchytka kabelová 7-16 mm</t>
  </si>
  <si>
    <t>222280215R00</t>
  </si>
  <si>
    <t>Kabel UTP kat.6 v trubkách</t>
  </si>
  <si>
    <t>222280214R00</t>
  </si>
  <si>
    <t>Kabel FTP kat.5e v trubkách</t>
  </si>
  <si>
    <t>210860201R00</t>
  </si>
  <si>
    <t>Kabel speciální JYTY s Al 2 x 1 mm volně uložený</t>
  </si>
  <si>
    <t>222280212R00</t>
  </si>
  <si>
    <t>Kabel EZS, EPS, DT do 7 mm v trubkách</t>
  </si>
  <si>
    <t>Poznámka k položce:_x000D_
Poznámka k položce: Kabely k detektorům PZTS a LDP</t>
  </si>
  <si>
    <t>07 - Vedlejší a ostatní náklady</t>
  </si>
  <si>
    <t>012203000</t>
  </si>
  <si>
    <t>Geodetické práce při provádění stavby</t>
  </si>
  <si>
    <t>034503000</t>
  </si>
  <si>
    <t>Informační tabule na staveništi</t>
  </si>
  <si>
    <t>043154000</t>
  </si>
  <si>
    <t>Zkoušky hutnicí</t>
  </si>
  <si>
    <t>045303000</t>
  </si>
  <si>
    <t>Koordinační činnost</t>
  </si>
  <si>
    <t>071203000</t>
  </si>
  <si>
    <t>Provoz dalšího subjektu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</si>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</sst>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23" xfId="0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topLeftCell="A28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4" t="s">
        <v>14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24"/>
      <c r="AQ5" s="24"/>
      <c r="AR5" s="22"/>
      <c r="BE5" s="371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6" t="s">
        <v>17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24"/>
      <c r="AQ6" s="24"/>
      <c r="AR6" s="22"/>
      <c r="BE6" s="372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2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2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2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2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2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2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2"/>
      <c r="BS13" s="19" t="s">
        <v>6</v>
      </c>
    </row>
    <row r="14" spans="1:74" ht="12.75">
      <c r="B14" s="23"/>
      <c r="C14" s="24"/>
      <c r="D14" s="24"/>
      <c r="E14" s="377" t="s">
        <v>30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2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2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2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2"/>
      <c r="BS17" s="19" t="s">
        <v>33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2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2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2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2"/>
    </row>
    <row r="22" spans="1:71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2"/>
    </row>
    <row r="23" spans="1:71" s="1" customFormat="1" ht="47.25" customHeight="1">
      <c r="B23" s="23"/>
      <c r="C23" s="24"/>
      <c r="D23" s="24"/>
      <c r="E23" s="379" t="s">
        <v>37</v>
      </c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24"/>
      <c r="AP23" s="24"/>
      <c r="AQ23" s="24"/>
      <c r="AR23" s="22"/>
      <c r="BE23" s="372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2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2"/>
    </row>
    <row r="26" spans="1:71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0">
        <f>ROUND(AG54,2)</f>
        <v>0</v>
      </c>
      <c r="AL26" s="381"/>
      <c r="AM26" s="381"/>
      <c r="AN26" s="381"/>
      <c r="AO26" s="381"/>
      <c r="AP26" s="38"/>
      <c r="AQ26" s="38"/>
      <c r="AR26" s="41"/>
      <c r="BE26" s="372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2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2" t="s">
        <v>39</v>
      </c>
      <c r="M28" s="382"/>
      <c r="N28" s="382"/>
      <c r="O28" s="382"/>
      <c r="P28" s="382"/>
      <c r="Q28" s="38"/>
      <c r="R28" s="38"/>
      <c r="S28" s="38"/>
      <c r="T28" s="38"/>
      <c r="U28" s="38"/>
      <c r="V28" s="38"/>
      <c r="W28" s="382" t="s">
        <v>40</v>
      </c>
      <c r="X28" s="382"/>
      <c r="Y28" s="382"/>
      <c r="Z28" s="382"/>
      <c r="AA28" s="382"/>
      <c r="AB28" s="382"/>
      <c r="AC28" s="382"/>
      <c r="AD28" s="382"/>
      <c r="AE28" s="382"/>
      <c r="AF28" s="38"/>
      <c r="AG28" s="38"/>
      <c r="AH28" s="38"/>
      <c r="AI28" s="38"/>
      <c r="AJ28" s="38"/>
      <c r="AK28" s="382" t="s">
        <v>41</v>
      </c>
      <c r="AL28" s="382"/>
      <c r="AM28" s="382"/>
      <c r="AN28" s="382"/>
      <c r="AO28" s="382"/>
      <c r="AP28" s="38"/>
      <c r="AQ28" s="38"/>
      <c r="AR28" s="41"/>
      <c r="BE28" s="372"/>
    </row>
    <row r="29" spans="1:71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85">
        <v>0.21</v>
      </c>
      <c r="M29" s="384"/>
      <c r="N29" s="384"/>
      <c r="O29" s="384"/>
      <c r="P29" s="384"/>
      <c r="Q29" s="43"/>
      <c r="R29" s="43"/>
      <c r="S29" s="43"/>
      <c r="T29" s="43"/>
      <c r="U29" s="43"/>
      <c r="V29" s="43"/>
      <c r="W29" s="383">
        <f>ROUND(AZ54, 2)</f>
        <v>0</v>
      </c>
      <c r="X29" s="384"/>
      <c r="Y29" s="384"/>
      <c r="Z29" s="384"/>
      <c r="AA29" s="384"/>
      <c r="AB29" s="384"/>
      <c r="AC29" s="384"/>
      <c r="AD29" s="384"/>
      <c r="AE29" s="384"/>
      <c r="AF29" s="43"/>
      <c r="AG29" s="43"/>
      <c r="AH29" s="43"/>
      <c r="AI29" s="43"/>
      <c r="AJ29" s="43"/>
      <c r="AK29" s="383">
        <f>ROUND(AV54, 2)</f>
        <v>0</v>
      </c>
      <c r="AL29" s="384"/>
      <c r="AM29" s="384"/>
      <c r="AN29" s="384"/>
      <c r="AO29" s="384"/>
      <c r="AP29" s="43"/>
      <c r="AQ29" s="43"/>
      <c r="AR29" s="44"/>
      <c r="BE29" s="373"/>
    </row>
    <row r="30" spans="1:71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85">
        <v>0.15</v>
      </c>
      <c r="M30" s="384"/>
      <c r="N30" s="384"/>
      <c r="O30" s="384"/>
      <c r="P30" s="384"/>
      <c r="Q30" s="43"/>
      <c r="R30" s="43"/>
      <c r="S30" s="43"/>
      <c r="T30" s="43"/>
      <c r="U30" s="43"/>
      <c r="V30" s="43"/>
      <c r="W30" s="383">
        <f>ROUND(BA54, 2)</f>
        <v>0</v>
      </c>
      <c r="X30" s="384"/>
      <c r="Y30" s="384"/>
      <c r="Z30" s="384"/>
      <c r="AA30" s="384"/>
      <c r="AB30" s="384"/>
      <c r="AC30" s="384"/>
      <c r="AD30" s="384"/>
      <c r="AE30" s="384"/>
      <c r="AF30" s="43"/>
      <c r="AG30" s="43"/>
      <c r="AH30" s="43"/>
      <c r="AI30" s="43"/>
      <c r="AJ30" s="43"/>
      <c r="AK30" s="383">
        <f>ROUND(AW54, 2)</f>
        <v>0</v>
      </c>
      <c r="AL30" s="384"/>
      <c r="AM30" s="384"/>
      <c r="AN30" s="384"/>
      <c r="AO30" s="384"/>
      <c r="AP30" s="43"/>
      <c r="AQ30" s="43"/>
      <c r="AR30" s="44"/>
      <c r="BE30" s="373"/>
    </row>
    <row r="31" spans="1:71" s="3" customFormat="1" ht="14.45" hidden="1" customHeight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85">
        <v>0.21</v>
      </c>
      <c r="M31" s="384"/>
      <c r="N31" s="384"/>
      <c r="O31" s="384"/>
      <c r="P31" s="384"/>
      <c r="Q31" s="43"/>
      <c r="R31" s="43"/>
      <c r="S31" s="43"/>
      <c r="T31" s="43"/>
      <c r="U31" s="43"/>
      <c r="V31" s="43"/>
      <c r="W31" s="383">
        <f>ROUND(BB54, 2)</f>
        <v>0</v>
      </c>
      <c r="X31" s="384"/>
      <c r="Y31" s="384"/>
      <c r="Z31" s="384"/>
      <c r="AA31" s="384"/>
      <c r="AB31" s="384"/>
      <c r="AC31" s="384"/>
      <c r="AD31" s="384"/>
      <c r="AE31" s="384"/>
      <c r="AF31" s="43"/>
      <c r="AG31" s="43"/>
      <c r="AH31" s="43"/>
      <c r="AI31" s="43"/>
      <c r="AJ31" s="43"/>
      <c r="AK31" s="383">
        <v>0</v>
      </c>
      <c r="AL31" s="384"/>
      <c r="AM31" s="384"/>
      <c r="AN31" s="384"/>
      <c r="AO31" s="384"/>
      <c r="AP31" s="43"/>
      <c r="AQ31" s="43"/>
      <c r="AR31" s="44"/>
      <c r="BE31" s="373"/>
    </row>
    <row r="32" spans="1:71" s="3" customFormat="1" ht="14.45" hidden="1" customHeight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85">
        <v>0.15</v>
      </c>
      <c r="M32" s="384"/>
      <c r="N32" s="384"/>
      <c r="O32" s="384"/>
      <c r="P32" s="384"/>
      <c r="Q32" s="43"/>
      <c r="R32" s="43"/>
      <c r="S32" s="43"/>
      <c r="T32" s="43"/>
      <c r="U32" s="43"/>
      <c r="V32" s="43"/>
      <c r="W32" s="383">
        <f>ROUND(BC54, 2)</f>
        <v>0</v>
      </c>
      <c r="X32" s="384"/>
      <c r="Y32" s="384"/>
      <c r="Z32" s="384"/>
      <c r="AA32" s="384"/>
      <c r="AB32" s="384"/>
      <c r="AC32" s="384"/>
      <c r="AD32" s="384"/>
      <c r="AE32" s="384"/>
      <c r="AF32" s="43"/>
      <c r="AG32" s="43"/>
      <c r="AH32" s="43"/>
      <c r="AI32" s="43"/>
      <c r="AJ32" s="43"/>
      <c r="AK32" s="383">
        <v>0</v>
      </c>
      <c r="AL32" s="384"/>
      <c r="AM32" s="384"/>
      <c r="AN32" s="384"/>
      <c r="AO32" s="384"/>
      <c r="AP32" s="43"/>
      <c r="AQ32" s="43"/>
      <c r="AR32" s="44"/>
      <c r="BE32" s="373"/>
    </row>
    <row r="33" spans="1:57" s="3" customFormat="1" ht="14.45" hidden="1" customHeight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85">
        <v>0</v>
      </c>
      <c r="M33" s="384"/>
      <c r="N33" s="384"/>
      <c r="O33" s="384"/>
      <c r="P33" s="384"/>
      <c r="Q33" s="43"/>
      <c r="R33" s="43"/>
      <c r="S33" s="43"/>
      <c r="T33" s="43"/>
      <c r="U33" s="43"/>
      <c r="V33" s="43"/>
      <c r="W33" s="383">
        <f>ROUND(BD54, 2)</f>
        <v>0</v>
      </c>
      <c r="X33" s="384"/>
      <c r="Y33" s="384"/>
      <c r="Z33" s="384"/>
      <c r="AA33" s="384"/>
      <c r="AB33" s="384"/>
      <c r="AC33" s="384"/>
      <c r="AD33" s="384"/>
      <c r="AE33" s="384"/>
      <c r="AF33" s="43"/>
      <c r="AG33" s="43"/>
      <c r="AH33" s="43"/>
      <c r="AI33" s="43"/>
      <c r="AJ33" s="43"/>
      <c r="AK33" s="383">
        <v>0</v>
      </c>
      <c r="AL33" s="384"/>
      <c r="AM33" s="384"/>
      <c r="AN33" s="384"/>
      <c r="AO33" s="38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89" t="s">
        <v>50</v>
      </c>
      <c r="Y35" s="387"/>
      <c r="Z35" s="387"/>
      <c r="AA35" s="387"/>
      <c r="AB35" s="387"/>
      <c r="AC35" s="47"/>
      <c r="AD35" s="47"/>
      <c r="AE35" s="47"/>
      <c r="AF35" s="47"/>
      <c r="AG35" s="47"/>
      <c r="AH35" s="47"/>
      <c r="AI35" s="47"/>
      <c r="AJ35" s="47"/>
      <c r="AK35" s="386">
        <f>SUM(AK26:AK33)</f>
        <v>0</v>
      </c>
      <c r="AL35" s="387"/>
      <c r="AM35" s="387"/>
      <c r="AN35" s="387"/>
      <c r="AO35" s="38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20201127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1" t="str">
        <f>K6</f>
        <v>Rekonstrukce 2.NP a kotelny v objektu A,  Městská sportovní hala - revitalizace areálu</v>
      </c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Karlovy Vary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3" t="str">
        <f>IF(AN8= "","",AN8)</f>
        <v>27. 11. 2020</v>
      </c>
      <c r="AN47" s="353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Statutární město Karlovy Vary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4" t="str">
        <f>IF(E17="","",E17)</f>
        <v>Fiala - Jung Atelier</v>
      </c>
      <c r="AN49" s="355"/>
      <c r="AO49" s="355"/>
      <c r="AP49" s="355"/>
      <c r="AQ49" s="38"/>
      <c r="AR49" s="41"/>
      <c r="AS49" s="356" t="s">
        <v>52</v>
      </c>
      <c r="AT49" s="357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4" t="str">
        <f>IF(E20="","",E20)</f>
        <v xml:space="preserve"> </v>
      </c>
      <c r="AN50" s="355"/>
      <c r="AO50" s="355"/>
      <c r="AP50" s="355"/>
      <c r="AQ50" s="38"/>
      <c r="AR50" s="41"/>
      <c r="AS50" s="358"/>
      <c r="AT50" s="359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0"/>
      <c r="AT51" s="361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62" t="s">
        <v>53</v>
      </c>
      <c r="D52" s="363"/>
      <c r="E52" s="363"/>
      <c r="F52" s="363"/>
      <c r="G52" s="363"/>
      <c r="H52" s="68"/>
      <c r="I52" s="365" t="s">
        <v>54</v>
      </c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4" t="s">
        <v>55</v>
      </c>
      <c r="AH52" s="363"/>
      <c r="AI52" s="363"/>
      <c r="AJ52" s="363"/>
      <c r="AK52" s="363"/>
      <c r="AL52" s="363"/>
      <c r="AM52" s="363"/>
      <c r="AN52" s="365" t="s">
        <v>56</v>
      </c>
      <c r="AO52" s="363"/>
      <c r="AP52" s="363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9">
        <f>ROUND(SUM(AG55:AG63),2)</f>
        <v>0</v>
      </c>
      <c r="AH54" s="369"/>
      <c r="AI54" s="369"/>
      <c r="AJ54" s="369"/>
      <c r="AK54" s="369"/>
      <c r="AL54" s="369"/>
      <c r="AM54" s="369"/>
      <c r="AN54" s="370">
        <f t="shared" ref="AN54:AN63" si="0">SUM(AG54,AT54)</f>
        <v>0</v>
      </c>
      <c r="AO54" s="370"/>
      <c r="AP54" s="370"/>
      <c r="AQ54" s="80" t="s">
        <v>19</v>
      </c>
      <c r="AR54" s="81"/>
      <c r="AS54" s="82">
        <f>ROUND(SUM(AS55:AS63),2)</f>
        <v>0</v>
      </c>
      <c r="AT54" s="83">
        <f t="shared" ref="AT54:AT63" si="1">ROUND(SUM(AV54:AW54),2)</f>
        <v>0</v>
      </c>
      <c r="AU54" s="84">
        <f>ROUND(SUM(AU55:AU63),5)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ROUND(SUM(AZ55:AZ63),2)</f>
        <v>0</v>
      </c>
      <c r="BA54" s="83">
        <f>ROUND(SUM(BA55:BA63),2)</f>
        <v>0</v>
      </c>
      <c r="BB54" s="83">
        <f>ROUND(SUM(BB55:BB63),2)</f>
        <v>0</v>
      </c>
      <c r="BC54" s="83">
        <f>ROUND(SUM(BC55:BC63),2)</f>
        <v>0</v>
      </c>
      <c r="BD54" s="85">
        <f>ROUND(SUM(BD55:BD63),2)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66" t="s">
        <v>77</v>
      </c>
      <c r="E55" s="366"/>
      <c r="F55" s="366"/>
      <c r="G55" s="366"/>
      <c r="H55" s="366"/>
      <c r="I55" s="91"/>
      <c r="J55" s="366" t="s">
        <v>78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7">
        <f>'01 - Stavební část'!J30</f>
        <v>0</v>
      </c>
      <c r="AH55" s="368"/>
      <c r="AI55" s="368"/>
      <c r="AJ55" s="368"/>
      <c r="AK55" s="368"/>
      <c r="AL55" s="368"/>
      <c r="AM55" s="368"/>
      <c r="AN55" s="367">
        <f t="shared" si="0"/>
        <v>0</v>
      </c>
      <c r="AO55" s="368"/>
      <c r="AP55" s="368"/>
      <c r="AQ55" s="92" t="s">
        <v>79</v>
      </c>
      <c r="AR55" s="93"/>
      <c r="AS55" s="94">
        <v>0</v>
      </c>
      <c r="AT55" s="95">
        <f t="shared" si="1"/>
        <v>0</v>
      </c>
      <c r="AU55" s="96">
        <f>'01 - Stavební část'!P97</f>
        <v>0</v>
      </c>
      <c r="AV55" s="95">
        <f>'01 - Stavební část'!J33</f>
        <v>0</v>
      </c>
      <c r="AW55" s="95">
        <f>'01 - Stavební část'!J34</f>
        <v>0</v>
      </c>
      <c r="AX55" s="95">
        <f>'01 - Stavební část'!J35</f>
        <v>0</v>
      </c>
      <c r="AY55" s="95">
        <f>'01 - Stavební část'!J36</f>
        <v>0</v>
      </c>
      <c r="AZ55" s="95">
        <f>'01 - Stavební část'!F33</f>
        <v>0</v>
      </c>
      <c r="BA55" s="95">
        <f>'01 - Stavební část'!F34</f>
        <v>0</v>
      </c>
      <c r="BB55" s="95">
        <f>'01 - Stavební část'!F35</f>
        <v>0</v>
      </c>
      <c r="BC55" s="95">
        <f>'01 - Stavební část'!F36</f>
        <v>0</v>
      </c>
      <c r="BD55" s="97">
        <f>'01 - Stavební část'!F37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66" t="s">
        <v>83</v>
      </c>
      <c r="E56" s="366"/>
      <c r="F56" s="366"/>
      <c r="G56" s="366"/>
      <c r="H56" s="366"/>
      <c r="I56" s="91"/>
      <c r="J56" s="366" t="s">
        <v>84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7">
        <f>'02 - Zdravotně technické ...'!J30</f>
        <v>0</v>
      </c>
      <c r="AH56" s="368"/>
      <c r="AI56" s="368"/>
      <c r="AJ56" s="368"/>
      <c r="AK56" s="368"/>
      <c r="AL56" s="368"/>
      <c r="AM56" s="368"/>
      <c r="AN56" s="367">
        <f t="shared" si="0"/>
        <v>0</v>
      </c>
      <c r="AO56" s="368"/>
      <c r="AP56" s="368"/>
      <c r="AQ56" s="92" t="s">
        <v>79</v>
      </c>
      <c r="AR56" s="93"/>
      <c r="AS56" s="94">
        <v>0</v>
      </c>
      <c r="AT56" s="95">
        <f t="shared" si="1"/>
        <v>0</v>
      </c>
      <c r="AU56" s="96">
        <f>'02 - Zdravotně technické ...'!P91</f>
        <v>0</v>
      </c>
      <c r="AV56" s="95">
        <f>'02 - Zdravotně technické ...'!J33</f>
        <v>0</v>
      </c>
      <c r="AW56" s="95">
        <f>'02 - Zdravotně technické ...'!J34</f>
        <v>0</v>
      </c>
      <c r="AX56" s="95">
        <f>'02 - Zdravotně technické ...'!J35</f>
        <v>0</v>
      </c>
      <c r="AY56" s="95">
        <f>'02 - Zdravotně technické ...'!J36</f>
        <v>0</v>
      </c>
      <c r="AZ56" s="95">
        <f>'02 - Zdravotně technické ...'!F33</f>
        <v>0</v>
      </c>
      <c r="BA56" s="95">
        <f>'02 - Zdravotně technické ...'!F34</f>
        <v>0</v>
      </c>
      <c r="BB56" s="95">
        <f>'02 - Zdravotně technické ...'!F35</f>
        <v>0</v>
      </c>
      <c r="BC56" s="95">
        <f>'02 - Zdravotně technické ...'!F36</f>
        <v>0</v>
      </c>
      <c r="BD56" s="97">
        <f>'02 - Zdravotně technické 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16.5" customHeight="1">
      <c r="A57" s="88" t="s">
        <v>76</v>
      </c>
      <c r="B57" s="89"/>
      <c r="C57" s="90"/>
      <c r="D57" s="366" t="s">
        <v>86</v>
      </c>
      <c r="E57" s="366"/>
      <c r="F57" s="366"/>
      <c r="G57" s="366"/>
      <c r="H57" s="366"/>
      <c r="I57" s="91"/>
      <c r="J57" s="366" t="s">
        <v>87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7">
        <f>'03 - Vytápění'!J30</f>
        <v>0</v>
      </c>
      <c r="AH57" s="368"/>
      <c r="AI57" s="368"/>
      <c r="AJ57" s="368"/>
      <c r="AK57" s="368"/>
      <c r="AL57" s="368"/>
      <c r="AM57" s="368"/>
      <c r="AN57" s="367">
        <f t="shared" si="0"/>
        <v>0</v>
      </c>
      <c r="AO57" s="368"/>
      <c r="AP57" s="368"/>
      <c r="AQ57" s="92" t="s">
        <v>79</v>
      </c>
      <c r="AR57" s="93"/>
      <c r="AS57" s="94">
        <v>0</v>
      </c>
      <c r="AT57" s="95">
        <f t="shared" si="1"/>
        <v>0</v>
      </c>
      <c r="AU57" s="96">
        <f>'03 - Vytápění'!P86</f>
        <v>0</v>
      </c>
      <c r="AV57" s="95">
        <f>'03 - Vytápění'!J33</f>
        <v>0</v>
      </c>
      <c r="AW57" s="95">
        <f>'03 - Vytápění'!J34</f>
        <v>0</v>
      </c>
      <c r="AX57" s="95">
        <f>'03 - Vytápění'!J35</f>
        <v>0</v>
      </c>
      <c r="AY57" s="95">
        <f>'03 - Vytápění'!J36</f>
        <v>0</v>
      </c>
      <c r="AZ57" s="95">
        <f>'03 - Vytápění'!F33</f>
        <v>0</v>
      </c>
      <c r="BA57" s="95">
        <f>'03 - Vytápění'!F34</f>
        <v>0</v>
      </c>
      <c r="BB57" s="95">
        <f>'03 - Vytápění'!F35</f>
        <v>0</v>
      </c>
      <c r="BC57" s="95">
        <f>'03 - Vytápění'!F36</f>
        <v>0</v>
      </c>
      <c r="BD57" s="97">
        <f>'03 - Vytápění'!F37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1:91" s="7" customFormat="1" ht="16.5" customHeight="1">
      <c r="A58" s="88" t="s">
        <v>76</v>
      </c>
      <c r="B58" s="89"/>
      <c r="C58" s="90"/>
      <c r="D58" s="366" t="s">
        <v>89</v>
      </c>
      <c r="E58" s="366"/>
      <c r="F58" s="366"/>
      <c r="G58" s="366"/>
      <c r="H58" s="366"/>
      <c r="I58" s="91"/>
      <c r="J58" s="366" t="s">
        <v>90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7">
        <f>'03-1 - Měření a regulace'!J30</f>
        <v>0</v>
      </c>
      <c r="AH58" s="368"/>
      <c r="AI58" s="368"/>
      <c r="AJ58" s="368"/>
      <c r="AK58" s="368"/>
      <c r="AL58" s="368"/>
      <c r="AM58" s="368"/>
      <c r="AN58" s="367">
        <f t="shared" si="0"/>
        <v>0</v>
      </c>
      <c r="AO58" s="368"/>
      <c r="AP58" s="368"/>
      <c r="AQ58" s="92" t="s">
        <v>79</v>
      </c>
      <c r="AR58" s="93"/>
      <c r="AS58" s="94">
        <v>0</v>
      </c>
      <c r="AT58" s="95">
        <f t="shared" si="1"/>
        <v>0</v>
      </c>
      <c r="AU58" s="96">
        <f>'03-1 - Měření a regulace'!P84</f>
        <v>0</v>
      </c>
      <c r="AV58" s="95">
        <f>'03-1 - Měření a regulace'!J33</f>
        <v>0</v>
      </c>
      <c r="AW58" s="95">
        <f>'03-1 - Měření a regulace'!J34</f>
        <v>0</v>
      </c>
      <c r="AX58" s="95">
        <f>'03-1 - Měření a regulace'!J35</f>
        <v>0</v>
      </c>
      <c r="AY58" s="95">
        <f>'03-1 - Měření a regulace'!J36</f>
        <v>0</v>
      </c>
      <c r="AZ58" s="95">
        <f>'03-1 - Měření a regulace'!F33</f>
        <v>0</v>
      </c>
      <c r="BA58" s="95">
        <f>'03-1 - Měření a regulace'!F34</f>
        <v>0</v>
      </c>
      <c r="BB58" s="95">
        <f>'03-1 - Měření a regulace'!F35</f>
        <v>0</v>
      </c>
      <c r="BC58" s="95">
        <f>'03-1 - Měření a regulace'!F36</f>
        <v>0</v>
      </c>
      <c r="BD58" s="97">
        <f>'03-1 - Měření a regulace'!F37</f>
        <v>0</v>
      </c>
      <c r="BT58" s="98" t="s">
        <v>80</v>
      </c>
      <c r="BV58" s="98" t="s">
        <v>74</v>
      </c>
      <c r="BW58" s="98" t="s">
        <v>91</v>
      </c>
      <c r="BX58" s="98" t="s">
        <v>5</v>
      </c>
      <c r="CL58" s="98" t="s">
        <v>19</v>
      </c>
      <c r="CM58" s="98" t="s">
        <v>82</v>
      </c>
    </row>
    <row r="59" spans="1:91" s="7" customFormat="1" ht="16.5" customHeight="1">
      <c r="A59" s="88" t="s">
        <v>76</v>
      </c>
      <c r="B59" s="89"/>
      <c r="C59" s="90"/>
      <c r="D59" s="366" t="s">
        <v>92</v>
      </c>
      <c r="E59" s="366"/>
      <c r="F59" s="366"/>
      <c r="G59" s="366"/>
      <c r="H59" s="366"/>
      <c r="I59" s="91"/>
      <c r="J59" s="366" t="s">
        <v>93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7">
        <f>'03-2 - Plynovod'!J30</f>
        <v>0</v>
      </c>
      <c r="AH59" s="368"/>
      <c r="AI59" s="368"/>
      <c r="AJ59" s="368"/>
      <c r="AK59" s="368"/>
      <c r="AL59" s="368"/>
      <c r="AM59" s="368"/>
      <c r="AN59" s="367">
        <f t="shared" si="0"/>
        <v>0</v>
      </c>
      <c r="AO59" s="368"/>
      <c r="AP59" s="368"/>
      <c r="AQ59" s="92" t="s">
        <v>79</v>
      </c>
      <c r="AR59" s="93"/>
      <c r="AS59" s="94">
        <v>0</v>
      </c>
      <c r="AT59" s="95">
        <f t="shared" si="1"/>
        <v>0</v>
      </c>
      <c r="AU59" s="96">
        <f>'03-2 - Plynovod'!P85</f>
        <v>0</v>
      </c>
      <c r="AV59" s="95">
        <f>'03-2 - Plynovod'!J33</f>
        <v>0</v>
      </c>
      <c r="AW59" s="95">
        <f>'03-2 - Plynovod'!J34</f>
        <v>0</v>
      </c>
      <c r="AX59" s="95">
        <f>'03-2 - Plynovod'!J35</f>
        <v>0</v>
      </c>
      <c r="AY59" s="95">
        <f>'03-2 - Plynovod'!J36</f>
        <v>0</v>
      </c>
      <c r="AZ59" s="95">
        <f>'03-2 - Plynovod'!F33</f>
        <v>0</v>
      </c>
      <c r="BA59" s="95">
        <f>'03-2 - Plynovod'!F34</f>
        <v>0</v>
      </c>
      <c r="BB59" s="95">
        <f>'03-2 - Plynovod'!F35</f>
        <v>0</v>
      </c>
      <c r="BC59" s="95">
        <f>'03-2 - Plynovod'!F36</f>
        <v>0</v>
      </c>
      <c r="BD59" s="97">
        <f>'03-2 - Plynovod'!F37</f>
        <v>0</v>
      </c>
      <c r="BT59" s="98" t="s">
        <v>80</v>
      </c>
      <c r="BV59" s="98" t="s">
        <v>74</v>
      </c>
      <c r="BW59" s="98" t="s">
        <v>94</v>
      </c>
      <c r="BX59" s="98" t="s">
        <v>5</v>
      </c>
      <c r="CL59" s="98" t="s">
        <v>19</v>
      </c>
      <c r="CM59" s="98" t="s">
        <v>82</v>
      </c>
    </row>
    <row r="60" spans="1:91" s="7" customFormat="1" ht="16.5" customHeight="1">
      <c r="A60" s="88" t="s">
        <v>76</v>
      </c>
      <c r="B60" s="89"/>
      <c r="C60" s="90"/>
      <c r="D60" s="366" t="s">
        <v>95</v>
      </c>
      <c r="E60" s="366"/>
      <c r="F60" s="366"/>
      <c r="G60" s="366"/>
      <c r="H60" s="366"/>
      <c r="I60" s="91"/>
      <c r="J60" s="366" t="s">
        <v>96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7">
        <f>'04 - Vzduchotechnika'!J30</f>
        <v>0</v>
      </c>
      <c r="AH60" s="368"/>
      <c r="AI60" s="368"/>
      <c r="AJ60" s="368"/>
      <c r="AK60" s="368"/>
      <c r="AL60" s="368"/>
      <c r="AM60" s="368"/>
      <c r="AN60" s="367">
        <f t="shared" si="0"/>
        <v>0</v>
      </c>
      <c r="AO60" s="368"/>
      <c r="AP60" s="368"/>
      <c r="AQ60" s="92" t="s">
        <v>79</v>
      </c>
      <c r="AR60" s="93"/>
      <c r="AS60" s="94">
        <v>0</v>
      </c>
      <c r="AT60" s="95">
        <f t="shared" si="1"/>
        <v>0</v>
      </c>
      <c r="AU60" s="96">
        <f>'04 - Vzduchotechnika'!P81</f>
        <v>0</v>
      </c>
      <c r="AV60" s="95">
        <f>'04 - Vzduchotechnika'!J33</f>
        <v>0</v>
      </c>
      <c r="AW60" s="95">
        <f>'04 - Vzduchotechnika'!J34</f>
        <v>0</v>
      </c>
      <c r="AX60" s="95">
        <f>'04 - Vzduchotechnika'!J35</f>
        <v>0</v>
      </c>
      <c r="AY60" s="95">
        <f>'04 - Vzduchotechnika'!J36</f>
        <v>0</v>
      </c>
      <c r="AZ60" s="95">
        <f>'04 - Vzduchotechnika'!F33</f>
        <v>0</v>
      </c>
      <c r="BA60" s="95">
        <f>'04 - Vzduchotechnika'!F34</f>
        <v>0</v>
      </c>
      <c r="BB60" s="95">
        <f>'04 - Vzduchotechnika'!F35</f>
        <v>0</v>
      </c>
      <c r="BC60" s="95">
        <f>'04 - Vzduchotechnika'!F36</f>
        <v>0</v>
      </c>
      <c r="BD60" s="97">
        <f>'04 - Vzduchotechnika'!F37</f>
        <v>0</v>
      </c>
      <c r="BT60" s="98" t="s">
        <v>80</v>
      </c>
      <c r="BV60" s="98" t="s">
        <v>74</v>
      </c>
      <c r="BW60" s="98" t="s">
        <v>97</v>
      </c>
      <c r="BX60" s="98" t="s">
        <v>5</v>
      </c>
      <c r="CL60" s="98" t="s">
        <v>19</v>
      </c>
      <c r="CM60" s="98" t="s">
        <v>82</v>
      </c>
    </row>
    <row r="61" spans="1:91" s="7" customFormat="1" ht="16.5" customHeight="1">
      <c r="A61" s="88" t="s">
        <v>76</v>
      </c>
      <c r="B61" s="89"/>
      <c r="C61" s="90"/>
      <c r="D61" s="366" t="s">
        <v>98</v>
      </c>
      <c r="E61" s="366"/>
      <c r="F61" s="366"/>
      <c r="G61" s="366"/>
      <c r="H61" s="366"/>
      <c r="I61" s="91"/>
      <c r="J61" s="366" t="s">
        <v>99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7">
        <f>'05 - Silnoproudé elektroi...'!J30</f>
        <v>0</v>
      </c>
      <c r="AH61" s="368"/>
      <c r="AI61" s="368"/>
      <c r="AJ61" s="368"/>
      <c r="AK61" s="368"/>
      <c r="AL61" s="368"/>
      <c r="AM61" s="368"/>
      <c r="AN61" s="367">
        <f t="shared" si="0"/>
        <v>0</v>
      </c>
      <c r="AO61" s="368"/>
      <c r="AP61" s="368"/>
      <c r="AQ61" s="92" t="s">
        <v>79</v>
      </c>
      <c r="AR61" s="93"/>
      <c r="AS61" s="94">
        <v>0</v>
      </c>
      <c r="AT61" s="95">
        <f t="shared" si="1"/>
        <v>0</v>
      </c>
      <c r="AU61" s="96">
        <f>'05 - Silnoproudé elektroi...'!P95</f>
        <v>0</v>
      </c>
      <c r="AV61" s="95">
        <f>'05 - Silnoproudé elektroi...'!J33</f>
        <v>0</v>
      </c>
      <c r="AW61" s="95">
        <f>'05 - Silnoproudé elektroi...'!J34</f>
        <v>0</v>
      </c>
      <c r="AX61" s="95">
        <f>'05 - Silnoproudé elektroi...'!J35</f>
        <v>0</v>
      </c>
      <c r="AY61" s="95">
        <f>'05 - Silnoproudé elektroi...'!J36</f>
        <v>0</v>
      </c>
      <c r="AZ61" s="95">
        <f>'05 - Silnoproudé elektroi...'!F33</f>
        <v>0</v>
      </c>
      <c r="BA61" s="95">
        <f>'05 - Silnoproudé elektroi...'!F34</f>
        <v>0</v>
      </c>
      <c r="BB61" s="95">
        <f>'05 - Silnoproudé elektroi...'!F35</f>
        <v>0</v>
      </c>
      <c r="BC61" s="95">
        <f>'05 - Silnoproudé elektroi...'!F36</f>
        <v>0</v>
      </c>
      <c r="BD61" s="97">
        <f>'05 - Silnoproudé elektroi...'!F37</f>
        <v>0</v>
      </c>
      <c r="BT61" s="98" t="s">
        <v>80</v>
      </c>
      <c r="BV61" s="98" t="s">
        <v>74</v>
      </c>
      <c r="BW61" s="98" t="s">
        <v>100</v>
      </c>
      <c r="BX61" s="98" t="s">
        <v>5</v>
      </c>
      <c r="CL61" s="98" t="s">
        <v>19</v>
      </c>
      <c r="CM61" s="98" t="s">
        <v>82</v>
      </c>
    </row>
    <row r="62" spans="1:91" s="7" customFormat="1" ht="16.5" customHeight="1">
      <c r="A62" s="88" t="s">
        <v>76</v>
      </c>
      <c r="B62" s="89"/>
      <c r="C62" s="90"/>
      <c r="D62" s="366" t="s">
        <v>101</v>
      </c>
      <c r="E62" s="366"/>
      <c r="F62" s="366"/>
      <c r="G62" s="366"/>
      <c r="H62" s="366"/>
      <c r="I62" s="91"/>
      <c r="J62" s="366" t="s">
        <v>102</v>
      </c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7">
        <f>'06 - Slaboproudé elektroi...'!J30</f>
        <v>0</v>
      </c>
      <c r="AH62" s="368"/>
      <c r="AI62" s="368"/>
      <c r="AJ62" s="368"/>
      <c r="AK62" s="368"/>
      <c r="AL62" s="368"/>
      <c r="AM62" s="368"/>
      <c r="AN62" s="367">
        <f t="shared" si="0"/>
        <v>0</v>
      </c>
      <c r="AO62" s="368"/>
      <c r="AP62" s="368"/>
      <c r="AQ62" s="92" t="s">
        <v>79</v>
      </c>
      <c r="AR62" s="93"/>
      <c r="AS62" s="94">
        <v>0</v>
      </c>
      <c r="AT62" s="95">
        <f t="shared" si="1"/>
        <v>0</v>
      </c>
      <c r="AU62" s="96">
        <f>'06 - Slaboproudé elektroi...'!P87</f>
        <v>0</v>
      </c>
      <c r="AV62" s="95">
        <f>'06 - Slaboproudé elektroi...'!J33</f>
        <v>0</v>
      </c>
      <c r="AW62" s="95">
        <f>'06 - Slaboproudé elektroi...'!J34</f>
        <v>0</v>
      </c>
      <c r="AX62" s="95">
        <f>'06 - Slaboproudé elektroi...'!J35</f>
        <v>0</v>
      </c>
      <c r="AY62" s="95">
        <f>'06 - Slaboproudé elektroi...'!J36</f>
        <v>0</v>
      </c>
      <c r="AZ62" s="95">
        <f>'06 - Slaboproudé elektroi...'!F33</f>
        <v>0</v>
      </c>
      <c r="BA62" s="95">
        <f>'06 - Slaboproudé elektroi...'!F34</f>
        <v>0</v>
      </c>
      <c r="BB62" s="95">
        <f>'06 - Slaboproudé elektroi...'!F35</f>
        <v>0</v>
      </c>
      <c r="BC62" s="95">
        <f>'06 - Slaboproudé elektroi...'!F36</f>
        <v>0</v>
      </c>
      <c r="BD62" s="97">
        <f>'06 - Slaboproudé elektroi...'!F37</f>
        <v>0</v>
      </c>
      <c r="BT62" s="98" t="s">
        <v>80</v>
      </c>
      <c r="BV62" s="98" t="s">
        <v>74</v>
      </c>
      <c r="BW62" s="98" t="s">
        <v>103</v>
      </c>
      <c r="BX62" s="98" t="s">
        <v>5</v>
      </c>
      <c r="CL62" s="98" t="s">
        <v>19</v>
      </c>
      <c r="CM62" s="98" t="s">
        <v>82</v>
      </c>
    </row>
    <row r="63" spans="1:91" s="7" customFormat="1" ht="16.5" customHeight="1">
      <c r="A63" s="88" t="s">
        <v>76</v>
      </c>
      <c r="B63" s="89"/>
      <c r="C63" s="90"/>
      <c r="D63" s="366" t="s">
        <v>104</v>
      </c>
      <c r="E63" s="366"/>
      <c r="F63" s="366"/>
      <c r="G63" s="366"/>
      <c r="H63" s="366"/>
      <c r="I63" s="91"/>
      <c r="J63" s="366" t="s">
        <v>105</v>
      </c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7">
        <f>'07 - Vedlejší a ostatní n...'!J30</f>
        <v>0</v>
      </c>
      <c r="AH63" s="368"/>
      <c r="AI63" s="368"/>
      <c r="AJ63" s="368"/>
      <c r="AK63" s="368"/>
      <c r="AL63" s="368"/>
      <c r="AM63" s="368"/>
      <c r="AN63" s="367">
        <f t="shared" si="0"/>
        <v>0</v>
      </c>
      <c r="AO63" s="368"/>
      <c r="AP63" s="368"/>
      <c r="AQ63" s="92" t="s">
        <v>79</v>
      </c>
      <c r="AR63" s="93"/>
      <c r="AS63" s="99">
        <v>0</v>
      </c>
      <c r="AT63" s="100">
        <f t="shared" si="1"/>
        <v>0</v>
      </c>
      <c r="AU63" s="101">
        <f>'07 - Vedlejší a ostatní n...'!P84</f>
        <v>0</v>
      </c>
      <c r="AV63" s="100">
        <f>'07 - Vedlejší a ostatní n...'!J33</f>
        <v>0</v>
      </c>
      <c r="AW63" s="100">
        <f>'07 - Vedlejší a ostatní n...'!J34</f>
        <v>0</v>
      </c>
      <c r="AX63" s="100">
        <f>'07 - Vedlejší a ostatní n...'!J35</f>
        <v>0</v>
      </c>
      <c r="AY63" s="100">
        <f>'07 - Vedlejší a ostatní n...'!J36</f>
        <v>0</v>
      </c>
      <c r="AZ63" s="100">
        <f>'07 - Vedlejší a ostatní n...'!F33</f>
        <v>0</v>
      </c>
      <c r="BA63" s="100">
        <f>'07 - Vedlejší a ostatní n...'!F34</f>
        <v>0</v>
      </c>
      <c r="BB63" s="100">
        <f>'07 - Vedlejší a ostatní n...'!F35</f>
        <v>0</v>
      </c>
      <c r="BC63" s="100">
        <f>'07 - Vedlejší a ostatní n...'!F36</f>
        <v>0</v>
      </c>
      <c r="BD63" s="102">
        <f>'07 - Vedlejší a ostatní n...'!F37</f>
        <v>0</v>
      </c>
      <c r="BT63" s="98" t="s">
        <v>80</v>
      </c>
      <c r="BV63" s="98" t="s">
        <v>74</v>
      </c>
      <c r="BW63" s="98" t="s">
        <v>106</v>
      </c>
      <c r="BX63" s="98" t="s">
        <v>5</v>
      </c>
      <c r="CL63" s="98" t="s">
        <v>19</v>
      </c>
      <c r="CM63" s="98" t="s">
        <v>82</v>
      </c>
    </row>
    <row r="64" spans="1:91" s="2" customFormat="1" ht="30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41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</sheetData>
  <sheetProtection algorithmName="SHA-512" hashValue="7znBFEEkuwYPlZFxFnujvbVmWmYDTZnpPFafxhKfiDfdTWp62gWTQ4109Me3IuhwPF5EPArs596DKyTUtoXcjg==" saltValue="PYC1gJ1coI1/CNEBk8eArdMhQH8hirusY09nlaxcoL+PRWiXqJeOtRWnDopfbxxgdipC1d5+SNAY/dFVS9vicA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1 - Stavební část'!C2" display="/"/>
    <hyperlink ref="A56" location="'02 - Zdravotně technické ...'!C2" display="/"/>
    <hyperlink ref="A57" location="'03 - Vytápění'!C2" display="/"/>
    <hyperlink ref="A58" location="'03-1 - Měření a regulace'!C2" display="/"/>
    <hyperlink ref="A59" location="'03-2 - Plynovod'!C2" display="/"/>
    <hyperlink ref="A60" location="'04 - Vzduchotechnika'!C2" display="/"/>
    <hyperlink ref="A61" location="'05 - Silnoproudé elektroi...'!C2" display="/"/>
    <hyperlink ref="A62" location="'06 - Slaboproudé elektroi...'!C2" display="/"/>
    <hyperlink ref="A63" location="'07 - Vedlejší a ostatní n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106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2499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ROUND(J84,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ROUND((SUM(BE84:BE97)),  2)</f>
        <v>0</v>
      </c>
      <c r="G33" s="36"/>
      <c r="H33" s="36"/>
      <c r="I33" s="127">
        <v>0.21</v>
      </c>
      <c r="J33" s="126">
        <f>ROUND(((SUM(BE84:BE97))*I33),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ROUND((SUM(BF84:BF97)),  2)</f>
        <v>0</v>
      </c>
      <c r="G34" s="36"/>
      <c r="H34" s="36"/>
      <c r="I34" s="127">
        <v>0.15</v>
      </c>
      <c r="J34" s="126">
        <f>ROUND(((SUM(BF84:BF97))*I34),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ROUND((SUM(BG84:BG97)),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ROUND((SUM(BH84:BH97)),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ROUND((SUM(BI84:BI97)),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07 - Vedlejší a ostatní náklady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1588</v>
      </c>
      <c r="E60" s="150"/>
      <c r="F60" s="150"/>
      <c r="G60" s="150"/>
      <c r="H60" s="150"/>
      <c r="I60" s="151"/>
      <c r="J60" s="152">
        <f>J85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1884</v>
      </c>
      <c r="E61" s="157"/>
      <c r="F61" s="157"/>
      <c r="G61" s="157"/>
      <c r="H61" s="157"/>
      <c r="I61" s="158"/>
      <c r="J61" s="159">
        <f>J86</f>
        <v>0</v>
      </c>
      <c r="K61" s="155"/>
      <c r="L61" s="160"/>
    </row>
    <row r="62" spans="1:47" s="10" customFormat="1" ht="19.899999999999999" customHeight="1">
      <c r="B62" s="154"/>
      <c r="C62" s="155"/>
      <c r="D62" s="156" t="s">
        <v>1885</v>
      </c>
      <c r="E62" s="157"/>
      <c r="F62" s="157"/>
      <c r="G62" s="157"/>
      <c r="H62" s="157"/>
      <c r="I62" s="158"/>
      <c r="J62" s="159">
        <f>J89</f>
        <v>0</v>
      </c>
      <c r="K62" s="155"/>
      <c r="L62" s="160"/>
    </row>
    <row r="63" spans="1:47" s="10" customFormat="1" ht="19.899999999999999" customHeight="1">
      <c r="B63" s="154"/>
      <c r="C63" s="155"/>
      <c r="D63" s="156" t="s">
        <v>1886</v>
      </c>
      <c r="E63" s="157"/>
      <c r="F63" s="157"/>
      <c r="G63" s="157"/>
      <c r="H63" s="157"/>
      <c r="I63" s="158"/>
      <c r="J63" s="159">
        <f>J92</f>
        <v>0</v>
      </c>
      <c r="K63" s="155"/>
      <c r="L63" s="160"/>
    </row>
    <row r="64" spans="1:47" s="10" customFormat="1" ht="19.899999999999999" customHeight="1">
      <c r="B64" s="154"/>
      <c r="C64" s="155"/>
      <c r="D64" s="156" t="s">
        <v>1888</v>
      </c>
      <c r="E64" s="157"/>
      <c r="F64" s="157"/>
      <c r="G64" s="157"/>
      <c r="H64" s="157"/>
      <c r="I64" s="158"/>
      <c r="J64" s="159">
        <f>J96</f>
        <v>0</v>
      </c>
      <c r="K64" s="155"/>
      <c r="L64" s="160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0"/>
      <c r="J65" s="38"/>
      <c r="K65" s="38"/>
      <c r="L65" s="11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138"/>
      <c r="J66" s="50"/>
      <c r="K66" s="50"/>
      <c r="L66" s="111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141"/>
      <c r="J70" s="52"/>
      <c r="K70" s="52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132</v>
      </c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8" t="str">
        <f>E7</f>
        <v>Rekonstrukce 2.NP a kotelny v objektu A,  Městská sportovní hala - revitalizace areálu</v>
      </c>
      <c r="F74" s="399"/>
      <c r="G74" s="399"/>
      <c r="H74" s="399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108</v>
      </c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1" t="str">
        <f>E9</f>
        <v>07 - Vedlejší a ostatní náklady</v>
      </c>
      <c r="F76" s="400"/>
      <c r="G76" s="400"/>
      <c r="H76" s="400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113" t="s">
        <v>23</v>
      </c>
      <c r="J78" s="61" t="str">
        <f>IF(J12="","",J12)</f>
        <v>27. 11. 2020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25</v>
      </c>
      <c r="D80" s="38"/>
      <c r="E80" s="38"/>
      <c r="F80" s="29" t="str">
        <f>E15</f>
        <v>Statutární město Karlovy Vary</v>
      </c>
      <c r="G80" s="38"/>
      <c r="H80" s="38"/>
      <c r="I80" s="113" t="s">
        <v>31</v>
      </c>
      <c r="J80" s="34" t="str">
        <f>E21</f>
        <v>Fiala - Jung Atelier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113" t="s">
        <v>34</v>
      </c>
      <c r="J81" s="34" t="str">
        <f>E24</f>
        <v xml:space="preserve"> 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61"/>
      <c r="B83" s="162"/>
      <c r="C83" s="163" t="s">
        <v>133</v>
      </c>
      <c r="D83" s="164" t="s">
        <v>57</v>
      </c>
      <c r="E83" s="164" t="s">
        <v>53</v>
      </c>
      <c r="F83" s="164" t="s">
        <v>54</v>
      </c>
      <c r="G83" s="164" t="s">
        <v>134</v>
      </c>
      <c r="H83" s="164" t="s">
        <v>135</v>
      </c>
      <c r="I83" s="165" t="s">
        <v>136</v>
      </c>
      <c r="J83" s="166" t="s">
        <v>112</v>
      </c>
      <c r="K83" s="167" t="s">
        <v>137</v>
      </c>
      <c r="L83" s="168"/>
      <c r="M83" s="70" t="s">
        <v>19</v>
      </c>
      <c r="N83" s="71" t="s">
        <v>42</v>
      </c>
      <c r="O83" s="71" t="s">
        <v>138</v>
      </c>
      <c r="P83" s="71" t="s">
        <v>139</v>
      </c>
      <c r="Q83" s="71" t="s">
        <v>140</v>
      </c>
      <c r="R83" s="71" t="s">
        <v>141</v>
      </c>
      <c r="S83" s="71" t="s">
        <v>142</v>
      </c>
      <c r="T83" s="72" t="s">
        <v>143</v>
      </c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</row>
    <row r="84" spans="1:65" s="2" customFormat="1" ht="22.9" customHeight="1">
      <c r="A84" s="36"/>
      <c r="B84" s="37"/>
      <c r="C84" s="77" t="s">
        <v>144</v>
      </c>
      <c r="D84" s="38"/>
      <c r="E84" s="38"/>
      <c r="F84" s="38"/>
      <c r="G84" s="38"/>
      <c r="H84" s="38"/>
      <c r="I84" s="110"/>
      <c r="J84" s="169">
        <f>BK84</f>
        <v>0</v>
      </c>
      <c r="K84" s="38"/>
      <c r="L84" s="41"/>
      <c r="M84" s="73"/>
      <c r="N84" s="170"/>
      <c r="O84" s="74"/>
      <c r="P84" s="171">
        <f>P85</f>
        <v>0</v>
      </c>
      <c r="Q84" s="74"/>
      <c r="R84" s="171">
        <f>R85</f>
        <v>0</v>
      </c>
      <c r="S84" s="74"/>
      <c r="T84" s="172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71</v>
      </c>
      <c r="AU84" s="19" t="s">
        <v>113</v>
      </c>
      <c r="BK84" s="173">
        <f>BK85</f>
        <v>0</v>
      </c>
    </row>
    <row r="85" spans="1:65" s="12" customFormat="1" ht="25.9" customHeight="1">
      <c r="B85" s="174"/>
      <c r="C85" s="175"/>
      <c r="D85" s="176" t="s">
        <v>71</v>
      </c>
      <c r="E85" s="177" t="s">
        <v>1762</v>
      </c>
      <c r="F85" s="177" t="s">
        <v>1763</v>
      </c>
      <c r="G85" s="175"/>
      <c r="H85" s="175"/>
      <c r="I85" s="178"/>
      <c r="J85" s="179">
        <f>BK85</f>
        <v>0</v>
      </c>
      <c r="K85" s="175"/>
      <c r="L85" s="180"/>
      <c r="M85" s="181"/>
      <c r="N85" s="182"/>
      <c r="O85" s="182"/>
      <c r="P85" s="183">
        <f>P86+P89+P92+P96</f>
        <v>0</v>
      </c>
      <c r="Q85" s="182"/>
      <c r="R85" s="183">
        <f>R86+R89+R92+R96</f>
        <v>0</v>
      </c>
      <c r="S85" s="182"/>
      <c r="T85" s="184">
        <f>T86+T89+T92+T96</f>
        <v>0</v>
      </c>
      <c r="AR85" s="185" t="s">
        <v>179</v>
      </c>
      <c r="AT85" s="186" t="s">
        <v>71</v>
      </c>
      <c r="AU85" s="186" t="s">
        <v>72</v>
      </c>
      <c r="AY85" s="185" t="s">
        <v>147</v>
      </c>
      <c r="BK85" s="187">
        <f>BK86+BK89+BK92+BK96</f>
        <v>0</v>
      </c>
    </row>
    <row r="86" spans="1:65" s="12" customFormat="1" ht="22.9" customHeight="1">
      <c r="B86" s="174"/>
      <c r="C86" s="175"/>
      <c r="D86" s="176" t="s">
        <v>71</v>
      </c>
      <c r="E86" s="188" t="s">
        <v>2265</v>
      </c>
      <c r="F86" s="188" t="s">
        <v>2266</v>
      </c>
      <c r="G86" s="175"/>
      <c r="H86" s="175"/>
      <c r="I86" s="178"/>
      <c r="J86" s="189">
        <f>BK86</f>
        <v>0</v>
      </c>
      <c r="K86" s="175"/>
      <c r="L86" s="180"/>
      <c r="M86" s="181"/>
      <c r="N86" s="182"/>
      <c r="O86" s="182"/>
      <c r="P86" s="183">
        <f>SUM(P87:P88)</f>
        <v>0</v>
      </c>
      <c r="Q86" s="182"/>
      <c r="R86" s="183">
        <f>SUM(R87:R88)</f>
        <v>0</v>
      </c>
      <c r="S86" s="182"/>
      <c r="T86" s="184">
        <f>SUM(T87:T88)</f>
        <v>0</v>
      </c>
      <c r="AR86" s="185" t="s">
        <v>179</v>
      </c>
      <c r="AT86" s="186" t="s">
        <v>71</v>
      </c>
      <c r="AU86" s="186" t="s">
        <v>80</v>
      </c>
      <c r="AY86" s="185" t="s">
        <v>147</v>
      </c>
      <c r="BK86" s="187">
        <f>SUM(BK87:BK88)</f>
        <v>0</v>
      </c>
    </row>
    <row r="87" spans="1:65" s="2" customFormat="1" ht="16.5" customHeight="1">
      <c r="A87" s="36"/>
      <c r="B87" s="37"/>
      <c r="C87" s="190" t="s">
        <v>80</v>
      </c>
      <c r="D87" s="190" t="s">
        <v>150</v>
      </c>
      <c r="E87" s="191" t="s">
        <v>2500</v>
      </c>
      <c r="F87" s="192" t="s">
        <v>2501</v>
      </c>
      <c r="G87" s="193" t="s">
        <v>1766</v>
      </c>
      <c r="H87" s="194">
        <v>1</v>
      </c>
      <c r="I87" s="195"/>
      <c r="J87" s="196">
        <f>ROUND(I87*H87,2)</f>
        <v>0</v>
      </c>
      <c r="K87" s="197"/>
      <c r="L87" s="41"/>
      <c r="M87" s="198" t="s">
        <v>19</v>
      </c>
      <c r="N87" s="199" t="s">
        <v>43</v>
      </c>
      <c r="O87" s="6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154</v>
      </c>
      <c r="AT87" s="202" t="s">
        <v>150</v>
      </c>
      <c r="AU87" s="202" t="s">
        <v>82</v>
      </c>
      <c r="AY87" s="19" t="s">
        <v>147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9" t="s">
        <v>80</v>
      </c>
      <c r="BK87" s="203">
        <f>ROUND(I87*H87,2)</f>
        <v>0</v>
      </c>
      <c r="BL87" s="19" t="s">
        <v>154</v>
      </c>
      <c r="BM87" s="202" t="s">
        <v>82</v>
      </c>
    </row>
    <row r="88" spans="1:65" s="2" customFormat="1" ht="16.5" customHeight="1">
      <c r="A88" s="36"/>
      <c r="B88" s="37"/>
      <c r="C88" s="190" t="s">
        <v>82</v>
      </c>
      <c r="D88" s="190" t="s">
        <v>150</v>
      </c>
      <c r="E88" s="191" t="s">
        <v>2268</v>
      </c>
      <c r="F88" s="192" t="s">
        <v>2269</v>
      </c>
      <c r="G88" s="193" t="s">
        <v>1766</v>
      </c>
      <c r="H88" s="194">
        <v>1</v>
      </c>
      <c r="I88" s="195"/>
      <c r="J88" s="196">
        <f>ROUND(I88*H88,2)</f>
        <v>0</v>
      </c>
      <c r="K88" s="197"/>
      <c r="L88" s="41"/>
      <c r="M88" s="198" t="s">
        <v>19</v>
      </c>
      <c r="N88" s="199" t="s">
        <v>43</v>
      </c>
      <c r="O88" s="6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154</v>
      </c>
      <c r="AT88" s="202" t="s">
        <v>150</v>
      </c>
      <c r="AU88" s="202" t="s">
        <v>82</v>
      </c>
      <c r="AY88" s="19" t="s">
        <v>147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9" t="s">
        <v>80</v>
      </c>
      <c r="BK88" s="203">
        <f>ROUND(I88*H88,2)</f>
        <v>0</v>
      </c>
      <c r="BL88" s="19" t="s">
        <v>154</v>
      </c>
      <c r="BM88" s="202" t="s">
        <v>154</v>
      </c>
    </row>
    <row r="89" spans="1:65" s="12" customFormat="1" ht="22.9" customHeight="1">
      <c r="B89" s="174"/>
      <c r="C89" s="175"/>
      <c r="D89" s="176" t="s">
        <v>71</v>
      </c>
      <c r="E89" s="188" t="s">
        <v>2271</v>
      </c>
      <c r="F89" s="188" t="s">
        <v>2272</v>
      </c>
      <c r="G89" s="175"/>
      <c r="H89" s="175"/>
      <c r="I89" s="178"/>
      <c r="J89" s="189">
        <f>BK89</f>
        <v>0</v>
      </c>
      <c r="K89" s="175"/>
      <c r="L89" s="180"/>
      <c r="M89" s="181"/>
      <c r="N89" s="182"/>
      <c r="O89" s="182"/>
      <c r="P89" s="183">
        <f>SUM(P90:P91)</f>
        <v>0</v>
      </c>
      <c r="Q89" s="182"/>
      <c r="R89" s="183">
        <f>SUM(R90:R91)</f>
        <v>0</v>
      </c>
      <c r="S89" s="182"/>
      <c r="T89" s="184">
        <f>SUM(T90:T91)</f>
        <v>0</v>
      </c>
      <c r="AR89" s="185" t="s">
        <v>179</v>
      </c>
      <c r="AT89" s="186" t="s">
        <v>71</v>
      </c>
      <c r="AU89" s="186" t="s">
        <v>80</v>
      </c>
      <c r="AY89" s="185" t="s">
        <v>147</v>
      </c>
      <c r="BK89" s="187">
        <f>SUM(BK90:BK91)</f>
        <v>0</v>
      </c>
    </row>
    <row r="90" spans="1:65" s="2" customFormat="1" ht="16.5" customHeight="1">
      <c r="A90" s="36"/>
      <c r="B90" s="37"/>
      <c r="C90" s="190" t="s">
        <v>148</v>
      </c>
      <c r="D90" s="190" t="s">
        <v>150</v>
      </c>
      <c r="E90" s="191" t="s">
        <v>2273</v>
      </c>
      <c r="F90" s="192" t="s">
        <v>2272</v>
      </c>
      <c r="G90" s="193" t="s">
        <v>1766</v>
      </c>
      <c r="H90" s="194">
        <v>1</v>
      </c>
      <c r="I90" s="195"/>
      <c r="J90" s="196">
        <f>ROUND(I90*H90,2)</f>
        <v>0</v>
      </c>
      <c r="K90" s="197"/>
      <c r="L90" s="41"/>
      <c r="M90" s="198" t="s">
        <v>19</v>
      </c>
      <c r="N90" s="199" t="s">
        <v>43</v>
      </c>
      <c r="O90" s="6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2" t="s">
        <v>154</v>
      </c>
      <c r="AT90" s="202" t="s">
        <v>150</v>
      </c>
      <c r="AU90" s="202" t="s">
        <v>82</v>
      </c>
      <c r="AY90" s="19" t="s">
        <v>147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9" t="s">
        <v>80</v>
      </c>
      <c r="BK90" s="203">
        <f>ROUND(I90*H90,2)</f>
        <v>0</v>
      </c>
      <c r="BL90" s="19" t="s">
        <v>154</v>
      </c>
      <c r="BM90" s="202" t="s">
        <v>177</v>
      </c>
    </row>
    <row r="91" spans="1:65" s="2" customFormat="1" ht="16.5" customHeight="1">
      <c r="A91" s="36"/>
      <c r="B91" s="37"/>
      <c r="C91" s="190" t="s">
        <v>154</v>
      </c>
      <c r="D91" s="190" t="s">
        <v>150</v>
      </c>
      <c r="E91" s="191" t="s">
        <v>2502</v>
      </c>
      <c r="F91" s="192" t="s">
        <v>2503</v>
      </c>
      <c r="G91" s="193" t="s">
        <v>174</v>
      </c>
      <c r="H91" s="194">
        <v>1</v>
      </c>
      <c r="I91" s="195"/>
      <c r="J91" s="196">
        <f>ROUND(I91*H91,2)</f>
        <v>0</v>
      </c>
      <c r="K91" s="197"/>
      <c r="L91" s="41"/>
      <c r="M91" s="198" t="s">
        <v>19</v>
      </c>
      <c r="N91" s="199" t="s">
        <v>43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154</v>
      </c>
      <c r="AT91" s="202" t="s">
        <v>150</v>
      </c>
      <c r="AU91" s="202" t="s">
        <v>82</v>
      </c>
      <c r="AY91" s="19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9" t="s">
        <v>80</v>
      </c>
      <c r="BK91" s="203">
        <f>ROUND(I91*H91,2)</f>
        <v>0</v>
      </c>
      <c r="BL91" s="19" t="s">
        <v>154</v>
      </c>
      <c r="BM91" s="202" t="s">
        <v>183</v>
      </c>
    </row>
    <row r="92" spans="1:65" s="12" customFormat="1" ht="22.9" customHeight="1">
      <c r="B92" s="174"/>
      <c r="C92" s="175"/>
      <c r="D92" s="176" t="s">
        <v>71</v>
      </c>
      <c r="E92" s="188" t="s">
        <v>2275</v>
      </c>
      <c r="F92" s="188" t="s">
        <v>2276</v>
      </c>
      <c r="G92" s="175"/>
      <c r="H92" s="175"/>
      <c r="I92" s="178"/>
      <c r="J92" s="189">
        <f>BK92</f>
        <v>0</v>
      </c>
      <c r="K92" s="175"/>
      <c r="L92" s="180"/>
      <c r="M92" s="181"/>
      <c r="N92" s="182"/>
      <c r="O92" s="182"/>
      <c r="P92" s="183">
        <f>SUM(P93:P95)</f>
        <v>0</v>
      </c>
      <c r="Q92" s="182"/>
      <c r="R92" s="183">
        <f>SUM(R93:R95)</f>
        <v>0</v>
      </c>
      <c r="S92" s="182"/>
      <c r="T92" s="184">
        <f>SUM(T93:T95)</f>
        <v>0</v>
      </c>
      <c r="AR92" s="185" t="s">
        <v>179</v>
      </c>
      <c r="AT92" s="186" t="s">
        <v>71</v>
      </c>
      <c r="AU92" s="186" t="s">
        <v>80</v>
      </c>
      <c r="AY92" s="185" t="s">
        <v>147</v>
      </c>
      <c r="BK92" s="187">
        <f>SUM(BK93:BK95)</f>
        <v>0</v>
      </c>
    </row>
    <row r="93" spans="1:65" s="2" customFormat="1" ht="16.5" customHeight="1">
      <c r="A93" s="36"/>
      <c r="B93" s="37"/>
      <c r="C93" s="190" t="s">
        <v>179</v>
      </c>
      <c r="D93" s="190" t="s">
        <v>150</v>
      </c>
      <c r="E93" s="191" t="s">
        <v>2504</v>
      </c>
      <c r="F93" s="192" t="s">
        <v>2505</v>
      </c>
      <c r="G93" s="193" t="s">
        <v>174</v>
      </c>
      <c r="H93" s="194">
        <v>3</v>
      </c>
      <c r="I93" s="195"/>
      <c r="J93" s="196">
        <f>ROUND(I93*H93,2)</f>
        <v>0</v>
      </c>
      <c r="K93" s="197"/>
      <c r="L93" s="41"/>
      <c r="M93" s="198" t="s">
        <v>19</v>
      </c>
      <c r="N93" s="199" t="s">
        <v>43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154</v>
      </c>
      <c r="AT93" s="202" t="s">
        <v>150</v>
      </c>
      <c r="AU93" s="202" t="s">
        <v>82</v>
      </c>
      <c r="AY93" s="19" t="s">
        <v>147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9" t="s">
        <v>80</v>
      </c>
      <c r="BK93" s="203">
        <f>ROUND(I93*H93,2)</f>
        <v>0</v>
      </c>
      <c r="BL93" s="19" t="s">
        <v>154</v>
      </c>
      <c r="BM93" s="202" t="s">
        <v>191</v>
      </c>
    </row>
    <row r="94" spans="1:65" s="2" customFormat="1" ht="16.5" customHeight="1">
      <c r="A94" s="36"/>
      <c r="B94" s="37"/>
      <c r="C94" s="190" t="s">
        <v>177</v>
      </c>
      <c r="D94" s="190" t="s">
        <v>150</v>
      </c>
      <c r="E94" s="191" t="s">
        <v>2280</v>
      </c>
      <c r="F94" s="192" t="s">
        <v>2281</v>
      </c>
      <c r="G94" s="193" t="s">
        <v>1766</v>
      </c>
      <c r="H94" s="194">
        <v>1</v>
      </c>
      <c r="I94" s="195"/>
      <c r="J94" s="196">
        <f>ROUND(I94*H94,2)</f>
        <v>0</v>
      </c>
      <c r="K94" s="197"/>
      <c r="L94" s="41"/>
      <c r="M94" s="198" t="s">
        <v>19</v>
      </c>
      <c r="N94" s="199" t="s">
        <v>43</v>
      </c>
      <c r="O94" s="6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154</v>
      </c>
      <c r="AT94" s="202" t="s">
        <v>150</v>
      </c>
      <c r="AU94" s="202" t="s">
        <v>82</v>
      </c>
      <c r="AY94" s="19" t="s">
        <v>147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9" t="s">
        <v>80</v>
      </c>
      <c r="BK94" s="203">
        <f>ROUND(I94*H94,2)</f>
        <v>0</v>
      </c>
      <c r="BL94" s="19" t="s">
        <v>154</v>
      </c>
      <c r="BM94" s="202" t="s">
        <v>201</v>
      </c>
    </row>
    <row r="95" spans="1:65" s="2" customFormat="1" ht="16.5" customHeight="1">
      <c r="A95" s="36"/>
      <c r="B95" s="37"/>
      <c r="C95" s="190" t="s">
        <v>211</v>
      </c>
      <c r="D95" s="190" t="s">
        <v>150</v>
      </c>
      <c r="E95" s="191" t="s">
        <v>2506</v>
      </c>
      <c r="F95" s="192" t="s">
        <v>2507</v>
      </c>
      <c r="G95" s="193" t="s">
        <v>1766</v>
      </c>
      <c r="H95" s="194">
        <v>1</v>
      </c>
      <c r="I95" s="195"/>
      <c r="J95" s="196">
        <f>ROUND(I95*H95,2)</f>
        <v>0</v>
      </c>
      <c r="K95" s="197"/>
      <c r="L95" s="41"/>
      <c r="M95" s="198" t="s">
        <v>19</v>
      </c>
      <c r="N95" s="199" t="s">
        <v>43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154</v>
      </c>
      <c r="AT95" s="202" t="s">
        <v>150</v>
      </c>
      <c r="AU95" s="202" t="s">
        <v>82</v>
      </c>
      <c r="AY95" s="19" t="s">
        <v>147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9" t="s">
        <v>80</v>
      </c>
      <c r="BK95" s="203">
        <f>ROUND(I95*H95,2)</f>
        <v>0</v>
      </c>
      <c r="BL95" s="19" t="s">
        <v>154</v>
      </c>
      <c r="BM95" s="202" t="s">
        <v>214</v>
      </c>
    </row>
    <row r="96" spans="1:65" s="12" customFormat="1" ht="22.9" customHeight="1">
      <c r="B96" s="174"/>
      <c r="C96" s="175"/>
      <c r="D96" s="176" t="s">
        <v>71</v>
      </c>
      <c r="E96" s="188" t="s">
        <v>2289</v>
      </c>
      <c r="F96" s="188" t="s">
        <v>2290</v>
      </c>
      <c r="G96" s="175"/>
      <c r="H96" s="175"/>
      <c r="I96" s="178"/>
      <c r="J96" s="189">
        <f>BK96</f>
        <v>0</v>
      </c>
      <c r="K96" s="175"/>
      <c r="L96" s="180"/>
      <c r="M96" s="181"/>
      <c r="N96" s="182"/>
      <c r="O96" s="182"/>
      <c r="P96" s="183">
        <f>P97</f>
        <v>0</v>
      </c>
      <c r="Q96" s="182"/>
      <c r="R96" s="183">
        <f>R97</f>
        <v>0</v>
      </c>
      <c r="S96" s="182"/>
      <c r="T96" s="184">
        <f>T97</f>
        <v>0</v>
      </c>
      <c r="AR96" s="185" t="s">
        <v>179</v>
      </c>
      <c r="AT96" s="186" t="s">
        <v>71</v>
      </c>
      <c r="AU96" s="186" t="s">
        <v>80</v>
      </c>
      <c r="AY96" s="185" t="s">
        <v>147</v>
      </c>
      <c r="BK96" s="187">
        <f>BK97</f>
        <v>0</v>
      </c>
    </row>
    <row r="97" spans="1:65" s="2" customFormat="1" ht="16.5" customHeight="1">
      <c r="A97" s="36"/>
      <c r="B97" s="37"/>
      <c r="C97" s="190" t="s">
        <v>183</v>
      </c>
      <c r="D97" s="190" t="s">
        <v>150</v>
      </c>
      <c r="E97" s="191" t="s">
        <v>2508</v>
      </c>
      <c r="F97" s="192" t="s">
        <v>2509</v>
      </c>
      <c r="G97" s="193" t="s">
        <v>1766</v>
      </c>
      <c r="H97" s="194">
        <v>1</v>
      </c>
      <c r="I97" s="195"/>
      <c r="J97" s="196">
        <f>ROUND(I97*H97,2)</f>
        <v>0</v>
      </c>
      <c r="K97" s="197"/>
      <c r="L97" s="41"/>
      <c r="M97" s="262" t="s">
        <v>19</v>
      </c>
      <c r="N97" s="263" t="s">
        <v>43</v>
      </c>
      <c r="O97" s="264"/>
      <c r="P97" s="265">
        <f>O97*H97</f>
        <v>0</v>
      </c>
      <c r="Q97" s="265">
        <v>0</v>
      </c>
      <c r="R97" s="265">
        <f>Q97*H97</f>
        <v>0</v>
      </c>
      <c r="S97" s="265">
        <v>0</v>
      </c>
      <c r="T97" s="26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154</v>
      </c>
      <c r="AT97" s="202" t="s">
        <v>150</v>
      </c>
      <c r="AU97" s="202" t="s">
        <v>82</v>
      </c>
      <c r="AY97" s="19" t="s">
        <v>147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9" t="s">
        <v>80</v>
      </c>
      <c r="BK97" s="203">
        <f>ROUND(I97*H97,2)</f>
        <v>0</v>
      </c>
      <c r="BL97" s="19" t="s">
        <v>154</v>
      </c>
      <c r="BM97" s="202" t="s">
        <v>220</v>
      </c>
    </row>
    <row r="98" spans="1:65" s="2" customFormat="1" ht="6.95" customHeight="1">
      <c r="A98" s="36"/>
      <c r="B98" s="49"/>
      <c r="C98" s="50"/>
      <c r="D98" s="50"/>
      <c r="E98" s="50"/>
      <c r="F98" s="50"/>
      <c r="G98" s="50"/>
      <c r="H98" s="50"/>
      <c r="I98" s="138"/>
      <c r="J98" s="50"/>
      <c r="K98" s="50"/>
      <c r="L98" s="41"/>
      <c r="M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</sheetData>
  <sheetProtection algorithmName="SHA-512" hashValue="UbQJrfFByKh1+ziz4juTRZUp3dLYNZahXc5+jLkOUfVIoelAgqLiD8u+ja+slykMLknBWT0ct8Nhe5xQnwYSBw==" saltValue="9dUpmRT+wkOM9bXZXykD4fnmGyBMqGx5MvdmHw/eMbEchSzZV0qmJQh7TV4PLhBYpR/A0QjopmpBUE5G3zy2+g==" spinCount="100000" sheet="1" objects="1" scenarios="1" formatColumns="0" formatRows="0" autoFilter="0"/>
  <autoFilter ref="C83:K9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73" customWidth="1"/>
    <col min="2" max="2" width="1.6640625" style="273" customWidth="1"/>
    <col min="3" max="4" width="5" style="273" customWidth="1"/>
    <col min="5" max="5" width="11.6640625" style="273" customWidth="1"/>
    <col min="6" max="6" width="9.1640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40625" style="273" customWidth="1"/>
  </cols>
  <sheetData>
    <row r="1" spans="2:1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7" customFormat="1" ht="45" customHeight="1">
      <c r="B3" s="277"/>
      <c r="C3" s="402" t="s">
        <v>2510</v>
      </c>
      <c r="D3" s="402"/>
      <c r="E3" s="402"/>
      <c r="F3" s="402"/>
      <c r="G3" s="402"/>
      <c r="H3" s="402"/>
      <c r="I3" s="402"/>
      <c r="J3" s="402"/>
      <c r="K3" s="278"/>
    </row>
    <row r="4" spans="2:11" s="1" customFormat="1" ht="25.5" customHeight="1">
      <c r="B4" s="279"/>
      <c r="C4" s="407" t="s">
        <v>2511</v>
      </c>
      <c r="D4" s="407"/>
      <c r="E4" s="407"/>
      <c r="F4" s="407"/>
      <c r="G4" s="407"/>
      <c r="H4" s="407"/>
      <c r="I4" s="407"/>
      <c r="J4" s="407"/>
      <c r="K4" s="280"/>
    </row>
    <row r="5" spans="2:11" s="1" customFormat="1" ht="5.25" customHeight="1">
      <c r="B5" s="279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9"/>
      <c r="C6" s="406" t="s">
        <v>2512</v>
      </c>
      <c r="D6" s="406"/>
      <c r="E6" s="406"/>
      <c r="F6" s="406"/>
      <c r="G6" s="406"/>
      <c r="H6" s="406"/>
      <c r="I6" s="406"/>
      <c r="J6" s="406"/>
      <c r="K6" s="280"/>
    </row>
    <row r="7" spans="2:11" s="1" customFormat="1" ht="15" customHeight="1">
      <c r="B7" s="283"/>
      <c r="C7" s="406" t="s">
        <v>2513</v>
      </c>
      <c r="D7" s="406"/>
      <c r="E7" s="406"/>
      <c r="F7" s="406"/>
      <c r="G7" s="406"/>
      <c r="H7" s="406"/>
      <c r="I7" s="406"/>
      <c r="J7" s="406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406" t="s">
        <v>2514</v>
      </c>
      <c r="D9" s="406"/>
      <c r="E9" s="406"/>
      <c r="F9" s="406"/>
      <c r="G9" s="406"/>
      <c r="H9" s="406"/>
      <c r="I9" s="406"/>
      <c r="J9" s="406"/>
      <c r="K9" s="280"/>
    </row>
    <row r="10" spans="2:11" s="1" customFormat="1" ht="15" customHeight="1">
      <c r="B10" s="283"/>
      <c r="C10" s="282"/>
      <c r="D10" s="406" t="s">
        <v>2515</v>
      </c>
      <c r="E10" s="406"/>
      <c r="F10" s="406"/>
      <c r="G10" s="406"/>
      <c r="H10" s="406"/>
      <c r="I10" s="406"/>
      <c r="J10" s="406"/>
      <c r="K10" s="280"/>
    </row>
    <row r="11" spans="2:11" s="1" customFormat="1" ht="15" customHeight="1">
      <c r="B11" s="283"/>
      <c r="C11" s="284"/>
      <c r="D11" s="406" t="s">
        <v>2516</v>
      </c>
      <c r="E11" s="406"/>
      <c r="F11" s="406"/>
      <c r="G11" s="406"/>
      <c r="H11" s="406"/>
      <c r="I11" s="406"/>
      <c r="J11" s="406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2517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406" t="s">
        <v>2518</v>
      </c>
      <c r="E15" s="406"/>
      <c r="F15" s="406"/>
      <c r="G15" s="406"/>
      <c r="H15" s="406"/>
      <c r="I15" s="406"/>
      <c r="J15" s="406"/>
      <c r="K15" s="280"/>
    </row>
    <row r="16" spans="2:11" s="1" customFormat="1" ht="15" customHeight="1">
      <c r="B16" s="283"/>
      <c r="C16" s="284"/>
      <c r="D16" s="406" t="s">
        <v>2519</v>
      </c>
      <c r="E16" s="406"/>
      <c r="F16" s="406"/>
      <c r="G16" s="406"/>
      <c r="H16" s="406"/>
      <c r="I16" s="406"/>
      <c r="J16" s="406"/>
      <c r="K16" s="280"/>
    </row>
    <row r="17" spans="2:11" s="1" customFormat="1" ht="15" customHeight="1">
      <c r="B17" s="283"/>
      <c r="C17" s="284"/>
      <c r="D17" s="406" t="s">
        <v>2520</v>
      </c>
      <c r="E17" s="406"/>
      <c r="F17" s="406"/>
      <c r="G17" s="406"/>
      <c r="H17" s="406"/>
      <c r="I17" s="406"/>
      <c r="J17" s="406"/>
      <c r="K17" s="280"/>
    </row>
    <row r="18" spans="2:11" s="1" customFormat="1" ht="15" customHeight="1">
      <c r="B18" s="283"/>
      <c r="C18" s="284"/>
      <c r="D18" s="284"/>
      <c r="E18" s="286" t="s">
        <v>79</v>
      </c>
      <c r="F18" s="406" t="s">
        <v>2521</v>
      </c>
      <c r="G18" s="406"/>
      <c r="H18" s="406"/>
      <c r="I18" s="406"/>
      <c r="J18" s="406"/>
      <c r="K18" s="280"/>
    </row>
    <row r="19" spans="2:11" s="1" customFormat="1" ht="15" customHeight="1">
      <c r="B19" s="283"/>
      <c r="C19" s="284"/>
      <c r="D19" s="284"/>
      <c r="E19" s="286" t="s">
        <v>2522</v>
      </c>
      <c r="F19" s="406" t="s">
        <v>2523</v>
      </c>
      <c r="G19" s="406"/>
      <c r="H19" s="406"/>
      <c r="I19" s="406"/>
      <c r="J19" s="406"/>
      <c r="K19" s="280"/>
    </row>
    <row r="20" spans="2:11" s="1" customFormat="1" ht="15" customHeight="1">
      <c r="B20" s="283"/>
      <c r="C20" s="284"/>
      <c r="D20" s="284"/>
      <c r="E20" s="286" t="s">
        <v>2524</v>
      </c>
      <c r="F20" s="406" t="s">
        <v>2525</v>
      </c>
      <c r="G20" s="406"/>
      <c r="H20" s="406"/>
      <c r="I20" s="406"/>
      <c r="J20" s="406"/>
      <c r="K20" s="280"/>
    </row>
    <row r="21" spans="2:11" s="1" customFormat="1" ht="15" customHeight="1">
      <c r="B21" s="283"/>
      <c r="C21" s="284"/>
      <c r="D21" s="284"/>
      <c r="E21" s="286" t="s">
        <v>2526</v>
      </c>
      <c r="F21" s="406" t="s">
        <v>105</v>
      </c>
      <c r="G21" s="406"/>
      <c r="H21" s="406"/>
      <c r="I21" s="406"/>
      <c r="J21" s="406"/>
      <c r="K21" s="280"/>
    </row>
    <row r="22" spans="2:11" s="1" customFormat="1" ht="15" customHeight="1">
      <c r="B22" s="283"/>
      <c r="C22" s="284"/>
      <c r="D22" s="284"/>
      <c r="E22" s="286" t="s">
        <v>2527</v>
      </c>
      <c r="F22" s="406" t="s">
        <v>2528</v>
      </c>
      <c r="G22" s="406"/>
      <c r="H22" s="406"/>
      <c r="I22" s="406"/>
      <c r="J22" s="406"/>
      <c r="K22" s="280"/>
    </row>
    <row r="23" spans="2:11" s="1" customFormat="1" ht="15" customHeight="1">
      <c r="B23" s="283"/>
      <c r="C23" s="284"/>
      <c r="D23" s="284"/>
      <c r="E23" s="286" t="s">
        <v>2529</v>
      </c>
      <c r="F23" s="406" t="s">
        <v>2530</v>
      </c>
      <c r="G23" s="406"/>
      <c r="H23" s="406"/>
      <c r="I23" s="406"/>
      <c r="J23" s="406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406" t="s">
        <v>2531</v>
      </c>
      <c r="D25" s="406"/>
      <c r="E25" s="406"/>
      <c r="F25" s="406"/>
      <c r="G25" s="406"/>
      <c r="H25" s="406"/>
      <c r="I25" s="406"/>
      <c r="J25" s="406"/>
      <c r="K25" s="280"/>
    </row>
    <row r="26" spans="2:11" s="1" customFormat="1" ht="15" customHeight="1">
      <c r="B26" s="283"/>
      <c r="C26" s="406" t="s">
        <v>2532</v>
      </c>
      <c r="D26" s="406"/>
      <c r="E26" s="406"/>
      <c r="F26" s="406"/>
      <c r="G26" s="406"/>
      <c r="H26" s="406"/>
      <c r="I26" s="406"/>
      <c r="J26" s="406"/>
      <c r="K26" s="280"/>
    </row>
    <row r="27" spans="2:11" s="1" customFormat="1" ht="15" customHeight="1">
      <c r="B27" s="283"/>
      <c r="C27" s="282"/>
      <c r="D27" s="406" t="s">
        <v>2533</v>
      </c>
      <c r="E27" s="406"/>
      <c r="F27" s="406"/>
      <c r="G27" s="406"/>
      <c r="H27" s="406"/>
      <c r="I27" s="406"/>
      <c r="J27" s="406"/>
      <c r="K27" s="280"/>
    </row>
    <row r="28" spans="2:11" s="1" customFormat="1" ht="15" customHeight="1">
      <c r="B28" s="283"/>
      <c r="C28" s="284"/>
      <c r="D28" s="406" t="s">
        <v>2534</v>
      </c>
      <c r="E28" s="406"/>
      <c r="F28" s="406"/>
      <c r="G28" s="406"/>
      <c r="H28" s="406"/>
      <c r="I28" s="406"/>
      <c r="J28" s="406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406" t="s">
        <v>2535</v>
      </c>
      <c r="E30" s="406"/>
      <c r="F30" s="406"/>
      <c r="G30" s="406"/>
      <c r="H30" s="406"/>
      <c r="I30" s="406"/>
      <c r="J30" s="406"/>
      <c r="K30" s="280"/>
    </row>
    <row r="31" spans="2:11" s="1" customFormat="1" ht="15" customHeight="1">
      <c r="B31" s="283"/>
      <c r="C31" s="284"/>
      <c r="D31" s="406" t="s">
        <v>2536</v>
      </c>
      <c r="E31" s="406"/>
      <c r="F31" s="406"/>
      <c r="G31" s="406"/>
      <c r="H31" s="406"/>
      <c r="I31" s="406"/>
      <c r="J31" s="406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406" t="s">
        <v>2537</v>
      </c>
      <c r="E33" s="406"/>
      <c r="F33" s="406"/>
      <c r="G33" s="406"/>
      <c r="H33" s="406"/>
      <c r="I33" s="406"/>
      <c r="J33" s="406"/>
      <c r="K33" s="280"/>
    </row>
    <row r="34" spans="2:11" s="1" customFormat="1" ht="15" customHeight="1">
      <c r="B34" s="283"/>
      <c r="C34" s="284"/>
      <c r="D34" s="406" t="s">
        <v>2538</v>
      </c>
      <c r="E34" s="406"/>
      <c r="F34" s="406"/>
      <c r="G34" s="406"/>
      <c r="H34" s="406"/>
      <c r="I34" s="406"/>
      <c r="J34" s="406"/>
      <c r="K34" s="280"/>
    </row>
    <row r="35" spans="2:11" s="1" customFormat="1" ht="15" customHeight="1">
      <c r="B35" s="283"/>
      <c r="C35" s="284"/>
      <c r="D35" s="406" t="s">
        <v>2539</v>
      </c>
      <c r="E35" s="406"/>
      <c r="F35" s="406"/>
      <c r="G35" s="406"/>
      <c r="H35" s="406"/>
      <c r="I35" s="406"/>
      <c r="J35" s="406"/>
      <c r="K35" s="280"/>
    </row>
    <row r="36" spans="2:11" s="1" customFormat="1" ht="15" customHeight="1">
      <c r="B36" s="283"/>
      <c r="C36" s="284"/>
      <c r="D36" s="282"/>
      <c r="E36" s="285" t="s">
        <v>133</v>
      </c>
      <c r="F36" s="282"/>
      <c r="G36" s="406" t="s">
        <v>2540</v>
      </c>
      <c r="H36" s="406"/>
      <c r="I36" s="406"/>
      <c r="J36" s="406"/>
      <c r="K36" s="280"/>
    </row>
    <row r="37" spans="2:11" s="1" customFormat="1" ht="30.75" customHeight="1">
      <c r="B37" s="283"/>
      <c r="C37" s="284"/>
      <c r="D37" s="282"/>
      <c r="E37" s="285" t="s">
        <v>2541</v>
      </c>
      <c r="F37" s="282"/>
      <c r="G37" s="406" t="s">
        <v>2542</v>
      </c>
      <c r="H37" s="406"/>
      <c r="I37" s="406"/>
      <c r="J37" s="406"/>
      <c r="K37" s="280"/>
    </row>
    <row r="38" spans="2:11" s="1" customFormat="1" ht="15" customHeight="1">
      <c r="B38" s="283"/>
      <c r="C38" s="284"/>
      <c r="D38" s="282"/>
      <c r="E38" s="285" t="s">
        <v>53</v>
      </c>
      <c r="F38" s="282"/>
      <c r="G38" s="406" t="s">
        <v>2543</v>
      </c>
      <c r="H38" s="406"/>
      <c r="I38" s="406"/>
      <c r="J38" s="406"/>
      <c r="K38" s="280"/>
    </row>
    <row r="39" spans="2:11" s="1" customFormat="1" ht="15" customHeight="1">
      <c r="B39" s="283"/>
      <c r="C39" s="284"/>
      <c r="D39" s="282"/>
      <c r="E39" s="285" t="s">
        <v>54</v>
      </c>
      <c r="F39" s="282"/>
      <c r="G39" s="406" t="s">
        <v>2544</v>
      </c>
      <c r="H39" s="406"/>
      <c r="I39" s="406"/>
      <c r="J39" s="406"/>
      <c r="K39" s="280"/>
    </row>
    <row r="40" spans="2:11" s="1" customFormat="1" ht="15" customHeight="1">
      <c r="B40" s="283"/>
      <c r="C40" s="284"/>
      <c r="D40" s="282"/>
      <c r="E40" s="285" t="s">
        <v>134</v>
      </c>
      <c r="F40" s="282"/>
      <c r="G40" s="406" t="s">
        <v>2545</v>
      </c>
      <c r="H40" s="406"/>
      <c r="I40" s="406"/>
      <c r="J40" s="406"/>
      <c r="K40" s="280"/>
    </row>
    <row r="41" spans="2:11" s="1" customFormat="1" ht="15" customHeight="1">
      <c r="B41" s="283"/>
      <c r="C41" s="284"/>
      <c r="D41" s="282"/>
      <c r="E41" s="285" t="s">
        <v>135</v>
      </c>
      <c r="F41" s="282"/>
      <c r="G41" s="406" t="s">
        <v>2546</v>
      </c>
      <c r="H41" s="406"/>
      <c r="I41" s="406"/>
      <c r="J41" s="406"/>
      <c r="K41" s="280"/>
    </row>
    <row r="42" spans="2:11" s="1" customFormat="1" ht="15" customHeight="1">
      <c r="B42" s="283"/>
      <c r="C42" s="284"/>
      <c r="D42" s="282"/>
      <c r="E42" s="285" t="s">
        <v>2547</v>
      </c>
      <c r="F42" s="282"/>
      <c r="G42" s="406" t="s">
        <v>2548</v>
      </c>
      <c r="H42" s="406"/>
      <c r="I42" s="406"/>
      <c r="J42" s="406"/>
      <c r="K42" s="280"/>
    </row>
    <row r="43" spans="2:11" s="1" customFormat="1" ht="15" customHeight="1">
      <c r="B43" s="283"/>
      <c r="C43" s="284"/>
      <c r="D43" s="282"/>
      <c r="E43" s="285"/>
      <c r="F43" s="282"/>
      <c r="G43" s="406" t="s">
        <v>2549</v>
      </c>
      <c r="H43" s="406"/>
      <c r="I43" s="406"/>
      <c r="J43" s="406"/>
      <c r="K43" s="280"/>
    </row>
    <row r="44" spans="2:11" s="1" customFormat="1" ht="15" customHeight="1">
      <c r="B44" s="283"/>
      <c r="C44" s="284"/>
      <c r="D44" s="282"/>
      <c r="E44" s="285" t="s">
        <v>2550</v>
      </c>
      <c r="F44" s="282"/>
      <c r="G44" s="406" t="s">
        <v>2551</v>
      </c>
      <c r="H44" s="406"/>
      <c r="I44" s="406"/>
      <c r="J44" s="406"/>
      <c r="K44" s="280"/>
    </row>
    <row r="45" spans="2:11" s="1" customFormat="1" ht="15" customHeight="1">
      <c r="B45" s="283"/>
      <c r="C45" s="284"/>
      <c r="D45" s="282"/>
      <c r="E45" s="285" t="s">
        <v>137</v>
      </c>
      <c r="F45" s="282"/>
      <c r="G45" s="406" t="s">
        <v>2552</v>
      </c>
      <c r="H45" s="406"/>
      <c r="I45" s="406"/>
      <c r="J45" s="406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406" t="s">
        <v>2553</v>
      </c>
      <c r="E47" s="406"/>
      <c r="F47" s="406"/>
      <c r="G47" s="406"/>
      <c r="H47" s="406"/>
      <c r="I47" s="406"/>
      <c r="J47" s="406"/>
      <c r="K47" s="280"/>
    </row>
    <row r="48" spans="2:11" s="1" customFormat="1" ht="15" customHeight="1">
      <c r="B48" s="283"/>
      <c r="C48" s="284"/>
      <c r="D48" s="284"/>
      <c r="E48" s="406" t="s">
        <v>2554</v>
      </c>
      <c r="F48" s="406"/>
      <c r="G48" s="406"/>
      <c r="H48" s="406"/>
      <c r="I48" s="406"/>
      <c r="J48" s="406"/>
      <c r="K48" s="280"/>
    </row>
    <row r="49" spans="2:11" s="1" customFormat="1" ht="15" customHeight="1">
      <c r="B49" s="283"/>
      <c r="C49" s="284"/>
      <c r="D49" s="284"/>
      <c r="E49" s="406" t="s">
        <v>2555</v>
      </c>
      <c r="F49" s="406"/>
      <c r="G49" s="406"/>
      <c r="H49" s="406"/>
      <c r="I49" s="406"/>
      <c r="J49" s="406"/>
      <c r="K49" s="280"/>
    </row>
    <row r="50" spans="2:11" s="1" customFormat="1" ht="15" customHeight="1">
      <c r="B50" s="283"/>
      <c r="C50" s="284"/>
      <c r="D50" s="284"/>
      <c r="E50" s="406" t="s">
        <v>2556</v>
      </c>
      <c r="F50" s="406"/>
      <c r="G50" s="406"/>
      <c r="H50" s="406"/>
      <c r="I50" s="406"/>
      <c r="J50" s="406"/>
      <c r="K50" s="280"/>
    </row>
    <row r="51" spans="2:11" s="1" customFormat="1" ht="15" customHeight="1">
      <c r="B51" s="283"/>
      <c r="C51" s="284"/>
      <c r="D51" s="406" t="s">
        <v>2557</v>
      </c>
      <c r="E51" s="406"/>
      <c r="F51" s="406"/>
      <c r="G51" s="406"/>
      <c r="H51" s="406"/>
      <c r="I51" s="406"/>
      <c r="J51" s="406"/>
      <c r="K51" s="280"/>
    </row>
    <row r="52" spans="2:11" s="1" customFormat="1" ht="25.5" customHeight="1">
      <c r="B52" s="279"/>
      <c r="C52" s="407" t="s">
        <v>2558</v>
      </c>
      <c r="D52" s="407"/>
      <c r="E52" s="407"/>
      <c r="F52" s="407"/>
      <c r="G52" s="407"/>
      <c r="H52" s="407"/>
      <c r="I52" s="407"/>
      <c r="J52" s="407"/>
      <c r="K52" s="280"/>
    </row>
    <row r="53" spans="2:11" s="1" customFormat="1" ht="5.25" customHeight="1">
      <c r="B53" s="279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9"/>
      <c r="C54" s="406" t="s">
        <v>2559</v>
      </c>
      <c r="D54" s="406"/>
      <c r="E54" s="406"/>
      <c r="F54" s="406"/>
      <c r="G54" s="406"/>
      <c r="H54" s="406"/>
      <c r="I54" s="406"/>
      <c r="J54" s="406"/>
      <c r="K54" s="280"/>
    </row>
    <row r="55" spans="2:11" s="1" customFormat="1" ht="15" customHeight="1">
      <c r="B55" s="279"/>
      <c r="C55" s="406" t="s">
        <v>2560</v>
      </c>
      <c r="D55" s="406"/>
      <c r="E55" s="406"/>
      <c r="F55" s="406"/>
      <c r="G55" s="406"/>
      <c r="H55" s="406"/>
      <c r="I55" s="406"/>
      <c r="J55" s="406"/>
      <c r="K55" s="280"/>
    </row>
    <row r="56" spans="2:11" s="1" customFormat="1" ht="12.75" customHeight="1">
      <c r="B56" s="279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9"/>
      <c r="C57" s="406" t="s">
        <v>2561</v>
      </c>
      <c r="D57" s="406"/>
      <c r="E57" s="406"/>
      <c r="F57" s="406"/>
      <c r="G57" s="406"/>
      <c r="H57" s="406"/>
      <c r="I57" s="406"/>
      <c r="J57" s="406"/>
      <c r="K57" s="280"/>
    </row>
    <row r="58" spans="2:11" s="1" customFormat="1" ht="15" customHeight="1">
      <c r="B58" s="279"/>
      <c r="C58" s="284"/>
      <c r="D58" s="406" t="s">
        <v>2562</v>
      </c>
      <c r="E58" s="406"/>
      <c r="F58" s="406"/>
      <c r="G58" s="406"/>
      <c r="H58" s="406"/>
      <c r="I58" s="406"/>
      <c r="J58" s="406"/>
      <c r="K58" s="280"/>
    </row>
    <row r="59" spans="2:11" s="1" customFormat="1" ht="15" customHeight="1">
      <c r="B59" s="279"/>
      <c r="C59" s="284"/>
      <c r="D59" s="406" t="s">
        <v>2563</v>
      </c>
      <c r="E59" s="406"/>
      <c r="F59" s="406"/>
      <c r="G59" s="406"/>
      <c r="H59" s="406"/>
      <c r="I59" s="406"/>
      <c r="J59" s="406"/>
      <c r="K59" s="280"/>
    </row>
    <row r="60" spans="2:11" s="1" customFormat="1" ht="15" customHeight="1">
      <c r="B60" s="279"/>
      <c r="C60" s="284"/>
      <c r="D60" s="406" t="s">
        <v>2564</v>
      </c>
      <c r="E60" s="406"/>
      <c r="F60" s="406"/>
      <c r="G60" s="406"/>
      <c r="H60" s="406"/>
      <c r="I60" s="406"/>
      <c r="J60" s="406"/>
      <c r="K60" s="280"/>
    </row>
    <row r="61" spans="2:11" s="1" customFormat="1" ht="15" customHeight="1">
      <c r="B61" s="279"/>
      <c r="C61" s="284"/>
      <c r="D61" s="406" t="s">
        <v>2565</v>
      </c>
      <c r="E61" s="406"/>
      <c r="F61" s="406"/>
      <c r="G61" s="406"/>
      <c r="H61" s="406"/>
      <c r="I61" s="406"/>
      <c r="J61" s="406"/>
      <c r="K61" s="280"/>
    </row>
    <row r="62" spans="2:11" s="1" customFormat="1" ht="15" customHeight="1">
      <c r="B62" s="279"/>
      <c r="C62" s="284"/>
      <c r="D62" s="408" t="s">
        <v>2566</v>
      </c>
      <c r="E62" s="408"/>
      <c r="F62" s="408"/>
      <c r="G62" s="408"/>
      <c r="H62" s="408"/>
      <c r="I62" s="408"/>
      <c r="J62" s="408"/>
      <c r="K62" s="280"/>
    </row>
    <row r="63" spans="2:11" s="1" customFormat="1" ht="15" customHeight="1">
      <c r="B63" s="279"/>
      <c r="C63" s="284"/>
      <c r="D63" s="406" t="s">
        <v>2567</v>
      </c>
      <c r="E63" s="406"/>
      <c r="F63" s="406"/>
      <c r="G63" s="406"/>
      <c r="H63" s="406"/>
      <c r="I63" s="406"/>
      <c r="J63" s="406"/>
      <c r="K63" s="280"/>
    </row>
    <row r="64" spans="2:11" s="1" customFormat="1" ht="12.75" customHeight="1">
      <c r="B64" s="279"/>
      <c r="C64" s="284"/>
      <c r="D64" s="284"/>
      <c r="E64" s="287"/>
      <c r="F64" s="284"/>
      <c r="G64" s="284"/>
      <c r="H64" s="284"/>
      <c r="I64" s="284"/>
      <c r="J64" s="284"/>
      <c r="K64" s="280"/>
    </row>
    <row r="65" spans="2:11" s="1" customFormat="1" ht="15" customHeight="1">
      <c r="B65" s="279"/>
      <c r="C65" s="284"/>
      <c r="D65" s="406" t="s">
        <v>2568</v>
      </c>
      <c r="E65" s="406"/>
      <c r="F65" s="406"/>
      <c r="G65" s="406"/>
      <c r="H65" s="406"/>
      <c r="I65" s="406"/>
      <c r="J65" s="406"/>
      <c r="K65" s="280"/>
    </row>
    <row r="66" spans="2:11" s="1" customFormat="1" ht="15" customHeight="1">
      <c r="B66" s="279"/>
      <c r="C66" s="284"/>
      <c r="D66" s="408" t="s">
        <v>2569</v>
      </c>
      <c r="E66" s="408"/>
      <c r="F66" s="408"/>
      <c r="G66" s="408"/>
      <c r="H66" s="408"/>
      <c r="I66" s="408"/>
      <c r="J66" s="408"/>
      <c r="K66" s="280"/>
    </row>
    <row r="67" spans="2:11" s="1" customFormat="1" ht="15" customHeight="1">
      <c r="B67" s="279"/>
      <c r="C67" s="284"/>
      <c r="D67" s="406" t="s">
        <v>2570</v>
      </c>
      <c r="E67" s="406"/>
      <c r="F67" s="406"/>
      <c r="G67" s="406"/>
      <c r="H67" s="406"/>
      <c r="I67" s="406"/>
      <c r="J67" s="406"/>
      <c r="K67" s="280"/>
    </row>
    <row r="68" spans="2:11" s="1" customFormat="1" ht="15" customHeight="1">
      <c r="B68" s="279"/>
      <c r="C68" s="284"/>
      <c r="D68" s="406" t="s">
        <v>2571</v>
      </c>
      <c r="E68" s="406"/>
      <c r="F68" s="406"/>
      <c r="G68" s="406"/>
      <c r="H68" s="406"/>
      <c r="I68" s="406"/>
      <c r="J68" s="406"/>
      <c r="K68" s="280"/>
    </row>
    <row r="69" spans="2:11" s="1" customFormat="1" ht="15" customHeight="1">
      <c r="B69" s="279"/>
      <c r="C69" s="284"/>
      <c r="D69" s="406" t="s">
        <v>2572</v>
      </c>
      <c r="E69" s="406"/>
      <c r="F69" s="406"/>
      <c r="G69" s="406"/>
      <c r="H69" s="406"/>
      <c r="I69" s="406"/>
      <c r="J69" s="406"/>
      <c r="K69" s="280"/>
    </row>
    <row r="70" spans="2:11" s="1" customFormat="1" ht="15" customHeight="1">
      <c r="B70" s="279"/>
      <c r="C70" s="284"/>
      <c r="D70" s="406" t="s">
        <v>2573</v>
      </c>
      <c r="E70" s="406"/>
      <c r="F70" s="406"/>
      <c r="G70" s="406"/>
      <c r="H70" s="406"/>
      <c r="I70" s="406"/>
      <c r="J70" s="406"/>
      <c r="K70" s="280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401" t="s">
        <v>2574</v>
      </c>
      <c r="D75" s="401"/>
      <c r="E75" s="401"/>
      <c r="F75" s="401"/>
      <c r="G75" s="401"/>
      <c r="H75" s="401"/>
      <c r="I75" s="401"/>
      <c r="J75" s="401"/>
      <c r="K75" s="297"/>
    </row>
    <row r="76" spans="2:11" s="1" customFormat="1" ht="17.25" customHeight="1">
      <c r="B76" s="296"/>
      <c r="C76" s="298" t="s">
        <v>2575</v>
      </c>
      <c r="D76" s="298"/>
      <c r="E76" s="298"/>
      <c r="F76" s="298" t="s">
        <v>2576</v>
      </c>
      <c r="G76" s="299"/>
      <c r="H76" s="298" t="s">
        <v>54</v>
      </c>
      <c r="I76" s="298" t="s">
        <v>57</v>
      </c>
      <c r="J76" s="298" t="s">
        <v>2577</v>
      </c>
      <c r="K76" s="297"/>
    </row>
    <row r="77" spans="2:11" s="1" customFormat="1" ht="17.25" customHeight="1">
      <c r="B77" s="296"/>
      <c r="C77" s="300" t="s">
        <v>2578</v>
      </c>
      <c r="D77" s="300"/>
      <c r="E77" s="300"/>
      <c r="F77" s="301" t="s">
        <v>2579</v>
      </c>
      <c r="G77" s="302"/>
      <c r="H77" s="300"/>
      <c r="I77" s="300"/>
      <c r="J77" s="300" t="s">
        <v>2580</v>
      </c>
      <c r="K77" s="297"/>
    </row>
    <row r="78" spans="2:11" s="1" customFormat="1" ht="5.25" customHeight="1">
      <c r="B78" s="296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6"/>
      <c r="C79" s="285" t="s">
        <v>53</v>
      </c>
      <c r="D79" s="303"/>
      <c r="E79" s="303"/>
      <c r="F79" s="305" t="s">
        <v>2581</v>
      </c>
      <c r="G79" s="304"/>
      <c r="H79" s="285" t="s">
        <v>2582</v>
      </c>
      <c r="I79" s="285" t="s">
        <v>2583</v>
      </c>
      <c r="J79" s="285">
        <v>20</v>
      </c>
      <c r="K79" s="297"/>
    </row>
    <row r="80" spans="2:11" s="1" customFormat="1" ht="15" customHeight="1">
      <c r="B80" s="296"/>
      <c r="C80" s="285" t="s">
        <v>2584</v>
      </c>
      <c r="D80" s="285"/>
      <c r="E80" s="285"/>
      <c r="F80" s="305" t="s">
        <v>2581</v>
      </c>
      <c r="G80" s="304"/>
      <c r="H80" s="285" t="s">
        <v>2585</v>
      </c>
      <c r="I80" s="285" t="s">
        <v>2583</v>
      </c>
      <c r="J80" s="285">
        <v>120</v>
      </c>
      <c r="K80" s="297"/>
    </row>
    <row r="81" spans="2:11" s="1" customFormat="1" ht="15" customHeight="1">
      <c r="B81" s="306"/>
      <c r="C81" s="285" t="s">
        <v>2586</v>
      </c>
      <c r="D81" s="285"/>
      <c r="E81" s="285"/>
      <c r="F81" s="305" t="s">
        <v>2587</v>
      </c>
      <c r="G81" s="304"/>
      <c r="H81" s="285" t="s">
        <v>2588</v>
      </c>
      <c r="I81" s="285" t="s">
        <v>2583</v>
      </c>
      <c r="J81" s="285">
        <v>50</v>
      </c>
      <c r="K81" s="297"/>
    </row>
    <row r="82" spans="2:11" s="1" customFormat="1" ht="15" customHeight="1">
      <c r="B82" s="306"/>
      <c r="C82" s="285" t="s">
        <v>2589</v>
      </c>
      <c r="D82" s="285"/>
      <c r="E82" s="285"/>
      <c r="F82" s="305" t="s">
        <v>2581</v>
      </c>
      <c r="G82" s="304"/>
      <c r="H82" s="285" t="s">
        <v>2590</v>
      </c>
      <c r="I82" s="285" t="s">
        <v>2591</v>
      </c>
      <c r="J82" s="285"/>
      <c r="K82" s="297"/>
    </row>
    <row r="83" spans="2:11" s="1" customFormat="1" ht="15" customHeight="1">
      <c r="B83" s="306"/>
      <c r="C83" s="307" t="s">
        <v>2592</v>
      </c>
      <c r="D83" s="307"/>
      <c r="E83" s="307"/>
      <c r="F83" s="308" t="s">
        <v>2587</v>
      </c>
      <c r="G83" s="307"/>
      <c r="H83" s="307" t="s">
        <v>2593</v>
      </c>
      <c r="I83" s="307" t="s">
        <v>2583</v>
      </c>
      <c r="J83" s="307">
        <v>15</v>
      </c>
      <c r="K83" s="297"/>
    </row>
    <row r="84" spans="2:11" s="1" customFormat="1" ht="15" customHeight="1">
      <c r="B84" s="306"/>
      <c r="C84" s="307" t="s">
        <v>2594</v>
      </c>
      <c r="D84" s="307"/>
      <c r="E84" s="307"/>
      <c r="F84" s="308" t="s">
        <v>2587</v>
      </c>
      <c r="G84" s="307"/>
      <c r="H84" s="307" t="s">
        <v>2595</v>
      </c>
      <c r="I84" s="307" t="s">
        <v>2583</v>
      </c>
      <c r="J84" s="307">
        <v>15</v>
      </c>
      <c r="K84" s="297"/>
    </row>
    <row r="85" spans="2:11" s="1" customFormat="1" ht="15" customHeight="1">
      <c r="B85" s="306"/>
      <c r="C85" s="307" t="s">
        <v>2596</v>
      </c>
      <c r="D85" s="307"/>
      <c r="E85" s="307"/>
      <c r="F85" s="308" t="s">
        <v>2587</v>
      </c>
      <c r="G85" s="307"/>
      <c r="H85" s="307" t="s">
        <v>2597</v>
      </c>
      <c r="I85" s="307" t="s">
        <v>2583</v>
      </c>
      <c r="J85" s="307">
        <v>20</v>
      </c>
      <c r="K85" s="297"/>
    </row>
    <row r="86" spans="2:11" s="1" customFormat="1" ht="15" customHeight="1">
      <c r="B86" s="306"/>
      <c r="C86" s="307" t="s">
        <v>2598</v>
      </c>
      <c r="D86" s="307"/>
      <c r="E86" s="307"/>
      <c r="F86" s="308" t="s">
        <v>2587</v>
      </c>
      <c r="G86" s="307"/>
      <c r="H86" s="307" t="s">
        <v>2599</v>
      </c>
      <c r="I86" s="307" t="s">
        <v>2583</v>
      </c>
      <c r="J86" s="307">
        <v>20</v>
      </c>
      <c r="K86" s="297"/>
    </row>
    <row r="87" spans="2:11" s="1" customFormat="1" ht="15" customHeight="1">
      <c r="B87" s="306"/>
      <c r="C87" s="285" t="s">
        <v>2600</v>
      </c>
      <c r="D87" s="285"/>
      <c r="E87" s="285"/>
      <c r="F87" s="305" t="s">
        <v>2587</v>
      </c>
      <c r="G87" s="304"/>
      <c r="H87" s="285" t="s">
        <v>2601</v>
      </c>
      <c r="I87" s="285" t="s">
        <v>2583</v>
      </c>
      <c r="J87" s="285">
        <v>50</v>
      </c>
      <c r="K87" s="297"/>
    </row>
    <row r="88" spans="2:11" s="1" customFormat="1" ht="15" customHeight="1">
      <c r="B88" s="306"/>
      <c r="C88" s="285" t="s">
        <v>2602</v>
      </c>
      <c r="D88" s="285"/>
      <c r="E88" s="285"/>
      <c r="F88" s="305" t="s">
        <v>2587</v>
      </c>
      <c r="G88" s="304"/>
      <c r="H88" s="285" t="s">
        <v>2603</v>
      </c>
      <c r="I88" s="285" t="s">
        <v>2583</v>
      </c>
      <c r="J88" s="285">
        <v>20</v>
      </c>
      <c r="K88" s="297"/>
    </row>
    <row r="89" spans="2:11" s="1" customFormat="1" ht="15" customHeight="1">
      <c r="B89" s="306"/>
      <c r="C89" s="285" t="s">
        <v>2604</v>
      </c>
      <c r="D89" s="285"/>
      <c r="E89" s="285"/>
      <c r="F89" s="305" t="s">
        <v>2587</v>
      </c>
      <c r="G89" s="304"/>
      <c r="H89" s="285" t="s">
        <v>2605</v>
      </c>
      <c r="I89" s="285" t="s">
        <v>2583</v>
      </c>
      <c r="J89" s="285">
        <v>20</v>
      </c>
      <c r="K89" s="297"/>
    </row>
    <row r="90" spans="2:11" s="1" customFormat="1" ht="15" customHeight="1">
      <c r="B90" s="306"/>
      <c r="C90" s="285" t="s">
        <v>2606</v>
      </c>
      <c r="D90" s="285"/>
      <c r="E90" s="285"/>
      <c r="F90" s="305" t="s">
        <v>2587</v>
      </c>
      <c r="G90" s="304"/>
      <c r="H90" s="285" t="s">
        <v>2607</v>
      </c>
      <c r="I90" s="285" t="s">
        <v>2583</v>
      </c>
      <c r="J90" s="285">
        <v>50</v>
      </c>
      <c r="K90" s="297"/>
    </row>
    <row r="91" spans="2:11" s="1" customFormat="1" ht="15" customHeight="1">
      <c r="B91" s="306"/>
      <c r="C91" s="285" t="s">
        <v>2608</v>
      </c>
      <c r="D91" s="285"/>
      <c r="E91" s="285"/>
      <c r="F91" s="305" t="s">
        <v>2587</v>
      </c>
      <c r="G91" s="304"/>
      <c r="H91" s="285" t="s">
        <v>2608</v>
      </c>
      <c r="I91" s="285" t="s">
        <v>2583</v>
      </c>
      <c r="J91" s="285">
        <v>50</v>
      </c>
      <c r="K91" s="297"/>
    </row>
    <row r="92" spans="2:11" s="1" customFormat="1" ht="15" customHeight="1">
      <c r="B92" s="306"/>
      <c r="C92" s="285" t="s">
        <v>2609</v>
      </c>
      <c r="D92" s="285"/>
      <c r="E92" s="285"/>
      <c r="F92" s="305" t="s">
        <v>2587</v>
      </c>
      <c r="G92" s="304"/>
      <c r="H92" s="285" t="s">
        <v>2610</v>
      </c>
      <c r="I92" s="285" t="s">
        <v>2583</v>
      </c>
      <c r="J92" s="285">
        <v>255</v>
      </c>
      <c r="K92" s="297"/>
    </row>
    <row r="93" spans="2:11" s="1" customFormat="1" ht="15" customHeight="1">
      <c r="B93" s="306"/>
      <c r="C93" s="285" t="s">
        <v>2611</v>
      </c>
      <c r="D93" s="285"/>
      <c r="E93" s="285"/>
      <c r="F93" s="305" t="s">
        <v>2581</v>
      </c>
      <c r="G93" s="304"/>
      <c r="H93" s="285" t="s">
        <v>2612</v>
      </c>
      <c r="I93" s="285" t="s">
        <v>2613</v>
      </c>
      <c r="J93" s="285"/>
      <c r="K93" s="297"/>
    </row>
    <row r="94" spans="2:11" s="1" customFormat="1" ht="15" customHeight="1">
      <c r="B94" s="306"/>
      <c r="C94" s="285" t="s">
        <v>2614</v>
      </c>
      <c r="D94" s="285"/>
      <c r="E94" s="285"/>
      <c r="F94" s="305" t="s">
        <v>2581</v>
      </c>
      <c r="G94" s="304"/>
      <c r="H94" s="285" t="s">
        <v>2615</v>
      </c>
      <c r="I94" s="285" t="s">
        <v>2616</v>
      </c>
      <c r="J94" s="285"/>
      <c r="K94" s="297"/>
    </row>
    <row r="95" spans="2:11" s="1" customFormat="1" ht="15" customHeight="1">
      <c r="B95" s="306"/>
      <c r="C95" s="285" t="s">
        <v>2617</v>
      </c>
      <c r="D95" s="285"/>
      <c r="E95" s="285"/>
      <c r="F95" s="305" t="s">
        <v>2581</v>
      </c>
      <c r="G95" s="304"/>
      <c r="H95" s="285" t="s">
        <v>2617</v>
      </c>
      <c r="I95" s="285" t="s">
        <v>2616</v>
      </c>
      <c r="J95" s="285"/>
      <c r="K95" s="297"/>
    </row>
    <row r="96" spans="2:11" s="1" customFormat="1" ht="15" customHeight="1">
      <c r="B96" s="306"/>
      <c r="C96" s="285" t="s">
        <v>38</v>
      </c>
      <c r="D96" s="285"/>
      <c r="E96" s="285"/>
      <c r="F96" s="305" t="s">
        <v>2581</v>
      </c>
      <c r="G96" s="304"/>
      <c r="H96" s="285" t="s">
        <v>2618</v>
      </c>
      <c r="I96" s="285" t="s">
        <v>2616</v>
      </c>
      <c r="J96" s="285"/>
      <c r="K96" s="297"/>
    </row>
    <row r="97" spans="2:11" s="1" customFormat="1" ht="15" customHeight="1">
      <c r="B97" s="306"/>
      <c r="C97" s="285" t="s">
        <v>48</v>
      </c>
      <c r="D97" s="285"/>
      <c r="E97" s="285"/>
      <c r="F97" s="305" t="s">
        <v>2581</v>
      </c>
      <c r="G97" s="304"/>
      <c r="H97" s="285" t="s">
        <v>2619</v>
      </c>
      <c r="I97" s="285" t="s">
        <v>2616</v>
      </c>
      <c r="J97" s="285"/>
      <c r="K97" s="297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401" t="s">
        <v>2620</v>
      </c>
      <c r="D102" s="401"/>
      <c r="E102" s="401"/>
      <c r="F102" s="401"/>
      <c r="G102" s="401"/>
      <c r="H102" s="401"/>
      <c r="I102" s="401"/>
      <c r="J102" s="401"/>
      <c r="K102" s="297"/>
    </row>
    <row r="103" spans="2:11" s="1" customFormat="1" ht="17.25" customHeight="1">
      <c r="B103" s="296"/>
      <c r="C103" s="298" t="s">
        <v>2575</v>
      </c>
      <c r="D103" s="298"/>
      <c r="E103" s="298"/>
      <c r="F103" s="298" t="s">
        <v>2576</v>
      </c>
      <c r="G103" s="299"/>
      <c r="H103" s="298" t="s">
        <v>54</v>
      </c>
      <c r="I103" s="298" t="s">
        <v>57</v>
      </c>
      <c r="J103" s="298" t="s">
        <v>2577</v>
      </c>
      <c r="K103" s="297"/>
    </row>
    <row r="104" spans="2:11" s="1" customFormat="1" ht="17.25" customHeight="1">
      <c r="B104" s="296"/>
      <c r="C104" s="300" t="s">
        <v>2578</v>
      </c>
      <c r="D104" s="300"/>
      <c r="E104" s="300"/>
      <c r="F104" s="301" t="s">
        <v>2579</v>
      </c>
      <c r="G104" s="302"/>
      <c r="H104" s="300"/>
      <c r="I104" s="300"/>
      <c r="J104" s="300" t="s">
        <v>2580</v>
      </c>
      <c r="K104" s="297"/>
    </row>
    <row r="105" spans="2:11" s="1" customFormat="1" ht="5.25" customHeight="1">
      <c r="B105" s="296"/>
      <c r="C105" s="298"/>
      <c r="D105" s="298"/>
      <c r="E105" s="298"/>
      <c r="F105" s="298"/>
      <c r="G105" s="314"/>
      <c r="H105" s="298"/>
      <c r="I105" s="298"/>
      <c r="J105" s="298"/>
      <c r="K105" s="297"/>
    </row>
    <row r="106" spans="2:11" s="1" customFormat="1" ht="15" customHeight="1">
      <c r="B106" s="296"/>
      <c r="C106" s="285" t="s">
        <v>53</v>
      </c>
      <c r="D106" s="303"/>
      <c r="E106" s="303"/>
      <c r="F106" s="305" t="s">
        <v>2581</v>
      </c>
      <c r="G106" s="314"/>
      <c r="H106" s="285" t="s">
        <v>2621</v>
      </c>
      <c r="I106" s="285" t="s">
        <v>2583</v>
      </c>
      <c r="J106" s="285">
        <v>20</v>
      </c>
      <c r="K106" s="297"/>
    </row>
    <row r="107" spans="2:11" s="1" customFormat="1" ht="15" customHeight="1">
      <c r="B107" s="296"/>
      <c r="C107" s="285" t="s">
        <v>2584</v>
      </c>
      <c r="D107" s="285"/>
      <c r="E107" s="285"/>
      <c r="F107" s="305" t="s">
        <v>2581</v>
      </c>
      <c r="G107" s="285"/>
      <c r="H107" s="285" t="s">
        <v>2621</v>
      </c>
      <c r="I107" s="285" t="s">
        <v>2583</v>
      </c>
      <c r="J107" s="285">
        <v>120</v>
      </c>
      <c r="K107" s="297"/>
    </row>
    <row r="108" spans="2:11" s="1" customFormat="1" ht="15" customHeight="1">
      <c r="B108" s="306"/>
      <c r="C108" s="285" t="s">
        <v>2586</v>
      </c>
      <c r="D108" s="285"/>
      <c r="E108" s="285"/>
      <c r="F108" s="305" t="s">
        <v>2587</v>
      </c>
      <c r="G108" s="285"/>
      <c r="H108" s="285" t="s">
        <v>2621</v>
      </c>
      <c r="I108" s="285" t="s">
        <v>2583</v>
      </c>
      <c r="J108" s="285">
        <v>50</v>
      </c>
      <c r="K108" s="297"/>
    </row>
    <row r="109" spans="2:11" s="1" customFormat="1" ht="15" customHeight="1">
      <c r="B109" s="306"/>
      <c r="C109" s="285" t="s">
        <v>2589</v>
      </c>
      <c r="D109" s="285"/>
      <c r="E109" s="285"/>
      <c r="F109" s="305" t="s">
        <v>2581</v>
      </c>
      <c r="G109" s="285"/>
      <c r="H109" s="285" t="s">
        <v>2621</v>
      </c>
      <c r="I109" s="285" t="s">
        <v>2591</v>
      </c>
      <c r="J109" s="285"/>
      <c r="K109" s="297"/>
    </row>
    <row r="110" spans="2:11" s="1" customFormat="1" ht="15" customHeight="1">
      <c r="B110" s="306"/>
      <c r="C110" s="285" t="s">
        <v>2600</v>
      </c>
      <c r="D110" s="285"/>
      <c r="E110" s="285"/>
      <c r="F110" s="305" t="s">
        <v>2587</v>
      </c>
      <c r="G110" s="285"/>
      <c r="H110" s="285" t="s">
        <v>2621</v>
      </c>
      <c r="I110" s="285" t="s">
        <v>2583</v>
      </c>
      <c r="J110" s="285">
        <v>50</v>
      </c>
      <c r="K110" s="297"/>
    </row>
    <row r="111" spans="2:11" s="1" customFormat="1" ht="15" customHeight="1">
      <c r="B111" s="306"/>
      <c r="C111" s="285" t="s">
        <v>2608</v>
      </c>
      <c r="D111" s="285"/>
      <c r="E111" s="285"/>
      <c r="F111" s="305" t="s">
        <v>2587</v>
      </c>
      <c r="G111" s="285"/>
      <c r="H111" s="285" t="s">
        <v>2621</v>
      </c>
      <c r="I111" s="285" t="s">
        <v>2583</v>
      </c>
      <c r="J111" s="285">
        <v>50</v>
      </c>
      <c r="K111" s="297"/>
    </row>
    <row r="112" spans="2:11" s="1" customFormat="1" ht="15" customHeight="1">
      <c r="B112" s="306"/>
      <c r="C112" s="285" t="s">
        <v>2606</v>
      </c>
      <c r="D112" s="285"/>
      <c r="E112" s="285"/>
      <c r="F112" s="305" t="s">
        <v>2587</v>
      </c>
      <c r="G112" s="285"/>
      <c r="H112" s="285" t="s">
        <v>2621</v>
      </c>
      <c r="I112" s="285" t="s">
        <v>2583</v>
      </c>
      <c r="J112" s="285">
        <v>50</v>
      </c>
      <c r="K112" s="297"/>
    </row>
    <row r="113" spans="2:11" s="1" customFormat="1" ht="15" customHeight="1">
      <c r="B113" s="306"/>
      <c r="C113" s="285" t="s">
        <v>53</v>
      </c>
      <c r="D113" s="285"/>
      <c r="E113" s="285"/>
      <c r="F113" s="305" t="s">
        <v>2581</v>
      </c>
      <c r="G113" s="285"/>
      <c r="H113" s="285" t="s">
        <v>2622</v>
      </c>
      <c r="I113" s="285" t="s">
        <v>2583</v>
      </c>
      <c r="J113" s="285">
        <v>20</v>
      </c>
      <c r="K113" s="297"/>
    </row>
    <row r="114" spans="2:11" s="1" customFormat="1" ht="15" customHeight="1">
      <c r="B114" s="306"/>
      <c r="C114" s="285" t="s">
        <v>2623</v>
      </c>
      <c r="D114" s="285"/>
      <c r="E114" s="285"/>
      <c r="F114" s="305" t="s">
        <v>2581</v>
      </c>
      <c r="G114" s="285"/>
      <c r="H114" s="285" t="s">
        <v>2624</v>
      </c>
      <c r="I114" s="285" t="s">
        <v>2583</v>
      </c>
      <c r="J114" s="285">
        <v>120</v>
      </c>
      <c r="K114" s="297"/>
    </row>
    <row r="115" spans="2:11" s="1" customFormat="1" ht="15" customHeight="1">
      <c r="B115" s="306"/>
      <c r="C115" s="285" t="s">
        <v>38</v>
      </c>
      <c r="D115" s="285"/>
      <c r="E115" s="285"/>
      <c r="F115" s="305" t="s">
        <v>2581</v>
      </c>
      <c r="G115" s="285"/>
      <c r="H115" s="285" t="s">
        <v>2625</v>
      </c>
      <c r="I115" s="285" t="s">
        <v>2616</v>
      </c>
      <c r="J115" s="285"/>
      <c r="K115" s="297"/>
    </row>
    <row r="116" spans="2:11" s="1" customFormat="1" ht="15" customHeight="1">
      <c r="B116" s="306"/>
      <c r="C116" s="285" t="s">
        <v>48</v>
      </c>
      <c r="D116" s="285"/>
      <c r="E116" s="285"/>
      <c r="F116" s="305" t="s">
        <v>2581</v>
      </c>
      <c r="G116" s="285"/>
      <c r="H116" s="285" t="s">
        <v>2626</v>
      </c>
      <c r="I116" s="285" t="s">
        <v>2616</v>
      </c>
      <c r="J116" s="285"/>
      <c r="K116" s="297"/>
    </row>
    <row r="117" spans="2:11" s="1" customFormat="1" ht="15" customHeight="1">
      <c r="B117" s="306"/>
      <c r="C117" s="285" t="s">
        <v>57</v>
      </c>
      <c r="D117" s="285"/>
      <c r="E117" s="285"/>
      <c r="F117" s="305" t="s">
        <v>2581</v>
      </c>
      <c r="G117" s="285"/>
      <c r="H117" s="285" t="s">
        <v>2627</v>
      </c>
      <c r="I117" s="285" t="s">
        <v>2628</v>
      </c>
      <c r="J117" s="285"/>
      <c r="K117" s="297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282"/>
      <c r="D119" s="282"/>
      <c r="E119" s="282"/>
      <c r="F119" s="317"/>
      <c r="G119" s="282"/>
      <c r="H119" s="282"/>
      <c r="I119" s="282"/>
      <c r="J119" s="282"/>
      <c r="K119" s="316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402" t="s">
        <v>2629</v>
      </c>
      <c r="D122" s="402"/>
      <c r="E122" s="402"/>
      <c r="F122" s="402"/>
      <c r="G122" s="402"/>
      <c r="H122" s="402"/>
      <c r="I122" s="402"/>
      <c r="J122" s="402"/>
      <c r="K122" s="322"/>
    </row>
    <row r="123" spans="2:11" s="1" customFormat="1" ht="17.25" customHeight="1">
      <c r="B123" s="323"/>
      <c r="C123" s="298" t="s">
        <v>2575</v>
      </c>
      <c r="D123" s="298"/>
      <c r="E123" s="298"/>
      <c r="F123" s="298" t="s">
        <v>2576</v>
      </c>
      <c r="G123" s="299"/>
      <c r="H123" s="298" t="s">
        <v>54</v>
      </c>
      <c r="I123" s="298" t="s">
        <v>57</v>
      </c>
      <c r="J123" s="298" t="s">
        <v>2577</v>
      </c>
      <c r="K123" s="324"/>
    </row>
    <row r="124" spans="2:11" s="1" customFormat="1" ht="17.25" customHeight="1">
      <c r="B124" s="323"/>
      <c r="C124" s="300" t="s">
        <v>2578</v>
      </c>
      <c r="D124" s="300"/>
      <c r="E124" s="300"/>
      <c r="F124" s="301" t="s">
        <v>2579</v>
      </c>
      <c r="G124" s="302"/>
      <c r="H124" s="300"/>
      <c r="I124" s="300"/>
      <c r="J124" s="300" t="s">
        <v>2580</v>
      </c>
      <c r="K124" s="324"/>
    </row>
    <row r="125" spans="2:11" s="1" customFormat="1" ht="5.25" customHeight="1">
      <c r="B125" s="325"/>
      <c r="C125" s="303"/>
      <c r="D125" s="303"/>
      <c r="E125" s="303"/>
      <c r="F125" s="303"/>
      <c r="G125" s="285"/>
      <c r="H125" s="303"/>
      <c r="I125" s="303"/>
      <c r="J125" s="303"/>
      <c r="K125" s="326"/>
    </row>
    <row r="126" spans="2:11" s="1" customFormat="1" ht="15" customHeight="1">
      <c r="B126" s="325"/>
      <c r="C126" s="285" t="s">
        <v>2584</v>
      </c>
      <c r="D126" s="303"/>
      <c r="E126" s="303"/>
      <c r="F126" s="305" t="s">
        <v>2581</v>
      </c>
      <c r="G126" s="285"/>
      <c r="H126" s="285" t="s">
        <v>2621</v>
      </c>
      <c r="I126" s="285" t="s">
        <v>2583</v>
      </c>
      <c r="J126" s="285">
        <v>120</v>
      </c>
      <c r="K126" s="327"/>
    </row>
    <row r="127" spans="2:11" s="1" customFormat="1" ht="15" customHeight="1">
      <c r="B127" s="325"/>
      <c r="C127" s="285" t="s">
        <v>2630</v>
      </c>
      <c r="D127" s="285"/>
      <c r="E127" s="285"/>
      <c r="F127" s="305" t="s">
        <v>2581</v>
      </c>
      <c r="G127" s="285"/>
      <c r="H127" s="285" t="s">
        <v>2631</v>
      </c>
      <c r="I127" s="285" t="s">
        <v>2583</v>
      </c>
      <c r="J127" s="285" t="s">
        <v>2632</v>
      </c>
      <c r="K127" s="327"/>
    </row>
    <row r="128" spans="2:11" s="1" customFormat="1" ht="15" customHeight="1">
      <c r="B128" s="325"/>
      <c r="C128" s="285" t="s">
        <v>2529</v>
      </c>
      <c r="D128" s="285"/>
      <c r="E128" s="285"/>
      <c r="F128" s="305" t="s">
        <v>2581</v>
      </c>
      <c r="G128" s="285"/>
      <c r="H128" s="285" t="s">
        <v>2633</v>
      </c>
      <c r="I128" s="285" t="s">
        <v>2583</v>
      </c>
      <c r="J128" s="285" t="s">
        <v>2632</v>
      </c>
      <c r="K128" s="327"/>
    </row>
    <row r="129" spans="2:11" s="1" customFormat="1" ht="15" customHeight="1">
      <c r="B129" s="325"/>
      <c r="C129" s="285" t="s">
        <v>2592</v>
      </c>
      <c r="D129" s="285"/>
      <c r="E129" s="285"/>
      <c r="F129" s="305" t="s">
        <v>2587</v>
      </c>
      <c r="G129" s="285"/>
      <c r="H129" s="285" t="s">
        <v>2593</v>
      </c>
      <c r="I129" s="285" t="s">
        <v>2583</v>
      </c>
      <c r="J129" s="285">
        <v>15</v>
      </c>
      <c r="K129" s="327"/>
    </row>
    <row r="130" spans="2:11" s="1" customFormat="1" ht="15" customHeight="1">
      <c r="B130" s="325"/>
      <c r="C130" s="307" t="s">
        <v>2594</v>
      </c>
      <c r="D130" s="307"/>
      <c r="E130" s="307"/>
      <c r="F130" s="308" t="s">
        <v>2587</v>
      </c>
      <c r="G130" s="307"/>
      <c r="H130" s="307" t="s">
        <v>2595</v>
      </c>
      <c r="I130" s="307" t="s">
        <v>2583</v>
      </c>
      <c r="J130" s="307">
        <v>15</v>
      </c>
      <c r="K130" s="327"/>
    </row>
    <row r="131" spans="2:11" s="1" customFormat="1" ht="15" customHeight="1">
      <c r="B131" s="325"/>
      <c r="C131" s="307" t="s">
        <v>2596</v>
      </c>
      <c r="D131" s="307"/>
      <c r="E131" s="307"/>
      <c r="F131" s="308" t="s">
        <v>2587</v>
      </c>
      <c r="G131" s="307"/>
      <c r="H131" s="307" t="s">
        <v>2597</v>
      </c>
      <c r="I131" s="307" t="s">
        <v>2583</v>
      </c>
      <c r="J131" s="307">
        <v>20</v>
      </c>
      <c r="K131" s="327"/>
    </row>
    <row r="132" spans="2:11" s="1" customFormat="1" ht="15" customHeight="1">
      <c r="B132" s="325"/>
      <c r="C132" s="307" t="s">
        <v>2598</v>
      </c>
      <c r="D132" s="307"/>
      <c r="E132" s="307"/>
      <c r="F132" s="308" t="s">
        <v>2587</v>
      </c>
      <c r="G132" s="307"/>
      <c r="H132" s="307" t="s">
        <v>2599</v>
      </c>
      <c r="I132" s="307" t="s">
        <v>2583</v>
      </c>
      <c r="J132" s="307">
        <v>20</v>
      </c>
      <c r="K132" s="327"/>
    </row>
    <row r="133" spans="2:11" s="1" customFormat="1" ht="15" customHeight="1">
      <c r="B133" s="325"/>
      <c r="C133" s="285" t="s">
        <v>2586</v>
      </c>
      <c r="D133" s="285"/>
      <c r="E133" s="285"/>
      <c r="F133" s="305" t="s">
        <v>2587</v>
      </c>
      <c r="G133" s="285"/>
      <c r="H133" s="285" t="s">
        <v>2621</v>
      </c>
      <c r="I133" s="285" t="s">
        <v>2583</v>
      </c>
      <c r="J133" s="285">
        <v>50</v>
      </c>
      <c r="K133" s="327"/>
    </row>
    <row r="134" spans="2:11" s="1" customFormat="1" ht="15" customHeight="1">
      <c r="B134" s="325"/>
      <c r="C134" s="285" t="s">
        <v>2600</v>
      </c>
      <c r="D134" s="285"/>
      <c r="E134" s="285"/>
      <c r="F134" s="305" t="s">
        <v>2587</v>
      </c>
      <c r="G134" s="285"/>
      <c r="H134" s="285" t="s">
        <v>2621</v>
      </c>
      <c r="I134" s="285" t="s">
        <v>2583</v>
      </c>
      <c r="J134" s="285">
        <v>50</v>
      </c>
      <c r="K134" s="327"/>
    </row>
    <row r="135" spans="2:11" s="1" customFormat="1" ht="15" customHeight="1">
      <c r="B135" s="325"/>
      <c r="C135" s="285" t="s">
        <v>2606</v>
      </c>
      <c r="D135" s="285"/>
      <c r="E135" s="285"/>
      <c r="F135" s="305" t="s">
        <v>2587</v>
      </c>
      <c r="G135" s="285"/>
      <c r="H135" s="285" t="s">
        <v>2621</v>
      </c>
      <c r="I135" s="285" t="s">
        <v>2583</v>
      </c>
      <c r="J135" s="285">
        <v>50</v>
      </c>
      <c r="K135" s="327"/>
    </row>
    <row r="136" spans="2:11" s="1" customFormat="1" ht="15" customHeight="1">
      <c r="B136" s="325"/>
      <c r="C136" s="285" t="s">
        <v>2608</v>
      </c>
      <c r="D136" s="285"/>
      <c r="E136" s="285"/>
      <c r="F136" s="305" t="s">
        <v>2587</v>
      </c>
      <c r="G136" s="285"/>
      <c r="H136" s="285" t="s">
        <v>2621</v>
      </c>
      <c r="I136" s="285" t="s">
        <v>2583</v>
      </c>
      <c r="J136" s="285">
        <v>50</v>
      </c>
      <c r="K136" s="327"/>
    </row>
    <row r="137" spans="2:11" s="1" customFormat="1" ht="15" customHeight="1">
      <c r="B137" s="325"/>
      <c r="C137" s="285" t="s">
        <v>2609</v>
      </c>
      <c r="D137" s="285"/>
      <c r="E137" s="285"/>
      <c r="F137" s="305" t="s">
        <v>2587</v>
      </c>
      <c r="G137" s="285"/>
      <c r="H137" s="285" t="s">
        <v>2634</v>
      </c>
      <c r="I137" s="285" t="s">
        <v>2583</v>
      </c>
      <c r="J137" s="285">
        <v>255</v>
      </c>
      <c r="K137" s="327"/>
    </row>
    <row r="138" spans="2:11" s="1" customFormat="1" ht="15" customHeight="1">
      <c r="B138" s="325"/>
      <c r="C138" s="285" t="s">
        <v>2611</v>
      </c>
      <c r="D138" s="285"/>
      <c r="E138" s="285"/>
      <c r="F138" s="305" t="s">
        <v>2581</v>
      </c>
      <c r="G138" s="285"/>
      <c r="H138" s="285" t="s">
        <v>2635</v>
      </c>
      <c r="I138" s="285" t="s">
        <v>2613</v>
      </c>
      <c r="J138" s="285"/>
      <c r="K138" s="327"/>
    </row>
    <row r="139" spans="2:11" s="1" customFormat="1" ht="15" customHeight="1">
      <c r="B139" s="325"/>
      <c r="C139" s="285" t="s">
        <v>2614</v>
      </c>
      <c r="D139" s="285"/>
      <c r="E139" s="285"/>
      <c r="F139" s="305" t="s">
        <v>2581</v>
      </c>
      <c r="G139" s="285"/>
      <c r="H139" s="285" t="s">
        <v>2636</v>
      </c>
      <c r="I139" s="285" t="s">
        <v>2616</v>
      </c>
      <c r="J139" s="285"/>
      <c r="K139" s="327"/>
    </row>
    <row r="140" spans="2:11" s="1" customFormat="1" ht="15" customHeight="1">
      <c r="B140" s="325"/>
      <c r="C140" s="285" t="s">
        <v>2617</v>
      </c>
      <c r="D140" s="285"/>
      <c r="E140" s="285"/>
      <c r="F140" s="305" t="s">
        <v>2581</v>
      </c>
      <c r="G140" s="285"/>
      <c r="H140" s="285" t="s">
        <v>2617</v>
      </c>
      <c r="I140" s="285" t="s">
        <v>2616</v>
      </c>
      <c r="J140" s="285"/>
      <c r="K140" s="327"/>
    </row>
    <row r="141" spans="2:11" s="1" customFormat="1" ht="15" customHeight="1">
      <c r="B141" s="325"/>
      <c r="C141" s="285" t="s">
        <v>38</v>
      </c>
      <c r="D141" s="285"/>
      <c r="E141" s="285"/>
      <c r="F141" s="305" t="s">
        <v>2581</v>
      </c>
      <c r="G141" s="285"/>
      <c r="H141" s="285" t="s">
        <v>2637</v>
      </c>
      <c r="I141" s="285" t="s">
        <v>2616</v>
      </c>
      <c r="J141" s="285"/>
      <c r="K141" s="327"/>
    </row>
    <row r="142" spans="2:11" s="1" customFormat="1" ht="15" customHeight="1">
      <c r="B142" s="325"/>
      <c r="C142" s="285" t="s">
        <v>2638</v>
      </c>
      <c r="D142" s="285"/>
      <c r="E142" s="285"/>
      <c r="F142" s="305" t="s">
        <v>2581</v>
      </c>
      <c r="G142" s="285"/>
      <c r="H142" s="285" t="s">
        <v>2639</v>
      </c>
      <c r="I142" s="285" t="s">
        <v>2616</v>
      </c>
      <c r="J142" s="285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282"/>
      <c r="C144" s="282"/>
      <c r="D144" s="282"/>
      <c r="E144" s="282"/>
      <c r="F144" s="317"/>
      <c r="G144" s="282"/>
      <c r="H144" s="282"/>
      <c r="I144" s="282"/>
      <c r="J144" s="282"/>
      <c r="K144" s="282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401" t="s">
        <v>2640</v>
      </c>
      <c r="D147" s="401"/>
      <c r="E147" s="401"/>
      <c r="F147" s="401"/>
      <c r="G147" s="401"/>
      <c r="H147" s="401"/>
      <c r="I147" s="401"/>
      <c r="J147" s="401"/>
      <c r="K147" s="297"/>
    </row>
    <row r="148" spans="2:11" s="1" customFormat="1" ht="17.25" customHeight="1">
      <c r="B148" s="296"/>
      <c r="C148" s="298" t="s">
        <v>2575</v>
      </c>
      <c r="D148" s="298"/>
      <c r="E148" s="298"/>
      <c r="F148" s="298" t="s">
        <v>2576</v>
      </c>
      <c r="G148" s="299"/>
      <c r="H148" s="298" t="s">
        <v>54</v>
      </c>
      <c r="I148" s="298" t="s">
        <v>57</v>
      </c>
      <c r="J148" s="298" t="s">
        <v>2577</v>
      </c>
      <c r="K148" s="297"/>
    </row>
    <row r="149" spans="2:11" s="1" customFormat="1" ht="17.25" customHeight="1">
      <c r="B149" s="296"/>
      <c r="C149" s="300" t="s">
        <v>2578</v>
      </c>
      <c r="D149" s="300"/>
      <c r="E149" s="300"/>
      <c r="F149" s="301" t="s">
        <v>2579</v>
      </c>
      <c r="G149" s="302"/>
      <c r="H149" s="300"/>
      <c r="I149" s="300"/>
      <c r="J149" s="300" t="s">
        <v>2580</v>
      </c>
      <c r="K149" s="297"/>
    </row>
    <row r="150" spans="2:11" s="1" customFormat="1" ht="5.25" customHeight="1">
      <c r="B150" s="306"/>
      <c r="C150" s="303"/>
      <c r="D150" s="303"/>
      <c r="E150" s="303"/>
      <c r="F150" s="303"/>
      <c r="G150" s="304"/>
      <c r="H150" s="303"/>
      <c r="I150" s="303"/>
      <c r="J150" s="303"/>
      <c r="K150" s="327"/>
    </row>
    <row r="151" spans="2:11" s="1" customFormat="1" ht="15" customHeight="1">
      <c r="B151" s="306"/>
      <c r="C151" s="331" t="s">
        <v>2584</v>
      </c>
      <c r="D151" s="285"/>
      <c r="E151" s="285"/>
      <c r="F151" s="332" t="s">
        <v>2581</v>
      </c>
      <c r="G151" s="285"/>
      <c r="H151" s="331" t="s">
        <v>2621</v>
      </c>
      <c r="I151" s="331" t="s">
        <v>2583</v>
      </c>
      <c r="J151" s="331">
        <v>120</v>
      </c>
      <c r="K151" s="327"/>
    </row>
    <row r="152" spans="2:11" s="1" customFormat="1" ht="15" customHeight="1">
      <c r="B152" s="306"/>
      <c r="C152" s="331" t="s">
        <v>2630</v>
      </c>
      <c r="D152" s="285"/>
      <c r="E152" s="285"/>
      <c r="F152" s="332" t="s">
        <v>2581</v>
      </c>
      <c r="G152" s="285"/>
      <c r="H152" s="331" t="s">
        <v>2641</v>
      </c>
      <c r="I152" s="331" t="s">
        <v>2583</v>
      </c>
      <c r="J152" s="331" t="s">
        <v>2632</v>
      </c>
      <c r="K152" s="327"/>
    </row>
    <row r="153" spans="2:11" s="1" customFormat="1" ht="15" customHeight="1">
      <c r="B153" s="306"/>
      <c r="C153" s="331" t="s">
        <v>2529</v>
      </c>
      <c r="D153" s="285"/>
      <c r="E153" s="285"/>
      <c r="F153" s="332" t="s">
        <v>2581</v>
      </c>
      <c r="G153" s="285"/>
      <c r="H153" s="331" t="s">
        <v>2642</v>
      </c>
      <c r="I153" s="331" t="s">
        <v>2583</v>
      </c>
      <c r="J153" s="331" t="s">
        <v>2632</v>
      </c>
      <c r="K153" s="327"/>
    </row>
    <row r="154" spans="2:11" s="1" customFormat="1" ht="15" customHeight="1">
      <c r="B154" s="306"/>
      <c r="C154" s="331" t="s">
        <v>2586</v>
      </c>
      <c r="D154" s="285"/>
      <c r="E154" s="285"/>
      <c r="F154" s="332" t="s">
        <v>2587</v>
      </c>
      <c r="G154" s="285"/>
      <c r="H154" s="331" t="s">
        <v>2621</v>
      </c>
      <c r="I154" s="331" t="s">
        <v>2583</v>
      </c>
      <c r="J154" s="331">
        <v>50</v>
      </c>
      <c r="K154" s="327"/>
    </row>
    <row r="155" spans="2:11" s="1" customFormat="1" ht="15" customHeight="1">
      <c r="B155" s="306"/>
      <c r="C155" s="331" t="s">
        <v>2589</v>
      </c>
      <c r="D155" s="285"/>
      <c r="E155" s="285"/>
      <c r="F155" s="332" t="s">
        <v>2581</v>
      </c>
      <c r="G155" s="285"/>
      <c r="H155" s="331" t="s">
        <v>2621</v>
      </c>
      <c r="I155" s="331" t="s">
        <v>2591</v>
      </c>
      <c r="J155" s="331"/>
      <c r="K155" s="327"/>
    </row>
    <row r="156" spans="2:11" s="1" customFormat="1" ht="15" customHeight="1">
      <c r="B156" s="306"/>
      <c r="C156" s="331" t="s">
        <v>2600</v>
      </c>
      <c r="D156" s="285"/>
      <c r="E156" s="285"/>
      <c r="F156" s="332" t="s">
        <v>2587</v>
      </c>
      <c r="G156" s="285"/>
      <c r="H156" s="331" t="s">
        <v>2621</v>
      </c>
      <c r="I156" s="331" t="s">
        <v>2583</v>
      </c>
      <c r="J156" s="331">
        <v>50</v>
      </c>
      <c r="K156" s="327"/>
    </row>
    <row r="157" spans="2:11" s="1" customFormat="1" ht="15" customHeight="1">
      <c r="B157" s="306"/>
      <c r="C157" s="331" t="s">
        <v>2608</v>
      </c>
      <c r="D157" s="285"/>
      <c r="E157" s="285"/>
      <c r="F157" s="332" t="s">
        <v>2587</v>
      </c>
      <c r="G157" s="285"/>
      <c r="H157" s="331" t="s">
        <v>2621</v>
      </c>
      <c r="I157" s="331" t="s">
        <v>2583</v>
      </c>
      <c r="J157" s="331">
        <v>50</v>
      </c>
      <c r="K157" s="327"/>
    </row>
    <row r="158" spans="2:11" s="1" customFormat="1" ht="15" customHeight="1">
      <c r="B158" s="306"/>
      <c r="C158" s="331" t="s">
        <v>2606</v>
      </c>
      <c r="D158" s="285"/>
      <c r="E158" s="285"/>
      <c r="F158" s="332" t="s">
        <v>2587</v>
      </c>
      <c r="G158" s="285"/>
      <c r="H158" s="331" t="s">
        <v>2621</v>
      </c>
      <c r="I158" s="331" t="s">
        <v>2583</v>
      </c>
      <c r="J158" s="331">
        <v>50</v>
      </c>
      <c r="K158" s="327"/>
    </row>
    <row r="159" spans="2:11" s="1" customFormat="1" ht="15" customHeight="1">
      <c r="B159" s="306"/>
      <c r="C159" s="331" t="s">
        <v>111</v>
      </c>
      <c r="D159" s="285"/>
      <c r="E159" s="285"/>
      <c r="F159" s="332" t="s">
        <v>2581</v>
      </c>
      <c r="G159" s="285"/>
      <c r="H159" s="331" t="s">
        <v>2643</v>
      </c>
      <c r="I159" s="331" t="s">
        <v>2583</v>
      </c>
      <c r="J159" s="331" t="s">
        <v>2644</v>
      </c>
      <c r="K159" s="327"/>
    </row>
    <row r="160" spans="2:11" s="1" customFormat="1" ht="15" customHeight="1">
      <c r="B160" s="306"/>
      <c r="C160" s="331" t="s">
        <v>2645</v>
      </c>
      <c r="D160" s="285"/>
      <c r="E160" s="285"/>
      <c r="F160" s="332" t="s">
        <v>2581</v>
      </c>
      <c r="G160" s="285"/>
      <c r="H160" s="331" t="s">
        <v>2646</v>
      </c>
      <c r="I160" s="331" t="s">
        <v>2616</v>
      </c>
      <c r="J160" s="331"/>
      <c r="K160" s="327"/>
    </row>
    <row r="161" spans="2:11" s="1" customFormat="1" ht="15" customHeight="1">
      <c r="B161" s="333"/>
      <c r="C161" s="315"/>
      <c r="D161" s="315"/>
      <c r="E161" s="315"/>
      <c r="F161" s="315"/>
      <c r="G161" s="315"/>
      <c r="H161" s="315"/>
      <c r="I161" s="315"/>
      <c r="J161" s="315"/>
      <c r="K161" s="334"/>
    </row>
    <row r="162" spans="2:11" s="1" customFormat="1" ht="18.75" customHeight="1">
      <c r="B162" s="282"/>
      <c r="C162" s="285"/>
      <c r="D162" s="285"/>
      <c r="E162" s="285"/>
      <c r="F162" s="305"/>
      <c r="G162" s="285"/>
      <c r="H162" s="285"/>
      <c r="I162" s="285"/>
      <c r="J162" s="285"/>
      <c r="K162" s="282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402" t="s">
        <v>2647</v>
      </c>
      <c r="D165" s="402"/>
      <c r="E165" s="402"/>
      <c r="F165" s="402"/>
      <c r="G165" s="402"/>
      <c r="H165" s="402"/>
      <c r="I165" s="402"/>
      <c r="J165" s="402"/>
      <c r="K165" s="278"/>
    </row>
    <row r="166" spans="2:11" s="1" customFormat="1" ht="17.25" customHeight="1">
      <c r="B166" s="277"/>
      <c r="C166" s="298" t="s">
        <v>2575</v>
      </c>
      <c r="D166" s="298"/>
      <c r="E166" s="298"/>
      <c r="F166" s="298" t="s">
        <v>2576</v>
      </c>
      <c r="G166" s="335"/>
      <c r="H166" s="336" t="s">
        <v>54</v>
      </c>
      <c r="I166" s="336" t="s">
        <v>57</v>
      </c>
      <c r="J166" s="298" t="s">
        <v>2577</v>
      </c>
      <c r="K166" s="278"/>
    </row>
    <row r="167" spans="2:11" s="1" customFormat="1" ht="17.25" customHeight="1">
      <c r="B167" s="279"/>
      <c r="C167" s="300" t="s">
        <v>2578</v>
      </c>
      <c r="D167" s="300"/>
      <c r="E167" s="300"/>
      <c r="F167" s="301" t="s">
        <v>2579</v>
      </c>
      <c r="G167" s="337"/>
      <c r="H167" s="338"/>
      <c r="I167" s="338"/>
      <c r="J167" s="300" t="s">
        <v>2580</v>
      </c>
      <c r="K167" s="280"/>
    </row>
    <row r="168" spans="2:11" s="1" customFormat="1" ht="5.25" customHeight="1">
      <c r="B168" s="306"/>
      <c r="C168" s="303"/>
      <c r="D168" s="303"/>
      <c r="E168" s="303"/>
      <c r="F168" s="303"/>
      <c r="G168" s="304"/>
      <c r="H168" s="303"/>
      <c r="I168" s="303"/>
      <c r="J168" s="303"/>
      <c r="K168" s="327"/>
    </row>
    <row r="169" spans="2:11" s="1" customFormat="1" ht="15" customHeight="1">
      <c r="B169" s="306"/>
      <c r="C169" s="285" t="s">
        <v>2584</v>
      </c>
      <c r="D169" s="285"/>
      <c r="E169" s="285"/>
      <c r="F169" s="305" t="s">
        <v>2581</v>
      </c>
      <c r="G169" s="285"/>
      <c r="H169" s="285" t="s">
        <v>2621</v>
      </c>
      <c r="I169" s="285" t="s">
        <v>2583</v>
      </c>
      <c r="J169" s="285">
        <v>120</v>
      </c>
      <c r="K169" s="327"/>
    </row>
    <row r="170" spans="2:11" s="1" customFormat="1" ht="15" customHeight="1">
      <c r="B170" s="306"/>
      <c r="C170" s="285" t="s">
        <v>2630</v>
      </c>
      <c r="D170" s="285"/>
      <c r="E170" s="285"/>
      <c r="F170" s="305" t="s">
        <v>2581</v>
      </c>
      <c r="G170" s="285"/>
      <c r="H170" s="285" t="s">
        <v>2631</v>
      </c>
      <c r="I170" s="285" t="s">
        <v>2583</v>
      </c>
      <c r="J170" s="285" t="s">
        <v>2632</v>
      </c>
      <c r="K170" s="327"/>
    </row>
    <row r="171" spans="2:11" s="1" customFormat="1" ht="15" customHeight="1">
      <c r="B171" s="306"/>
      <c r="C171" s="285" t="s">
        <v>2529</v>
      </c>
      <c r="D171" s="285"/>
      <c r="E171" s="285"/>
      <c r="F171" s="305" t="s">
        <v>2581</v>
      </c>
      <c r="G171" s="285"/>
      <c r="H171" s="285" t="s">
        <v>2648</v>
      </c>
      <c r="I171" s="285" t="s">
        <v>2583</v>
      </c>
      <c r="J171" s="285" t="s">
        <v>2632</v>
      </c>
      <c r="K171" s="327"/>
    </row>
    <row r="172" spans="2:11" s="1" customFormat="1" ht="15" customHeight="1">
      <c r="B172" s="306"/>
      <c r="C172" s="285" t="s">
        <v>2586</v>
      </c>
      <c r="D172" s="285"/>
      <c r="E172" s="285"/>
      <c r="F172" s="305" t="s">
        <v>2587</v>
      </c>
      <c r="G172" s="285"/>
      <c r="H172" s="285" t="s">
        <v>2648</v>
      </c>
      <c r="I172" s="285" t="s">
        <v>2583</v>
      </c>
      <c r="J172" s="285">
        <v>50</v>
      </c>
      <c r="K172" s="327"/>
    </row>
    <row r="173" spans="2:11" s="1" customFormat="1" ht="15" customHeight="1">
      <c r="B173" s="306"/>
      <c r="C173" s="285" t="s">
        <v>2589</v>
      </c>
      <c r="D173" s="285"/>
      <c r="E173" s="285"/>
      <c r="F173" s="305" t="s">
        <v>2581</v>
      </c>
      <c r="G173" s="285"/>
      <c r="H173" s="285" t="s">
        <v>2648</v>
      </c>
      <c r="I173" s="285" t="s">
        <v>2591</v>
      </c>
      <c r="J173" s="285"/>
      <c r="K173" s="327"/>
    </row>
    <row r="174" spans="2:11" s="1" customFormat="1" ht="15" customHeight="1">
      <c r="B174" s="306"/>
      <c r="C174" s="285" t="s">
        <v>2600</v>
      </c>
      <c r="D174" s="285"/>
      <c r="E174" s="285"/>
      <c r="F174" s="305" t="s">
        <v>2587</v>
      </c>
      <c r="G174" s="285"/>
      <c r="H174" s="285" t="s">
        <v>2648</v>
      </c>
      <c r="I174" s="285" t="s">
        <v>2583</v>
      </c>
      <c r="J174" s="285">
        <v>50</v>
      </c>
      <c r="K174" s="327"/>
    </row>
    <row r="175" spans="2:11" s="1" customFormat="1" ht="15" customHeight="1">
      <c r="B175" s="306"/>
      <c r="C175" s="285" t="s">
        <v>2608</v>
      </c>
      <c r="D175" s="285"/>
      <c r="E175" s="285"/>
      <c r="F175" s="305" t="s">
        <v>2587</v>
      </c>
      <c r="G175" s="285"/>
      <c r="H175" s="285" t="s">
        <v>2648</v>
      </c>
      <c r="I175" s="285" t="s">
        <v>2583</v>
      </c>
      <c r="J175" s="285">
        <v>50</v>
      </c>
      <c r="K175" s="327"/>
    </row>
    <row r="176" spans="2:11" s="1" customFormat="1" ht="15" customHeight="1">
      <c r="B176" s="306"/>
      <c r="C176" s="285" t="s">
        <v>2606</v>
      </c>
      <c r="D176" s="285"/>
      <c r="E176" s="285"/>
      <c r="F176" s="305" t="s">
        <v>2587</v>
      </c>
      <c r="G176" s="285"/>
      <c r="H176" s="285" t="s">
        <v>2648</v>
      </c>
      <c r="I176" s="285" t="s">
        <v>2583</v>
      </c>
      <c r="J176" s="285">
        <v>50</v>
      </c>
      <c r="K176" s="327"/>
    </row>
    <row r="177" spans="2:11" s="1" customFormat="1" ht="15" customHeight="1">
      <c r="B177" s="306"/>
      <c r="C177" s="285" t="s">
        <v>133</v>
      </c>
      <c r="D177" s="285"/>
      <c r="E177" s="285"/>
      <c r="F177" s="305" t="s">
        <v>2581</v>
      </c>
      <c r="G177" s="285"/>
      <c r="H177" s="285" t="s">
        <v>2649</v>
      </c>
      <c r="I177" s="285" t="s">
        <v>2650</v>
      </c>
      <c r="J177" s="285"/>
      <c r="K177" s="327"/>
    </row>
    <row r="178" spans="2:11" s="1" customFormat="1" ht="15" customHeight="1">
      <c r="B178" s="306"/>
      <c r="C178" s="285" t="s">
        <v>57</v>
      </c>
      <c r="D178" s="285"/>
      <c r="E178" s="285"/>
      <c r="F178" s="305" t="s">
        <v>2581</v>
      </c>
      <c r="G178" s="285"/>
      <c r="H178" s="285" t="s">
        <v>2651</v>
      </c>
      <c r="I178" s="285" t="s">
        <v>2652</v>
      </c>
      <c r="J178" s="285">
        <v>1</v>
      </c>
      <c r="K178" s="327"/>
    </row>
    <row r="179" spans="2:11" s="1" customFormat="1" ht="15" customHeight="1">
      <c r="B179" s="306"/>
      <c r="C179" s="285" t="s">
        <v>53</v>
      </c>
      <c r="D179" s="285"/>
      <c r="E179" s="285"/>
      <c r="F179" s="305" t="s">
        <v>2581</v>
      </c>
      <c r="G179" s="285"/>
      <c r="H179" s="285" t="s">
        <v>2653</v>
      </c>
      <c r="I179" s="285" t="s">
        <v>2583</v>
      </c>
      <c r="J179" s="285">
        <v>20</v>
      </c>
      <c r="K179" s="327"/>
    </row>
    <row r="180" spans="2:11" s="1" customFormat="1" ht="15" customHeight="1">
      <c r="B180" s="306"/>
      <c r="C180" s="285" t="s">
        <v>54</v>
      </c>
      <c r="D180" s="285"/>
      <c r="E180" s="285"/>
      <c r="F180" s="305" t="s">
        <v>2581</v>
      </c>
      <c r="G180" s="285"/>
      <c r="H180" s="285" t="s">
        <v>2654</v>
      </c>
      <c r="I180" s="285" t="s">
        <v>2583</v>
      </c>
      <c r="J180" s="285">
        <v>255</v>
      </c>
      <c r="K180" s="327"/>
    </row>
    <row r="181" spans="2:11" s="1" customFormat="1" ht="15" customHeight="1">
      <c r="B181" s="306"/>
      <c r="C181" s="285" t="s">
        <v>134</v>
      </c>
      <c r="D181" s="285"/>
      <c r="E181" s="285"/>
      <c r="F181" s="305" t="s">
        <v>2581</v>
      </c>
      <c r="G181" s="285"/>
      <c r="H181" s="285" t="s">
        <v>2545</v>
      </c>
      <c r="I181" s="285" t="s">
        <v>2583</v>
      </c>
      <c r="J181" s="285">
        <v>10</v>
      </c>
      <c r="K181" s="327"/>
    </row>
    <row r="182" spans="2:11" s="1" customFormat="1" ht="15" customHeight="1">
      <c r="B182" s="306"/>
      <c r="C182" s="285" t="s">
        <v>135</v>
      </c>
      <c r="D182" s="285"/>
      <c r="E182" s="285"/>
      <c r="F182" s="305" t="s">
        <v>2581</v>
      </c>
      <c r="G182" s="285"/>
      <c r="H182" s="285" t="s">
        <v>2655</v>
      </c>
      <c r="I182" s="285" t="s">
        <v>2616</v>
      </c>
      <c r="J182" s="285"/>
      <c r="K182" s="327"/>
    </row>
    <row r="183" spans="2:11" s="1" customFormat="1" ht="15" customHeight="1">
      <c r="B183" s="306"/>
      <c r="C183" s="285" t="s">
        <v>2656</v>
      </c>
      <c r="D183" s="285"/>
      <c r="E183" s="285"/>
      <c r="F183" s="305" t="s">
        <v>2581</v>
      </c>
      <c r="G183" s="285"/>
      <c r="H183" s="285" t="s">
        <v>2657</v>
      </c>
      <c r="I183" s="285" t="s">
        <v>2616</v>
      </c>
      <c r="J183" s="285"/>
      <c r="K183" s="327"/>
    </row>
    <row r="184" spans="2:11" s="1" customFormat="1" ht="15" customHeight="1">
      <c r="B184" s="306"/>
      <c r="C184" s="285" t="s">
        <v>2645</v>
      </c>
      <c r="D184" s="285"/>
      <c r="E184" s="285"/>
      <c r="F184" s="305" t="s">
        <v>2581</v>
      </c>
      <c r="G184" s="285"/>
      <c r="H184" s="285" t="s">
        <v>2658</v>
      </c>
      <c r="I184" s="285" t="s">
        <v>2616</v>
      </c>
      <c r="J184" s="285"/>
      <c r="K184" s="327"/>
    </row>
    <row r="185" spans="2:11" s="1" customFormat="1" ht="15" customHeight="1">
      <c r="B185" s="306"/>
      <c r="C185" s="285" t="s">
        <v>137</v>
      </c>
      <c r="D185" s="285"/>
      <c r="E185" s="285"/>
      <c r="F185" s="305" t="s">
        <v>2587</v>
      </c>
      <c r="G185" s="285"/>
      <c r="H185" s="285" t="s">
        <v>2659</v>
      </c>
      <c r="I185" s="285" t="s">
        <v>2583</v>
      </c>
      <c r="J185" s="285">
        <v>50</v>
      </c>
      <c r="K185" s="327"/>
    </row>
    <row r="186" spans="2:11" s="1" customFormat="1" ht="15" customHeight="1">
      <c r="B186" s="306"/>
      <c r="C186" s="285" t="s">
        <v>2660</v>
      </c>
      <c r="D186" s="285"/>
      <c r="E186" s="285"/>
      <c r="F186" s="305" t="s">
        <v>2587</v>
      </c>
      <c r="G186" s="285"/>
      <c r="H186" s="285" t="s">
        <v>2661</v>
      </c>
      <c r="I186" s="285" t="s">
        <v>2662</v>
      </c>
      <c r="J186" s="285"/>
      <c r="K186" s="327"/>
    </row>
    <row r="187" spans="2:11" s="1" customFormat="1" ht="15" customHeight="1">
      <c r="B187" s="306"/>
      <c r="C187" s="285" t="s">
        <v>2663</v>
      </c>
      <c r="D187" s="285"/>
      <c r="E187" s="285"/>
      <c r="F187" s="305" t="s">
        <v>2587</v>
      </c>
      <c r="G187" s="285"/>
      <c r="H187" s="285" t="s">
        <v>2664</v>
      </c>
      <c r="I187" s="285" t="s">
        <v>2662</v>
      </c>
      <c r="J187" s="285"/>
      <c r="K187" s="327"/>
    </row>
    <row r="188" spans="2:11" s="1" customFormat="1" ht="15" customHeight="1">
      <c r="B188" s="306"/>
      <c r="C188" s="285" t="s">
        <v>2665</v>
      </c>
      <c r="D188" s="285"/>
      <c r="E188" s="285"/>
      <c r="F188" s="305" t="s">
        <v>2587</v>
      </c>
      <c r="G188" s="285"/>
      <c r="H188" s="285" t="s">
        <v>2666</v>
      </c>
      <c r="I188" s="285" t="s">
        <v>2662</v>
      </c>
      <c r="J188" s="285"/>
      <c r="K188" s="327"/>
    </row>
    <row r="189" spans="2:11" s="1" customFormat="1" ht="15" customHeight="1">
      <c r="B189" s="306"/>
      <c r="C189" s="339" t="s">
        <v>2667</v>
      </c>
      <c r="D189" s="285"/>
      <c r="E189" s="285"/>
      <c r="F189" s="305" t="s">
        <v>2587</v>
      </c>
      <c r="G189" s="285"/>
      <c r="H189" s="285" t="s">
        <v>2668</v>
      </c>
      <c r="I189" s="285" t="s">
        <v>2669</v>
      </c>
      <c r="J189" s="340" t="s">
        <v>2670</v>
      </c>
      <c r="K189" s="327"/>
    </row>
    <row r="190" spans="2:11" s="1" customFormat="1" ht="15" customHeight="1">
      <c r="B190" s="306"/>
      <c r="C190" s="291" t="s">
        <v>42</v>
      </c>
      <c r="D190" s="285"/>
      <c r="E190" s="285"/>
      <c r="F190" s="305" t="s">
        <v>2581</v>
      </c>
      <c r="G190" s="285"/>
      <c r="H190" s="282" t="s">
        <v>2671</v>
      </c>
      <c r="I190" s="285" t="s">
        <v>2672</v>
      </c>
      <c r="J190" s="285"/>
      <c r="K190" s="327"/>
    </row>
    <row r="191" spans="2:11" s="1" customFormat="1" ht="15" customHeight="1">
      <c r="B191" s="306"/>
      <c r="C191" s="291" t="s">
        <v>2673</v>
      </c>
      <c r="D191" s="285"/>
      <c r="E191" s="285"/>
      <c r="F191" s="305" t="s">
        <v>2581</v>
      </c>
      <c r="G191" s="285"/>
      <c r="H191" s="285" t="s">
        <v>2674</v>
      </c>
      <c r="I191" s="285" t="s">
        <v>2616</v>
      </c>
      <c r="J191" s="285"/>
      <c r="K191" s="327"/>
    </row>
    <row r="192" spans="2:11" s="1" customFormat="1" ht="15" customHeight="1">
      <c r="B192" s="306"/>
      <c r="C192" s="291" t="s">
        <v>2675</v>
      </c>
      <c r="D192" s="285"/>
      <c r="E192" s="285"/>
      <c r="F192" s="305" t="s">
        <v>2581</v>
      </c>
      <c r="G192" s="285"/>
      <c r="H192" s="285" t="s">
        <v>2676</v>
      </c>
      <c r="I192" s="285" t="s">
        <v>2616</v>
      </c>
      <c r="J192" s="285"/>
      <c r="K192" s="327"/>
    </row>
    <row r="193" spans="2:11" s="1" customFormat="1" ht="15" customHeight="1">
      <c r="B193" s="306"/>
      <c r="C193" s="291" t="s">
        <v>1684</v>
      </c>
      <c r="D193" s="285"/>
      <c r="E193" s="285"/>
      <c r="F193" s="305" t="s">
        <v>2587</v>
      </c>
      <c r="G193" s="285"/>
      <c r="H193" s="285" t="s">
        <v>2677</v>
      </c>
      <c r="I193" s="285" t="s">
        <v>2616</v>
      </c>
      <c r="J193" s="285"/>
      <c r="K193" s="327"/>
    </row>
    <row r="194" spans="2:11" s="1" customFormat="1" ht="15" customHeight="1">
      <c r="B194" s="333"/>
      <c r="C194" s="341"/>
      <c r="D194" s="315"/>
      <c r="E194" s="315"/>
      <c r="F194" s="315"/>
      <c r="G194" s="315"/>
      <c r="H194" s="315"/>
      <c r="I194" s="315"/>
      <c r="J194" s="315"/>
      <c r="K194" s="334"/>
    </row>
    <row r="195" spans="2:11" s="1" customFormat="1" ht="18.75" customHeight="1">
      <c r="B195" s="282"/>
      <c r="C195" s="285"/>
      <c r="D195" s="285"/>
      <c r="E195" s="285"/>
      <c r="F195" s="305"/>
      <c r="G195" s="285"/>
      <c r="H195" s="285"/>
      <c r="I195" s="285"/>
      <c r="J195" s="285"/>
      <c r="K195" s="282"/>
    </row>
    <row r="196" spans="2:11" s="1" customFormat="1" ht="18.75" customHeight="1">
      <c r="B196" s="282"/>
      <c r="C196" s="285"/>
      <c r="D196" s="285"/>
      <c r="E196" s="285"/>
      <c r="F196" s="305"/>
      <c r="G196" s="285"/>
      <c r="H196" s="285"/>
      <c r="I196" s="285"/>
      <c r="J196" s="285"/>
      <c r="K196" s="282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402" t="s">
        <v>2678</v>
      </c>
      <c r="D199" s="402"/>
      <c r="E199" s="402"/>
      <c r="F199" s="402"/>
      <c r="G199" s="402"/>
      <c r="H199" s="402"/>
      <c r="I199" s="402"/>
      <c r="J199" s="402"/>
      <c r="K199" s="278"/>
    </row>
    <row r="200" spans="2:11" s="1" customFormat="1" ht="25.5" customHeight="1">
      <c r="B200" s="277"/>
      <c r="C200" s="342" t="s">
        <v>2679</v>
      </c>
      <c r="D200" s="342"/>
      <c r="E200" s="342"/>
      <c r="F200" s="342" t="s">
        <v>2680</v>
      </c>
      <c r="G200" s="343"/>
      <c r="H200" s="403" t="s">
        <v>2681</v>
      </c>
      <c r="I200" s="403"/>
      <c r="J200" s="403"/>
      <c r="K200" s="278"/>
    </row>
    <row r="201" spans="2:11" s="1" customFormat="1" ht="5.25" customHeight="1">
      <c r="B201" s="306"/>
      <c r="C201" s="303"/>
      <c r="D201" s="303"/>
      <c r="E201" s="303"/>
      <c r="F201" s="303"/>
      <c r="G201" s="285"/>
      <c r="H201" s="303"/>
      <c r="I201" s="303"/>
      <c r="J201" s="303"/>
      <c r="K201" s="327"/>
    </row>
    <row r="202" spans="2:11" s="1" customFormat="1" ht="15" customHeight="1">
      <c r="B202" s="306"/>
      <c r="C202" s="285" t="s">
        <v>2672</v>
      </c>
      <c r="D202" s="285"/>
      <c r="E202" s="285"/>
      <c r="F202" s="305" t="s">
        <v>43</v>
      </c>
      <c r="G202" s="285"/>
      <c r="H202" s="404" t="s">
        <v>2682</v>
      </c>
      <c r="I202" s="404"/>
      <c r="J202" s="404"/>
      <c r="K202" s="327"/>
    </row>
    <row r="203" spans="2:11" s="1" customFormat="1" ht="15" customHeight="1">
      <c r="B203" s="306"/>
      <c r="C203" s="312"/>
      <c r="D203" s="285"/>
      <c r="E203" s="285"/>
      <c r="F203" s="305" t="s">
        <v>44</v>
      </c>
      <c r="G203" s="285"/>
      <c r="H203" s="404" t="s">
        <v>2683</v>
      </c>
      <c r="I203" s="404"/>
      <c r="J203" s="404"/>
      <c r="K203" s="327"/>
    </row>
    <row r="204" spans="2:11" s="1" customFormat="1" ht="15" customHeight="1">
      <c r="B204" s="306"/>
      <c r="C204" s="312"/>
      <c r="D204" s="285"/>
      <c r="E204" s="285"/>
      <c r="F204" s="305" t="s">
        <v>47</v>
      </c>
      <c r="G204" s="285"/>
      <c r="H204" s="404" t="s">
        <v>2684</v>
      </c>
      <c r="I204" s="404"/>
      <c r="J204" s="404"/>
      <c r="K204" s="327"/>
    </row>
    <row r="205" spans="2:11" s="1" customFormat="1" ht="15" customHeight="1">
      <c r="B205" s="306"/>
      <c r="C205" s="285"/>
      <c r="D205" s="285"/>
      <c r="E205" s="285"/>
      <c r="F205" s="305" t="s">
        <v>45</v>
      </c>
      <c r="G205" s="285"/>
      <c r="H205" s="404" t="s">
        <v>2685</v>
      </c>
      <c r="I205" s="404"/>
      <c r="J205" s="404"/>
      <c r="K205" s="327"/>
    </row>
    <row r="206" spans="2:11" s="1" customFormat="1" ht="15" customHeight="1">
      <c r="B206" s="306"/>
      <c r="C206" s="285"/>
      <c r="D206" s="285"/>
      <c r="E206" s="285"/>
      <c r="F206" s="305" t="s">
        <v>46</v>
      </c>
      <c r="G206" s="285"/>
      <c r="H206" s="404" t="s">
        <v>2686</v>
      </c>
      <c r="I206" s="404"/>
      <c r="J206" s="404"/>
      <c r="K206" s="327"/>
    </row>
    <row r="207" spans="2:11" s="1" customFormat="1" ht="15" customHeight="1">
      <c r="B207" s="306"/>
      <c r="C207" s="285"/>
      <c r="D207" s="285"/>
      <c r="E207" s="285"/>
      <c r="F207" s="305"/>
      <c r="G207" s="285"/>
      <c r="H207" s="285"/>
      <c r="I207" s="285"/>
      <c r="J207" s="285"/>
      <c r="K207" s="327"/>
    </row>
    <row r="208" spans="2:11" s="1" customFormat="1" ht="15" customHeight="1">
      <c r="B208" s="306"/>
      <c r="C208" s="285" t="s">
        <v>2628</v>
      </c>
      <c r="D208" s="285"/>
      <c r="E208" s="285"/>
      <c r="F208" s="305" t="s">
        <v>79</v>
      </c>
      <c r="G208" s="285"/>
      <c r="H208" s="404" t="s">
        <v>2687</v>
      </c>
      <c r="I208" s="404"/>
      <c r="J208" s="404"/>
      <c r="K208" s="327"/>
    </row>
    <row r="209" spans="2:11" s="1" customFormat="1" ht="15" customHeight="1">
      <c r="B209" s="306"/>
      <c r="C209" s="312"/>
      <c r="D209" s="285"/>
      <c r="E209" s="285"/>
      <c r="F209" s="305" t="s">
        <v>2524</v>
      </c>
      <c r="G209" s="285"/>
      <c r="H209" s="404" t="s">
        <v>2525</v>
      </c>
      <c r="I209" s="404"/>
      <c r="J209" s="404"/>
      <c r="K209" s="327"/>
    </row>
    <row r="210" spans="2:11" s="1" customFormat="1" ht="15" customHeight="1">
      <c r="B210" s="306"/>
      <c r="C210" s="285"/>
      <c r="D210" s="285"/>
      <c r="E210" s="285"/>
      <c r="F210" s="305" t="s">
        <v>2522</v>
      </c>
      <c r="G210" s="285"/>
      <c r="H210" s="404" t="s">
        <v>2688</v>
      </c>
      <c r="I210" s="404"/>
      <c r="J210" s="404"/>
      <c r="K210" s="327"/>
    </row>
    <row r="211" spans="2:11" s="1" customFormat="1" ht="15" customHeight="1">
      <c r="B211" s="344"/>
      <c r="C211" s="312"/>
      <c r="D211" s="312"/>
      <c r="E211" s="312"/>
      <c r="F211" s="305" t="s">
        <v>2526</v>
      </c>
      <c r="G211" s="291"/>
      <c r="H211" s="405" t="s">
        <v>105</v>
      </c>
      <c r="I211" s="405"/>
      <c r="J211" s="405"/>
      <c r="K211" s="345"/>
    </row>
    <row r="212" spans="2:11" s="1" customFormat="1" ht="15" customHeight="1">
      <c r="B212" s="344"/>
      <c r="C212" s="312"/>
      <c r="D212" s="312"/>
      <c r="E212" s="312"/>
      <c r="F212" s="305" t="s">
        <v>2527</v>
      </c>
      <c r="G212" s="291"/>
      <c r="H212" s="405" t="s">
        <v>2228</v>
      </c>
      <c r="I212" s="405"/>
      <c r="J212" s="405"/>
      <c r="K212" s="345"/>
    </row>
    <row r="213" spans="2:11" s="1" customFormat="1" ht="15" customHeight="1">
      <c r="B213" s="344"/>
      <c r="C213" s="312"/>
      <c r="D213" s="312"/>
      <c r="E213" s="312"/>
      <c r="F213" s="346"/>
      <c r="G213" s="291"/>
      <c r="H213" s="347"/>
      <c r="I213" s="347"/>
      <c r="J213" s="347"/>
      <c r="K213" s="345"/>
    </row>
    <row r="214" spans="2:11" s="1" customFormat="1" ht="15" customHeight="1">
      <c r="B214" s="344"/>
      <c r="C214" s="285" t="s">
        <v>2652</v>
      </c>
      <c r="D214" s="312"/>
      <c r="E214" s="312"/>
      <c r="F214" s="305">
        <v>1</v>
      </c>
      <c r="G214" s="291"/>
      <c r="H214" s="405" t="s">
        <v>2689</v>
      </c>
      <c r="I214" s="405"/>
      <c r="J214" s="405"/>
      <c r="K214" s="345"/>
    </row>
    <row r="215" spans="2:11" s="1" customFormat="1" ht="15" customHeight="1">
      <c r="B215" s="344"/>
      <c r="C215" s="312"/>
      <c r="D215" s="312"/>
      <c r="E215" s="312"/>
      <c r="F215" s="305">
        <v>2</v>
      </c>
      <c r="G215" s="291"/>
      <c r="H215" s="405" t="s">
        <v>2690</v>
      </c>
      <c r="I215" s="405"/>
      <c r="J215" s="405"/>
      <c r="K215" s="345"/>
    </row>
    <row r="216" spans="2:11" s="1" customFormat="1" ht="15" customHeight="1">
      <c r="B216" s="344"/>
      <c r="C216" s="312"/>
      <c r="D216" s="312"/>
      <c r="E216" s="312"/>
      <c r="F216" s="305">
        <v>3</v>
      </c>
      <c r="G216" s="291"/>
      <c r="H216" s="405" t="s">
        <v>2691</v>
      </c>
      <c r="I216" s="405"/>
      <c r="J216" s="405"/>
      <c r="K216" s="345"/>
    </row>
    <row r="217" spans="2:11" s="1" customFormat="1" ht="15" customHeight="1">
      <c r="B217" s="344"/>
      <c r="C217" s="312"/>
      <c r="D217" s="312"/>
      <c r="E217" s="312"/>
      <c r="F217" s="305">
        <v>4</v>
      </c>
      <c r="G217" s="291"/>
      <c r="H217" s="405" t="s">
        <v>2692</v>
      </c>
      <c r="I217" s="405"/>
      <c r="J217" s="405"/>
      <c r="K217" s="345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81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109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ROUND(J97,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ROUND((SUM(BE97:BE702)),  2)</f>
        <v>0</v>
      </c>
      <c r="G33" s="36"/>
      <c r="H33" s="36"/>
      <c r="I33" s="127">
        <v>0.21</v>
      </c>
      <c r="J33" s="126">
        <f>ROUND(((SUM(BE97:BE702))*I33),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ROUND((SUM(BF97:BF702)),  2)</f>
        <v>0</v>
      </c>
      <c r="G34" s="36"/>
      <c r="H34" s="36"/>
      <c r="I34" s="127">
        <v>0.15</v>
      </c>
      <c r="J34" s="126">
        <f>ROUND(((SUM(BF97:BF702))*I34),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ROUND((SUM(BG97:BG702)),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ROUND((SUM(BH97:BH702)),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ROUND((SUM(BI97:BI702)),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01 - Stavební část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J97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114</v>
      </c>
      <c r="E60" s="150"/>
      <c r="F60" s="150"/>
      <c r="G60" s="150"/>
      <c r="H60" s="150"/>
      <c r="I60" s="151"/>
      <c r="J60" s="152">
        <f>J98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115</v>
      </c>
      <c r="E61" s="157"/>
      <c r="F61" s="157"/>
      <c r="G61" s="157"/>
      <c r="H61" s="157"/>
      <c r="I61" s="158"/>
      <c r="J61" s="159">
        <f>J99</f>
        <v>0</v>
      </c>
      <c r="K61" s="155"/>
      <c r="L61" s="160"/>
    </row>
    <row r="62" spans="1:47" s="10" customFormat="1" ht="19.899999999999999" customHeight="1">
      <c r="B62" s="154"/>
      <c r="C62" s="155"/>
      <c r="D62" s="156" t="s">
        <v>116</v>
      </c>
      <c r="E62" s="157"/>
      <c r="F62" s="157"/>
      <c r="G62" s="157"/>
      <c r="H62" s="157"/>
      <c r="I62" s="158"/>
      <c r="J62" s="159">
        <f>J157</f>
        <v>0</v>
      </c>
      <c r="K62" s="155"/>
      <c r="L62" s="160"/>
    </row>
    <row r="63" spans="1:47" s="10" customFormat="1" ht="19.899999999999999" customHeight="1">
      <c r="B63" s="154"/>
      <c r="C63" s="155"/>
      <c r="D63" s="156" t="s">
        <v>117</v>
      </c>
      <c r="E63" s="157"/>
      <c r="F63" s="157"/>
      <c r="G63" s="157"/>
      <c r="H63" s="157"/>
      <c r="I63" s="158"/>
      <c r="J63" s="159">
        <f>J159</f>
        <v>0</v>
      </c>
      <c r="K63" s="155"/>
      <c r="L63" s="160"/>
    </row>
    <row r="64" spans="1:47" s="10" customFormat="1" ht="19.899999999999999" customHeight="1">
      <c r="B64" s="154"/>
      <c r="C64" s="155"/>
      <c r="D64" s="156" t="s">
        <v>118</v>
      </c>
      <c r="E64" s="157"/>
      <c r="F64" s="157"/>
      <c r="G64" s="157"/>
      <c r="H64" s="157"/>
      <c r="I64" s="158"/>
      <c r="J64" s="159">
        <f>J187</f>
        <v>0</v>
      </c>
      <c r="K64" s="155"/>
      <c r="L64" s="160"/>
    </row>
    <row r="65" spans="1:31" s="10" customFormat="1" ht="19.899999999999999" customHeight="1">
      <c r="B65" s="154"/>
      <c r="C65" s="155"/>
      <c r="D65" s="156" t="s">
        <v>119</v>
      </c>
      <c r="E65" s="157"/>
      <c r="F65" s="157"/>
      <c r="G65" s="157"/>
      <c r="H65" s="157"/>
      <c r="I65" s="158"/>
      <c r="J65" s="159">
        <f>J289</f>
        <v>0</v>
      </c>
      <c r="K65" s="155"/>
      <c r="L65" s="160"/>
    </row>
    <row r="66" spans="1:31" s="10" customFormat="1" ht="19.899999999999999" customHeight="1">
      <c r="B66" s="154"/>
      <c r="C66" s="155"/>
      <c r="D66" s="156" t="s">
        <v>120</v>
      </c>
      <c r="E66" s="157"/>
      <c r="F66" s="157"/>
      <c r="G66" s="157"/>
      <c r="H66" s="157"/>
      <c r="I66" s="158"/>
      <c r="J66" s="159">
        <f>J300</f>
        <v>0</v>
      </c>
      <c r="K66" s="155"/>
      <c r="L66" s="160"/>
    </row>
    <row r="67" spans="1:31" s="9" customFormat="1" ht="24.95" customHeight="1">
      <c r="B67" s="147"/>
      <c r="C67" s="148"/>
      <c r="D67" s="149" t="s">
        <v>121</v>
      </c>
      <c r="E67" s="150"/>
      <c r="F67" s="150"/>
      <c r="G67" s="150"/>
      <c r="H67" s="150"/>
      <c r="I67" s="151"/>
      <c r="J67" s="152">
        <f>J302</f>
        <v>0</v>
      </c>
      <c r="K67" s="148"/>
      <c r="L67" s="153"/>
    </row>
    <row r="68" spans="1:31" s="10" customFormat="1" ht="19.899999999999999" customHeight="1">
      <c r="B68" s="154"/>
      <c r="C68" s="155"/>
      <c r="D68" s="156" t="s">
        <v>122</v>
      </c>
      <c r="E68" s="157"/>
      <c r="F68" s="157"/>
      <c r="G68" s="157"/>
      <c r="H68" s="157"/>
      <c r="I68" s="158"/>
      <c r="J68" s="159">
        <f>J303</f>
        <v>0</v>
      </c>
      <c r="K68" s="155"/>
      <c r="L68" s="160"/>
    </row>
    <row r="69" spans="1:31" s="10" customFormat="1" ht="19.899999999999999" customHeight="1">
      <c r="B69" s="154"/>
      <c r="C69" s="155"/>
      <c r="D69" s="156" t="s">
        <v>123</v>
      </c>
      <c r="E69" s="157"/>
      <c r="F69" s="157"/>
      <c r="G69" s="157"/>
      <c r="H69" s="157"/>
      <c r="I69" s="158"/>
      <c r="J69" s="159">
        <f>J307</f>
        <v>0</v>
      </c>
      <c r="K69" s="155"/>
      <c r="L69" s="160"/>
    </row>
    <row r="70" spans="1:31" s="10" customFormat="1" ht="19.899999999999999" customHeight="1">
      <c r="B70" s="154"/>
      <c r="C70" s="155"/>
      <c r="D70" s="156" t="s">
        <v>124</v>
      </c>
      <c r="E70" s="157"/>
      <c r="F70" s="157"/>
      <c r="G70" s="157"/>
      <c r="H70" s="157"/>
      <c r="I70" s="158"/>
      <c r="J70" s="159">
        <f>J314</f>
        <v>0</v>
      </c>
      <c r="K70" s="155"/>
      <c r="L70" s="160"/>
    </row>
    <row r="71" spans="1:31" s="10" customFormat="1" ht="19.899999999999999" customHeight="1">
      <c r="B71" s="154"/>
      <c r="C71" s="155"/>
      <c r="D71" s="156" t="s">
        <v>125</v>
      </c>
      <c r="E71" s="157"/>
      <c r="F71" s="157"/>
      <c r="G71" s="157"/>
      <c r="H71" s="157"/>
      <c r="I71" s="158"/>
      <c r="J71" s="159">
        <f>J342</f>
        <v>0</v>
      </c>
      <c r="K71" s="155"/>
      <c r="L71" s="160"/>
    </row>
    <row r="72" spans="1:31" s="10" customFormat="1" ht="19.899999999999999" customHeight="1">
      <c r="B72" s="154"/>
      <c r="C72" s="155"/>
      <c r="D72" s="156" t="s">
        <v>126</v>
      </c>
      <c r="E72" s="157"/>
      <c r="F72" s="157"/>
      <c r="G72" s="157"/>
      <c r="H72" s="157"/>
      <c r="I72" s="158"/>
      <c r="J72" s="159">
        <f>J357</f>
        <v>0</v>
      </c>
      <c r="K72" s="155"/>
      <c r="L72" s="160"/>
    </row>
    <row r="73" spans="1:31" s="10" customFormat="1" ht="19.899999999999999" customHeight="1">
      <c r="B73" s="154"/>
      <c r="C73" s="155"/>
      <c r="D73" s="156" t="s">
        <v>127</v>
      </c>
      <c r="E73" s="157"/>
      <c r="F73" s="157"/>
      <c r="G73" s="157"/>
      <c r="H73" s="157"/>
      <c r="I73" s="158"/>
      <c r="J73" s="159">
        <f>J467</f>
        <v>0</v>
      </c>
      <c r="K73" s="155"/>
      <c r="L73" s="160"/>
    </row>
    <row r="74" spans="1:31" s="10" customFormat="1" ht="19.899999999999999" customHeight="1">
      <c r="B74" s="154"/>
      <c r="C74" s="155"/>
      <c r="D74" s="156" t="s">
        <v>128</v>
      </c>
      <c r="E74" s="157"/>
      <c r="F74" s="157"/>
      <c r="G74" s="157"/>
      <c r="H74" s="157"/>
      <c r="I74" s="158"/>
      <c r="J74" s="159">
        <f>J536</f>
        <v>0</v>
      </c>
      <c r="K74" s="155"/>
      <c r="L74" s="160"/>
    </row>
    <row r="75" spans="1:31" s="10" customFormat="1" ht="19.899999999999999" customHeight="1">
      <c r="B75" s="154"/>
      <c r="C75" s="155"/>
      <c r="D75" s="156" t="s">
        <v>129</v>
      </c>
      <c r="E75" s="157"/>
      <c r="F75" s="157"/>
      <c r="G75" s="157"/>
      <c r="H75" s="157"/>
      <c r="I75" s="158"/>
      <c r="J75" s="159">
        <f>J593</f>
        <v>0</v>
      </c>
      <c r="K75" s="155"/>
      <c r="L75" s="160"/>
    </row>
    <row r="76" spans="1:31" s="10" customFormat="1" ht="19.899999999999999" customHeight="1">
      <c r="B76" s="154"/>
      <c r="C76" s="155"/>
      <c r="D76" s="156" t="s">
        <v>130</v>
      </c>
      <c r="E76" s="157"/>
      <c r="F76" s="157"/>
      <c r="G76" s="157"/>
      <c r="H76" s="157"/>
      <c r="I76" s="158"/>
      <c r="J76" s="159">
        <f>J660</f>
        <v>0</v>
      </c>
      <c r="K76" s="155"/>
      <c r="L76" s="160"/>
    </row>
    <row r="77" spans="1:31" s="10" customFormat="1" ht="19.899999999999999" customHeight="1">
      <c r="B77" s="154"/>
      <c r="C77" s="155"/>
      <c r="D77" s="156" t="s">
        <v>131</v>
      </c>
      <c r="E77" s="157"/>
      <c r="F77" s="157"/>
      <c r="G77" s="157"/>
      <c r="H77" s="157"/>
      <c r="I77" s="158"/>
      <c r="J77" s="159">
        <f>J679</f>
        <v>0</v>
      </c>
      <c r="K77" s="155"/>
      <c r="L77" s="160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138"/>
      <c r="J79" s="50"/>
      <c r="K79" s="50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141"/>
      <c r="J83" s="52"/>
      <c r="K83" s="52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132</v>
      </c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98" t="str">
        <f>E7</f>
        <v>Rekonstrukce 2.NP a kotelny v objektu A,  Městská sportovní hala - revitalizace areálu</v>
      </c>
      <c r="F87" s="399"/>
      <c r="G87" s="399"/>
      <c r="H87" s="399"/>
      <c r="I87" s="110"/>
      <c r="J87" s="38"/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108</v>
      </c>
      <c r="D88" s="38"/>
      <c r="E88" s="38"/>
      <c r="F88" s="38"/>
      <c r="G88" s="38"/>
      <c r="H88" s="38"/>
      <c r="I88" s="110"/>
      <c r="J88" s="38"/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51" t="str">
        <f>E9</f>
        <v>01 - Stavební část</v>
      </c>
      <c r="F89" s="400"/>
      <c r="G89" s="400"/>
      <c r="H89" s="400"/>
      <c r="I89" s="110"/>
      <c r="J89" s="38"/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0"/>
      <c r="J90" s="38"/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 xml:space="preserve"> </v>
      </c>
      <c r="G91" s="38"/>
      <c r="H91" s="38"/>
      <c r="I91" s="113" t="s">
        <v>23</v>
      </c>
      <c r="J91" s="61" t="str">
        <f>IF(J12="","",J12)</f>
        <v>27. 11. 2020</v>
      </c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10"/>
      <c r="J92" s="38"/>
      <c r="K92" s="38"/>
      <c r="L92" s="11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E15</f>
        <v>Statutární město Karlovy Vary</v>
      </c>
      <c r="G93" s="38"/>
      <c r="H93" s="38"/>
      <c r="I93" s="113" t="s">
        <v>31</v>
      </c>
      <c r="J93" s="34" t="str">
        <f>E21</f>
        <v>Fiala - Jung Atelier</v>
      </c>
      <c r="K93" s="38"/>
      <c r="L93" s="11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IF(E18="","",E18)</f>
        <v>Vyplň údaj</v>
      </c>
      <c r="G94" s="38"/>
      <c r="H94" s="38"/>
      <c r="I94" s="113" t="s">
        <v>34</v>
      </c>
      <c r="J94" s="34" t="str">
        <f>E24</f>
        <v xml:space="preserve"> </v>
      </c>
      <c r="K94" s="38"/>
      <c r="L94" s="11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0"/>
      <c r="J95" s="38"/>
      <c r="K95" s="38"/>
      <c r="L95" s="11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61"/>
      <c r="B96" s="162"/>
      <c r="C96" s="163" t="s">
        <v>133</v>
      </c>
      <c r="D96" s="164" t="s">
        <v>57</v>
      </c>
      <c r="E96" s="164" t="s">
        <v>53</v>
      </c>
      <c r="F96" s="164" t="s">
        <v>54</v>
      </c>
      <c r="G96" s="164" t="s">
        <v>134</v>
      </c>
      <c r="H96" s="164" t="s">
        <v>135</v>
      </c>
      <c r="I96" s="165" t="s">
        <v>136</v>
      </c>
      <c r="J96" s="166" t="s">
        <v>112</v>
      </c>
      <c r="K96" s="167" t="s">
        <v>137</v>
      </c>
      <c r="L96" s="168"/>
      <c r="M96" s="70" t="s">
        <v>19</v>
      </c>
      <c r="N96" s="71" t="s">
        <v>42</v>
      </c>
      <c r="O96" s="71" t="s">
        <v>138</v>
      </c>
      <c r="P96" s="71" t="s">
        <v>139</v>
      </c>
      <c r="Q96" s="71" t="s">
        <v>140</v>
      </c>
      <c r="R96" s="71" t="s">
        <v>141</v>
      </c>
      <c r="S96" s="71" t="s">
        <v>142</v>
      </c>
      <c r="T96" s="72" t="s">
        <v>143</v>
      </c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</row>
    <row r="97" spans="1:65" s="2" customFormat="1" ht="22.9" customHeight="1">
      <c r="A97" s="36"/>
      <c r="B97" s="37"/>
      <c r="C97" s="77" t="s">
        <v>144</v>
      </c>
      <c r="D97" s="38"/>
      <c r="E97" s="38"/>
      <c r="F97" s="38"/>
      <c r="G97" s="38"/>
      <c r="H97" s="38"/>
      <c r="I97" s="110"/>
      <c r="J97" s="169">
        <f>BK97</f>
        <v>0</v>
      </c>
      <c r="K97" s="38"/>
      <c r="L97" s="41"/>
      <c r="M97" s="73"/>
      <c r="N97" s="170"/>
      <c r="O97" s="74"/>
      <c r="P97" s="171">
        <f>P98+P302</f>
        <v>0</v>
      </c>
      <c r="Q97" s="74"/>
      <c r="R97" s="171">
        <f>R98+R302</f>
        <v>0</v>
      </c>
      <c r="S97" s="74"/>
      <c r="T97" s="172">
        <f>T98+T302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71</v>
      </c>
      <c r="AU97" s="19" t="s">
        <v>113</v>
      </c>
      <c r="BK97" s="173">
        <f>BK98+BK302</f>
        <v>0</v>
      </c>
    </row>
    <row r="98" spans="1:65" s="12" customFormat="1" ht="25.9" customHeight="1">
      <c r="B98" s="174"/>
      <c r="C98" s="175"/>
      <c r="D98" s="176" t="s">
        <v>71</v>
      </c>
      <c r="E98" s="177" t="s">
        <v>145</v>
      </c>
      <c r="F98" s="177" t="s">
        <v>146</v>
      </c>
      <c r="G98" s="175"/>
      <c r="H98" s="175"/>
      <c r="I98" s="178"/>
      <c r="J98" s="179">
        <f>BK98</f>
        <v>0</v>
      </c>
      <c r="K98" s="175"/>
      <c r="L98" s="180"/>
      <c r="M98" s="181"/>
      <c r="N98" s="182"/>
      <c r="O98" s="182"/>
      <c r="P98" s="183">
        <f>P99+P157+P159+P187+P289+P300</f>
        <v>0</v>
      </c>
      <c r="Q98" s="182"/>
      <c r="R98" s="183">
        <f>R99+R157+R159+R187+R289+R300</f>
        <v>0</v>
      </c>
      <c r="S98" s="182"/>
      <c r="T98" s="184">
        <f>T99+T157+T159+T187+T289+T300</f>
        <v>0</v>
      </c>
      <c r="AR98" s="185" t="s">
        <v>80</v>
      </c>
      <c r="AT98" s="186" t="s">
        <v>71</v>
      </c>
      <c r="AU98" s="186" t="s">
        <v>72</v>
      </c>
      <c r="AY98" s="185" t="s">
        <v>147</v>
      </c>
      <c r="BK98" s="187">
        <f>BK99+BK157+BK159+BK187+BK289+BK300</f>
        <v>0</v>
      </c>
    </row>
    <row r="99" spans="1:65" s="12" customFormat="1" ht="22.9" customHeight="1">
      <c r="B99" s="174"/>
      <c r="C99" s="175"/>
      <c r="D99" s="176" t="s">
        <v>71</v>
      </c>
      <c r="E99" s="188" t="s">
        <v>148</v>
      </c>
      <c r="F99" s="188" t="s">
        <v>149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SUM(P100:P156)</f>
        <v>0</v>
      </c>
      <c r="Q99" s="182"/>
      <c r="R99" s="183">
        <f>SUM(R100:R156)</f>
        <v>0</v>
      </c>
      <c r="S99" s="182"/>
      <c r="T99" s="184">
        <f>SUM(T100:T156)</f>
        <v>0</v>
      </c>
      <c r="AR99" s="185" t="s">
        <v>80</v>
      </c>
      <c r="AT99" s="186" t="s">
        <v>71</v>
      </c>
      <c r="AU99" s="186" t="s">
        <v>80</v>
      </c>
      <c r="AY99" s="185" t="s">
        <v>147</v>
      </c>
      <c r="BK99" s="187">
        <f>SUM(BK100:BK156)</f>
        <v>0</v>
      </c>
    </row>
    <row r="100" spans="1:65" s="2" customFormat="1" ht="16.5" customHeight="1">
      <c r="A100" s="36"/>
      <c r="B100" s="37"/>
      <c r="C100" s="190" t="s">
        <v>80</v>
      </c>
      <c r="D100" s="190" t="s">
        <v>150</v>
      </c>
      <c r="E100" s="191" t="s">
        <v>151</v>
      </c>
      <c r="F100" s="192" t="s">
        <v>152</v>
      </c>
      <c r="G100" s="193" t="s">
        <v>153</v>
      </c>
      <c r="H100" s="194">
        <v>7.1150000000000002</v>
      </c>
      <c r="I100" s="195"/>
      <c r="J100" s="196">
        <f>ROUND(I100*H100,2)</f>
        <v>0</v>
      </c>
      <c r="K100" s="197"/>
      <c r="L100" s="41"/>
      <c r="M100" s="198" t="s">
        <v>19</v>
      </c>
      <c r="N100" s="199" t="s">
        <v>43</v>
      </c>
      <c r="O100" s="6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154</v>
      </c>
      <c r="AT100" s="202" t="s">
        <v>150</v>
      </c>
      <c r="AU100" s="202" t="s">
        <v>82</v>
      </c>
      <c r="AY100" s="19" t="s">
        <v>147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9" t="s">
        <v>80</v>
      </c>
      <c r="BK100" s="203">
        <f>ROUND(I100*H100,2)</f>
        <v>0</v>
      </c>
      <c r="BL100" s="19" t="s">
        <v>154</v>
      </c>
      <c r="BM100" s="202" t="s">
        <v>82</v>
      </c>
    </row>
    <row r="101" spans="1:65" s="13" customFormat="1" ht="11.25">
      <c r="B101" s="204"/>
      <c r="C101" s="205"/>
      <c r="D101" s="206" t="s">
        <v>155</v>
      </c>
      <c r="E101" s="207" t="s">
        <v>19</v>
      </c>
      <c r="F101" s="208" t="s">
        <v>156</v>
      </c>
      <c r="G101" s="205"/>
      <c r="H101" s="207" t="s">
        <v>19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155</v>
      </c>
      <c r="AU101" s="214" t="s">
        <v>82</v>
      </c>
      <c r="AV101" s="13" t="s">
        <v>80</v>
      </c>
      <c r="AW101" s="13" t="s">
        <v>33</v>
      </c>
      <c r="AX101" s="13" t="s">
        <v>72</v>
      </c>
      <c r="AY101" s="214" t="s">
        <v>147</v>
      </c>
    </row>
    <row r="102" spans="1:65" s="14" customFormat="1" ht="11.25">
      <c r="B102" s="215"/>
      <c r="C102" s="216"/>
      <c r="D102" s="206" t="s">
        <v>155</v>
      </c>
      <c r="E102" s="217" t="s">
        <v>19</v>
      </c>
      <c r="F102" s="218" t="s">
        <v>157</v>
      </c>
      <c r="G102" s="216"/>
      <c r="H102" s="219">
        <v>0.122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155</v>
      </c>
      <c r="AU102" s="225" t="s">
        <v>82</v>
      </c>
      <c r="AV102" s="14" t="s">
        <v>82</v>
      </c>
      <c r="AW102" s="14" t="s">
        <v>33</v>
      </c>
      <c r="AX102" s="14" t="s">
        <v>72</v>
      </c>
      <c r="AY102" s="225" t="s">
        <v>147</v>
      </c>
    </row>
    <row r="103" spans="1:65" s="14" customFormat="1" ht="11.25">
      <c r="B103" s="215"/>
      <c r="C103" s="216"/>
      <c r="D103" s="206" t="s">
        <v>155</v>
      </c>
      <c r="E103" s="217" t="s">
        <v>19</v>
      </c>
      <c r="F103" s="218" t="s">
        <v>158</v>
      </c>
      <c r="G103" s="216"/>
      <c r="H103" s="219">
        <v>0.73399999999999999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155</v>
      </c>
      <c r="AU103" s="225" t="s">
        <v>82</v>
      </c>
      <c r="AV103" s="14" t="s">
        <v>82</v>
      </c>
      <c r="AW103" s="14" t="s">
        <v>33</v>
      </c>
      <c r="AX103" s="14" t="s">
        <v>72</v>
      </c>
      <c r="AY103" s="225" t="s">
        <v>147</v>
      </c>
    </row>
    <row r="104" spans="1:65" s="14" customFormat="1" ht="11.25">
      <c r="B104" s="215"/>
      <c r="C104" s="216"/>
      <c r="D104" s="206" t="s">
        <v>155</v>
      </c>
      <c r="E104" s="217" t="s">
        <v>19</v>
      </c>
      <c r="F104" s="218" t="s">
        <v>159</v>
      </c>
      <c r="G104" s="216"/>
      <c r="H104" s="219">
        <v>0.19400000000000001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155</v>
      </c>
      <c r="AU104" s="225" t="s">
        <v>82</v>
      </c>
      <c r="AV104" s="14" t="s">
        <v>82</v>
      </c>
      <c r="AW104" s="14" t="s">
        <v>33</v>
      </c>
      <c r="AX104" s="14" t="s">
        <v>72</v>
      </c>
      <c r="AY104" s="225" t="s">
        <v>147</v>
      </c>
    </row>
    <row r="105" spans="1:65" s="14" customFormat="1" ht="11.25">
      <c r="B105" s="215"/>
      <c r="C105" s="216"/>
      <c r="D105" s="206" t="s">
        <v>155</v>
      </c>
      <c r="E105" s="217" t="s">
        <v>19</v>
      </c>
      <c r="F105" s="218" t="s">
        <v>160</v>
      </c>
      <c r="G105" s="216"/>
      <c r="H105" s="219">
        <v>9.6000000000000002E-2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155</v>
      </c>
      <c r="AU105" s="225" t="s">
        <v>82</v>
      </c>
      <c r="AV105" s="14" t="s">
        <v>82</v>
      </c>
      <c r="AW105" s="14" t="s">
        <v>33</v>
      </c>
      <c r="AX105" s="14" t="s">
        <v>72</v>
      </c>
      <c r="AY105" s="225" t="s">
        <v>147</v>
      </c>
    </row>
    <row r="106" spans="1:65" s="14" customFormat="1" ht="11.25">
      <c r="B106" s="215"/>
      <c r="C106" s="216"/>
      <c r="D106" s="206" t="s">
        <v>155</v>
      </c>
      <c r="E106" s="217" t="s">
        <v>19</v>
      </c>
      <c r="F106" s="218" t="s">
        <v>161</v>
      </c>
      <c r="G106" s="216"/>
      <c r="H106" s="219">
        <v>0.66800000000000004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155</v>
      </c>
      <c r="AU106" s="225" t="s">
        <v>82</v>
      </c>
      <c r="AV106" s="14" t="s">
        <v>82</v>
      </c>
      <c r="AW106" s="14" t="s">
        <v>33</v>
      </c>
      <c r="AX106" s="14" t="s">
        <v>72</v>
      </c>
      <c r="AY106" s="225" t="s">
        <v>147</v>
      </c>
    </row>
    <row r="107" spans="1:65" s="14" customFormat="1" ht="11.25">
      <c r="B107" s="215"/>
      <c r="C107" s="216"/>
      <c r="D107" s="206" t="s">
        <v>155</v>
      </c>
      <c r="E107" s="217" t="s">
        <v>19</v>
      </c>
      <c r="F107" s="218" t="s">
        <v>162</v>
      </c>
      <c r="G107" s="216"/>
      <c r="H107" s="219">
        <v>0.9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155</v>
      </c>
      <c r="AU107" s="225" t="s">
        <v>82</v>
      </c>
      <c r="AV107" s="14" t="s">
        <v>82</v>
      </c>
      <c r="AW107" s="14" t="s">
        <v>33</v>
      </c>
      <c r="AX107" s="14" t="s">
        <v>72</v>
      </c>
      <c r="AY107" s="225" t="s">
        <v>147</v>
      </c>
    </row>
    <row r="108" spans="1:65" s="14" customFormat="1" ht="11.25">
      <c r="B108" s="215"/>
      <c r="C108" s="216"/>
      <c r="D108" s="206" t="s">
        <v>155</v>
      </c>
      <c r="E108" s="217" t="s">
        <v>19</v>
      </c>
      <c r="F108" s="218" t="s">
        <v>163</v>
      </c>
      <c r="G108" s="216"/>
      <c r="H108" s="219">
        <v>0.54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155</v>
      </c>
      <c r="AU108" s="225" t="s">
        <v>82</v>
      </c>
      <c r="AV108" s="14" t="s">
        <v>82</v>
      </c>
      <c r="AW108" s="14" t="s">
        <v>33</v>
      </c>
      <c r="AX108" s="14" t="s">
        <v>72</v>
      </c>
      <c r="AY108" s="225" t="s">
        <v>147</v>
      </c>
    </row>
    <row r="109" spans="1:65" s="14" customFormat="1" ht="11.25">
      <c r="B109" s="215"/>
      <c r="C109" s="216"/>
      <c r="D109" s="206" t="s">
        <v>155</v>
      </c>
      <c r="E109" s="217" t="s">
        <v>19</v>
      </c>
      <c r="F109" s="218" t="s">
        <v>164</v>
      </c>
      <c r="G109" s="216"/>
      <c r="H109" s="219">
        <v>0.24299999999999999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155</v>
      </c>
      <c r="AU109" s="225" t="s">
        <v>82</v>
      </c>
      <c r="AV109" s="14" t="s">
        <v>82</v>
      </c>
      <c r="AW109" s="14" t="s">
        <v>33</v>
      </c>
      <c r="AX109" s="14" t="s">
        <v>72</v>
      </c>
      <c r="AY109" s="225" t="s">
        <v>147</v>
      </c>
    </row>
    <row r="110" spans="1:65" s="14" customFormat="1" ht="11.25">
      <c r="B110" s="215"/>
      <c r="C110" s="216"/>
      <c r="D110" s="206" t="s">
        <v>155</v>
      </c>
      <c r="E110" s="217" t="s">
        <v>19</v>
      </c>
      <c r="F110" s="218" t="s">
        <v>165</v>
      </c>
      <c r="G110" s="216"/>
      <c r="H110" s="219">
        <v>0.108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155</v>
      </c>
      <c r="AU110" s="225" t="s">
        <v>82</v>
      </c>
      <c r="AV110" s="14" t="s">
        <v>82</v>
      </c>
      <c r="AW110" s="14" t="s">
        <v>33</v>
      </c>
      <c r="AX110" s="14" t="s">
        <v>72</v>
      </c>
      <c r="AY110" s="225" t="s">
        <v>147</v>
      </c>
    </row>
    <row r="111" spans="1:65" s="14" customFormat="1" ht="11.25">
      <c r="B111" s="215"/>
      <c r="C111" s="216"/>
      <c r="D111" s="206" t="s">
        <v>155</v>
      </c>
      <c r="E111" s="217" t="s">
        <v>19</v>
      </c>
      <c r="F111" s="218" t="s">
        <v>166</v>
      </c>
      <c r="G111" s="216"/>
      <c r="H111" s="219">
        <v>0.216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155</v>
      </c>
      <c r="AU111" s="225" t="s">
        <v>82</v>
      </c>
      <c r="AV111" s="14" t="s">
        <v>82</v>
      </c>
      <c r="AW111" s="14" t="s">
        <v>33</v>
      </c>
      <c r="AX111" s="14" t="s">
        <v>72</v>
      </c>
      <c r="AY111" s="225" t="s">
        <v>147</v>
      </c>
    </row>
    <row r="112" spans="1:65" s="13" customFormat="1" ht="11.25">
      <c r="B112" s="204"/>
      <c r="C112" s="205"/>
      <c r="D112" s="206" t="s">
        <v>155</v>
      </c>
      <c r="E112" s="207" t="s">
        <v>19</v>
      </c>
      <c r="F112" s="208" t="s">
        <v>167</v>
      </c>
      <c r="G112" s="205"/>
      <c r="H112" s="207" t="s">
        <v>19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155</v>
      </c>
      <c r="AU112" s="214" t="s">
        <v>82</v>
      </c>
      <c r="AV112" s="13" t="s">
        <v>80</v>
      </c>
      <c r="AW112" s="13" t="s">
        <v>33</v>
      </c>
      <c r="AX112" s="13" t="s">
        <v>72</v>
      </c>
      <c r="AY112" s="214" t="s">
        <v>147</v>
      </c>
    </row>
    <row r="113" spans="1:65" s="14" customFormat="1" ht="11.25">
      <c r="B113" s="215"/>
      <c r="C113" s="216"/>
      <c r="D113" s="206" t="s">
        <v>155</v>
      </c>
      <c r="E113" s="217" t="s">
        <v>19</v>
      </c>
      <c r="F113" s="218" t="s">
        <v>168</v>
      </c>
      <c r="G113" s="216"/>
      <c r="H113" s="219">
        <v>2.16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155</v>
      </c>
      <c r="AU113" s="225" t="s">
        <v>82</v>
      </c>
      <c r="AV113" s="14" t="s">
        <v>82</v>
      </c>
      <c r="AW113" s="14" t="s">
        <v>33</v>
      </c>
      <c r="AX113" s="14" t="s">
        <v>72</v>
      </c>
      <c r="AY113" s="225" t="s">
        <v>147</v>
      </c>
    </row>
    <row r="114" spans="1:65" s="14" customFormat="1" ht="11.25">
      <c r="B114" s="215"/>
      <c r="C114" s="216"/>
      <c r="D114" s="206" t="s">
        <v>155</v>
      </c>
      <c r="E114" s="217" t="s">
        <v>19</v>
      </c>
      <c r="F114" s="218" t="s">
        <v>169</v>
      </c>
      <c r="G114" s="216"/>
      <c r="H114" s="219">
        <v>0.86399999999999999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155</v>
      </c>
      <c r="AU114" s="225" t="s">
        <v>82</v>
      </c>
      <c r="AV114" s="14" t="s">
        <v>82</v>
      </c>
      <c r="AW114" s="14" t="s">
        <v>33</v>
      </c>
      <c r="AX114" s="14" t="s">
        <v>72</v>
      </c>
      <c r="AY114" s="225" t="s">
        <v>147</v>
      </c>
    </row>
    <row r="115" spans="1:65" s="14" customFormat="1" ht="11.25">
      <c r="B115" s="215"/>
      <c r="C115" s="216"/>
      <c r="D115" s="206" t="s">
        <v>155</v>
      </c>
      <c r="E115" s="217" t="s">
        <v>19</v>
      </c>
      <c r="F115" s="218" t="s">
        <v>170</v>
      </c>
      <c r="G115" s="216"/>
      <c r="H115" s="219">
        <v>0.27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155</v>
      </c>
      <c r="AU115" s="225" t="s">
        <v>82</v>
      </c>
      <c r="AV115" s="14" t="s">
        <v>82</v>
      </c>
      <c r="AW115" s="14" t="s">
        <v>33</v>
      </c>
      <c r="AX115" s="14" t="s">
        <v>72</v>
      </c>
      <c r="AY115" s="225" t="s">
        <v>147</v>
      </c>
    </row>
    <row r="116" spans="1:65" s="15" customFormat="1" ht="11.25">
      <c r="B116" s="226"/>
      <c r="C116" s="227"/>
      <c r="D116" s="206" t="s">
        <v>155</v>
      </c>
      <c r="E116" s="228" t="s">
        <v>19</v>
      </c>
      <c r="F116" s="229" t="s">
        <v>171</v>
      </c>
      <c r="G116" s="227"/>
      <c r="H116" s="230">
        <v>7.1150000000000002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155</v>
      </c>
      <c r="AU116" s="236" t="s">
        <v>82</v>
      </c>
      <c r="AV116" s="15" t="s">
        <v>154</v>
      </c>
      <c r="AW116" s="15" t="s">
        <v>33</v>
      </c>
      <c r="AX116" s="15" t="s">
        <v>80</v>
      </c>
      <c r="AY116" s="236" t="s">
        <v>147</v>
      </c>
    </row>
    <row r="117" spans="1:65" s="2" customFormat="1" ht="16.5" customHeight="1">
      <c r="A117" s="36"/>
      <c r="B117" s="37"/>
      <c r="C117" s="190" t="s">
        <v>82</v>
      </c>
      <c r="D117" s="190" t="s">
        <v>150</v>
      </c>
      <c r="E117" s="191" t="s">
        <v>172</v>
      </c>
      <c r="F117" s="192" t="s">
        <v>173</v>
      </c>
      <c r="G117" s="193" t="s">
        <v>174</v>
      </c>
      <c r="H117" s="194">
        <v>1</v>
      </c>
      <c r="I117" s="195"/>
      <c r="J117" s="196">
        <f>ROUND(I117*H117,2)</f>
        <v>0</v>
      </c>
      <c r="K117" s="197"/>
      <c r="L117" s="41"/>
      <c r="M117" s="198" t="s">
        <v>19</v>
      </c>
      <c r="N117" s="199" t="s">
        <v>43</v>
      </c>
      <c r="O117" s="66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154</v>
      </c>
      <c r="AT117" s="202" t="s">
        <v>150</v>
      </c>
      <c r="AU117" s="202" t="s">
        <v>82</v>
      </c>
      <c r="AY117" s="19" t="s">
        <v>147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9" t="s">
        <v>80</v>
      </c>
      <c r="BK117" s="203">
        <f>ROUND(I117*H117,2)</f>
        <v>0</v>
      </c>
      <c r="BL117" s="19" t="s">
        <v>154</v>
      </c>
      <c r="BM117" s="202" t="s">
        <v>154</v>
      </c>
    </row>
    <row r="118" spans="1:65" s="2" customFormat="1" ht="16.5" customHeight="1">
      <c r="A118" s="36"/>
      <c r="B118" s="37"/>
      <c r="C118" s="190" t="s">
        <v>148</v>
      </c>
      <c r="D118" s="190" t="s">
        <v>150</v>
      </c>
      <c r="E118" s="191" t="s">
        <v>175</v>
      </c>
      <c r="F118" s="192" t="s">
        <v>176</v>
      </c>
      <c r="G118" s="193" t="s">
        <v>174</v>
      </c>
      <c r="H118" s="194">
        <v>5</v>
      </c>
      <c r="I118" s="195"/>
      <c r="J118" s="196">
        <f>ROUND(I118*H118,2)</f>
        <v>0</v>
      </c>
      <c r="K118" s="197"/>
      <c r="L118" s="41"/>
      <c r="M118" s="198" t="s">
        <v>19</v>
      </c>
      <c r="N118" s="199" t="s">
        <v>43</v>
      </c>
      <c r="O118" s="66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154</v>
      </c>
      <c r="AT118" s="202" t="s">
        <v>150</v>
      </c>
      <c r="AU118" s="202" t="s">
        <v>82</v>
      </c>
      <c r="AY118" s="19" t="s">
        <v>147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9" t="s">
        <v>80</v>
      </c>
      <c r="BK118" s="203">
        <f>ROUND(I118*H118,2)</f>
        <v>0</v>
      </c>
      <c r="BL118" s="19" t="s">
        <v>154</v>
      </c>
      <c r="BM118" s="202" t="s">
        <v>177</v>
      </c>
    </row>
    <row r="119" spans="1:65" s="13" customFormat="1" ht="11.25">
      <c r="B119" s="204"/>
      <c r="C119" s="205"/>
      <c r="D119" s="206" t="s">
        <v>155</v>
      </c>
      <c r="E119" s="207" t="s">
        <v>19</v>
      </c>
      <c r="F119" s="208" t="s">
        <v>178</v>
      </c>
      <c r="G119" s="205"/>
      <c r="H119" s="207" t="s">
        <v>19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155</v>
      </c>
      <c r="AU119" s="214" t="s">
        <v>82</v>
      </c>
      <c r="AV119" s="13" t="s">
        <v>80</v>
      </c>
      <c r="AW119" s="13" t="s">
        <v>33</v>
      </c>
      <c r="AX119" s="13" t="s">
        <v>72</v>
      </c>
      <c r="AY119" s="214" t="s">
        <v>147</v>
      </c>
    </row>
    <row r="120" spans="1:65" s="14" customFormat="1" ht="11.25">
      <c r="B120" s="215"/>
      <c r="C120" s="216"/>
      <c r="D120" s="206" t="s">
        <v>155</v>
      </c>
      <c r="E120" s="217" t="s">
        <v>19</v>
      </c>
      <c r="F120" s="218" t="s">
        <v>179</v>
      </c>
      <c r="G120" s="216"/>
      <c r="H120" s="219">
        <v>5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155</v>
      </c>
      <c r="AU120" s="225" t="s">
        <v>82</v>
      </c>
      <c r="AV120" s="14" t="s">
        <v>82</v>
      </c>
      <c r="AW120" s="14" t="s">
        <v>33</v>
      </c>
      <c r="AX120" s="14" t="s">
        <v>72</v>
      </c>
      <c r="AY120" s="225" t="s">
        <v>147</v>
      </c>
    </row>
    <row r="121" spans="1:65" s="15" customFormat="1" ht="11.25">
      <c r="B121" s="226"/>
      <c r="C121" s="227"/>
      <c r="D121" s="206" t="s">
        <v>155</v>
      </c>
      <c r="E121" s="228" t="s">
        <v>19</v>
      </c>
      <c r="F121" s="229" t="s">
        <v>171</v>
      </c>
      <c r="G121" s="227"/>
      <c r="H121" s="230">
        <v>5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155</v>
      </c>
      <c r="AU121" s="236" t="s">
        <v>82</v>
      </c>
      <c r="AV121" s="15" t="s">
        <v>154</v>
      </c>
      <c r="AW121" s="15" t="s">
        <v>33</v>
      </c>
      <c r="AX121" s="15" t="s">
        <v>80</v>
      </c>
      <c r="AY121" s="236" t="s">
        <v>147</v>
      </c>
    </row>
    <row r="122" spans="1:65" s="2" customFormat="1" ht="16.5" customHeight="1">
      <c r="A122" s="36"/>
      <c r="B122" s="37"/>
      <c r="C122" s="190" t="s">
        <v>154</v>
      </c>
      <c r="D122" s="190" t="s">
        <v>150</v>
      </c>
      <c r="E122" s="191" t="s">
        <v>180</v>
      </c>
      <c r="F122" s="192" t="s">
        <v>181</v>
      </c>
      <c r="G122" s="193" t="s">
        <v>182</v>
      </c>
      <c r="H122" s="194">
        <v>0.34399999999999997</v>
      </c>
      <c r="I122" s="195"/>
      <c r="J122" s="196">
        <f>ROUND(I122*H122,2)</f>
        <v>0</v>
      </c>
      <c r="K122" s="197"/>
      <c r="L122" s="41"/>
      <c r="M122" s="198" t="s">
        <v>19</v>
      </c>
      <c r="N122" s="199" t="s">
        <v>43</v>
      </c>
      <c r="O122" s="6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154</v>
      </c>
      <c r="AT122" s="202" t="s">
        <v>150</v>
      </c>
      <c r="AU122" s="202" t="s">
        <v>82</v>
      </c>
      <c r="AY122" s="19" t="s">
        <v>147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9" t="s">
        <v>80</v>
      </c>
      <c r="BK122" s="203">
        <f>ROUND(I122*H122,2)</f>
        <v>0</v>
      </c>
      <c r="BL122" s="19" t="s">
        <v>154</v>
      </c>
      <c r="BM122" s="202" t="s">
        <v>183</v>
      </c>
    </row>
    <row r="123" spans="1:65" s="13" customFormat="1" ht="11.25">
      <c r="B123" s="204"/>
      <c r="C123" s="205"/>
      <c r="D123" s="206" t="s">
        <v>155</v>
      </c>
      <c r="E123" s="207" t="s">
        <v>19</v>
      </c>
      <c r="F123" s="208" t="s">
        <v>184</v>
      </c>
      <c r="G123" s="205"/>
      <c r="H123" s="207" t="s">
        <v>19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155</v>
      </c>
      <c r="AU123" s="214" t="s">
        <v>82</v>
      </c>
      <c r="AV123" s="13" t="s">
        <v>80</v>
      </c>
      <c r="AW123" s="13" t="s">
        <v>33</v>
      </c>
      <c r="AX123" s="13" t="s">
        <v>72</v>
      </c>
      <c r="AY123" s="214" t="s">
        <v>147</v>
      </c>
    </row>
    <row r="124" spans="1:65" s="14" customFormat="1" ht="11.25">
      <c r="B124" s="215"/>
      <c r="C124" s="216"/>
      <c r="D124" s="206" t="s">
        <v>155</v>
      </c>
      <c r="E124" s="217" t="s">
        <v>19</v>
      </c>
      <c r="F124" s="218" t="s">
        <v>185</v>
      </c>
      <c r="G124" s="216"/>
      <c r="H124" s="219">
        <v>0.20300000000000001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155</v>
      </c>
      <c r="AU124" s="225" t="s">
        <v>82</v>
      </c>
      <c r="AV124" s="14" t="s">
        <v>82</v>
      </c>
      <c r="AW124" s="14" t="s">
        <v>33</v>
      </c>
      <c r="AX124" s="14" t="s">
        <v>72</v>
      </c>
      <c r="AY124" s="225" t="s">
        <v>147</v>
      </c>
    </row>
    <row r="125" spans="1:65" s="13" customFormat="1" ht="11.25">
      <c r="B125" s="204"/>
      <c r="C125" s="205"/>
      <c r="D125" s="206" t="s">
        <v>155</v>
      </c>
      <c r="E125" s="207" t="s">
        <v>19</v>
      </c>
      <c r="F125" s="208" t="s">
        <v>186</v>
      </c>
      <c r="G125" s="205"/>
      <c r="H125" s="207" t="s">
        <v>19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155</v>
      </c>
      <c r="AU125" s="214" t="s">
        <v>82</v>
      </c>
      <c r="AV125" s="13" t="s">
        <v>80</v>
      </c>
      <c r="AW125" s="13" t="s">
        <v>33</v>
      </c>
      <c r="AX125" s="13" t="s">
        <v>72</v>
      </c>
      <c r="AY125" s="214" t="s">
        <v>147</v>
      </c>
    </row>
    <row r="126" spans="1:65" s="14" customFormat="1" ht="11.25">
      <c r="B126" s="215"/>
      <c r="C126" s="216"/>
      <c r="D126" s="206" t="s">
        <v>155</v>
      </c>
      <c r="E126" s="217" t="s">
        <v>19</v>
      </c>
      <c r="F126" s="218" t="s">
        <v>187</v>
      </c>
      <c r="G126" s="216"/>
      <c r="H126" s="219">
        <v>0.14099999999999999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155</v>
      </c>
      <c r="AU126" s="225" t="s">
        <v>82</v>
      </c>
      <c r="AV126" s="14" t="s">
        <v>82</v>
      </c>
      <c r="AW126" s="14" t="s">
        <v>33</v>
      </c>
      <c r="AX126" s="14" t="s">
        <v>72</v>
      </c>
      <c r="AY126" s="225" t="s">
        <v>147</v>
      </c>
    </row>
    <row r="127" spans="1:65" s="15" customFormat="1" ht="11.25">
      <c r="B127" s="226"/>
      <c r="C127" s="227"/>
      <c r="D127" s="206" t="s">
        <v>155</v>
      </c>
      <c r="E127" s="228" t="s">
        <v>19</v>
      </c>
      <c r="F127" s="229" t="s">
        <v>171</v>
      </c>
      <c r="G127" s="227"/>
      <c r="H127" s="230">
        <v>0.34399999999999997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155</v>
      </c>
      <c r="AU127" s="236" t="s">
        <v>82</v>
      </c>
      <c r="AV127" s="15" t="s">
        <v>154</v>
      </c>
      <c r="AW127" s="15" t="s">
        <v>33</v>
      </c>
      <c r="AX127" s="15" t="s">
        <v>80</v>
      </c>
      <c r="AY127" s="236" t="s">
        <v>147</v>
      </c>
    </row>
    <row r="128" spans="1:65" s="2" customFormat="1" ht="16.5" customHeight="1">
      <c r="A128" s="36"/>
      <c r="B128" s="37"/>
      <c r="C128" s="190" t="s">
        <v>179</v>
      </c>
      <c r="D128" s="190" t="s">
        <v>150</v>
      </c>
      <c r="E128" s="191" t="s">
        <v>188</v>
      </c>
      <c r="F128" s="192" t="s">
        <v>189</v>
      </c>
      <c r="G128" s="193" t="s">
        <v>190</v>
      </c>
      <c r="H128" s="194">
        <v>13.42</v>
      </c>
      <c r="I128" s="195"/>
      <c r="J128" s="196">
        <f>ROUND(I128*H128,2)</f>
        <v>0</v>
      </c>
      <c r="K128" s="197"/>
      <c r="L128" s="41"/>
      <c r="M128" s="198" t="s">
        <v>19</v>
      </c>
      <c r="N128" s="199" t="s">
        <v>43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154</v>
      </c>
      <c r="AT128" s="202" t="s">
        <v>150</v>
      </c>
      <c r="AU128" s="202" t="s">
        <v>82</v>
      </c>
      <c r="AY128" s="19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9" t="s">
        <v>80</v>
      </c>
      <c r="BK128" s="203">
        <f>ROUND(I128*H128,2)</f>
        <v>0</v>
      </c>
      <c r="BL128" s="19" t="s">
        <v>154</v>
      </c>
      <c r="BM128" s="202" t="s">
        <v>191</v>
      </c>
    </row>
    <row r="129" spans="1:65" s="13" customFormat="1" ht="11.25">
      <c r="B129" s="204"/>
      <c r="C129" s="205"/>
      <c r="D129" s="206" t="s">
        <v>155</v>
      </c>
      <c r="E129" s="207" t="s">
        <v>19</v>
      </c>
      <c r="F129" s="208" t="s">
        <v>167</v>
      </c>
      <c r="G129" s="205"/>
      <c r="H129" s="207" t="s">
        <v>19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155</v>
      </c>
      <c r="AU129" s="214" t="s">
        <v>82</v>
      </c>
      <c r="AV129" s="13" t="s">
        <v>80</v>
      </c>
      <c r="AW129" s="13" t="s">
        <v>33</v>
      </c>
      <c r="AX129" s="13" t="s">
        <v>72</v>
      </c>
      <c r="AY129" s="214" t="s">
        <v>147</v>
      </c>
    </row>
    <row r="130" spans="1:65" s="14" customFormat="1" ht="11.25">
      <c r="B130" s="215"/>
      <c r="C130" s="216"/>
      <c r="D130" s="206" t="s">
        <v>155</v>
      </c>
      <c r="E130" s="217" t="s">
        <v>19</v>
      </c>
      <c r="F130" s="218" t="s">
        <v>192</v>
      </c>
      <c r="G130" s="216"/>
      <c r="H130" s="219">
        <v>2.4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155</v>
      </c>
      <c r="AU130" s="225" t="s">
        <v>82</v>
      </c>
      <c r="AV130" s="14" t="s">
        <v>82</v>
      </c>
      <c r="AW130" s="14" t="s">
        <v>33</v>
      </c>
      <c r="AX130" s="14" t="s">
        <v>72</v>
      </c>
      <c r="AY130" s="225" t="s">
        <v>147</v>
      </c>
    </row>
    <row r="131" spans="1:65" s="14" customFormat="1" ht="11.25">
      <c r="B131" s="215"/>
      <c r="C131" s="216"/>
      <c r="D131" s="206" t="s">
        <v>155</v>
      </c>
      <c r="E131" s="217" t="s">
        <v>19</v>
      </c>
      <c r="F131" s="218" t="s">
        <v>193</v>
      </c>
      <c r="G131" s="216"/>
      <c r="H131" s="219">
        <v>1.36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155</v>
      </c>
      <c r="AU131" s="225" t="s">
        <v>82</v>
      </c>
      <c r="AV131" s="14" t="s">
        <v>82</v>
      </c>
      <c r="AW131" s="14" t="s">
        <v>33</v>
      </c>
      <c r="AX131" s="14" t="s">
        <v>72</v>
      </c>
      <c r="AY131" s="225" t="s">
        <v>147</v>
      </c>
    </row>
    <row r="132" spans="1:65" s="14" customFormat="1" ht="11.25">
      <c r="B132" s="215"/>
      <c r="C132" s="216"/>
      <c r="D132" s="206" t="s">
        <v>155</v>
      </c>
      <c r="E132" s="217" t="s">
        <v>19</v>
      </c>
      <c r="F132" s="218" t="s">
        <v>194</v>
      </c>
      <c r="G132" s="216"/>
      <c r="H132" s="219">
        <v>1.76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155</v>
      </c>
      <c r="AU132" s="225" t="s">
        <v>82</v>
      </c>
      <c r="AV132" s="14" t="s">
        <v>82</v>
      </c>
      <c r="AW132" s="14" t="s">
        <v>33</v>
      </c>
      <c r="AX132" s="14" t="s">
        <v>72</v>
      </c>
      <c r="AY132" s="225" t="s">
        <v>147</v>
      </c>
    </row>
    <row r="133" spans="1:65" s="14" customFormat="1" ht="11.25">
      <c r="B133" s="215"/>
      <c r="C133" s="216"/>
      <c r="D133" s="206" t="s">
        <v>155</v>
      </c>
      <c r="E133" s="217" t="s">
        <v>19</v>
      </c>
      <c r="F133" s="218" t="s">
        <v>195</v>
      </c>
      <c r="G133" s="216"/>
      <c r="H133" s="219">
        <v>2.94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155</v>
      </c>
      <c r="AU133" s="225" t="s">
        <v>82</v>
      </c>
      <c r="AV133" s="14" t="s">
        <v>82</v>
      </c>
      <c r="AW133" s="14" t="s">
        <v>33</v>
      </c>
      <c r="AX133" s="14" t="s">
        <v>72</v>
      </c>
      <c r="AY133" s="225" t="s">
        <v>147</v>
      </c>
    </row>
    <row r="134" spans="1:65" s="14" customFormat="1" ht="11.25">
      <c r="B134" s="215"/>
      <c r="C134" s="216"/>
      <c r="D134" s="206" t="s">
        <v>155</v>
      </c>
      <c r="E134" s="217" t="s">
        <v>19</v>
      </c>
      <c r="F134" s="218" t="s">
        <v>196</v>
      </c>
      <c r="G134" s="216"/>
      <c r="H134" s="219">
        <v>3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155</v>
      </c>
      <c r="AU134" s="225" t="s">
        <v>82</v>
      </c>
      <c r="AV134" s="14" t="s">
        <v>82</v>
      </c>
      <c r="AW134" s="14" t="s">
        <v>33</v>
      </c>
      <c r="AX134" s="14" t="s">
        <v>72</v>
      </c>
      <c r="AY134" s="225" t="s">
        <v>147</v>
      </c>
    </row>
    <row r="135" spans="1:65" s="14" customFormat="1" ht="11.25">
      <c r="B135" s="215"/>
      <c r="C135" s="216"/>
      <c r="D135" s="206" t="s">
        <v>155</v>
      </c>
      <c r="E135" s="217" t="s">
        <v>19</v>
      </c>
      <c r="F135" s="218" t="s">
        <v>197</v>
      </c>
      <c r="G135" s="216"/>
      <c r="H135" s="219">
        <v>1.96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155</v>
      </c>
      <c r="AU135" s="225" t="s">
        <v>82</v>
      </c>
      <c r="AV135" s="14" t="s">
        <v>82</v>
      </c>
      <c r="AW135" s="14" t="s">
        <v>33</v>
      </c>
      <c r="AX135" s="14" t="s">
        <v>72</v>
      </c>
      <c r="AY135" s="225" t="s">
        <v>147</v>
      </c>
    </row>
    <row r="136" spans="1:65" s="16" customFormat="1" ht="11.25">
      <c r="B136" s="237"/>
      <c r="C136" s="238"/>
      <c r="D136" s="206" t="s">
        <v>155</v>
      </c>
      <c r="E136" s="239" t="s">
        <v>19</v>
      </c>
      <c r="F136" s="240" t="s">
        <v>198</v>
      </c>
      <c r="G136" s="238"/>
      <c r="H136" s="241">
        <v>13.419999999999998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155</v>
      </c>
      <c r="AU136" s="247" t="s">
        <v>82</v>
      </c>
      <c r="AV136" s="16" t="s">
        <v>148</v>
      </c>
      <c r="AW136" s="16" t="s">
        <v>33</v>
      </c>
      <c r="AX136" s="16" t="s">
        <v>72</v>
      </c>
      <c r="AY136" s="247" t="s">
        <v>147</v>
      </c>
    </row>
    <row r="137" spans="1:65" s="15" customFormat="1" ht="11.25">
      <c r="B137" s="226"/>
      <c r="C137" s="227"/>
      <c r="D137" s="206" t="s">
        <v>155</v>
      </c>
      <c r="E137" s="228" t="s">
        <v>19</v>
      </c>
      <c r="F137" s="229" t="s">
        <v>171</v>
      </c>
      <c r="G137" s="227"/>
      <c r="H137" s="230">
        <v>13.419999999999998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155</v>
      </c>
      <c r="AU137" s="236" t="s">
        <v>82</v>
      </c>
      <c r="AV137" s="15" t="s">
        <v>154</v>
      </c>
      <c r="AW137" s="15" t="s">
        <v>33</v>
      </c>
      <c r="AX137" s="15" t="s">
        <v>80</v>
      </c>
      <c r="AY137" s="236" t="s">
        <v>147</v>
      </c>
    </row>
    <row r="138" spans="1:65" s="2" customFormat="1" ht="16.5" customHeight="1">
      <c r="A138" s="36"/>
      <c r="B138" s="37"/>
      <c r="C138" s="190" t="s">
        <v>177</v>
      </c>
      <c r="D138" s="190" t="s">
        <v>150</v>
      </c>
      <c r="E138" s="191" t="s">
        <v>199</v>
      </c>
      <c r="F138" s="192" t="s">
        <v>200</v>
      </c>
      <c r="G138" s="193" t="s">
        <v>190</v>
      </c>
      <c r="H138" s="194">
        <v>80.972999999999999</v>
      </c>
      <c r="I138" s="195"/>
      <c r="J138" s="196">
        <f>ROUND(I138*H138,2)</f>
        <v>0</v>
      </c>
      <c r="K138" s="197"/>
      <c r="L138" s="41"/>
      <c r="M138" s="198" t="s">
        <v>19</v>
      </c>
      <c r="N138" s="199" t="s">
        <v>43</v>
      </c>
      <c r="O138" s="6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154</v>
      </c>
      <c r="AT138" s="202" t="s">
        <v>150</v>
      </c>
      <c r="AU138" s="202" t="s">
        <v>82</v>
      </c>
      <c r="AY138" s="19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9" t="s">
        <v>80</v>
      </c>
      <c r="BK138" s="203">
        <f>ROUND(I138*H138,2)</f>
        <v>0</v>
      </c>
      <c r="BL138" s="19" t="s">
        <v>154</v>
      </c>
      <c r="BM138" s="202" t="s">
        <v>201</v>
      </c>
    </row>
    <row r="139" spans="1:65" s="13" customFormat="1" ht="11.25">
      <c r="B139" s="204"/>
      <c r="C139" s="205"/>
      <c r="D139" s="206" t="s">
        <v>155</v>
      </c>
      <c r="E139" s="207" t="s">
        <v>19</v>
      </c>
      <c r="F139" s="208" t="s">
        <v>167</v>
      </c>
      <c r="G139" s="205"/>
      <c r="H139" s="207" t="s">
        <v>19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155</v>
      </c>
      <c r="AU139" s="214" t="s">
        <v>82</v>
      </c>
      <c r="AV139" s="13" t="s">
        <v>80</v>
      </c>
      <c r="AW139" s="13" t="s">
        <v>33</v>
      </c>
      <c r="AX139" s="13" t="s">
        <v>72</v>
      </c>
      <c r="AY139" s="214" t="s">
        <v>147</v>
      </c>
    </row>
    <row r="140" spans="1:65" s="14" customFormat="1" ht="11.25">
      <c r="B140" s="215"/>
      <c r="C140" s="216"/>
      <c r="D140" s="206" t="s">
        <v>155</v>
      </c>
      <c r="E140" s="217" t="s">
        <v>19</v>
      </c>
      <c r="F140" s="218" t="s">
        <v>202</v>
      </c>
      <c r="G140" s="216"/>
      <c r="H140" s="219">
        <v>10.08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155</v>
      </c>
      <c r="AU140" s="225" t="s">
        <v>82</v>
      </c>
      <c r="AV140" s="14" t="s">
        <v>82</v>
      </c>
      <c r="AW140" s="14" t="s">
        <v>33</v>
      </c>
      <c r="AX140" s="14" t="s">
        <v>72</v>
      </c>
      <c r="AY140" s="225" t="s">
        <v>147</v>
      </c>
    </row>
    <row r="141" spans="1:65" s="14" customFormat="1" ht="11.25">
      <c r="B141" s="215"/>
      <c r="C141" s="216"/>
      <c r="D141" s="206" t="s">
        <v>155</v>
      </c>
      <c r="E141" s="217" t="s">
        <v>19</v>
      </c>
      <c r="F141" s="218" t="s">
        <v>203</v>
      </c>
      <c r="G141" s="216"/>
      <c r="H141" s="219">
        <v>4.8959999999999999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155</v>
      </c>
      <c r="AU141" s="225" t="s">
        <v>82</v>
      </c>
      <c r="AV141" s="14" t="s">
        <v>82</v>
      </c>
      <c r="AW141" s="14" t="s">
        <v>33</v>
      </c>
      <c r="AX141" s="14" t="s">
        <v>72</v>
      </c>
      <c r="AY141" s="225" t="s">
        <v>147</v>
      </c>
    </row>
    <row r="142" spans="1:65" s="14" customFormat="1" ht="11.25">
      <c r="B142" s="215"/>
      <c r="C142" s="216"/>
      <c r="D142" s="206" t="s">
        <v>155</v>
      </c>
      <c r="E142" s="217" t="s">
        <v>19</v>
      </c>
      <c r="F142" s="218" t="s">
        <v>204</v>
      </c>
      <c r="G142" s="216"/>
      <c r="H142" s="219">
        <v>8.6639999999999997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155</v>
      </c>
      <c r="AU142" s="225" t="s">
        <v>82</v>
      </c>
      <c r="AV142" s="14" t="s">
        <v>82</v>
      </c>
      <c r="AW142" s="14" t="s">
        <v>33</v>
      </c>
      <c r="AX142" s="14" t="s">
        <v>72</v>
      </c>
      <c r="AY142" s="225" t="s">
        <v>147</v>
      </c>
    </row>
    <row r="143" spans="1:65" s="14" customFormat="1" ht="11.25">
      <c r="B143" s="215"/>
      <c r="C143" s="216"/>
      <c r="D143" s="206" t="s">
        <v>155</v>
      </c>
      <c r="E143" s="217" t="s">
        <v>19</v>
      </c>
      <c r="F143" s="218" t="s">
        <v>205</v>
      </c>
      <c r="G143" s="216"/>
      <c r="H143" s="219">
        <v>13.359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155</v>
      </c>
      <c r="AU143" s="225" t="s">
        <v>82</v>
      </c>
      <c r="AV143" s="14" t="s">
        <v>82</v>
      </c>
      <c r="AW143" s="14" t="s">
        <v>33</v>
      </c>
      <c r="AX143" s="14" t="s">
        <v>72</v>
      </c>
      <c r="AY143" s="225" t="s">
        <v>147</v>
      </c>
    </row>
    <row r="144" spans="1:65" s="14" customFormat="1" ht="11.25">
      <c r="B144" s="215"/>
      <c r="C144" s="216"/>
      <c r="D144" s="206" t="s">
        <v>155</v>
      </c>
      <c r="E144" s="217" t="s">
        <v>19</v>
      </c>
      <c r="F144" s="218" t="s">
        <v>206</v>
      </c>
      <c r="G144" s="216"/>
      <c r="H144" s="219">
        <v>10.417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155</v>
      </c>
      <c r="AU144" s="225" t="s">
        <v>82</v>
      </c>
      <c r="AV144" s="14" t="s">
        <v>82</v>
      </c>
      <c r="AW144" s="14" t="s">
        <v>33</v>
      </c>
      <c r="AX144" s="14" t="s">
        <v>72</v>
      </c>
      <c r="AY144" s="225" t="s">
        <v>147</v>
      </c>
    </row>
    <row r="145" spans="1:65" s="14" customFormat="1" ht="11.25">
      <c r="B145" s="215"/>
      <c r="C145" s="216"/>
      <c r="D145" s="206" t="s">
        <v>155</v>
      </c>
      <c r="E145" s="217" t="s">
        <v>19</v>
      </c>
      <c r="F145" s="218" t="s">
        <v>207</v>
      </c>
      <c r="G145" s="216"/>
      <c r="H145" s="219">
        <v>9.7430000000000003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155</v>
      </c>
      <c r="AU145" s="225" t="s">
        <v>82</v>
      </c>
      <c r="AV145" s="14" t="s">
        <v>82</v>
      </c>
      <c r="AW145" s="14" t="s">
        <v>33</v>
      </c>
      <c r="AX145" s="14" t="s">
        <v>72</v>
      </c>
      <c r="AY145" s="225" t="s">
        <v>147</v>
      </c>
    </row>
    <row r="146" spans="1:65" s="14" customFormat="1" ht="11.25">
      <c r="B146" s="215"/>
      <c r="C146" s="216"/>
      <c r="D146" s="206" t="s">
        <v>155</v>
      </c>
      <c r="E146" s="217" t="s">
        <v>19</v>
      </c>
      <c r="F146" s="218" t="s">
        <v>208</v>
      </c>
      <c r="G146" s="216"/>
      <c r="H146" s="219">
        <v>12.973000000000001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155</v>
      </c>
      <c r="AU146" s="225" t="s">
        <v>82</v>
      </c>
      <c r="AV146" s="14" t="s">
        <v>82</v>
      </c>
      <c r="AW146" s="14" t="s">
        <v>33</v>
      </c>
      <c r="AX146" s="14" t="s">
        <v>72</v>
      </c>
      <c r="AY146" s="225" t="s">
        <v>147</v>
      </c>
    </row>
    <row r="147" spans="1:65" s="14" customFormat="1" ht="11.25">
      <c r="B147" s="215"/>
      <c r="C147" s="216"/>
      <c r="D147" s="206" t="s">
        <v>155</v>
      </c>
      <c r="E147" s="217" t="s">
        <v>19</v>
      </c>
      <c r="F147" s="218" t="s">
        <v>209</v>
      </c>
      <c r="G147" s="216"/>
      <c r="H147" s="219">
        <v>7.8479999999999999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155</v>
      </c>
      <c r="AU147" s="225" t="s">
        <v>82</v>
      </c>
      <c r="AV147" s="14" t="s">
        <v>82</v>
      </c>
      <c r="AW147" s="14" t="s">
        <v>33</v>
      </c>
      <c r="AX147" s="14" t="s">
        <v>72</v>
      </c>
      <c r="AY147" s="225" t="s">
        <v>147</v>
      </c>
    </row>
    <row r="148" spans="1:65" s="14" customFormat="1" ht="11.25">
      <c r="B148" s="215"/>
      <c r="C148" s="216"/>
      <c r="D148" s="206" t="s">
        <v>155</v>
      </c>
      <c r="E148" s="217" t="s">
        <v>19</v>
      </c>
      <c r="F148" s="218" t="s">
        <v>210</v>
      </c>
      <c r="G148" s="216"/>
      <c r="H148" s="219">
        <v>2.9929999999999999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155</v>
      </c>
      <c r="AU148" s="225" t="s">
        <v>82</v>
      </c>
      <c r="AV148" s="14" t="s">
        <v>82</v>
      </c>
      <c r="AW148" s="14" t="s">
        <v>33</v>
      </c>
      <c r="AX148" s="14" t="s">
        <v>72</v>
      </c>
      <c r="AY148" s="225" t="s">
        <v>147</v>
      </c>
    </row>
    <row r="149" spans="1:65" s="16" customFormat="1" ht="11.25">
      <c r="B149" s="237"/>
      <c r="C149" s="238"/>
      <c r="D149" s="206" t="s">
        <v>155</v>
      </c>
      <c r="E149" s="239" t="s">
        <v>19</v>
      </c>
      <c r="F149" s="240" t="s">
        <v>198</v>
      </c>
      <c r="G149" s="238"/>
      <c r="H149" s="241">
        <v>80.972999999999999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155</v>
      </c>
      <c r="AU149" s="247" t="s">
        <v>82</v>
      </c>
      <c r="AV149" s="16" t="s">
        <v>148</v>
      </c>
      <c r="AW149" s="16" t="s">
        <v>33</v>
      </c>
      <c r="AX149" s="16" t="s">
        <v>72</v>
      </c>
      <c r="AY149" s="247" t="s">
        <v>147</v>
      </c>
    </row>
    <row r="150" spans="1:65" s="15" customFormat="1" ht="11.25">
      <c r="B150" s="226"/>
      <c r="C150" s="227"/>
      <c r="D150" s="206" t="s">
        <v>155</v>
      </c>
      <c r="E150" s="228" t="s">
        <v>19</v>
      </c>
      <c r="F150" s="229" t="s">
        <v>171</v>
      </c>
      <c r="G150" s="227"/>
      <c r="H150" s="230">
        <v>80.972999999999999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155</v>
      </c>
      <c r="AU150" s="236" t="s">
        <v>82</v>
      </c>
      <c r="AV150" s="15" t="s">
        <v>154</v>
      </c>
      <c r="AW150" s="15" t="s">
        <v>33</v>
      </c>
      <c r="AX150" s="15" t="s">
        <v>80</v>
      </c>
      <c r="AY150" s="236" t="s">
        <v>147</v>
      </c>
    </row>
    <row r="151" spans="1:65" s="2" customFormat="1" ht="16.5" customHeight="1">
      <c r="A151" s="36"/>
      <c r="B151" s="37"/>
      <c r="C151" s="190" t="s">
        <v>211</v>
      </c>
      <c r="D151" s="190" t="s">
        <v>150</v>
      </c>
      <c r="E151" s="191" t="s">
        <v>212</v>
      </c>
      <c r="F151" s="192" t="s">
        <v>213</v>
      </c>
      <c r="G151" s="193" t="s">
        <v>190</v>
      </c>
      <c r="H151" s="194">
        <v>4.3470000000000004</v>
      </c>
      <c r="I151" s="195"/>
      <c r="J151" s="196">
        <f>ROUND(I151*H151,2)</f>
        <v>0</v>
      </c>
      <c r="K151" s="197"/>
      <c r="L151" s="41"/>
      <c r="M151" s="198" t="s">
        <v>19</v>
      </c>
      <c r="N151" s="199" t="s">
        <v>43</v>
      </c>
      <c r="O151" s="66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154</v>
      </c>
      <c r="AT151" s="202" t="s">
        <v>150</v>
      </c>
      <c r="AU151" s="202" t="s">
        <v>82</v>
      </c>
      <c r="AY151" s="19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9" t="s">
        <v>80</v>
      </c>
      <c r="BK151" s="203">
        <f>ROUND(I151*H151,2)</f>
        <v>0</v>
      </c>
      <c r="BL151" s="19" t="s">
        <v>154</v>
      </c>
      <c r="BM151" s="202" t="s">
        <v>214</v>
      </c>
    </row>
    <row r="152" spans="1:65" s="13" customFormat="1" ht="11.25">
      <c r="B152" s="204"/>
      <c r="C152" s="205"/>
      <c r="D152" s="206" t="s">
        <v>155</v>
      </c>
      <c r="E152" s="207" t="s">
        <v>19</v>
      </c>
      <c r="F152" s="208" t="s">
        <v>167</v>
      </c>
      <c r="G152" s="205"/>
      <c r="H152" s="207" t="s">
        <v>19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155</v>
      </c>
      <c r="AU152" s="214" t="s">
        <v>82</v>
      </c>
      <c r="AV152" s="13" t="s">
        <v>80</v>
      </c>
      <c r="AW152" s="13" t="s">
        <v>33</v>
      </c>
      <c r="AX152" s="13" t="s">
        <v>72</v>
      </c>
      <c r="AY152" s="214" t="s">
        <v>147</v>
      </c>
    </row>
    <row r="153" spans="1:65" s="14" customFormat="1" ht="11.25">
      <c r="B153" s="215"/>
      <c r="C153" s="216"/>
      <c r="D153" s="206" t="s">
        <v>155</v>
      </c>
      <c r="E153" s="217" t="s">
        <v>19</v>
      </c>
      <c r="F153" s="218" t="s">
        <v>215</v>
      </c>
      <c r="G153" s="216"/>
      <c r="H153" s="219">
        <v>3.3490000000000002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155</v>
      </c>
      <c r="AU153" s="225" t="s">
        <v>82</v>
      </c>
      <c r="AV153" s="14" t="s">
        <v>82</v>
      </c>
      <c r="AW153" s="14" t="s">
        <v>33</v>
      </c>
      <c r="AX153" s="14" t="s">
        <v>72</v>
      </c>
      <c r="AY153" s="225" t="s">
        <v>147</v>
      </c>
    </row>
    <row r="154" spans="1:65" s="14" customFormat="1" ht="11.25">
      <c r="B154" s="215"/>
      <c r="C154" s="216"/>
      <c r="D154" s="206" t="s">
        <v>155</v>
      </c>
      <c r="E154" s="217" t="s">
        <v>19</v>
      </c>
      <c r="F154" s="218" t="s">
        <v>216</v>
      </c>
      <c r="G154" s="216"/>
      <c r="H154" s="219">
        <v>0.998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155</v>
      </c>
      <c r="AU154" s="225" t="s">
        <v>82</v>
      </c>
      <c r="AV154" s="14" t="s">
        <v>82</v>
      </c>
      <c r="AW154" s="14" t="s">
        <v>33</v>
      </c>
      <c r="AX154" s="14" t="s">
        <v>72</v>
      </c>
      <c r="AY154" s="225" t="s">
        <v>147</v>
      </c>
    </row>
    <row r="155" spans="1:65" s="16" customFormat="1" ht="11.25">
      <c r="B155" s="237"/>
      <c r="C155" s="238"/>
      <c r="D155" s="206" t="s">
        <v>155</v>
      </c>
      <c r="E155" s="239" t="s">
        <v>19</v>
      </c>
      <c r="F155" s="240" t="s">
        <v>198</v>
      </c>
      <c r="G155" s="238"/>
      <c r="H155" s="241">
        <v>4.3470000000000004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155</v>
      </c>
      <c r="AU155" s="247" t="s">
        <v>82</v>
      </c>
      <c r="AV155" s="16" t="s">
        <v>148</v>
      </c>
      <c r="AW155" s="16" t="s">
        <v>33</v>
      </c>
      <c r="AX155" s="16" t="s">
        <v>72</v>
      </c>
      <c r="AY155" s="247" t="s">
        <v>147</v>
      </c>
    </row>
    <row r="156" spans="1:65" s="15" customFormat="1" ht="11.25">
      <c r="B156" s="226"/>
      <c r="C156" s="227"/>
      <c r="D156" s="206" t="s">
        <v>155</v>
      </c>
      <c r="E156" s="228" t="s">
        <v>19</v>
      </c>
      <c r="F156" s="229" t="s">
        <v>171</v>
      </c>
      <c r="G156" s="227"/>
      <c r="H156" s="230">
        <v>4.3470000000000004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155</v>
      </c>
      <c r="AU156" s="236" t="s">
        <v>82</v>
      </c>
      <c r="AV156" s="15" t="s">
        <v>154</v>
      </c>
      <c r="AW156" s="15" t="s">
        <v>33</v>
      </c>
      <c r="AX156" s="15" t="s">
        <v>80</v>
      </c>
      <c r="AY156" s="236" t="s">
        <v>147</v>
      </c>
    </row>
    <row r="157" spans="1:65" s="12" customFormat="1" ht="22.9" customHeight="1">
      <c r="B157" s="174"/>
      <c r="C157" s="175"/>
      <c r="D157" s="176" t="s">
        <v>71</v>
      </c>
      <c r="E157" s="188" t="s">
        <v>154</v>
      </c>
      <c r="F157" s="188" t="s">
        <v>217</v>
      </c>
      <c r="G157" s="175"/>
      <c r="H157" s="175"/>
      <c r="I157" s="178"/>
      <c r="J157" s="189">
        <f>BK157</f>
        <v>0</v>
      </c>
      <c r="K157" s="175"/>
      <c r="L157" s="180"/>
      <c r="M157" s="181"/>
      <c r="N157" s="182"/>
      <c r="O157" s="182"/>
      <c r="P157" s="183">
        <f>P158</f>
        <v>0</v>
      </c>
      <c r="Q157" s="182"/>
      <c r="R157" s="183">
        <f>R158</f>
        <v>0</v>
      </c>
      <c r="S157" s="182"/>
      <c r="T157" s="184">
        <f>T158</f>
        <v>0</v>
      </c>
      <c r="AR157" s="185" t="s">
        <v>80</v>
      </c>
      <c r="AT157" s="186" t="s">
        <v>71</v>
      </c>
      <c r="AU157" s="186" t="s">
        <v>80</v>
      </c>
      <c r="AY157" s="185" t="s">
        <v>147</v>
      </c>
      <c r="BK157" s="187">
        <f>BK158</f>
        <v>0</v>
      </c>
    </row>
    <row r="158" spans="1:65" s="2" customFormat="1" ht="16.5" customHeight="1">
      <c r="A158" s="36"/>
      <c r="B158" s="37"/>
      <c r="C158" s="190" t="s">
        <v>183</v>
      </c>
      <c r="D158" s="190" t="s">
        <v>150</v>
      </c>
      <c r="E158" s="191" t="s">
        <v>218</v>
      </c>
      <c r="F158" s="192" t="s">
        <v>219</v>
      </c>
      <c r="G158" s="193" t="s">
        <v>174</v>
      </c>
      <c r="H158" s="194">
        <v>14</v>
      </c>
      <c r="I158" s="195"/>
      <c r="J158" s="196">
        <f>ROUND(I158*H158,2)</f>
        <v>0</v>
      </c>
      <c r="K158" s="197"/>
      <c r="L158" s="41"/>
      <c r="M158" s="198" t="s">
        <v>19</v>
      </c>
      <c r="N158" s="199" t="s">
        <v>43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154</v>
      </c>
      <c r="AT158" s="202" t="s">
        <v>150</v>
      </c>
      <c r="AU158" s="202" t="s">
        <v>82</v>
      </c>
      <c r="AY158" s="19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9" t="s">
        <v>80</v>
      </c>
      <c r="BK158" s="203">
        <f>ROUND(I158*H158,2)</f>
        <v>0</v>
      </c>
      <c r="BL158" s="19" t="s">
        <v>154</v>
      </c>
      <c r="BM158" s="202" t="s">
        <v>220</v>
      </c>
    </row>
    <row r="159" spans="1:65" s="12" customFormat="1" ht="22.9" customHeight="1">
      <c r="B159" s="174"/>
      <c r="C159" s="175"/>
      <c r="D159" s="176" t="s">
        <v>71</v>
      </c>
      <c r="E159" s="188" t="s">
        <v>177</v>
      </c>
      <c r="F159" s="188" t="s">
        <v>221</v>
      </c>
      <c r="G159" s="175"/>
      <c r="H159" s="175"/>
      <c r="I159" s="178"/>
      <c r="J159" s="189">
        <f>BK159</f>
        <v>0</v>
      </c>
      <c r="K159" s="175"/>
      <c r="L159" s="180"/>
      <c r="M159" s="181"/>
      <c r="N159" s="182"/>
      <c r="O159" s="182"/>
      <c r="P159" s="183">
        <f>SUM(P160:P186)</f>
        <v>0</v>
      </c>
      <c r="Q159" s="182"/>
      <c r="R159" s="183">
        <f>SUM(R160:R186)</f>
        <v>0</v>
      </c>
      <c r="S159" s="182"/>
      <c r="T159" s="184">
        <f>SUM(T160:T186)</f>
        <v>0</v>
      </c>
      <c r="AR159" s="185" t="s">
        <v>80</v>
      </c>
      <c r="AT159" s="186" t="s">
        <v>71</v>
      </c>
      <c r="AU159" s="186" t="s">
        <v>80</v>
      </c>
      <c r="AY159" s="185" t="s">
        <v>147</v>
      </c>
      <c r="BK159" s="187">
        <f>SUM(BK160:BK186)</f>
        <v>0</v>
      </c>
    </row>
    <row r="160" spans="1:65" s="2" customFormat="1" ht="16.5" customHeight="1">
      <c r="A160" s="36"/>
      <c r="B160" s="37"/>
      <c r="C160" s="190" t="s">
        <v>222</v>
      </c>
      <c r="D160" s="190" t="s">
        <v>150</v>
      </c>
      <c r="E160" s="191" t="s">
        <v>223</v>
      </c>
      <c r="F160" s="192" t="s">
        <v>224</v>
      </c>
      <c r="G160" s="193" t="s">
        <v>190</v>
      </c>
      <c r="H160" s="194">
        <v>519.08199999999999</v>
      </c>
      <c r="I160" s="195"/>
      <c r="J160" s="196">
        <f>ROUND(I160*H160,2)</f>
        <v>0</v>
      </c>
      <c r="K160" s="197"/>
      <c r="L160" s="41"/>
      <c r="M160" s="198" t="s">
        <v>19</v>
      </c>
      <c r="N160" s="199" t="s">
        <v>43</v>
      </c>
      <c r="O160" s="6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154</v>
      </c>
      <c r="AT160" s="202" t="s">
        <v>150</v>
      </c>
      <c r="AU160" s="202" t="s">
        <v>82</v>
      </c>
      <c r="AY160" s="19" t="s">
        <v>147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9" t="s">
        <v>80</v>
      </c>
      <c r="BK160" s="203">
        <f>ROUND(I160*H160,2)</f>
        <v>0</v>
      </c>
      <c r="BL160" s="19" t="s">
        <v>154</v>
      </c>
      <c r="BM160" s="202" t="s">
        <v>225</v>
      </c>
    </row>
    <row r="161" spans="1:65" s="14" customFormat="1" ht="11.25">
      <c r="B161" s="215"/>
      <c r="C161" s="216"/>
      <c r="D161" s="206" t="s">
        <v>155</v>
      </c>
      <c r="E161" s="217" t="s">
        <v>19</v>
      </c>
      <c r="F161" s="218" t="s">
        <v>226</v>
      </c>
      <c r="G161" s="216"/>
      <c r="H161" s="219">
        <v>519.08199999999999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155</v>
      </c>
      <c r="AU161" s="225" t="s">
        <v>82</v>
      </c>
      <c r="AV161" s="14" t="s">
        <v>82</v>
      </c>
      <c r="AW161" s="14" t="s">
        <v>33</v>
      </c>
      <c r="AX161" s="14" t="s">
        <v>72</v>
      </c>
      <c r="AY161" s="225" t="s">
        <v>147</v>
      </c>
    </row>
    <row r="162" spans="1:65" s="15" customFormat="1" ht="11.25">
      <c r="B162" s="226"/>
      <c r="C162" s="227"/>
      <c r="D162" s="206" t="s">
        <v>155</v>
      </c>
      <c r="E162" s="228" t="s">
        <v>19</v>
      </c>
      <c r="F162" s="229" t="s">
        <v>171</v>
      </c>
      <c r="G162" s="227"/>
      <c r="H162" s="230">
        <v>519.08199999999999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155</v>
      </c>
      <c r="AU162" s="236" t="s">
        <v>82</v>
      </c>
      <c r="AV162" s="15" t="s">
        <v>154</v>
      </c>
      <c r="AW162" s="15" t="s">
        <v>33</v>
      </c>
      <c r="AX162" s="15" t="s">
        <v>80</v>
      </c>
      <c r="AY162" s="236" t="s">
        <v>147</v>
      </c>
    </row>
    <row r="163" spans="1:65" s="2" customFormat="1" ht="16.5" customHeight="1">
      <c r="A163" s="36"/>
      <c r="B163" s="37"/>
      <c r="C163" s="190" t="s">
        <v>191</v>
      </c>
      <c r="D163" s="190" t="s">
        <v>150</v>
      </c>
      <c r="E163" s="191" t="s">
        <v>227</v>
      </c>
      <c r="F163" s="192" t="s">
        <v>228</v>
      </c>
      <c r="G163" s="193" t="s">
        <v>190</v>
      </c>
      <c r="H163" s="194">
        <v>519.08199999999999</v>
      </c>
      <c r="I163" s="195"/>
      <c r="J163" s="196">
        <f>ROUND(I163*H163,2)</f>
        <v>0</v>
      </c>
      <c r="K163" s="197"/>
      <c r="L163" s="41"/>
      <c r="M163" s="198" t="s">
        <v>19</v>
      </c>
      <c r="N163" s="199" t="s">
        <v>43</v>
      </c>
      <c r="O163" s="6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154</v>
      </c>
      <c r="AT163" s="202" t="s">
        <v>150</v>
      </c>
      <c r="AU163" s="202" t="s">
        <v>82</v>
      </c>
      <c r="AY163" s="19" t="s">
        <v>147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9" t="s">
        <v>80</v>
      </c>
      <c r="BK163" s="203">
        <f>ROUND(I163*H163,2)</f>
        <v>0</v>
      </c>
      <c r="BL163" s="19" t="s">
        <v>154</v>
      </c>
      <c r="BM163" s="202" t="s">
        <v>229</v>
      </c>
    </row>
    <row r="164" spans="1:65" s="2" customFormat="1" ht="16.5" customHeight="1">
      <c r="A164" s="36"/>
      <c r="B164" s="37"/>
      <c r="C164" s="190" t="s">
        <v>230</v>
      </c>
      <c r="D164" s="190" t="s">
        <v>150</v>
      </c>
      <c r="E164" s="191" t="s">
        <v>231</v>
      </c>
      <c r="F164" s="192" t="s">
        <v>232</v>
      </c>
      <c r="G164" s="193" t="s">
        <v>190</v>
      </c>
      <c r="H164" s="194">
        <v>66.31</v>
      </c>
      <c r="I164" s="195"/>
      <c r="J164" s="196">
        <f>ROUND(I164*H164,2)</f>
        <v>0</v>
      </c>
      <c r="K164" s="197"/>
      <c r="L164" s="41"/>
      <c r="M164" s="198" t="s">
        <v>19</v>
      </c>
      <c r="N164" s="199" t="s">
        <v>43</v>
      </c>
      <c r="O164" s="66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154</v>
      </c>
      <c r="AT164" s="202" t="s">
        <v>150</v>
      </c>
      <c r="AU164" s="202" t="s">
        <v>82</v>
      </c>
      <c r="AY164" s="19" t="s">
        <v>147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9" t="s">
        <v>80</v>
      </c>
      <c r="BK164" s="203">
        <f>ROUND(I164*H164,2)</f>
        <v>0</v>
      </c>
      <c r="BL164" s="19" t="s">
        <v>154</v>
      </c>
      <c r="BM164" s="202" t="s">
        <v>233</v>
      </c>
    </row>
    <row r="165" spans="1:65" s="2" customFormat="1" ht="16.5" customHeight="1">
      <c r="A165" s="36"/>
      <c r="B165" s="37"/>
      <c r="C165" s="190" t="s">
        <v>201</v>
      </c>
      <c r="D165" s="190" t="s">
        <v>150</v>
      </c>
      <c r="E165" s="191" t="s">
        <v>234</v>
      </c>
      <c r="F165" s="192" t="s">
        <v>235</v>
      </c>
      <c r="G165" s="193" t="s">
        <v>190</v>
      </c>
      <c r="H165" s="194">
        <v>265.24</v>
      </c>
      <c r="I165" s="195"/>
      <c r="J165" s="196">
        <f>ROUND(I165*H165,2)</f>
        <v>0</v>
      </c>
      <c r="K165" s="197"/>
      <c r="L165" s="41"/>
      <c r="M165" s="198" t="s">
        <v>19</v>
      </c>
      <c r="N165" s="199" t="s">
        <v>43</v>
      </c>
      <c r="O165" s="6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154</v>
      </c>
      <c r="AT165" s="202" t="s">
        <v>150</v>
      </c>
      <c r="AU165" s="202" t="s">
        <v>82</v>
      </c>
      <c r="AY165" s="19" t="s">
        <v>147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9" t="s">
        <v>80</v>
      </c>
      <c r="BK165" s="203">
        <f>ROUND(I165*H165,2)</f>
        <v>0</v>
      </c>
      <c r="BL165" s="19" t="s">
        <v>154</v>
      </c>
      <c r="BM165" s="202" t="s">
        <v>236</v>
      </c>
    </row>
    <row r="166" spans="1:65" s="14" customFormat="1" ht="11.25">
      <c r="B166" s="215"/>
      <c r="C166" s="216"/>
      <c r="D166" s="206" t="s">
        <v>155</v>
      </c>
      <c r="E166" s="217" t="s">
        <v>19</v>
      </c>
      <c r="F166" s="218" t="s">
        <v>237</v>
      </c>
      <c r="G166" s="216"/>
      <c r="H166" s="219">
        <v>265.24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155</v>
      </c>
      <c r="AU166" s="225" t="s">
        <v>82</v>
      </c>
      <c r="AV166" s="14" t="s">
        <v>82</v>
      </c>
      <c r="AW166" s="14" t="s">
        <v>33</v>
      </c>
      <c r="AX166" s="14" t="s">
        <v>72</v>
      </c>
      <c r="AY166" s="225" t="s">
        <v>147</v>
      </c>
    </row>
    <row r="167" spans="1:65" s="15" customFormat="1" ht="11.25">
      <c r="B167" s="226"/>
      <c r="C167" s="227"/>
      <c r="D167" s="206" t="s">
        <v>155</v>
      </c>
      <c r="E167" s="228" t="s">
        <v>19</v>
      </c>
      <c r="F167" s="229" t="s">
        <v>171</v>
      </c>
      <c r="G167" s="227"/>
      <c r="H167" s="230">
        <v>265.24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155</v>
      </c>
      <c r="AU167" s="236" t="s">
        <v>82</v>
      </c>
      <c r="AV167" s="15" t="s">
        <v>154</v>
      </c>
      <c r="AW167" s="15" t="s">
        <v>33</v>
      </c>
      <c r="AX167" s="15" t="s">
        <v>80</v>
      </c>
      <c r="AY167" s="236" t="s">
        <v>147</v>
      </c>
    </row>
    <row r="168" spans="1:65" s="2" customFormat="1" ht="16.5" customHeight="1">
      <c r="A168" s="36"/>
      <c r="B168" s="37"/>
      <c r="C168" s="190" t="s">
        <v>238</v>
      </c>
      <c r="D168" s="190" t="s">
        <v>150</v>
      </c>
      <c r="E168" s="191" t="s">
        <v>239</v>
      </c>
      <c r="F168" s="192" t="s">
        <v>240</v>
      </c>
      <c r="G168" s="193" t="s">
        <v>190</v>
      </c>
      <c r="H168" s="194">
        <v>317.17399999999998</v>
      </c>
      <c r="I168" s="195"/>
      <c r="J168" s="196">
        <f>ROUND(I168*H168,2)</f>
        <v>0</v>
      </c>
      <c r="K168" s="197"/>
      <c r="L168" s="41"/>
      <c r="M168" s="198" t="s">
        <v>19</v>
      </c>
      <c r="N168" s="199" t="s">
        <v>43</v>
      </c>
      <c r="O168" s="6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154</v>
      </c>
      <c r="AT168" s="202" t="s">
        <v>150</v>
      </c>
      <c r="AU168" s="202" t="s">
        <v>82</v>
      </c>
      <c r="AY168" s="19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9" t="s">
        <v>80</v>
      </c>
      <c r="BK168" s="203">
        <f>ROUND(I168*H168,2)</f>
        <v>0</v>
      </c>
      <c r="BL168" s="19" t="s">
        <v>154</v>
      </c>
      <c r="BM168" s="202" t="s">
        <v>241</v>
      </c>
    </row>
    <row r="169" spans="1:65" s="14" customFormat="1" ht="11.25">
      <c r="B169" s="215"/>
      <c r="C169" s="216"/>
      <c r="D169" s="206" t="s">
        <v>155</v>
      </c>
      <c r="E169" s="217" t="s">
        <v>19</v>
      </c>
      <c r="F169" s="218" t="s">
        <v>242</v>
      </c>
      <c r="G169" s="216"/>
      <c r="H169" s="219">
        <v>317.17399999999998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155</v>
      </c>
      <c r="AU169" s="225" t="s">
        <v>82</v>
      </c>
      <c r="AV169" s="14" t="s">
        <v>82</v>
      </c>
      <c r="AW169" s="14" t="s">
        <v>33</v>
      </c>
      <c r="AX169" s="14" t="s">
        <v>72</v>
      </c>
      <c r="AY169" s="225" t="s">
        <v>147</v>
      </c>
    </row>
    <row r="170" spans="1:65" s="15" customFormat="1" ht="11.25">
      <c r="B170" s="226"/>
      <c r="C170" s="227"/>
      <c r="D170" s="206" t="s">
        <v>155</v>
      </c>
      <c r="E170" s="228" t="s">
        <v>19</v>
      </c>
      <c r="F170" s="229" t="s">
        <v>171</v>
      </c>
      <c r="G170" s="227"/>
      <c r="H170" s="230">
        <v>317.17399999999998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155</v>
      </c>
      <c r="AU170" s="236" t="s">
        <v>82</v>
      </c>
      <c r="AV170" s="15" t="s">
        <v>154</v>
      </c>
      <c r="AW170" s="15" t="s">
        <v>33</v>
      </c>
      <c r="AX170" s="15" t="s">
        <v>80</v>
      </c>
      <c r="AY170" s="236" t="s">
        <v>147</v>
      </c>
    </row>
    <row r="171" spans="1:65" s="2" customFormat="1" ht="16.5" customHeight="1">
      <c r="A171" s="36"/>
      <c r="B171" s="37"/>
      <c r="C171" s="190" t="s">
        <v>214</v>
      </c>
      <c r="D171" s="190" t="s">
        <v>150</v>
      </c>
      <c r="E171" s="191" t="s">
        <v>243</v>
      </c>
      <c r="F171" s="192" t="s">
        <v>244</v>
      </c>
      <c r="G171" s="193" t="s">
        <v>190</v>
      </c>
      <c r="H171" s="194">
        <v>317.17399999999998</v>
      </c>
      <c r="I171" s="195"/>
      <c r="J171" s="196">
        <f>ROUND(I171*H171,2)</f>
        <v>0</v>
      </c>
      <c r="K171" s="197"/>
      <c r="L171" s="41"/>
      <c r="M171" s="198" t="s">
        <v>19</v>
      </c>
      <c r="N171" s="199" t="s">
        <v>43</v>
      </c>
      <c r="O171" s="6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154</v>
      </c>
      <c r="AT171" s="202" t="s">
        <v>150</v>
      </c>
      <c r="AU171" s="202" t="s">
        <v>82</v>
      </c>
      <c r="AY171" s="19" t="s">
        <v>147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9" t="s">
        <v>80</v>
      </c>
      <c r="BK171" s="203">
        <f>ROUND(I171*H171,2)</f>
        <v>0</v>
      </c>
      <c r="BL171" s="19" t="s">
        <v>154</v>
      </c>
      <c r="BM171" s="202" t="s">
        <v>245</v>
      </c>
    </row>
    <row r="172" spans="1:65" s="14" customFormat="1" ht="11.25">
      <c r="B172" s="215"/>
      <c r="C172" s="216"/>
      <c r="D172" s="206" t="s">
        <v>155</v>
      </c>
      <c r="E172" s="217" t="s">
        <v>19</v>
      </c>
      <c r="F172" s="218" t="s">
        <v>242</v>
      </c>
      <c r="G172" s="216"/>
      <c r="H172" s="219">
        <v>317.17399999999998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155</v>
      </c>
      <c r="AU172" s="225" t="s">
        <v>82</v>
      </c>
      <c r="AV172" s="14" t="s">
        <v>82</v>
      </c>
      <c r="AW172" s="14" t="s">
        <v>33</v>
      </c>
      <c r="AX172" s="14" t="s">
        <v>72</v>
      </c>
      <c r="AY172" s="225" t="s">
        <v>147</v>
      </c>
    </row>
    <row r="173" spans="1:65" s="15" customFormat="1" ht="11.25">
      <c r="B173" s="226"/>
      <c r="C173" s="227"/>
      <c r="D173" s="206" t="s">
        <v>155</v>
      </c>
      <c r="E173" s="228" t="s">
        <v>19</v>
      </c>
      <c r="F173" s="229" t="s">
        <v>171</v>
      </c>
      <c r="G173" s="227"/>
      <c r="H173" s="230">
        <v>317.17399999999998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155</v>
      </c>
      <c r="AU173" s="236" t="s">
        <v>82</v>
      </c>
      <c r="AV173" s="15" t="s">
        <v>154</v>
      </c>
      <c r="AW173" s="15" t="s">
        <v>33</v>
      </c>
      <c r="AX173" s="15" t="s">
        <v>80</v>
      </c>
      <c r="AY173" s="236" t="s">
        <v>147</v>
      </c>
    </row>
    <row r="174" spans="1:65" s="2" customFormat="1" ht="16.5" customHeight="1">
      <c r="A174" s="36"/>
      <c r="B174" s="37"/>
      <c r="C174" s="190" t="s">
        <v>8</v>
      </c>
      <c r="D174" s="190" t="s">
        <v>150</v>
      </c>
      <c r="E174" s="191" t="s">
        <v>246</v>
      </c>
      <c r="F174" s="192" t="s">
        <v>247</v>
      </c>
      <c r="G174" s="193" t="s">
        <v>174</v>
      </c>
      <c r="H174" s="194">
        <v>12</v>
      </c>
      <c r="I174" s="195"/>
      <c r="J174" s="196">
        <f>ROUND(I174*H174,2)</f>
        <v>0</v>
      </c>
      <c r="K174" s="197"/>
      <c r="L174" s="41"/>
      <c r="M174" s="198" t="s">
        <v>19</v>
      </c>
      <c r="N174" s="199" t="s">
        <v>43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154</v>
      </c>
      <c r="AT174" s="202" t="s">
        <v>150</v>
      </c>
      <c r="AU174" s="202" t="s">
        <v>82</v>
      </c>
      <c r="AY174" s="19" t="s">
        <v>147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80</v>
      </c>
      <c r="BK174" s="203">
        <f>ROUND(I174*H174,2)</f>
        <v>0</v>
      </c>
      <c r="BL174" s="19" t="s">
        <v>154</v>
      </c>
      <c r="BM174" s="202" t="s">
        <v>248</v>
      </c>
    </row>
    <row r="175" spans="1:65" s="2" customFormat="1" ht="16.5" customHeight="1">
      <c r="A175" s="36"/>
      <c r="B175" s="37"/>
      <c r="C175" s="190" t="s">
        <v>220</v>
      </c>
      <c r="D175" s="190" t="s">
        <v>150</v>
      </c>
      <c r="E175" s="191" t="s">
        <v>249</v>
      </c>
      <c r="F175" s="192" t="s">
        <v>250</v>
      </c>
      <c r="G175" s="193" t="s">
        <v>174</v>
      </c>
      <c r="H175" s="194">
        <v>3</v>
      </c>
      <c r="I175" s="195"/>
      <c r="J175" s="196">
        <f>ROUND(I175*H175,2)</f>
        <v>0</v>
      </c>
      <c r="K175" s="197"/>
      <c r="L175" s="41"/>
      <c r="M175" s="198" t="s">
        <v>19</v>
      </c>
      <c r="N175" s="199" t="s">
        <v>43</v>
      </c>
      <c r="O175" s="66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154</v>
      </c>
      <c r="AT175" s="202" t="s">
        <v>150</v>
      </c>
      <c r="AU175" s="202" t="s">
        <v>82</v>
      </c>
      <c r="AY175" s="19" t="s">
        <v>147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9" t="s">
        <v>80</v>
      </c>
      <c r="BK175" s="203">
        <f>ROUND(I175*H175,2)</f>
        <v>0</v>
      </c>
      <c r="BL175" s="19" t="s">
        <v>154</v>
      </c>
      <c r="BM175" s="202" t="s">
        <v>251</v>
      </c>
    </row>
    <row r="176" spans="1:65" s="14" customFormat="1" ht="11.25">
      <c r="B176" s="215"/>
      <c r="C176" s="216"/>
      <c r="D176" s="206" t="s">
        <v>155</v>
      </c>
      <c r="E176" s="217" t="s">
        <v>19</v>
      </c>
      <c r="F176" s="218" t="s">
        <v>252</v>
      </c>
      <c r="G176" s="216"/>
      <c r="H176" s="219">
        <v>3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155</v>
      </c>
      <c r="AU176" s="225" t="s">
        <v>82</v>
      </c>
      <c r="AV176" s="14" t="s">
        <v>82</v>
      </c>
      <c r="AW176" s="14" t="s">
        <v>33</v>
      </c>
      <c r="AX176" s="14" t="s">
        <v>72</v>
      </c>
      <c r="AY176" s="225" t="s">
        <v>147</v>
      </c>
    </row>
    <row r="177" spans="1:65" s="15" customFormat="1" ht="11.25">
      <c r="B177" s="226"/>
      <c r="C177" s="227"/>
      <c r="D177" s="206" t="s">
        <v>155</v>
      </c>
      <c r="E177" s="228" t="s">
        <v>19</v>
      </c>
      <c r="F177" s="229" t="s">
        <v>171</v>
      </c>
      <c r="G177" s="227"/>
      <c r="H177" s="230">
        <v>3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155</v>
      </c>
      <c r="AU177" s="236" t="s">
        <v>82</v>
      </c>
      <c r="AV177" s="15" t="s">
        <v>154</v>
      </c>
      <c r="AW177" s="15" t="s">
        <v>33</v>
      </c>
      <c r="AX177" s="15" t="s">
        <v>80</v>
      </c>
      <c r="AY177" s="236" t="s">
        <v>147</v>
      </c>
    </row>
    <row r="178" spans="1:65" s="2" customFormat="1" ht="16.5" customHeight="1">
      <c r="A178" s="36"/>
      <c r="B178" s="37"/>
      <c r="C178" s="248" t="s">
        <v>253</v>
      </c>
      <c r="D178" s="248" t="s">
        <v>254</v>
      </c>
      <c r="E178" s="249" t="s">
        <v>255</v>
      </c>
      <c r="F178" s="250" t="s">
        <v>256</v>
      </c>
      <c r="G178" s="251" t="s">
        <v>174</v>
      </c>
      <c r="H178" s="252">
        <v>3</v>
      </c>
      <c r="I178" s="253"/>
      <c r="J178" s="254">
        <f>ROUND(I178*H178,2)</f>
        <v>0</v>
      </c>
      <c r="K178" s="255"/>
      <c r="L178" s="256"/>
      <c r="M178" s="257" t="s">
        <v>19</v>
      </c>
      <c r="N178" s="258" t="s">
        <v>43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183</v>
      </c>
      <c r="AT178" s="202" t="s">
        <v>254</v>
      </c>
      <c r="AU178" s="202" t="s">
        <v>82</v>
      </c>
      <c r="AY178" s="19" t="s">
        <v>147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9" t="s">
        <v>80</v>
      </c>
      <c r="BK178" s="203">
        <f>ROUND(I178*H178,2)</f>
        <v>0</v>
      </c>
      <c r="BL178" s="19" t="s">
        <v>154</v>
      </c>
      <c r="BM178" s="202" t="s">
        <v>257</v>
      </c>
    </row>
    <row r="179" spans="1:65" s="14" customFormat="1" ht="11.25">
      <c r="B179" s="215"/>
      <c r="C179" s="216"/>
      <c r="D179" s="206" t="s">
        <v>155</v>
      </c>
      <c r="E179" s="217" t="s">
        <v>19</v>
      </c>
      <c r="F179" s="218" t="s">
        <v>258</v>
      </c>
      <c r="G179" s="216"/>
      <c r="H179" s="219">
        <v>3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155</v>
      </c>
      <c r="AU179" s="225" t="s">
        <v>82</v>
      </c>
      <c r="AV179" s="14" t="s">
        <v>82</v>
      </c>
      <c r="AW179" s="14" t="s">
        <v>33</v>
      </c>
      <c r="AX179" s="14" t="s">
        <v>72</v>
      </c>
      <c r="AY179" s="225" t="s">
        <v>147</v>
      </c>
    </row>
    <row r="180" spans="1:65" s="15" customFormat="1" ht="11.25">
      <c r="B180" s="226"/>
      <c r="C180" s="227"/>
      <c r="D180" s="206" t="s">
        <v>155</v>
      </c>
      <c r="E180" s="228" t="s">
        <v>19</v>
      </c>
      <c r="F180" s="229" t="s">
        <v>171</v>
      </c>
      <c r="G180" s="227"/>
      <c r="H180" s="230">
        <v>3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155</v>
      </c>
      <c r="AU180" s="236" t="s">
        <v>82</v>
      </c>
      <c r="AV180" s="15" t="s">
        <v>154</v>
      </c>
      <c r="AW180" s="15" t="s">
        <v>33</v>
      </c>
      <c r="AX180" s="15" t="s">
        <v>80</v>
      </c>
      <c r="AY180" s="236" t="s">
        <v>147</v>
      </c>
    </row>
    <row r="181" spans="1:65" s="2" customFormat="1" ht="16.5" customHeight="1">
      <c r="A181" s="36"/>
      <c r="B181" s="37"/>
      <c r="C181" s="248" t="s">
        <v>225</v>
      </c>
      <c r="D181" s="248" t="s">
        <v>254</v>
      </c>
      <c r="E181" s="249" t="s">
        <v>259</v>
      </c>
      <c r="F181" s="250" t="s">
        <v>260</v>
      </c>
      <c r="G181" s="251" t="s">
        <v>174</v>
      </c>
      <c r="H181" s="252">
        <v>10</v>
      </c>
      <c r="I181" s="253"/>
      <c r="J181" s="254">
        <f>ROUND(I181*H181,2)</f>
        <v>0</v>
      </c>
      <c r="K181" s="255"/>
      <c r="L181" s="256"/>
      <c r="M181" s="257" t="s">
        <v>19</v>
      </c>
      <c r="N181" s="258" t="s">
        <v>43</v>
      </c>
      <c r="O181" s="66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183</v>
      </c>
      <c r="AT181" s="202" t="s">
        <v>254</v>
      </c>
      <c r="AU181" s="202" t="s">
        <v>82</v>
      </c>
      <c r="AY181" s="19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9" t="s">
        <v>80</v>
      </c>
      <c r="BK181" s="203">
        <f>ROUND(I181*H181,2)</f>
        <v>0</v>
      </c>
      <c r="BL181" s="19" t="s">
        <v>154</v>
      </c>
      <c r="BM181" s="202" t="s">
        <v>261</v>
      </c>
    </row>
    <row r="182" spans="1:65" s="14" customFormat="1" ht="11.25">
      <c r="B182" s="215"/>
      <c r="C182" s="216"/>
      <c r="D182" s="206" t="s">
        <v>155</v>
      </c>
      <c r="E182" s="217" t="s">
        <v>19</v>
      </c>
      <c r="F182" s="218" t="s">
        <v>262</v>
      </c>
      <c r="G182" s="216"/>
      <c r="H182" s="219">
        <v>10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155</v>
      </c>
      <c r="AU182" s="225" t="s">
        <v>82</v>
      </c>
      <c r="AV182" s="14" t="s">
        <v>82</v>
      </c>
      <c r="AW182" s="14" t="s">
        <v>33</v>
      </c>
      <c r="AX182" s="14" t="s">
        <v>72</v>
      </c>
      <c r="AY182" s="225" t="s">
        <v>147</v>
      </c>
    </row>
    <row r="183" spans="1:65" s="15" customFormat="1" ht="11.25">
      <c r="B183" s="226"/>
      <c r="C183" s="227"/>
      <c r="D183" s="206" t="s">
        <v>155</v>
      </c>
      <c r="E183" s="228" t="s">
        <v>19</v>
      </c>
      <c r="F183" s="229" t="s">
        <v>171</v>
      </c>
      <c r="G183" s="227"/>
      <c r="H183" s="230">
        <v>10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155</v>
      </c>
      <c r="AU183" s="236" t="s">
        <v>82</v>
      </c>
      <c r="AV183" s="15" t="s">
        <v>154</v>
      </c>
      <c r="AW183" s="15" t="s">
        <v>33</v>
      </c>
      <c r="AX183" s="15" t="s">
        <v>80</v>
      </c>
      <c r="AY183" s="236" t="s">
        <v>147</v>
      </c>
    </row>
    <row r="184" spans="1:65" s="2" customFormat="1" ht="16.5" customHeight="1">
      <c r="A184" s="36"/>
      <c r="B184" s="37"/>
      <c r="C184" s="248" t="s">
        <v>263</v>
      </c>
      <c r="D184" s="248" t="s">
        <v>254</v>
      </c>
      <c r="E184" s="249" t="s">
        <v>264</v>
      </c>
      <c r="F184" s="250" t="s">
        <v>265</v>
      </c>
      <c r="G184" s="251" t="s">
        <v>174</v>
      </c>
      <c r="H184" s="252">
        <v>2</v>
      </c>
      <c r="I184" s="253"/>
      <c r="J184" s="254">
        <f>ROUND(I184*H184,2)</f>
        <v>0</v>
      </c>
      <c r="K184" s="255"/>
      <c r="L184" s="256"/>
      <c r="M184" s="257" t="s">
        <v>19</v>
      </c>
      <c r="N184" s="258" t="s">
        <v>43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183</v>
      </c>
      <c r="AT184" s="202" t="s">
        <v>254</v>
      </c>
      <c r="AU184" s="202" t="s">
        <v>82</v>
      </c>
      <c r="AY184" s="19" t="s">
        <v>147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9" t="s">
        <v>80</v>
      </c>
      <c r="BK184" s="203">
        <f>ROUND(I184*H184,2)</f>
        <v>0</v>
      </c>
      <c r="BL184" s="19" t="s">
        <v>154</v>
      </c>
      <c r="BM184" s="202" t="s">
        <v>266</v>
      </c>
    </row>
    <row r="185" spans="1:65" s="14" customFormat="1" ht="11.25">
      <c r="B185" s="215"/>
      <c r="C185" s="216"/>
      <c r="D185" s="206" t="s">
        <v>155</v>
      </c>
      <c r="E185" s="217" t="s">
        <v>19</v>
      </c>
      <c r="F185" s="218" t="s">
        <v>267</v>
      </c>
      <c r="G185" s="216"/>
      <c r="H185" s="219">
        <v>2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155</v>
      </c>
      <c r="AU185" s="225" t="s">
        <v>82</v>
      </c>
      <c r="AV185" s="14" t="s">
        <v>82</v>
      </c>
      <c r="AW185" s="14" t="s">
        <v>33</v>
      </c>
      <c r="AX185" s="14" t="s">
        <v>72</v>
      </c>
      <c r="AY185" s="225" t="s">
        <v>147</v>
      </c>
    </row>
    <row r="186" spans="1:65" s="15" customFormat="1" ht="11.25">
      <c r="B186" s="226"/>
      <c r="C186" s="227"/>
      <c r="D186" s="206" t="s">
        <v>155</v>
      </c>
      <c r="E186" s="228" t="s">
        <v>19</v>
      </c>
      <c r="F186" s="229" t="s">
        <v>171</v>
      </c>
      <c r="G186" s="227"/>
      <c r="H186" s="230">
        <v>2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155</v>
      </c>
      <c r="AU186" s="236" t="s">
        <v>82</v>
      </c>
      <c r="AV186" s="15" t="s">
        <v>154</v>
      </c>
      <c r="AW186" s="15" t="s">
        <v>33</v>
      </c>
      <c r="AX186" s="15" t="s">
        <v>80</v>
      </c>
      <c r="AY186" s="236" t="s">
        <v>147</v>
      </c>
    </row>
    <row r="187" spans="1:65" s="12" customFormat="1" ht="22.9" customHeight="1">
      <c r="B187" s="174"/>
      <c r="C187" s="175"/>
      <c r="D187" s="176" t="s">
        <v>71</v>
      </c>
      <c r="E187" s="188" t="s">
        <v>222</v>
      </c>
      <c r="F187" s="188" t="s">
        <v>268</v>
      </c>
      <c r="G187" s="175"/>
      <c r="H187" s="175"/>
      <c r="I187" s="178"/>
      <c r="J187" s="189">
        <f>BK187</f>
        <v>0</v>
      </c>
      <c r="K187" s="175"/>
      <c r="L187" s="180"/>
      <c r="M187" s="181"/>
      <c r="N187" s="182"/>
      <c r="O187" s="182"/>
      <c r="P187" s="183">
        <f>SUM(P188:P288)</f>
        <v>0</v>
      </c>
      <c r="Q187" s="182"/>
      <c r="R187" s="183">
        <f>SUM(R188:R288)</f>
        <v>0</v>
      </c>
      <c r="S187" s="182"/>
      <c r="T187" s="184">
        <f>SUM(T188:T288)</f>
        <v>0</v>
      </c>
      <c r="AR187" s="185" t="s">
        <v>80</v>
      </c>
      <c r="AT187" s="186" t="s">
        <v>71</v>
      </c>
      <c r="AU187" s="186" t="s">
        <v>80</v>
      </c>
      <c r="AY187" s="185" t="s">
        <v>147</v>
      </c>
      <c r="BK187" s="187">
        <f>SUM(BK188:BK288)</f>
        <v>0</v>
      </c>
    </row>
    <row r="188" spans="1:65" s="2" customFormat="1" ht="16.5" customHeight="1">
      <c r="A188" s="36"/>
      <c r="B188" s="37"/>
      <c r="C188" s="190" t="s">
        <v>229</v>
      </c>
      <c r="D188" s="190" t="s">
        <v>150</v>
      </c>
      <c r="E188" s="191" t="s">
        <v>269</v>
      </c>
      <c r="F188" s="192" t="s">
        <v>270</v>
      </c>
      <c r="G188" s="193" t="s">
        <v>190</v>
      </c>
      <c r="H188" s="194">
        <v>173.87</v>
      </c>
      <c r="I188" s="195"/>
      <c r="J188" s="196">
        <f>ROUND(I188*H188,2)</f>
        <v>0</v>
      </c>
      <c r="K188" s="197"/>
      <c r="L188" s="41"/>
      <c r="M188" s="198" t="s">
        <v>19</v>
      </c>
      <c r="N188" s="199" t="s">
        <v>43</v>
      </c>
      <c r="O188" s="66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154</v>
      </c>
      <c r="AT188" s="202" t="s">
        <v>150</v>
      </c>
      <c r="AU188" s="202" t="s">
        <v>82</v>
      </c>
      <c r="AY188" s="19" t="s">
        <v>147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9" t="s">
        <v>80</v>
      </c>
      <c r="BK188" s="203">
        <f>ROUND(I188*H188,2)</f>
        <v>0</v>
      </c>
      <c r="BL188" s="19" t="s">
        <v>154</v>
      </c>
      <c r="BM188" s="202" t="s">
        <v>271</v>
      </c>
    </row>
    <row r="189" spans="1:65" s="14" customFormat="1" ht="11.25">
      <c r="B189" s="215"/>
      <c r="C189" s="216"/>
      <c r="D189" s="206" t="s">
        <v>155</v>
      </c>
      <c r="E189" s="217" t="s">
        <v>19</v>
      </c>
      <c r="F189" s="218" t="s">
        <v>272</v>
      </c>
      <c r="G189" s="216"/>
      <c r="H189" s="219">
        <v>173.87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155</v>
      </c>
      <c r="AU189" s="225" t="s">
        <v>82</v>
      </c>
      <c r="AV189" s="14" t="s">
        <v>82</v>
      </c>
      <c r="AW189" s="14" t="s">
        <v>33</v>
      </c>
      <c r="AX189" s="14" t="s">
        <v>72</v>
      </c>
      <c r="AY189" s="225" t="s">
        <v>147</v>
      </c>
    </row>
    <row r="190" spans="1:65" s="15" customFormat="1" ht="11.25">
      <c r="B190" s="226"/>
      <c r="C190" s="227"/>
      <c r="D190" s="206" t="s">
        <v>155</v>
      </c>
      <c r="E190" s="228" t="s">
        <v>19</v>
      </c>
      <c r="F190" s="229" t="s">
        <v>171</v>
      </c>
      <c r="G190" s="227"/>
      <c r="H190" s="230">
        <v>173.87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155</v>
      </c>
      <c r="AU190" s="236" t="s">
        <v>82</v>
      </c>
      <c r="AV190" s="15" t="s">
        <v>154</v>
      </c>
      <c r="AW190" s="15" t="s">
        <v>33</v>
      </c>
      <c r="AX190" s="15" t="s">
        <v>80</v>
      </c>
      <c r="AY190" s="236" t="s">
        <v>147</v>
      </c>
    </row>
    <row r="191" spans="1:65" s="2" customFormat="1" ht="16.5" customHeight="1">
      <c r="A191" s="36"/>
      <c r="B191" s="37"/>
      <c r="C191" s="190" t="s">
        <v>7</v>
      </c>
      <c r="D191" s="190" t="s">
        <v>150</v>
      </c>
      <c r="E191" s="191" t="s">
        <v>273</v>
      </c>
      <c r="F191" s="192" t="s">
        <v>274</v>
      </c>
      <c r="G191" s="193" t="s">
        <v>190</v>
      </c>
      <c r="H191" s="194">
        <v>79.108999999999995</v>
      </c>
      <c r="I191" s="195"/>
      <c r="J191" s="196">
        <f>ROUND(I191*H191,2)</f>
        <v>0</v>
      </c>
      <c r="K191" s="197"/>
      <c r="L191" s="41"/>
      <c r="M191" s="198" t="s">
        <v>19</v>
      </c>
      <c r="N191" s="199" t="s">
        <v>43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154</v>
      </c>
      <c r="AT191" s="202" t="s">
        <v>150</v>
      </c>
      <c r="AU191" s="202" t="s">
        <v>82</v>
      </c>
      <c r="AY191" s="19" t="s">
        <v>147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9" t="s">
        <v>80</v>
      </c>
      <c r="BK191" s="203">
        <f>ROUND(I191*H191,2)</f>
        <v>0</v>
      </c>
      <c r="BL191" s="19" t="s">
        <v>154</v>
      </c>
      <c r="BM191" s="202" t="s">
        <v>275</v>
      </c>
    </row>
    <row r="192" spans="1:65" s="13" customFormat="1" ht="11.25">
      <c r="B192" s="204"/>
      <c r="C192" s="205"/>
      <c r="D192" s="206" t="s">
        <v>155</v>
      </c>
      <c r="E192" s="207" t="s">
        <v>19</v>
      </c>
      <c r="F192" s="208" t="s">
        <v>167</v>
      </c>
      <c r="G192" s="205"/>
      <c r="H192" s="207" t="s">
        <v>19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155</v>
      </c>
      <c r="AU192" s="214" t="s">
        <v>82</v>
      </c>
      <c r="AV192" s="13" t="s">
        <v>80</v>
      </c>
      <c r="AW192" s="13" t="s">
        <v>33</v>
      </c>
      <c r="AX192" s="13" t="s">
        <v>72</v>
      </c>
      <c r="AY192" s="214" t="s">
        <v>147</v>
      </c>
    </row>
    <row r="193" spans="1:65" s="14" customFormat="1" ht="11.25">
      <c r="B193" s="215"/>
      <c r="C193" s="216"/>
      <c r="D193" s="206" t="s">
        <v>155</v>
      </c>
      <c r="E193" s="217" t="s">
        <v>19</v>
      </c>
      <c r="F193" s="218" t="s">
        <v>276</v>
      </c>
      <c r="G193" s="216"/>
      <c r="H193" s="219">
        <v>18.5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155</v>
      </c>
      <c r="AU193" s="225" t="s">
        <v>82</v>
      </c>
      <c r="AV193" s="14" t="s">
        <v>82</v>
      </c>
      <c r="AW193" s="14" t="s">
        <v>33</v>
      </c>
      <c r="AX193" s="14" t="s">
        <v>72</v>
      </c>
      <c r="AY193" s="225" t="s">
        <v>147</v>
      </c>
    </row>
    <row r="194" spans="1:65" s="14" customFormat="1" ht="11.25">
      <c r="B194" s="215"/>
      <c r="C194" s="216"/>
      <c r="D194" s="206" t="s">
        <v>155</v>
      </c>
      <c r="E194" s="217" t="s">
        <v>19</v>
      </c>
      <c r="F194" s="218" t="s">
        <v>277</v>
      </c>
      <c r="G194" s="216"/>
      <c r="H194" s="219">
        <v>2.2799999999999998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155</v>
      </c>
      <c r="AU194" s="225" t="s">
        <v>82</v>
      </c>
      <c r="AV194" s="14" t="s">
        <v>82</v>
      </c>
      <c r="AW194" s="14" t="s">
        <v>33</v>
      </c>
      <c r="AX194" s="14" t="s">
        <v>72</v>
      </c>
      <c r="AY194" s="225" t="s">
        <v>147</v>
      </c>
    </row>
    <row r="195" spans="1:65" s="14" customFormat="1" ht="11.25">
      <c r="B195" s="215"/>
      <c r="C195" s="216"/>
      <c r="D195" s="206" t="s">
        <v>155</v>
      </c>
      <c r="E195" s="217" t="s">
        <v>19</v>
      </c>
      <c r="F195" s="218" t="s">
        <v>278</v>
      </c>
      <c r="G195" s="216"/>
      <c r="H195" s="219">
        <v>6.1379999999999999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155</v>
      </c>
      <c r="AU195" s="225" t="s">
        <v>82</v>
      </c>
      <c r="AV195" s="14" t="s">
        <v>82</v>
      </c>
      <c r="AW195" s="14" t="s">
        <v>33</v>
      </c>
      <c r="AX195" s="14" t="s">
        <v>72</v>
      </c>
      <c r="AY195" s="225" t="s">
        <v>147</v>
      </c>
    </row>
    <row r="196" spans="1:65" s="14" customFormat="1" ht="11.25">
      <c r="B196" s="215"/>
      <c r="C196" s="216"/>
      <c r="D196" s="206" t="s">
        <v>155</v>
      </c>
      <c r="E196" s="217" t="s">
        <v>19</v>
      </c>
      <c r="F196" s="218" t="s">
        <v>279</v>
      </c>
      <c r="G196" s="216"/>
      <c r="H196" s="219">
        <v>10.151999999999999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155</v>
      </c>
      <c r="AU196" s="225" t="s">
        <v>82</v>
      </c>
      <c r="AV196" s="14" t="s">
        <v>82</v>
      </c>
      <c r="AW196" s="14" t="s">
        <v>33</v>
      </c>
      <c r="AX196" s="14" t="s">
        <v>72</v>
      </c>
      <c r="AY196" s="225" t="s">
        <v>147</v>
      </c>
    </row>
    <row r="197" spans="1:65" s="14" customFormat="1" ht="11.25">
      <c r="B197" s="215"/>
      <c r="C197" s="216"/>
      <c r="D197" s="206" t="s">
        <v>155</v>
      </c>
      <c r="E197" s="217" t="s">
        <v>19</v>
      </c>
      <c r="F197" s="218" t="s">
        <v>280</v>
      </c>
      <c r="G197" s="216"/>
      <c r="H197" s="219">
        <v>6.125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155</v>
      </c>
      <c r="AU197" s="225" t="s">
        <v>82</v>
      </c>
      <c r="AV197" s="14" t="s">
        <v>82</v>
      </c>
      <c r="AW197" s="14" t="s">
        <v>33</v>
      </c>
      <c r="AX197" s="14" t="s">
        <v>72</v>
      </c>
      <c r="AY197" s="225" t="s">
        <v>147</v>
      </c>
    </row>
    <row r="198" spans="1:65" s="14" customFormat="1" ht="11.25">
      <c r="B198" s="215"/>
      <c r="C198" s="216"/>
      <c r="D198" s="206" t="s">
        <v>155</v>
      </c>
      <c r="E198" s="217" t="s">
        <v>19</v>
      </c>
      <c r="F198" s="218" t="s">
        <v>281</v>
      </c>
      <c r="G198" s="216"/>
      <c r="H198" s="219">
        <v>1.6819999999999999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155</v>
      </c>
      <c r="AU198" s="225" t="s">
        <v>82</v>
      </c>
      <c r="AV198" s="14" t="s">
        <v>82</v>
      </c>
      <c r="AW198" s="14" t="s">
        <v>33</v>
      </c>
      <c r="AX198" s="14" t="s">
        <v>72</v>
      </c>
      <c r="AY198" s="225" t="s">
        <v>147</v>
      </c>
    </row>
    <row r="199" spans="1:65" s="14" customFormat="1" ht="11.25">
      <c r="B199" s="215"/>
      <c r="C199" s="216"/>
      <c r="D199" s="206" t="s">
        <v>155</v>
      </c>
      <c r="E199" s="217" t="s">
        <v>19</v>
      </c>
      <c r="F199" s="218" t="s">
        <v>282</v>
      </c>
      <c r="G199" s="216"/>
      <c r="H199" s="219">
        <v>7.0679999999999996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155</v>
      </c>
      <c r="AU199" s="225" t="s">
        <v>82</v>
      </c>
      <c r="AV199" s="14" t="s">
        <v>82</v>
      </c>
      <c r="AW199" s="14" t="s">
        <v>33</v>
      </c>
      <c r="AX199" s="14" t="s">
        <v>72</v>
      </c>
      <c r="AY199" s="225" t="s">
        <v>147</v>
      </c>
    </row>
    <row r="200" spans="1:65" s="14" customFormat="1" ht="11.25">
      <c r="B200" s="215"/>
      <c r="C200" s="216"/>
      <c r="D200" s="206" t="s">
        <v>155</v>
      </c>
      <c r="E200" s="217" t="s">
        <v>19</v>
      </c>
      <c r="F200" s="218" t="s">
        <v>283</v>
      </c>
      <c r="G200" s="216"/>
      <c r="H200" s="219">
        <v>2.4740000000000002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155</v>
      </c>
      <c r="AU200" s="225" t="s">
        <v>82</v>
      </c>
      <c r="AV200" s="14" t="s">
        <v>82</v>
      </c>
      <c r="AW200" s="14" t="s">
        <v>33</v>
      </c>
      <c r="AX200" s="14" t="s">
        <v>72</v>
      </c>
      <c r="AY200" s="225" t="s">
        <v>147</v>
      </c>
    </row>
    <row r="201" spans="1:65" s="14" customFormat="1" ht="11.25">
      <c r="B201" s="215"/>
      <c r="C201" s="216"/>
      <c r="D201" s="206" t="s">
        <v>155</v>
      </c>
      <c r="E201" s="217" t="s">
        <v>19</v>
      </c>
      <c r="F201" s="218" t="s">
        <v>284</v>
      </c>
      <c r="G201" s="216"/>
      <c r="H201" s="219">
        <v>6.6740000000000004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155</v>
      </c>
      <c r="AU201" s="225" t="s">
        <v>82</v>
      </c>
      <c r="AV201" s="14" t="s">
        <v>82</v>
      </c>
      <c r="AW201" s="14" t="s">
        <v>33</v>
      </c>
      <c r="AX201" s="14" t="s">
        <v>72</v>
      </c>
      <c r="AY201" s="225" t="s">
        <v>147</v>
      </c>
    </row>
    <row r="202" spans="1:65" s="14" customFormat="1" ht="11.25">
      <c r="B202" s="215"/>
      <c r="C202" s="216"/>
      <c r="D202" s="206" t="s">
        <v>155</v>
      </c>
      <c r="E202" s="217" t="s">
        <v>19</v>
      </c>
      <c r="F202" s="218" t="s">
        <v>285</v>
      </c>
      <c r="G202" s="216"/>
      <c r="H202" s="219">
        <v>7.9829999999999997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155</v>
      </c>
      <c r="AU202" s="225" t="s">
        <v>82</v>
      </c>
      <c r="AV202" s="14" t="s">
        <v>82</v>
      </c>
      <c r="AW202" s="14" t="s">
        <v>33</v>
      </c>
      <c r="AX202" s="14" t="s">
        <v>72</v>
      </c>
      <c r="AY202" s="225" t="s">
        <v>147</v>
      </c>
    </row>
    <row r="203" spans="1:65" s="14" customFormat="1" ht="11.25">
      <c r="B203" s="215"/>
      <c r="C203" s="216"/>
      <c r="D203" s="206" t="s">
        <v>155</v>
      </c>
      <c r="E203" s="217" t="s">
        <v>19</v>
      </c>
      <c r="F203" s="218" t="s">
        <v>286</v>
      </c>
      <c r="G203" s="216"/>
      <c r="H203" s="219">
        <v>10.032999999999999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155</v>
      </c>
      <c r="AU203" s="225" t="s">
        <v>82</v>
      </c>
      <c r="AV203" s="14" t="s">
        <v>82</v>
      </c>
      <c r="AW203" s="14" t="s">
        <v>33</v>
      </c>
      <c r="AX203" s="14" t="s">
        <v>72</v>
      </c>
      <c r="AY203" s="225" t="s">
        <v>147</v>
      </c>
    </row>
    <row r="204" spans="1:65" s="15" customFormat="1" ht="11.25">
      <c r="B204" s="226"/>
      <c r="C204" s="227"/>
      <c r="D204" s="206" t="s">
        <v>155</v>
      </c>
      <c r="E204" s="228" t="s">
        <v>19</v>
      </c>
      <c r="F204" s="229" t="s">
        <v>171</v>
      </c>
      <c r="G204" s="227"/>
      <c r="H204" s="230">
        <v>79.108999999999995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155</v>
      </c>
      <c r="AU204" s="236" t="s">
        <v>82</v>
      </c>
      <c r="AV204" s="15" t="s">
        <v>154</v>
      </c>
      <c r="AW204" s="15" t="s">
        <v>33</v>
      </c>
      <c r="AX204" s="15" t="s">
        <v>80</v>
      </c>
      <c r="AY204" s="236" t="s">
        <v>147</v>
      </c>
    </row>
    <row r="205" spans="1:65" s="2" customFormat="1" ht="16.5" customHeight="1">
      <c r="A205" s="36"/>
      <c r="B205" s="37"/>
      <c r="C205" s="190" t="s">
        <v>233</v>
      </c>
      <c r="D205" s="190" t="s">
        <v>150</v>
      </c>
      <c r="E205" s="191" t="s">
        <v>287</v>
      </c>
      <c r="F205" s="192" t="s">
        <v>288</v>
      </c>
      <c r="G205" s="193" t="s">
        <v>153</v>
      </c>
      <c r="H205" s="194">
        <v>2.052</v>
      </c>
      <c r="I205" s="195"/>
      <c r="J205" s="196">
        <f>ROUND(I205*H205,2)</f>
        <v>0</v>
      </c>
      <c r="K205" s="197"/>
      <c r="L205" s="41"/>
      <c r="M205" s="198" t="s">
        <v>19</v>
      </c>
      <c r="N205" s="199" t="s">
        <v>43</v>
      </c>
      <c r="O205" s="66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154</v>
      </c>
      <c r="AT205" s="202" t="s">
        <v>150</v>
      </c>
      <c r="AU205" s="202" t="s">
        <v>82</v>
      </c>
      <c r="AY205" s="19" t="s">
        <v>147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9" t="s">
        <v>80</v>
      </c>
      <c r="BK205" s="203">
        <f>ROUND(I205*H205,2)</f>
        <v>0</v>
      </c>
      <c r="BL205" s="19" t="s">
        <v>154</v>
      </c>
      <c r="BM205" s="202" t="s">
        <v>289</v>
      </c>
    </row>
    <row r="206" spans="1:65" s="13" customFormat="1" ht="11.25">
      <c r="B206" s="204"/>
      <c r="C206" s="205"/>
      <c r="D206" s="206" t="s">
        <v>155</v>
      </c>
      <c r="E206" s="207" t="s">
        <v>19</v>
      </c>
      <c r="F206" s="208" t="s">
        <v>156</v>
      </c>
      <c r="G206" s="205"/>
      <c r="H206" s="207" t="s">
        <v>19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155</v>
      </c>
      <c r="AU206" s="214" t="s">
        <v>82</v>
      </c>
      <c r="AV206" s="13" t="s">
        <v>80</v>
      </c>
      <c r="AW206" s="13" t="s">
        <v>33</v>
      </c>
      <c r="AX206" s="13" t="s">
        <v>72</v>
      </c>
      <c r="AY206" s="214" t="s">
        <v>147</v>
      </c>
    </row>
    <row r="207" spans="1:65" s="14" customFormat="1" ht="11.25">
      <c r="B207" s="215"/>
      <c r="C207" s="216"/>
      <c r="D207" s="206" t="s">
        <v>155</v>
      </c>
      <c r="E207" s="217" t="s">
        <v>19</v>
      </c>
      <c r="F207" s="218" t="s">
        <v>290</v>
      </c>
      <c r="G207" s="216"/>
      <c r="H207" s="219">
        <v>0.189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155</v>
      </c>
      <c r="AU207" s="225" t="s">
        <v>82</v>
      </c>
      <c r="AV207" s="14" t="s">
        <v>82</v>
      </c>
      <c r="AW207" s="14" t="s">
        <v>33</v>
      </c>
      <c r="AX207" s="14" t="s">
        <v>72</v>
      </c>
      <c r="AY207" s="225" t="s">
        <v>147</v>
      </c>
    </row>
    <row r="208" spans="1:65" s="14" customFormat="1" ht="11.25">
      <c r="B208" s="215"/>
      <c r="C208" s="216"/>
      <c r="D208" s="206" t="s">
        <v>155</v>
      </c>
      <c r="E208" s="217" t="s">
        <v>19</v>
      </c>
      <c r="F208" s="218" t="s">
        <v>291</v>
      </c>
      <c r="G208" s="216"/>
      <c r="H208" s="219">
        <v>2.4E-2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155</v>
      </c>
      <c r="AU208" s="225" t="s">
        <v>82</v>
      </c>
      <c r="AV208" s="14" t="s">
        <v>82</v>
      </c>
      <c r="AW208" s="14" t="s">
        <v>33</v>
      </c>
      <c r="AX208" s="14" t="s">
        <v>72</v>
      </c>
      <c r="AY208" s="225" t="s">
        <v>147</v>
      </c>
    </row>
    <row r="209" spans="1:65" s="14" customFormat="1" ht="11.25">
      <c r="B209" s="215"/>
      <c r="C209" s="216"/>
      <c r="D209" s="206" t="s">
        <v>155</v>
      </c>
      <c r="E209" s="217" t="s">
        <v>19</v>
      </c>
      <c r="F209" s="218" t="s">
        <v>292</v>
      </c>
      <c r="G209" s="216"/>
      <c r="H209" s="219">
        <v>0.68400000000000005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155</v>
      </c>
      <c r="AU209" s="225" t="s">
        <v>82</v>
      </c>
      <c r="AV209" s="14" t="s">
        <v>82</v>
      </c>
      <c r="AW209" s="14" t="s">
        <v>33</v>
      </c>
      <c r="AX209" s="14" t="s">
        <v>72</v>
      </c>
      <c r="AY209" s="225" t="s">
        <v>147</v>
      </c>
    </row>
    <row r="210" spans="1:65" s="14" customFormat="1" ht="11.25">
      <c r="B210" s="215"/>
      <c r="C210" s="216"/>
      <c r="D210" s="206" t="s">
        <v>155</v>
      </c>
      <c r="E210" s="217" t="s">
        <v>19</v>
      </c>
      <c r="F210" s="218" t="s">
        <v>293</v>
      </c>
      <c r="G210" s="216"/>
      <c r="H210" s="219">
        <v>0.10100000000000001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155</v>
      </c>
      <c r="AU210" s="225" t="s">
        <v>82</v>
      </c>
      <c r="AV210" s="14" t="s">
        <v>82</v>
      </c>
      <c r="AW210" s="14" t="s">
        <v>33</v>
      </c>
      <c r="AX210" s="14" t="s">
        <v>72</v>
      </c>
      <c r="AY210" s="225" t="s">
        <v>147</v>
      </c>
    </row>
    <row r="211" spans="1:65" s="14" customFormat="1" ht="11.25">
      <c r="B211" s="215"/>
      <c r="C211" s="216"/>
      <c r="D211" s="206" t="s">
        <v>155</v>
      </c>
      <c r="E211" s="217" t="s">
        <v>19</v>
      </c>
      <c r="F211" s="218" t="s">
        <v>294</v>
      </c>
      <c r="G211" s="216"/>
      <c r="H211" s="219">
        <v>0.60799999999999998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155</v>
      </c>
      <c r="AU211" s="225" t="s">
        <v>82</v>
      </c>
      <c r="AV211" s="14" t="s">
        <v>82</v>
      </c>
      <c r="AW211" s="14" t="s">
        <v>33</v>
      </c>
      <c r="AX211" s="14" t="s">
        <v>72</v>
      </c>
      <c r="AY211" s="225" t="s">
        <v>147</v>
      </c>
    </row>
    <row r="212" spans="1:65" s="14" customFormat="1" ht="11.25">
      <c r="B212" s="215"/>
      <c r="C212" s="216"/>
      <c r="D212" s="206" t="s">
        <v>155</v>
      </c>
      <c r="E212" s="217" t="s">
        <v>19</v>
      </c>
      <c r="F212" s="218" t="s">
        <v>295</v>
      </c>
      <c r="G212" s="216"/>
      <c r="H212" s="219">
        <v>0.36499999999999999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155</v>
      </c>
      <c r="AU212" s="225" t="s">
        <v>82</v>
      </c>
      <c r="AV212" s="14" t="s">
        <v>82</v>
      </c>
      <c r="AW212" s="14" t="s">
        <v>33</v>
      </c>
      <c r="AX212" s="14" t="s">
        <v>72</v>
      </c>
      <c r="AY212" s="225" t="s">
        <v>147</v>
      </c>
    </row>
    <row r="213" spans="1:65" s="13" customFormat="1" ht="11.25">
      <c r="B213" s="204"/>
      <c r="C213" s="205"/>
      <c r="D213" s="206" t="s">
        <v>155</v>
      </c>
      <c r="E213" s="207" t="s">
        <v>19</v>
      </c>
      <c r="F213" s="208" t="s">
        <v>167</v>
      </c>
      <c r="G213" s="205"/>
      <c r="H213" s="207" t="s">
        <v>19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155</v>
      </c>
      <c r="AU213" s="214" t="s">
        <v>82</v>
      </c>
      <c r="AV213" s="13" t="s">
        <v>80</v>
      </c>
      <c r="AW213" s="13" t="s">
        <v>33</v>
      </c>
      <c r="AX213" s="13" t="s">
        <v>72</v>
      </c>
      <c r="AY213" s="214" t="s">
        <v>147</v>
      </c>
    </row>
    <row r="214" spans="1:65" s="14" customFormat="1" ht="11.25">
      <c r="B214" s="215"/>
      <c r="C214" s="216"/>
      <c r="D214" s="206" t="s">
        <v>155</v>
      </c>
      <c r="E214" s="217" t="s">
        <v>19</v>
      </c>
      <c r="F214" s="218" t="s">
        <v>296</v>
      </c>
      <c r="G214" s="216"/>
      <c r="H214" s="219">
        <v>8.1000000000000003E-2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155</v>
      </c>
      <c r="AU214" s="225" t="s">
        <v>82</v>
      </c>
      <c r="AV214" s="14" t="s">
        <v>82</v>
      </c>
      <c r="AW214" s="14" t="s">
        <v>33</v>
      </c>
      <c r="AX214" s="14" t="s">
        <v>72</v>
      </c>
      <c r="AY214" s="225" t="s">
        <v>147</v>
      </c>
    </row>
    <row r="215" spans="1:65" s="15" customFormat="1" ht="11.25">
      <c r="B215" s="226"/>
      <c r="C215" s="227"/>
      <c r="D215" s="206" t="s">
        <v>155</v>
      </c>
      <c r="E215" s="228" t="s">
        <v>19</v>
      </c>
      <c r="F215" s="229" t="s">
        <v>171</v>
      </c>
      <c r="G215" s="227"/>
      <c r="H215" s="230">
        <v>2.052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155</v>
      </c>
      <c r="AU215" s="236" t="s">
        <v>82</v>
      </c>
      <c r="AV215" s="15" t="s">
        <v>154</v>
      </c>
      <c r="AW215" s="15" t="s">
        <v>33</v>
      </c>
      <c r="AX215" s="15" t="s">
        <v>80</v>
      </c>
      <c r="AY215" s="236" t="s">
        <v>147</v>
      </c>
    </row>
    <row r="216" spans="1:65" s="2" customFormat="1" ht="16.5" customHeight="1">
      <c r="A216" s="36"/>
      <c r="B216" s="37"/>
      <c r="C216" s="190" t="s">
        <v>297</v>
      </c>
      <c r="D216" s="190" t="s">
        <v>150</v>
      </c>
      <c r="E216" s="191" t="s">
        <v>298</v>
      </c>
      <c r="F216" s="192" t="s">
        <v>299</v>
      </c>
      <c r="G216" s="193" t="s">
        <v>190</v>
      </c>
      <c r="H216" s="194">
        <v>5.3630000000000004</v>
      </c>
      <c r="I216" s="195"/>
      <c r="J216" s="196">
        <f>ROUND(I216*H216,2)</f>
        <v>0</v>
      </c>
      <c r="K216" s="197"/>
      <c r="L216" s="41"/>
      <c r="M216" s="198" t="s">
        <v>19</v>
      </c>
      <c r="N216" s="199" t="s">
        <v>43</v>
      </c>
      <c r="O216" s="66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154</v>
      </c>
      <c r="AT216" s="202" t="s">
        <v>150</v>
      </c>
      <c r="AU216" s="202" t="s">
        <v>82</v>
      </c>
      <c r="AY216" s="19" t="s">
        <v>147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9" t="s">
        <v>80</v>
      </c>
      <c r="BK216" s="203">
        <f>ROUND(I216*H216,2)</f>
        <v>0</v>
      </c>
      <c r="BL216" s="19" t="s">
        <v>154</v>
      </c>
      <c r="BM216" s="202" t="s">
        <v>300</v>
      </c>
    </row>
    <row r="217" spans="1:65" s="13" customFormat="1" ht="11.25">
      <c r="B217" s="204"/>
      <c r="C217" s="205"/>
      <c r="D217" s="206" t="s">
        <v>155</v>
      </c>
      <c r="E217" s="207" t="s">
        <v>19</v>
      </c>
      <c r="F217" s="208" t="s">
        <v>167</v>
      </c>
      <c r="G217" s="205"/>
      <c r="H217" s="207" t="s">
        <v>19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155</v>
      </c>
      <c r="AU217" s="214" t="s">
        <v>82</v>
      </c>
      <c r="AV217" s="13" t="s">
        <v>80</v>
      </c>
      <c r="AW217" s="13" t="s">
        <v>33</v>
      </c>
      <c r="AX217" s="13" t="s">
        <v>72</v>
      </c>
      <c r="AY217" s="214" t="s">
        <v>147</v>
      </c>
    </row>
    <row r="218" spans="1:65" s="14" customFormat="1" ht="11.25">
      <c r="B218" s="215"/>
      <c r="C218" s="216"/>
      <c r="D218" s="206" t="s">
        <v>155</v>
      </c>
      <c r="E218" s="217" t="s">
        <v>19</v>
      </c>
      <c r="F218" s="218" t="s">
        <v>301</v>
      </c>
      <c r="G218" s="216"/>
      <c r="H218" s="219">
        <v>5.3630000000000004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155</v>
      </c>
      <c r="AU218" s="225" t="s">
        <v>82</v>
      </c>
      <c r="AV218" s="14" t="s">
        <v>82</v>
      </c>
      <c r="AW218" s="14" t="s">
        <v>33</v>
      </c>
      <c r="AX218" s="14" t="s">
        <v>72</v>
      </c>
      <c r="AY218" s="225" t="s">
        <v>147</v>
      </c>
    </row>
    <row r="219" spans="1:65" s="15" customFormat="1" ht="11.25">
      <c r="B219" s="226"/>
      <c r="C219" s="227"/>
      <c r="D219" s="206" t="s">
        <v>155</v>
      </c>
      <c r="E219" s="228" t="s">
        <v>19</v>
      </c>
      <c r="F219" s="229" t="s">
        <v>171</v>
      </c>
      <c r="G219" s="227"/>
      <c r="H219" s="230">
        <v>5.3630000000000004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155</v>
      </c>
      <c r="AU219" s="236" t="s">
        <v>82</v>
      </c>
      <c r="AV219" s="15" t="s">
        <v>154</v>
      </c>
      <c r="AW219" s="15" t="s">
        <v>33</v>
      </c>
      <c r="AX219" s="15" t="s">
        <v>80</v>
      </c>
      <c r="AY219" s="236" t="s">
        <v>147</v>
      </c>
    </row>
    <row r="220" spans="1:65" s="2" customFormat="1" ht="16.5" customHeight="1">
      <c r="A220" s="36"/>
      <c r="B220" s="37"/>
      <c r="C220" s="190" t="s">
        <v>236</v>
      </c>
      <c r="D220" s="190" t="s">
        <v>150</v>
      </c>
      <c r="E220" s="191" t="s">
        <v>302</v>
      </c>
      <c r="F220" s="192" t="s">
        <v>303</v>
      </c>
      <c r="G220" s="193" t="s">
        <v>190</v>
      </c>
      <c r="H220" s="194">
        <v>12.023</v>
      </c>
      <c r="I220" s="195"/>
      <c r="J220" s="196">
        <f>ROUND(I220*H220,2)</f>
        <v>0</v>
      </c>
      <c r="K220" s="197"/>
      <c r="L220" s="41"/>
      <c r="M220" s="198" t="s">
        <v>19</v>
      </c>
      <c r="N220" s="199" t="s">
        <v>43</v>
      </c>
      <c r="O220" s="66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2" t="s">
        <v>154</v>
      </c>
      <c r="AT220" s="202" t="s">
        <v>150</v>
      </c>
      <c r="AU220" s="202" t="s">
        <v>82</v>
      </c>
      <c r="AY220" s="19" t="s">
        <v>147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9" t="s">
        <v>80</v>
      </c>
      <c r="BK220" s="203">
        <f>ROUND(I220*H220,2)</f>
        <v>0</v>
      </c>
      <c r="BL220" s="19" t="s">
        <v>154</v>
      </c>
      <c r="BM220" s="202" t="s">
        <v>304</v>
      </c>
    </row>
    <row r="221" spans="1:65" s="13" customFormat="1" ht="11.25">
      <c r="B221" s="204"/>
      <c r="C221" s="205"/>
      <c r="D221" s="206" t="s">
        <v>155</v>
      </c>
      <c r="E221" s="207" t="s">
        <v>19</v>
      </c>
      <c r="F221" s="208" t="s">
        <v>167</v>
      </c>
      <c r="G221" s="205"/>
      <c r="H221" s="207" t="s">
        <v>19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155</v>
      </c>
      <c r="AU221" s="214" t="s">
        <v>82</v>
      </c>
      <c r="AV221" s="13" t="s">
        <v>80</v>
      </c>
      <c r="AW221" s="13" t="s">
        <v>33</v>
      </c>
      <c r="AX221" s="13" t="s">
        <v>72</v>
      </c>
      <c r="AY221" s="214" t="s">
        <v>147</v>
      </c>
    </row>
    <row r="222" spans="1:65" s="14" customFormat="1" ht="11.25">
      <c r="B222" s="215"/>
      <c r="C222" s="216"/>
      <c r="D222" s="206" t="s">
        <v>155</v>
      </c>
      <c r="E222" s="217" t="s">
        <v>19</v>
      </c>
      <c r="F222" s="218" t="s">
        <v>305</v>
      </c>
      <c r="G222" s="216"/>
      <c r="H222" s="219">
        <v>12.023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155</v>
      </c>
      <c r="AU222" s="225" t="s">
        <v>82</v>
      </c>
      <c r="AV222" s="14" t="s">
        <v>82</v>
      </c>
      <c r="AW222" s="14" t="s">
        <v>33</v>
      </c>
      <c r="AX222" s="14" t="s">
        <v>72</v>
      </c>
      <c r="AY222" s="225" t="s">
        <v>147</v>
      </c>
    </row>
    <row r="223" spans="1:65" s="15" customFormat="1" ht="11.25">
      <c r="B223" s="226"/>
      <c r="C223" s="227"/>
      <c r="D223" s="206" t="s">
        <v>155</v>
      </c>
      <c r="E223" s="228" t="s">
        <v>19</v>
      </c>
      <c r="F223" s="229" t="s">
        <v>171</v>
      </c>
      <c r="G223" s="227"/>
      <c r="H223" s="230">
        <v>12.023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155</v>
      </c>
      <c r="AU223" s="236" t="s">
        <v>82</v>
      </c>
      <c r="AV223" s="15" t="s">
        <v>154</v>
      </c>
      <c r="AW223" s="15" t="s">
        <v>33</v>
      </c>
      <c r="AX223" s="15" t="s">
        <v>80</v>
      </c>
      <c r="AY223" s="236" t="s">
        <v>147</v>
      </c>
    </row>
    <row r="224" spans="1:65" s="2" customFormat="1" ht="16.5" customHeight="1">
      <c r="A224" s="36"/>
      <c r="B224" s="37"/>
      <c r="C224" s="190" t="s">
        <v>306</v>
      </c>
      <c r="D224" s="190" t="s">
        <v>150</v>
      </c>
      <c r="E224" s="191" t="s">
        <v>307</v>
      </c>
      <c r="F224" s="192" t="s">
        <v>308</v>
      </c>
      <c r="G224" s="193" t="s">
        <v>190</v>
      </c>
      <c r="H224" s="194">
        <v>4.9800000000000004</v>
      </c>
      <c r="I224" s="195"/>
      <c r="J224" s="196">
        <f>ROUND(I224*H224,2)</f>
        <v>0</v>
      </c>
      <c r="K224" s="197"/>
      <c r="L224" s="41"/>
      <c r="M224" s="198" t="s">
        <v>19</v>
      </c>
      <c r="N224" s="199" t="s">
        <v>43</v>
      </c>
      <c r="O224" s="66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154</v>
      </c>
      <c r="AT224" s="202" t="s">
        <v>150</v>
      </c>
      <c r="AU224" s="202" t="s">
        <v>82</v>
      </c>
      <c r="AY224" s="19" t="s">
        <v>147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9" t="s">
        <v>80</v>
      </c>
      <c r="BK224" s="203">
        <f>ROUND(I224*H224,2)</f>
        <v>0</v>
      </c>
      <c r="BL224" s="19" t="s">
        <v>154</v>
      </c>
      <c r="BM224" s="202" t="s">
        <v>309</v>
      </c>
    </row>
    <row r="225" spans="1:65" s="13" customFormat="1" ht="11.25">
      <c r="B225" s="204"/>
      <c r="C225" s="205"/>
      <c r="D225" s="206" t="s">
        <v>155</v>
      </c>
      <c r="E225" s="207" t="s">
        <v>19</v>
      </c>
      <c r="F225" s="208" t="s">
        <v>156</v>
      </c>
      <c r="G225" s="205"/>
      <c r="H225" s="207" t="s">
        <v>19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155</v>
      </c>
      <c r="AU225" s="214" t="s">
        <v>82</v>
      </c>
      <c r="AV225" s="13" t="s">
        <v>80</v>
      </c>
      <c r="AW225" s="13" t="s">
        <v>33</v>
      </c>
      <c r="AX225" s="13" t="s">
        <v>72</v>
      </c>
      <c r="AY225" s="214" t="s">
        <v>147</v>
      </c>
    </row>
    <row r="226" spans="1:65" s="14" customFormat="1" ht="11.25">
      <c r="B226" s="215"/>
      <c r="C226" s="216"/>
      <c r="D226" s="206" t="s">
        <v>155</v>
      </c>
      <c r="E226" s="217" t="s">
        <v>19</v>
      </c>
      <c r="F226" s="218" t="s">
        <v>310</v>
      </c>
      <c r="G226" s="216"/>
      <c r="H226" s="219">
        <v>1.38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155</v>
      </c>
      <c r="AU226" s="225" t="s">
        <v>82</v>
      </c>
      <c r="AV226" s="14" t="s">
        <v>82</v>
      </c>
      <c r="AW226" s="14" t="s">
        <v>33</v>
      </c>
      <c r="AX226" s="14" t="s">
        <v>72</v>
      </c>
      <c r="AY226" s="225" t="s">
        <v>147</v>
      </c>
    </row>
    <row r="227" spans="1:65" s="14" customFormat="1" ht="11.25">
      <c r="B227" s="215"/>
      <c r="C227" s="216"/>
      <c r="D227" s="206" t="s">
        <v>155</v>
      </c>
      <c r="E227" s="217" t="s">
        <v>19</v>
      </c>
      <c r="F227" s="218" t="s">
        <v>311</v>
      </c>
      <c r="G227" s="216"/>
      <c r="H227" s="219">
        <v>0.72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155</v>
      </c>
      <c r="AU227" s="225" t="s">
        <v>82</v>
      </c>
      <c r="AV227" s="14" t="s">
        <v>82</v>
      </c>
      <c r="AW227" s="14" t="s">
        <v>33</v>
      </c>
      <c r="AX227" s="14" t="s">
        <v>72</v>
      </c>
      <c r="AY227" s="225" t="s">
        <v>147</v>
      </c>
    </row>
    <row r="228" spans="1:65" s="13" customFormat="1" ht="11.25">
      <c r="B228" s="204"/>
      <c r="C228" s="205"/>
      <c r="D228" s="206" t="s">
        <v>155</v>
      </c>
      <c r="E228" s="207" t="s">
        <v>19</v>
      </c>
      <c r="F228" s="208" t="s">
        <v>167</v>
      </c>
      <c r="G228" s="205"/>
      <c r="H228" s="207" t="s">
        <v>19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155</v>
      </c>
      <c r="AU228" s="214" t="s">
        <v>82</v>
      </c>
      <c r="AV228" s="13" t="s">
        <v>80</v>
      </c>
      <c r="AW228" s="13" t="s">
        <v>33</v>
      </c>
      <c r="AX228" s="13" t="s">
        <v>72</v>
      </c>
      <c r="AY228" s="214" t="s">
        <v>147</v>
      </c>
    </row>
    <row r="229" spans="1:65" s="14" customFormat="1" ht="11.25">
      <c r="B229" s="215"/>
      <c r="C229" s="216"/>
      <c r="D229" s="206" t="s">
        <v>155</v>
      </c>
      <c r="E229" s="217" t="s">
        <v>19</v>
      </c>
      <c r="F229" s="218" t="s">
        <v>312</v>
      </c>
      <c r="G229" s="216"/>
      <c r="H229" s="219">
        <v>2.88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155</v>
      </c>
      <c r="AU229" s="225" t="s">
        <v>82</v>
      </c>
      <c r="AV229" s="14" t="s">
        <v>82</v>
      </c>
      <c r="AW229" s="14" t="s">
        <v>33</v>
      </c>
      <c r="AX229" s="14" t="s">
        <v>72</v>
      </c>
      <c r="AY229" s="225" t="s">
        <v>147</v>
      </c>
    </row>
    <row r="230" spans="1:65" s="15" customFormat="1" ht="11.25">
      <c r="B230" s="226"/>
      <c r="C230" s="227"/>
      <c r="D230" s="206" t="s">
        <v>155</v>
      </c>
      <c r="E230" s="228" t="s">
        <v>19</v>
      </c>
      <c r="F230" s="229" t="s">
        <v>171</v>
      </c>
      <c r="G230" s="227"/>
      <c r="H230" s="230">
        <v>4.9799999999999995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155</v>
      </c>
      <c r="AU230" s="236" t="s">
        <v>82</v>
      </c>
      <c r="AV230" s="15" t="s">
        <v>154</v>
      </c>
      <c r="AW230" s="15" t="s">
        <v>33</v>
      </c>
      <c r="AX230" s="15" t="s">
        <v>80</v>
      </c>
      <c r="AY230" s="236" t="s">
        <v>147</v>
      </c>
    </row>
    <row r="231" spans="1:65" s="2" customFormat="1" ht="16.5" customHeight="1">
      <c r="A231" s="36"/>
      <c r="B231" s="37"/>
      <c r="C231" s="190" t="s">
        <v>241</v>
      </c>
      <c r="D231" s="190" t="s">
        <v>150</v>
      </c>
      <c r="E231" s="191" t="s">
        <v>313</v>
      </c>
      <c r="F231" s="192" t="s">
        <v>314</v>
      </c>
      <c r="G231" s="193" t="s">
        <v>190</v>
      </c>
      <c r="H231" s="194">
        <v>10.119999999999999</v>
      </c>
      <c r="I231" s="195"/>
      <c r="J231" s="196">
        <f>ROUND(I231*H231,2)</f>
        <v>0</v>
      </c>
      <c r="K231" s="197"/>
      <c r="L231" s="41"/>
      <c r="M231" s="198" t="s">
        <v>19</v>
      </c>
      <c r="N231" s="199" t="s">
        <v>43</v>
      </c>
      <c r="O231" s="66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154</v>
      </c>
      <c r="AT231" s="202" t="s">
        <v>150</v>
      </c>
      <c r="AU231" s="202" t="s">
        <v>82</v>
      </c>
      <c r="AY231" s="19" t="s">
        <v>147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9" t="s">
        <v>80</v>
      </c>
      <c r="BK231" s="203">
        <f>ROUND(I231*H231,2)</f>
        <v>0</v>
      </c>
      <c r="BL231" s="19" t="s">
        <v>154</v>
      </c>
      <c r="BM231" s="202" t="s">
        <v>315</v>
      </c>
    </row>
    <row r="232" spans="1:65" s="13" customFormat="1" ht="11.25">
      <c r="B232" s="204"/>
      <c r="C232" s="205"/>
      <c r="D232" s="206" t="s">
        <v>155</v>
      </c>
      <c r="E232" s="207" t="s">
        <v>19</v>
      </c>
      <c r="F232" s="208" t="s">
        <v>156</v>
      </c>
      <c r="G232" s="205"/>
      <c r="H232" s="207" t="s">
        <v>19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155</v>
      </c>
      <c r="AU232" s="214" t="s">
        <v>82</v>
      </c>
      <c r="AV232" s="13" t="s">
        <v>80</v>
      </c>
      <c r="AW232" s="13" t="s">
        <v>33</v>
      </c>
      <c r="AX232" s="13" t="s">
        <v>72</v>
      </c>
      <c r="AY232" s="214" t="s">
        <v>147</v>
      </c>
    </row>
    <row r="233" spans="1:65" s="14" customFormat="1" ht="11.25">
      <c r="B233" s="215"/>
      <c r="C233" s="216"/>
      <c r="D233" s="206" t="s">
        <v>155</v>
      </c>
      <c r="E233" s="217" t="s">
        <v>19</v>
      </c>
      <c r="F233" s="218" t="s">
        <v>316</v>
      </c>
      <c r="G233" s="216"/>
      <c r="H233" s="219">
        <v>1.615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155</v>
      </c>
      <c r="AU233" s="225" t="s">
        <v>82</v>
      </c>
      <c r="AV233" s="14" t="s">
        <v>82</v>
      </c>
      <c r="AW233" s="14" t="s">
        <v>33</v>
      </c>
      <c r="AX233" s="14" t="s">
        <v>72</v>
      </c>
      <c r="AY233" s="225" t="s">
        <v>147</v>
      </c>
    </row>
    <row r="234" spans="1:65" s="14" customFormat="1" ht="11.25">
      <c r="B234" s="215"/>
      <c r="C234" s="216"/>
      <c r="D234" s="206" t="s">
        <v>155</v>
      </c>
      <c r="E234" s="217" t="s">
        <v>19</v>
      </c>
      <c r="F234" s="218" t="s">
        <v>317</v>
      </c>
      <c r="G234" s="216"/>
      <c r="H234" s="219">
        <v>1.8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155</v>
      </c>
      <c r="AU234" s="225" t="s">
        <v>82</v>
      </c>
      <c r="AV234" s="14" t="s">
        <v>82</v>
      </c>
      <c r="AW234" s="14" t="s">
        <v>33</v>
      </c>
      <c r="AX234" s="14" t="s">
        <v>72</v>
      </c>
      <c r="AY234" s="225" t="s">
        <v>147</v>
      </c>
    </row>
    <row r="235" spans="1:65" s="14" customFormat="1" ht="11.25">
      <c r="B235" s="215"/>
      <c r="C235" s="216"/>
      <c r="D235" s="206" t="s">
        <v>155</v>
      </c>
      <c r="E235" s="217" t="s">
        <v>19</v>
      </c>
      <c r="F235" s="218" t="s">
        <v>318</v>
      </c>
      <c r="G235" s="216"/>
      <c r="H235" s="219">
        <v>1.3049999999999999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155</v>
      </c>
      <c r="AU235" s="225" t="s">
        <v>82</v>
      </c>
      <c r="AV235" s="14" t="s">
        <v>82</v>
      </c>
      <c r="AW235" s="14" t="s">
        <v>33</v>
      </c>
      <c r="AX235" s="14" t="s">
        <v>72</v>
      </c>
      <c r="AY235" s="225" t="s">
        <v>147</v>
      </c>
    </row>
    <row r="236" spans="1:65" s="13" customFormat="1" ht="11.25">
      <c r="B236" s="204"/>
      <c r="C236" s="205"/>
      <c r="D236" s="206" t="s">
        <v>155</v>
      </c>
      <c r="E236" s="207" t="s">
        <v>19</v>
      </c>
      <c r="F236" s="208" t="s">
        <v>167</v>
      </c>
      <c r="G236" s="205"/>
      <c r="H236" s="207" t="s">
        <v>19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155</v>
      </c>
      <c r="AU236" s="214" t="s">
        <v>82</v>
      </c>
      <c r="AV236" s="13" t="s">
        <v>80</v>
      </c>
      <c r="AW236" s="13" t="s">
        <v>33</v>
      </c>
      <c r="AX236" s="13" t="s">
        <v>72</v>
      </c>
      <c r="AY236" s="214" t="s">
        <v>147</v>
      </c>
    </row>
    <row r="237" spans="1:65" s="14" customFormat="1" ht="11.25">
      <c r="B237" s="215"/>
      <c r="C237" s="216"/>
      <c r="D237" s="206" t="s">
        <v>155</v>
      </c>
      <c r="E237" s="217" t="s">
        <v>19</v>
      </c>
      <c r="F237" s="218" t="s">
        <v>319</v>
      </c>
      <c r="G237" s="216"/>
      <c r="H237" s="219">
        <v>5.4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155</v>
      </c>
      <c r="AU237" s="225" t="s">
        <v>82</v>
      </c>
      <c r="AV237" s="14" t="s">
        <v>82</v>
      </c>
      <c r="AW237" s="14" t="s">
        <v>33</v>
      </c>
      <c r="AX237" s="14" t="s">
        <v>72</v>
      </c>
      <c r="AY237" s="225" t="s">
        <v>147</v>
      </c>
    </row>
    <row r="238" spans="1:65" s="15" customFormat="1" ht="11.25">
      <c r="B238" s="226"/>
      <c r="C238" s="227"/>
      <c r="D238" s="206" t="s">
        <v>155</v>
      </c>
      <c r="E238" s="228" t="s">
        <v>19</v>
      </c>
      <c r="F238" s="229" t="s">
        <v>171</v>
      </c>
      <c r="G238" s="227"/>
      <c r="H238" s="230">
        <v>10.120000000000001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155</v>
      </c>
      <c r="AU238" s="236" t="s">
        <v>82</v>
      </c>
      <c r="AV238" s="15" t="s">
        <v>154</v>
      </c>
      <c r="AW238" s="15" t="s">
        <v>33</v>
      </c>
      <c r="AX238" s="15" t="s">
        <v>80</v>
      </c>
      <c r="AY238" s="236" t="s">
        <v>147</v>
      </c>
    </row>
    <row r="239" spans="1:65" s="2" customFormat="1" ht="16.5" customHeight="1">
      <c r="A239" s="36"/>
      <c r="B239" s="37"/>
      <c r="C239" s="190" t="s">
        <v>320</v>
      </c>
      <c r="D239" s="190" t="s">
        <v>150</v>
      </c>
      <c r="E239" s="191" t="s">
        <v>321</v>
      </c>
      <c r="F239" s="192" t="s">
        <v>322</v>
      </c>
      <c r="G239" s="193" t="s">
        <v>190</v>
      </c>
      <c r="H239" s="194">
        <v>36.880000000000003</v>
      </c>
      <c r="I239" s="195"/>
      <c r="J239" s="196">
        <f>ROUND(I239*H239,2)</f>
        <v>0</v>
      </c>
      <c r="K239" s="197"/>
      <c r="L239" s="41"/>
      <c r="M239" s="198" t="s">
        <v>19</v>
      </c>
      <c r="N239" s="199" t="s">
        <v>43</v>
      </c>
      <c r="O239" s="66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154</v>
      </c>
      <c r="AT239" s="202" t="s">
        <v>150</v>
      </c>
      <c r="AU239" s="202" t="s">
        <v>82</v>
      </c>
      <c r="AY239" s="19" t="s">
        <v>147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9" t="s">
        <v>80</v>
      </c>
      <c r="BK239" s="203">
        <f>ROUND(I239*H239,2)</f>
        <v>0</v>
      </c>
      <c r="BL239" s="19" t="s">
        <v>154</v>
      </c>
      <c r="BM239" s="202" t="s">
        <v>323</v>
      </c>
    </row>
    <row r="240" spans="1:65" s="13" customFormat="1" ht="11.25">
      <c r="B240" s="204"/>
      <c r="C240" s="205"/>
      <c r="D240" s="206" t="s">
        <v>155</v>
      </c>
      <c r="E240" s="207" t="s">
        <v>19</v>
      </c>
      <c r="F240" s="208" t="s">
        <v>156</v>
      </c>
      <c r="G240" s="205"/>
      <c r="H240" s="207" t="s">
        <v>19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155</v>
      </c>
      <c r="AU240" s="214" t="s">
        <v>82</v>
      </c>
      <c r="AV240" s="13" t="s">
        <v>80</v>
      </c>
      <c r="AW240" s="13" t="s">
        <v>33</v>
      </c>
      <c r="AX240" s="13" t="s">
        <v>72</v>
      </c>
      <c r="AY240" s="214" t="s">
        <v>147</v>
      </c>
    </row>
    <row r="241" spans="1:65" s="14" customFormat="1" ht="11.25">
      <c r="B241" s="215"/>
      <c r="C241" s="216"/>
      <c r="D241" s="206" t="s">
        <v>155</v>
      </c>
      <c r="E241" s="217" t="s">
        <v>19</v>
      </c>
      <c r="F241" s="218" t="s">
        <v>324</v>
      </c>
      <c r="G241" s="216"/>
      <c r="H241" s="219">
        <v>2.39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155</v>
      </c>
      <c r="AU241" s="225" t="s">
        <v>82</v>
      </c>
      <c r="AV241" s="14" t="s">
        <v>82</v>
      </c>
      <c r="AW241" s="14" t="s">
        <v>33</v>
      </c>
      <c r="AX241" s="14" t="s">
        <v>72</v>
      </c>
      <c r="AY241" s="225" t="s">
        <v>147</v>
      </c>
    </row>
    <row r="242" spans="1:65" s="14" customFormat="1" ht="11.25">
      <c r="B242" s="215"/>
      <c r="C242" s="216"/>
      <c r="D242" s="206" t="s">
        <v>155</v>
      </c>
      <c r="E242" s="217" t="s">
        <v>19</v>
      </c>
      <c r="F242" s="218" t="s">
        <v>325</v>
      </c>
      <c r="G242" s="216"/>
      <c r="H242" s="219">
        <v>2.2400000000000002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155</v>
      </c>
      <c r="AU242" s="225" t="s">
        <v>82</v>
      </c>
      <c r="AV242" s="14" t="s">
        <v>82</v>
      </c>
      <c r="AW242" s="14" t="s">
        <v>33</v>
      </c>
      <c r="AX242" s="14" t="s">
        <v>72</v>
      </c>
      <c r="AY242" s="225" t="s">
        <v>147</v>
      </c>
    </row>
    <row r="243" spans="1:65" s="14" customFormat="1" ht="11.25">
      <c r="B243" s="215"/>
      <c r="C243" s="216"/>
      <c r="D243" s="206" t="s">
        <v>155</v>
      </c>
      <c r="E243" s="217" t="s">
        <v>19</v>
      </c>
      <c r="F243" s="218" t="s">
        <v>326</v>
      </c>
      <c r="G243" s="216"/>
      <c r="H243" s="219">
        <v>3.75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155</v>
      </c>
      <c r="AU243" s="225" t="s">
        <v>82</v>
      </c>
      <c r="AV243" s="14" t="s">
        <v>82</v>
      </c>
      <c r="AW243" s="14" t="s">
        <v>33</v>
      </c>
      <c r="AX243" s="14" t="s">
        <v>72</v>
      </c>
      <c r="AY243" s="225" t="s">
        <v>147</v>
      </c>
    </row>
    <row r="244" spans="1:65" s="14" customFormat="1" ht="11.25">
      <c r="B244" s="215"/>
      <c r="C244" s="216"/>
      <c r="D244" s="206" t="s">
        <v>155</v>
      </c>
      <c r="E244" s="217" t="s">
        <v>19</v>
      </c>
      <c r="F244" s="218" t="s">
        <v>327</v>
      </c>
      <c r="G244" s="216"/>
      <c r="H244" s="219">
        <v>4.5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155</v>
      </c>
      <c r="AU244" s="225" t="s">
        <v>82</v>
      </c>
      <c r="AV244" s="14" t="s">
        <v>82</v>
      </c>
      <c r="AW244" s="14" t="s">
        <v>33</v>
      </c>
      <c r="AX244" s="14" t="s">
        <v>72</v>
      </c>
      <c r="AY244" s="225" t="s">
        <v>147</v>
      </c>
    </row>
    <row r="245" spans="1:65" s="13" customFormat="1" ht="11.25">
      <c r="B245" s="204"/>
      <c r="C245" s="205"/>
      <c r="D245" s="206" t="s">
        <v>155</v>
      </c>
      <c r="E245" s="207" t="s">
        <v>19</v>
      </c>
      <c r="F245" s="208" t="s">
        <v>167</v>
      </c>
      <c r="G245" s="205"/>
      <c r="H245" s="207" t="s">
        <v>19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155</v>
      </c>
      <c r="AU245" s="214" t="s">
        <v>82</v>
      </c>
      <c r="AV245" s="13" t="s">
        <v>80</v>
      </c>
      <c r="AW245" s="13" t="s">
        <v>33</v>
      </c>
      <c r="AX245" s="13" t="s">
        <v>72</v>
      </c>
      <c r="AY245" s="214" t="s">
        <v>147</v>
      </c>
    </row>
    <row r="246" spans="1:65" s="14" customFormat="1" ht="11.25">
      <c r="B246" s="215"/>
      <c r="C246" s="216"/>
      <c r="D246" s="206" t="s">
        <v>155</v>
      </c>
      <c r="E246" s="217" t="s">
        <v>19</v>
      </c>
      <c r="F246" s="218" t="s">
        <v>328</v>
      </c>
      <c r="G246" s="216"/>
      <c r="H246" s="219">
        <v>20.25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155</v>
      </c>
      <c r="AU246" s="225" t="s">
        <v>82</v>
      </c>
      <c r="AV246" s="14" t="s">
        <v>82</v>
      </c>
      <c r="AW246" s="14" t="s">
        <v>33</v>
      </c>
      <c r="AX246" s="14" t="s">
        <v>72</v>
      </c>
      <c r="AY246" s="225" t="s">
        <v>147</v>
      </c>
    </row>
    <row r="247" spans="1:65" s="14" customFormat="1" ht="11.25">
      <c r="B247" s="215"/>
      <c r="C247" s="216"/>
      <c r="D247" s="206" t="s">
        <v>155</v>
      </c>
      <c r="E247" s="217" t="s">
        <v>19</v>
      </c>
      <c r="F247" s="218" t="s">
        <v>326</v>
      </c>
      <c r="G247" s="216"/>
      <c r="H247" s="219">
        <v>3.75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155</v>
      </c>
      <c r="AU247" s="225" t="s">
        <v>82</v>
      </c>
      <c r="AV247" s="14" t="s">
        <v>82</v>
      </c>
      <c r="AW247" s="14" t="s">
        <v>33</v>
      </c>
      <c r="AX247" s="14" t="s">
        <v>72</v>
      </c>
      <c r="AY247" s="225" t="s">
        <v>147</v>
      </c>
    </row>
    <row r="248" spans="1:65" s="15" customFormat="1" ht="11.25">
      <c r="B248" s="226"/>
      <c r="C248" s="227"/>
      <c r="D248" s="206" t="s">
        <v>155</v>
      </c>
      <c r="E248" s="228" t="s">
        <v>19</v>
      </c>
      <c r="F248" s="229" t="s">
        <v>171</v>
      </c>
      <c r="G248" s="227"/>
      <c r="H248" s="230">
        <v>36.880000000000003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155</v>
      </c>
      <c r="AU248" s="236" t="s">
        <v>82</v>
      </c>
      <c r="AV248" s="15" t="s">
        <v>154</v>
      </c>
      <c r="AW248" s="15" t="s">
        <v>33</v>
      </c>
      <c r="AX248" s="15" t="s">
        <v>80</v>
      </c>
      <c r="AY248" s="236" t="s">
        <v>147</v>
      </c>
    </row>
    <row r="249" spans="1:65" s="2" customFormat="1" ht="16.5" customHeight="1">
      <c r="A249" s="36"/>
      <c r="B249" s="37"/>
      <c r="C249" s="190" t="s">
        <v>245</v>
      </c>
      <c r="D249" s="190" t="s">
        <v>150</v>
      </c>
      <c r="E249" s="191" t="s">
        <v>329</v>
      </c>
      <c r="F249" s="192" t="s">
        <v>330</v>
      </c>
      <c r="G249" s="193" t="s">
        <v>190</v>
      </c>
      <c r="H249" s="194">
        <v>31.8</v>
      </c>
      <c r="I249" s="195"/>
      <c r="J249" s="196">
        <f>ROUND(I249*H249,2)</f>
        <v>0</v>
      </c>
      <c r="K249" s="197"/>
      <c r="L249" s="41"/>
      <c r="M249" s="198" t="s">
        <v>19</v>
      </c>
      <c r="N249" s="199" t="s">
        <v>43</v>
      </c>
      <c r="O249" s="66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2" t="s">
        <v>154</v>
      </c>
      <c r="AT249" s="202" t="s">
        <v>150</v>
      </c>
      <c r="AU249" s="202" t="s">
        <v>82</v>
      </c>
      <c r="AY249" s="19" t="s">
        <v>147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9" t="s">
        <v>80</v>
      </c>
      <c r="BK249" s="203">
        <f>ROUND(I249*H249,2)</f>
        <v>0</v>
      </c>
      <c r="BL249" s="19" t="s">
        <v>154</v>
      </c>
      <c r="BM249" s="202" t="s">
        <v>331</v>
      </c>
    </row>
    <row r="250" spans="1:65" s="13" customFormat="1" ht="11.25">
      <c r="B250" s="204"/>
      <c r="C250" s="205"/>
      <c r="D250" s="206" t="s">
        <v>155</v>
      </c>
      <c r="E250" s="207" t="s">
        <v>19</v>
      </c>
      <c r="F250" s="208" t="s">
        <v>167</v>
      </c>
      <c r="G250" s="205"/>
      <c r="H250" s="207" t="s">
        <v>19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155</v>
      </c>
      <c r="AU250" s="214" t="s">
        <v>82</v>
      </c>
      <c r="AV250" s="13" t="s">
        <v>80</v>
      </c>
      <c r="AW250" s="13" t="s">
        <v>33</v>
      </c>
      <c r="AX250" s="13" t="s">
        <v>72</v>
      </c>
      <c r="AY250" s="214" t="s">
        <v>147</v>
      </c>
    </row>
    <row r="251" spans="1:65" s="14" customFormat="1" ht="11.25">
      <c r="B251" s="215"/>
      <c r="C251" s="216"/>
      <c r="D251" s="206" t="s">
        <v>155</v>
      </c>
      <c r="E251" s="217" t="s">
        <v>19</v>
      </c>
      <c r="F251" s="218" t="s">
        <v>332</v>
      </c>
      <c r="G251" s="216"/>
      <c r="H251" s="219">
        <v>8.4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155</v>
      </c>
      <c r="AU251" s="225" t="s">
        <v>82</v>
      </c>
      <c r="AV251" s="14" t="s">
        <v>82</v>
      </c>
      <c r="AW251" s="14" t="s">
        <v>33</v>
      </c>
      <c r="AX251" s="14" t="s">
        <v>72</v>
      </c>
      <c r="AY251" s="225" t="s">
        <v>147</v>
      </c>
    </row>
    <row r="252" spans="1:65" s="14" customFormat="1" ht="11.25">
      <c r="B252" s="215"/>
      <c r="C252" s="216"/>
      <c r="D252" s="206" t="s">
        <v>155</v>
      </c>
      <c r="E252" s="217" t="s">
        <v>19</v>
      </c>
      <c r="F252" s="218" t="s">
        <v>333</v>
      </c>
      <c r="G252" s="216"/>
      <c r="H252" s="219">
        <v>1.4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155</v>
      </c>
      <c r="AU252" s="225" t="s">
        <v>82</v>
      </c>
      <c r="AV252" s="14" t="s">
        <v>82</v>
      </c>
      <c r="AW252" s="14" t="s">
        <v>33</v>
      </c>
      <c r="AX252" s="14" t="s">
        <v>72</v>
      </c>
      <c r="AY252" s="225" t="s">
        <v>147</v>
      </c>
    </row>
    <row r="253" spans="1:65" s="14" customFormat="1" ht="11.25">
      <c r="B253" s="215"/>
      <c r="C253" s="216"/>
      <c r="D253" s="206" t="s">
        <v>155</v>
      </c>
      <c r="E253" s="217" t="s">
        <v>19</v>
      </c>
      <c r="F253" s="218" t="s">
        <v>334</v>
      </c>
      <c r="G253" s="216"/>
      <c r="H253" s="219">
        <v>11.2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155</v>
      </c>
      <c r="AU253" s="225" t="s">
        <v>82</v>
      </c>
      <c r="AV253" s="14" t="s">
        <v>82</v>
      </c>
      <c r="AW253" s="14" t="s">
        <v>33</v>
      </c>
      <c r="AX253" s="14" t="s">
        <v>72</v>
      </c>
      <c r="AY253" s="225" t="s">
        <v>147</v>
      </c>
    </row>
    <row r="254" spans="1:65" s="14" customFormat="1" ht="11.25">
      <c r="B254" s="215"/>
      <c r="C254" s="216"/>
      <c r="D254" s="206" t="s">
        <v>155</v>
      </c>
      <c r="E254" s="217" t="s">
        <v>19</v>
      </c>
      <c r="F254" s="218" t="s">
        <v>335</v>
      </c>
      <c r="G254" s="216"/>
      <c r="H254" s="219">
        <v>10.8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155</v>
      </c>
      <c r="AU254" s="225" t="s">
        <v>82</v>
      </c>
      <c r="AV254" s="14" t="s">
        <v>82</v>
      </c>
      <c r="AW254" s="14" t="s">
        <v>33</v>
      </c>
      <c r="AX254" s="14" t="s">
        <v>72</v>
      </c>
      <c r="AY254" s="225" t="s">
        <v>147</v>
      </c>
    </row>
    <row r="255" spans="1:65" s="15" customFormat="1" ht="11.25">
      <c r="B255" s="226"/>
      <c r="C255" s="227"/>
      <c r="D255" s="206" t="s">
        <v>155</v>
      </c>
      <c r="E255" s="228" t="s">
        <v>19</v>
      </c>
      <c r="F255" s="229" t="s">
        <v>171</v>
      </c>
      <c r="G255" s="227"/>
      <c r="H255" s="230">
        <v>31.8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155</v>
      </c>
      <c r="AU255" s="236" t="s">
        <v>82</v>
      </c>
      <c r="AV255" s="15" t="s">
        <v>154</v>
      </c>
      <c r="AW255" s="15" t="s">
        <v>33</v>
      </c>
      <c r="AX255" s="15" t="s">
        <v>80</v>
      </c>
      <c r="AY255" s="236" t="s">
        <v>147</v>
      </c>
    </row>
    <row r="256" spans="1:65" s="2" customFormat="1" ht="16.5" customHeight="1">
      <c r="A256" s="36"/>
      <c r="B256" s="37"/>
      <c r="C256" s="190" t="s">
        <v>336</v>
      </c>
      <c r="D256" s="190" t="s">
        <v>150</v>
      </c>
      <c r="E256" s="191" t="s">
        <v>337</v>
      </c>
      <c r="F256" s="192" t="s">
        <v>338</v>
      </c>
      <c r="G256" s="193" t="s">
        <v>190</v>
      </c>
      <c r="H256" s="194">
        <v>8.8000000000000007</v>
      </c>
      <c r="I256" s="195"/>
      <c r="J256" s="196">
        <f>ROUND(I256*H256,2)</f>
        <v>0</v>
      </c>
      <c r="K256" s="197"/>
      <c r="L256" s="41"/>
      <c r="M256" s="198" t="s">
        <v>19</v>
      </c>
      <c r="N256" s="199" t="s">
        <v>43</v>
      </c>
      <c r="O256" s="66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154</v>
      </c>
      <c r="AT256" s="202" t="s">
        <v>150</v>
      </c>
      <c r="AU256" s="202" t="s">
        <v>82</v>
      </c>
      <c r="AY256" s="19" t="s">
        <v>147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9" t="s">
        <v>80</v>
      </c>
      <c r="BK256" s="203">
        <f>ROUND(I256*H256,2)</f>
        <v>0</v>
      </c>
      <c r="BL256" s="19" t="s">
        <v>154</v>
      </c>
      <c r="BM256" s="202" t="s">
        <v>339</v>
      </c>
    </row>
    <row r="257" spans="1:65" s="13" customFormat="1" ht="11.25">
      <c r="B257" s="204"/>
      <c r="C257" s="205"/>
      <c r="D257" s="206" t="s">
        <v>155</v>
      </c>
      <c r="E257" s="207" t="s">
        <v>19</v>
      </c>
      <c r="F257" s="208" t="s">
        <v>167</v>
      </c>
      <c r="G257" s="205"/>
      <c r="H257" s="207" t="s">
        <v>19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155</v>
      </c>
      <c r="AU257" s="214" t="s">
        <v>82</v>
      </c>
      <c r="AV257" s="13" t="s">
        <v>80</v>
      </c>
      <c r="AW257" s="13" t="s">
        <v>33</v>
      </c>
      <c r="AX257" s="13" t="s">
        <v>72</v>
      </c>
      <c r="AY257" s="214" t="s">
        <v>147</v>
      </c>
    </row>
    <row r="258" spans="1:65" s="14" customFormat="1" ht="11.25">
      <c r="B258" s="215"/>
      <c r="C258" s="216"/>
      <c r="D258" s="206" t="s">
        <v>155</v>
      </c>
      <c r="E258" s="217" t="s">
        <v>19</v>
      </c>
      <c r="F258" s="218" t="s">
        <v>340</v>
      </c>
      <c r="G258" s="216"/>
      <c r="H258" s="219">
        <v>8.8000000000000007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155</v>
      </c>
      <c r="AU258" s="225" t="s">
        <v>82</v>
      </c>
      <c r="AV258" s="14" t="s">
        <v>82</v>
      </c>
      <c r="AW258" s="14" t="s">
        <v>33</v>
      </c>
      <c r="AX258" s="14" t="s">
        <v>72</v>
      </c>
      <c r="AY258" s="225" t="s">
        <v>147</v>
      </c>
    </row>
    <row r="259" spans="1:65" s="15" customFormat="1" ht="11.25">
      <c r="B259" s="226"/>
      <c r="C259" s="227"/>
      <c r="D259" s="206" t="s">
        <v>155</v>
      </c>
      <c r="E259" s="228" t="s">
        <v>19</v>
      </c>
      <c r="F259" s="229" t="s">
        <v>171</v>
      </c>
      <c r="G259" s="227"/>
      <c r="H259" s="230">
        <v>8.8000000000000007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155</v>
      </c>
      <c r="AU259" s="236" t="s">
        <v>82</v>
      </c>
      <c r="AV259" s="15" t="s">
        <v>154</v>
      </c>
      <c r="AW259" s="15" t="s">
        <v>33</v>
      </c>
      <c r="AX259" s="15" t="s">
        <v>80</v>
      </c>
      <c r="AY259" s="236" t="s">
        <v>147</v>
      </c>
    </row>
    <row r="260" spans="1:65" s="2" customFormat="1" ht="16.5" customHeight="1">
      <c r="A260" s="36"/>
      <c r="B260" s="37"/>
      <c r="C260" s="190" t="s">
        <v>248</v>
      </c>
      <c r="D260" s="190" t="s">
        <v>150</v>
      </c>
      <c r="E260" s="191" t="s">
        <v>341</v>
      </c>
      <c r="F260" s="192" t="s">
        <v>342</v>
      </c>
      <c r="G260" s="193" t="s">
        <v>174</v>
      </c>
      <c r="H260" s="194">
        <v>19</v>
      </c>
      <c r="I260" s="195"/>
      <c r="J260" s="196">
        <f>ROUND(I260*H260,2)</f>
        <v>0</v>
      </c>
      <c r="K260" s="197"/>
      <c r="L260" s="41"/>
      <c r="M260" s="198" t="s">
        <v>19</v>
      </c>
      <c r="N260" s="199" t="s">
        <v>43</v>
      </c>
      <c r="O260" s="66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154</v>
      </c>
      <c r="AT260" s="202" t="s">
        <v>150</v>
      </c>
      <c r="AU260" s="202" t="s">
        <v>82</v>
      </c>
      <c r="AY260" s="19" t="s">
        <v>147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9" t="s">
        <v>80</v>
      </c>
      <c r="BK260" s="203">
        <f>ROUND(I260*H260,2)</f>
        <v>0</v>
      </c>
      <c r="BL260" s="19" t="s">
        <v>154</v>
      </c>
      <c r="BM260" s="202" t="s">
        <v>343</v>
      </c>
    </row>
    <row r="261" spans="1:65" s="13" customFormat="1" ht="11.25">
      <c r="B261" s="204"/>
      <c r="C261" s="205"/>
      <c r="D261" s="206" t="s">
        <v>155</v>
      </c>
      <c r="E261" s="207" t="s">
        <v>19</v>
      </c>
      <c r="F261" s="208" t="s">
        <v>156</v>
      </c>
      <c r="G261" s="205"/>
      <c r="H261" s="207" t="s">
        <v>19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155</v>
      </c>
      <c r="AU261" s="214" t="s">
        <v>82</v>
      </c>
      <c r="AV261" s="13" t="s">
        <v>80</v>
      </c>
      <c r="AW261" s="13" t="s">
        <v>33</v>
      </c>
      <c r="AX261" s="13" t="s">
        <v>72</v>
      </c>
      <c r="AY261" s="214" t="s">
        <v>147</v>
      </c>
    </row>
    <row r="262" spans="1:65" s="14" customFormat="1" ht="11.25">
      <c r="B262" s="215"/>
      <c r="C262" s="216"/>
      <c r="D262" s="206" t="s">
        <v>155</v>
      </c>
      <c r="E262" s="217" t="s">
        <v>19</v>
      </c>
      <c r="F262" s="218" t="s">
        <v>191</v>
      </c>
      <c r="G262" s="216"/>
      <c r="H262" s="219">
        <v>10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155</v>
      </c>
      <c r="AU262" s="225" t="s">
        <v>82</v>
      </c>
      <c r="AV262" s="14" t="s">
        <v>82</v>
      </c>
      <c r="AW262" s="14" t="s">
        <v>33</v>
      </c>
      <c r="AX262" s="14" t="s">
        <v>72</v>
      </c>
      <c r="AY262" s="225" t="s">
        <v>147</v>
      </c>
    </row>
    <row r="263" spans="1:65" s="13" customFormat="1" ht="11.25">
      <c r="B263" s="204"/>
      <c r="C263" s="205"/>
      <c r="D263" s="206" t="s">
        <v>155</v>
      </c>
      <c r="E263" s="207" t="s">
        <v>19</v>
      </c>
      <c r="F263" s="208" t="s">
        <v>167</v>
      </c>
      <c r="G263" s="205"/>
      <c r="H263" s="207" t="s">
        <v>19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155</v>
      </c>
      <c r="AU263" s="214" t="s">
        <v>82</v>
      </c>
      <c r="AV263" s="13" t="s">
        <v>80</v>
      </c>
      <c r="AW263" s="13" t="s">
        <v>33</v>
      </c>
      <c r="AX263" s="13" t="s">
        <v>72</v>
      </c>
      <c r="AY263" s="214" t="s">
        <v>147</v>
      </c>
    </row>
    <row r="264" spans="1:65" s="14" customFormat="1" ht="11.25">
      <c r="B264" s="215"/>
      <c r="C264" s="216"/>
      <c r="D264" s="206" t="s">
        <v>155</v>
      </c>
      <c r="E264" s="217" t="s">
        <v>19</v>
      </c>
      <c r="F264" s="218" t="s">
        <v>222</v>
      </c>
      <c r="G264" s="216"/>
      <c r="H264" s="219">
        <v>9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155</v>
      </c>
      <c r="AU264" s="225" t="s">
        <v>82</v>
      </c>
      <c r="AV264" s="14" t="s">
        <v>82</v>
      </c>
      <c r="AW264" s="14" t="s">
        <v>33</v>
      </c>
      <c r="AX264" s="14" t="s">
        <v>72</v>
      </c>
      <c r="AY264" s="225" t="s">
        <v>147</v>
      </c>
    </row>
    <row r="265" spans="1:65" s="15" customFormat="1" ht="11.25">
      <c r="B265" s="226"/>
      <c r="C265" s="227"/>
      <c r="D265" s="206" t="s">
        <v>155</v>
      </c>
      <c r="E265" s="228" t="s">
        <v>19</v>
      </c>
      <c r="F265" s="229" t="s">
        <v>171</v>
      </c>
      <c r="G265" s="227"/>
      <c r="H265" s="230">
        <v>19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155</v>
      </c>
      <c r="AU265" s="236" t="s">
        <v>82</v>
      </c>
      <c r="AV265" s="15" t="s">
        <v>154</v>
      </c>
      <c r="AW265" s="15" t="s">
        <v>33</v>
      </c>
      <c r="AX265" s="15" t="s">
        <v>80</v>
      </c>
      <c r="AY265" s="236" t="s">
        <v>147</v>
      </c>
    </row>
    <row r="266" spans="1:65" s="2" customFormat="1" ht="16.5" customHeight="1">
      <c r="A266" s="36"/>
      <c r="B266" s="37"/>
      <c r="C266" s="190" t="s">
        <v>344</v>
      </c>
      <c r="D266" s="190" t="s">
        <v>150</v>
      </c>
      <c r="E266" s="191" t="s">
        <v>345</v>
      </c>
      <c r="F266" s="192" t="s">
        <v>346</v>
      </c>
      <c r="G266" s="193" t="s">
        <v>190</v>
      </c>
      <c r="H266" s="194">
        <v>317.17399999999998</v>
      </c>
      <c r="I266" s="195"/>
      <c r="J266" s="196">
        <f>ROUND(I266*H266,2)</f>
        <v>0</v>
      </c>
      <c r="K266" s="197"/>
      <c r="L266" s="41"/>
      <c r="M266" s="198" t="s">
        <v>19</v>
      </c>
      <c r="N266" s="199" t="s">
        <v>43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154</v>
      </c>
      <c r="AT266" s="202" t="s">
        <v>150</v>
      </c>
      <c r="AU266" s="202" t="s">
        <v>82</v>
      </c>
      <c r="AY266" s="19" t="s">
        <v>147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9" t="s">
        <v>80</v>
      </c>
      <c r="BK266" s="203">
        <f>ROUND(I266*H266,2)</f>
        <v>0</v>
      </c>
      <c r="BL266" s="19" t="s">
        <v>154</v>
      </c>
      <c r="BM266" s="202" t="s">
        <v>347</v>
      </c>
    </row>
    <row r="267" spans="1:65" s="13" customFormat="1" ht="11.25">
      <c r="B267" s="204"/>
      <c r="C267" s="205"/>
      <c r="D267" s="206" t="s">
        <v>155</v>
      </c>
      <c r="E267" s="207" t="s">
        <v>19</v>
      </c>
      <c r="F267" s="208" t="s">
        <v>167</v>
      </c>
      <c r="G267" s="205"/>
      <c r="H267" s="207" t="s">
        <v>19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155</v>
      </c>
      <c r="AU267" s="214" t="s">
        <v>82</v>
      </c>
      <c r="AV267" s="13" t="s">
        <v>80</v>
      </c>
      <c r="AW267" s="13" t="s">
        <v>33</v>
      </c>
      <c r="AX267" s="13" t="s">
        <v>72</v>
      </c>
      <c r="AY267" s="214" t="s">
        <v>147</v>
      </c>
    </row>
    <row r="268" spans="1:65" s="14" customFormat="1" ht="11.25">
      <c r="B268" s="215"/>
      <c r="C268" s="216"/>
      <c r="D268" s="206" t="s">
        <v>155</v>
      </c>
      <c r="E268" s="217" t="s">
        <v>19</v>
      </c>
      <c r="F268" s="218" t="s">
        <v>348</v>
      </c>
      <c r="G268" s="216"/>
      <c r="H268" s="219">
        <v>9.1229999999999993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155</v>
      </c>
      <c r="AU268" s="225" t="s">
        <v>82</v>
      </c>
      <c r="AV268" s="14" t="s">
        <v>82</v>
      </c>
      <c r="AW268" s="14" t="s">
        <v>33</v>
      </c>
      <c r="AX268" s="14" t="s">
        <v>72</v>
      </c>
      <c r="AY268" s="225" t="s">
        <v>147</v>
      </c>
    </row>
    <row r="269" spans="1:65" s="14" customFormat="1" ht="11.25">
      <c r="B269" s="215"/>
      <c r="C269" s="216"/>
      <c r="D269" s="206" t="s">
        <v>155</v>
      </c>
      <c r="E269" s="217" t="s">
        <v>19</v>
      </c>
      <c r="F269" s="218" t="s">
        <v>349</v>
      </c>
      <c r="G269" s="216"/>
      <c r="H269" s="219">
        <v>26.053999999999998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155</v>
      </c>
      <c r="AU269" s="225" t="s">
        <v>82</v>
      </c>
      <c r="AV269" s="14" t="s">
        <v>82</v>
      </c>
      <c r="AW269" s="14" t="s">
        <v>33</v>
      </c>
      <c r="AX269" s="14" t="s">
        <v>72</v>
      </c>
      <c r="AY269" s="225" t="s">
        <v>147</v>
      </c>
    </row>
    <row r="270" spans="1:65" s="14" customFormat="1" ht="11.25">
      <c r="B270" s="215"/>
      <c r="C270" s="216"/>
      <c r="D270" s="206" t="s">
        <v>155</v>
      </c>
      <c r="E270" s="217" t="s">
        <v>19</v>
      </c>
      <c r="F270" s="218" t="s">
        <v>350</v>
      </c>
      <c r="G270" s="216"/>
      <c r="H270" s="219">
        <v>55.924999999999997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155</v>
      </c>
      <c r="AU270" s="225" t="s">
        <v>82</v>
      </c>
      <c r="AV270" s="14" t="s">
        <v>82</v>
      </c>
      <c r="AW270" s="14" t="s">
        <v>33</v>
      </c>
      <c r="AX270" s="14" t="s">
        <v>72</v>
      </c>
      <c r="AY270" s="225" t="s">
        <v>147</v>
      </c>
    </row>
    <row r="271" spans="1:65" s="14" customFormat="1" ht="11.25">
      <c r="B271" s="215"/>
      <c r="C271" s="216"/>
      <c r="D271" s="206" t="s">
        <v>155</v>
      </c>
      <c r="E271" s="217" t="s">
        <v>19</v>
      </c>
      <c r="F271" s="218" t="s">
        <v>351</v>
      </c>
      <c r="G271" s="216"/>
      <c r="H271" s="219">
        <v>48.631999999999998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155</v>
      </c>
      <c r="AU271" s="225" t="s">
        <v>82</v>
      </c>
      <c r="AV271" s="14" t="s">
        <v>82</v>
      </c>
      <c r="AW271" s="14" t="s">
        <v>33</v>
      </c>
      <c r="AX271" s="14" t="s">
        <v>72</v>
      </c>
      <c r="AY271" s="225" t="s">
        <v>147</v>
      </c>
    </row>
    <row r="272" spans="1:65" s="14" customFormat="1" ht="11.25">
      <c r="B272" s="215"/>
      <c r="C272" s="216"/>
      <c r="D272" s="206" t="s">
        <v>155</v>
      </c>
      <c r="E272" s="217" t="s">
        <v>19</v>
      </c>
      <c r="F272" s="218" t="s">
        <v>352</v>
      </c>
      <c r="G272" s="216"/>
      <c r="H272" s="219">
        <v>39.302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155</v>
      </c>
      <c r="AU272" s="225" t="s">
        <v>82</v>
      </c>
      <c r="AV272" s="14" t="s">
        <v>82</v>
      </c>
      <c r="AW272" s="14" t="s">
        <v>33</v>
      </c>
      <c r="AX272" s="14" t="s">
        <v>72</v>
      </c>
      <c r="AY272" s="225" t="s">
        <v>147</v>
      </c>
    </row>
    <row r="273" spans="1:65" s="14" customFormat="1" ht="11.25">
      <c r="B273" s="215"/>
      <c r="C273" s="216"/>
      <c r="D273" s="206" t="s">
        <v>155</v>
      </c>
      <c r="E273" s="217" t="s">
        <v>19</v>
      </c>
      <c r="F273" s="218" t="s">
        <v>353</v>
      </c>
      <c r="G273" s="216"/>
      <c r="H273" s="219">
        <v>13.986000000000001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155</v>
      </c>
      <c r="AU273" s="225" t="s">
        <v>82</v>
      </c>
      <c r="AV273" s="14" t="s">
        <v>82</v>
      </c>
      <c r="AW273" s="14" t="s">
        <v>33</v>
      </c>
      <c r="AX273" s="14" t="s">
        <v>72</v>
      </c>
      <c r="AY273" s="225" t="s">
        <v>147</v>
      </c>
    </row>
    <row r="274" spans="1:65" s="14" customFormat="1" ht="11.25">
      <c r="B274" s="215"/>
      <c r="C274" s="216"/>
      <c r="D274" s="206" t="s">
        <v>155</v>
      </c>
      <c r="E274" s="217" t="s">
        <v>19</v>
      </c>
      <c r="F274" s="218" t="s">
        <v>354</v>
      </c>
      <c r="G274" s="216"/>
      <c r="H274" s="219">
        <v>37.787999999999997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155</v>
      </c>
      <c r="AU274" s="225" t="s">
        <v>82</v>
      </c>
      <c r="AV274" s="14" t="s">
        <v>82</v>
      </c>
      <c r="AW274" s="14" t="s">
        <v>33</v>
      </c>
      <c r="AX274" s="14" t="s">
        <v>72</v>
      </c>
      <c r="AY274" s="225" t="s">
        <v>147</v>
      </c>
    </row>
    <row r="275" spans="1:65" s="14" customFormat="1" ht="11.25">
      <c r="B275" s="215"/>
      <c r="C275" s="216"/>
      <c r="D275" s="206" t="s">
        <v>155</v>
      </c>
      <c r="E275" s="217" t="s">
        <v>19</v>
      </c>
      <c r="F275" s="218" t="s">
        <v>355</v>
      </c>
      <c r="G275" s="216"/>
      <c r="H275" s="219">
        <v>28.988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155</v>
      </c>
      <c r="AU275" s="225" t="s">
        <v>82</v>
      </c>
      <c r="AV275" s="14" t="s">
        <v>82</v>
      </c>
      <c r="AW275" s="14" t="s">
        <v>33</v>
      </c>
      <c r="AX275" s="14" t="s">
        <v>72</v>
      </c>
      <c r="AY275" s="225" t="s">
        <v>147</v>
      </c>
    </row>
    <row r="276" spans="1:65" s="14" customFormat="1" ht="11.25">
      <c r="B276" s="215"/>
      <c r="C276" s="216"/>
      <c r="D276" s="206" t="s">
        <v>155</v>
      </c>
      <c r="E276" s="217" t="s">
        <v>19</v>
      </c>
      <c r="F276" s="218" t="s">
        <v>356</v>
      </c>
      <c r="G276" s="216"/>
      <c r="H276" s="219">
        <v>36.100999999999999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155</v>
      </c>
      <c r="AU276" s="225" t="s">
        <v>82</v>
      </c>
      <c r="AV276" s="14" t="s">
        <v>82</v>
      </c>
      <c r="AW276" s="14" t="s">
        <v>33</v>
      </c>
      <c r="AX276" s="14" t="s">
        <v>72</v>
      </c>
      <c r="AY276" s="225" t="s">
        <v>147</v>
      </c>
    </row>
    <row r="277" spans="1:65" s="14" customFormat="1" ht="11.25">
      <c r="B277" s="215"/>
      <c r="C277" s="216"/>
      <c r="D277" s="206" t="s">
        <v>155</v>
      </c>
      <c r="E277" s="217" t="s">
        <v>19</v>
      </c>
      <c r="F277" s="218" t="s">
        <v>357</v>
      </c>
      <c r="G277" s="216"/>
      <c r="H277" s="219">
        <v>7.8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155</v>
      </c>
      <c r="AU277" s="225" t="s">
        <v>82</v>
      </c>
      <c r="AV277" s="14" t="s">
        <v>82</v>
      </c>
      <c r="AW277" s="14" t="s">
        <v>33</v>
      </c>
      <c r="AX277" s="14" t="s">
        <v>72</v>
      </c>
      <c r="AY277" s="225" t="s">
        <v>147</v>
      </c>
    </row>
    <row r="278" spans="1:65" s="14" customFormat="1" ht="11.25">
      <c r="B278" s="215"/>
      <c r="C278" s="216"/>
      <c r="D278" s="206" t="s">
        <v>155</v>
      </c>
      <c r="E278" s="217" t="s">
        <v>19</v>
      </c>
      <c r="F278" s="218" t="s">
        <v>358</v>
      </c>
      <c r="G278" s="216"/>
      <c r="H278" s="219">
        <v>13.475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155</v>
      </c>
      <c r="AU278" s="225" t="s">
        <v>82</v>
      </c>
      <c r="AV278" s="14" t="s">
        <v>82</v>
      </c>
      <c r="AW278" s="14" t="s">
        <v>33</v>
      </c>
      <c r="AX278" s="14" t="s">
        <v>72</v>
      </c>
      <c r="AY278" s="225" t="s">
        <v>147</v>
      </c>
    </row>
    <row r="279" spans="1:65" s="16" customFormat="1" ht="11.25">
      <c r="B279" s="237"/>
      <c r="C279" s="238"/>
      <c r="D279" s="206" t="s">
        <v>155</v>
      </c>
      <c r="E279" s="239" t="s">
        <v>19</v>
      </c>
      <c r="F279" s="240" t="s">
        <v>198</v>
      </c>
      <c r="G279" s="238"/>
      <c r="H279" s="241">
        <v>317.17400000000004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AT279" s="247" t="s">
        <v>155</v>
      </c>
      <c r="AU279" s="247" t="s">
        <v>82</v>
      </c>
      <c r="AV279" s="16" t="s">
        <v>148</v>
      </c>
      <c r="AW279" s="16" t="s">
        <v>33</v>
      </c>
      <c r="AX279" s="16" t="s">
        <v>72</v>
      </c>
      <c r="AY279" s="247" t="s">
        <v>147</v>
      </c>
    </row>
    <row r="280" spans="1:65" s="15" customFormat="1" ht="11.25">
      <c r="B280" s="226"/>
      <c r="C280" s="227"/>
      <c r="D280" s="206" t="s">
        <v>155</v>
      </c>
      <c r="E280" s="228" t="s">
        <v>19</v>
      </c>
      <c r="F280" s="229" t="s">
        <v>171</v>
      </c>
      <c r="G280" s="227"/>
      <c r="H280" s="230">
        <v>317.17400000000004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155</v>
      </c>
      <c r="AU280" s="236" t="s">
        <v>82</v>
      </c>
      <c r="AV280" s="15" t="s">
        <v>154</v>
      </c>
      <c r="AW280" s="15" t="s">
        <v>33</v>
      </c>
      <c r="AX280" s="15" t="s">
        <v>80</v>
      </c>
      <c r="AY280" s="236" t="s">
        <v>147</v>
      </c>
    </row>
    <row r="281" spans="1:65" s="2" customFormat="1" ht="16.5" customHeight="1">
      <c r="A281" s="36"/>
      <c r="B281" s="37"/>
      <c r="C281" s="190" t="s">
        <v>251</v>
      </c>
      <c r="D281" s="190" t="s">
        <v>150</v>
      </c>
      <c r="E281" s="191" t="s">
        <v>359</v>
      </c>
      <c r="F281" s="192" t="s">
        <v>360</v>
      </c>
      <c r="G281" s="193" t="s">
        <v>190</v>
      </c>
      <c r="H281" s="194">
        <v>66.31</v>
      </c>
      <c r="I281" s="195"/>
      <c r="J281" s="196">
        <f>ROUND(I281*H281,2)</f>
        <v>0</v>
      </c>
      <c r="K281" s="197"/>
      <c r="L281" s="41"/>
      <c r="M281" s="198" t="s">
        <v>19</v>
      </c>
      <c r="N281" s="199" t="s">
        <v>43</v>
      </c>
      <c r="O281" s="66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154</v>
      </c>
      <c r="AT281" s="202" t="s">
        <v>150</v>
      </c>
      <c r="AU281" s="202" t="s">
        <v>82</v>
      </c>
      <c r="AY281" s="19" t="s">
        <v>147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9" t="s">
        <v>80</v>
      </c>
      <c r="BK281" s="203">
        <f>ROUND(I281*H281,2)</f>
        <v>0</v>
      </c>
      <c r="BL281" s="19" t="s">
        <v>154</v>
      </c>
      <c r="BM281" s="202" t="s">
        <v>361</v>
      </c>
    </row>
    <row r="282" spans="1:65" s="13" customFormat="1" ht="11.25">
      <c r="B282" s="204"/>
      <c r="C282" s="205"/>
      <c r="D282" s="206" t="s">
        <v>155</v>
      </c>
      <c r="E282" s="207" t="s">
        <v>19</v>
      </c>
      <c r="F282" s="208" t="s">
        <v>167</v>
      </c>
      <c r="G282" s="205"/>
      <c r="H282" s="207" t="s">
        <v>19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155</v>
      </c>
      <c r="AU282" s="214" t="s">
        <v>82</v>
      </c>
      <c r="AV282" s="13" t="s">
        <v>80</v>
      </c>
      <c r="AW282" s="13" t="s">
        <v>33</v>
      </c>
      <c r="AX282" s="13" t="s">
        <v>72</v>
      </c>
      <c r="AY282" s="214" t="s">
        <v>147</v>
      </c>
    </row>
    <row r="283" spans="1:65" s="14" customFormat="1" ht="11.25">
      <c r="B283" s="215"/>
      <c r="C283" s="216"/>
      <c r="D283" s="206" t="s">
        <v>155</v>
      </c>
      <c r="E283" s="217" t="s">
        <v>19</v>
      </c>
      <c r="F283" s="218" t="s">
        <v>362</v>
      </c>
      <c r="G283" s="216"/>
      <c r="H283" s="219">
        <v>4.4939999999999998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155</v>
      </c>
      <c r="AU283" s="225" t="s">
        <v>82</v>
      </c>
      <c r="AV283" s="14" t="s">
        <v>82</v>
      </c>
      <c r="AW283" s="14" t="s">
        <v>33</v>
      </c>
      <c r="AX283" s="14" t="s">
        <v>72</v>
      </c>
      <c r="AY283" s="225" t="s">
        <v>147</v>
      </c>
    </row>
    <row r="284" spans="1:65" s="14" customFormat="1" ht="11.25">
      <c r="B284" s="215"/>
      <c r="C284" s="216"/>
      <c r="D284" s="206" t="s">
        <v>155</v>
      </c>
      <c r="E284" s="217" t="s">
        <v>19</v>
      </c>
      <c r="F284" s="218" t="s">
        <v>363</v>
      </c>
      <c r="G284" s="216"/>
      <c r="H284" s="219">
        <v>2.415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155</v>
      </c>
      <c r="AU284" s="225" t="s">
        <v>82</v>
      </c>
      <c r="AV284" s="14" t="s">
        <v>82</v>
      </c>
      <c r="AW284" s="14" t="s">
        <v>33</v>
      </c>
      <c r="AX284" s="14" t="s">
        <v>72</v>
      </c>
      <c r="AY284" s="225" t="s">
        <v>147</v>
      </c>
    </row>
    <row r="285" spans="1:65" s="14" customFormat="1" ht="11.25">
      <c r="B285" s="215"/>
      <c r="C285" s="216"/>
      <c r="D285" s="206" t="s">
        <v>155</v>
      </c>
      <c r="E285" s="217" t="s">
        <v>19</v>
      </c>
      <c r="F285" s="218" t="s">
        <v>364</v>
      </c>
      <c r="G285" s="216"/>
      <c r="H285" s="219">
        <v>8.1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155</v>
      </c>
      <c r="AU285" s="225" t="s">
        <v>82</v>
      </c>
      <c r="AV285" s="14" t="s">
        <v>82</v>
      </c>
      <c r="AW285" s="14" t="s">
        <v>33</v>
      </c>
      <c r="AX285" s="14" t="s">
        <v>72</v>
      </c>
      <c r="AY285" s="225" t="s">
        <v>147</v>
      </c>
    </row>
    <row r="286" spans="1:65" s="14" customFormat="1" ht="11.25">
      <c r="B286" s="215"/>
      <c r="C286" s="216"/>
      <c r="D286" s="206" t="s">
        <v>155</v>
      </c>
      <c r="E286" s="217" t="s">
        <v>19</v>
      </c>
      <c r="F286" s="218" t="s">
        <v>365</v>
      </c>
      <c r="G286" s="216"/>
      <c r="H286" s="219">
        <v>51.301000000000002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155</v>
      </c>
      <c r="AU286" s="225" t="s">
        <v>82</v>
      </c>
      <c r="AV286" s="14" t="s">
        <v>82</v>
      </c>
      <c r="AW286" s="14" t="s">
        <v>33</v>
      </c>
      <c r="AX286" s="14" t="s">
        <v>72</v>
      </c>
      <c r="AY286" s="225" t="s">
        <v>147</v>
      </c>
    </row>
    <row r="287" spans="1:65" s="16" customFormat="1" ht="11.25">
      <c r="B287" s="237"/>
      <c r="C287" s="238"/>
      <c r="D287" s="206" t="s">
        <v>155</v>
      </c>
      <c r="E287" s="239" t="s">
        <v>19</v>
      </c>
      <c r="F287" s="240" t="s">
        <v>198</v>
      </c>
      <c r="G287" s="238"/>
      <c r="H287" s="241">
        <v>66.31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155</v>
      </c>
      <c r="AU287" s="247" t="s">
        <v>82</v>
      </c>
      <c r="AV287" s="16" t="s">
        <v>148</v>
      </c>
      <c r="AW287" s="16" t="s">
        <v>33</v>
      </c>
      <c r="AX287" s="16" t="s">
        <v>72</v>
      </c>
      <c r="AY287" s="247" t="s">
        <v>147</v>
      </c>
    </row>
    <row r="288" spans="1:65" s="15" customFormat="1" ht="11.25">
      <c r="B288" s="226"/>
      <c r="C288" s="227"/>
      <c r="D288" s="206" t="s">
        <v>155</v>
      </c>
      <c r="E288" s="228" t="s">
        <v>19</v>
      </c>
      <c r="F288" s="229" t="s">
        <v>171</v>
      </c>
      <c r="G288" s="227"/>
      <c r="H288" s="230">
        <v>66.31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155</v>
      </c>
      <c r="AU288" s="236" t="s">
        <v>82</v>
      </c>
      <c r="AV288" s="15" t="s">
        <v>154</v>
      </c>
      <c r="AW288" s="15" t="s">
        <v>33</v>
      </c>
      <c r="AX288" s="15" t="s">
        <v>80</v>
      </c>
      <c r="AY288" s="236" t="s">
        <v>147</v>
      </c>
    </row>
    <row r="289" spans="1:65" s="12" customFormat="1" ht="22.9" customHeight="1">
      <c r="B289" s="174"/>
      <c r="C289" s="175"/>
      <c r="D289" s="176" t="s">
        <v>71</v>
      </c>
      <c r="E289" s="188" t="s">
        <v>366</v>
      </c>
      <c r="F289" s="188" t="s">
        <v>367</v>
      </c>
      <c r="G289" s="175"/>
      <c r="H289" s="175"/>
      <c r="I289" s="178"/>
      <c r="J289" s="189">
        <f>BK289</f>
        <v>0</v>
      </c>
      <c r="K289" s="175"/>
      <c r="L289" s="180"/>
      <c r="M289" s="181"/>
      <c r="N289" s="182"/>
      <c r="O289" s="182"/>
      <c r="P289" s="183">
        <f>SUM(P290:P299)</f>
        <v>0</v>
      </c>
      <c r="Q289" s="182"/>
      <c r="R289" s="183">
        <f>SUM(R290:R299)</f>
        <v>0</v>
      </c>
      <c r="S289" s="182"/>
      <c r="T289" s="184">
        <f>SUM(T290:T299)</f>
        <v>0</v>
      </c>
      <c r="AR289" s="185" t="s">
        <v>80</v>
      </c>
      <c r="AT289" s="186" t="s">
        <v>71</v>
      </c>
      <c r="AU289" s="186" t="s">
        <v>80</v>
      </c>
      <c r="AY289" s="185" t="s">
        <v>147</v>
      </c>
      <c r="BK289" s="187">
        <f>SUM(BK290:BK299)</f>
        <v>0</v>
      </c>
    </row>
    <row r="290" spans="1:65" s="2" customFormat="1" ht="16.5" customHeight="1">
      <c r="A290" s="36"/>
      <c r="B290" s="37"/>
      <c r="C290" s="190" t="s">
        <v>368</v>
      </c>
      <c r="D290" s="190" t="s">
        <v>150</v>
      </c>
      <c r="E290" s="191" t="s">
        <v>369</v>
      </c>
      <c r="F290" s="192" t="s">
        <v>370</v>
      </c>
      <c r="G290" s="193" t="s">
        <v>182</v>
      </c>
      <c r="H290" s="194">
        <v>31.207999999999998</v>
      </c>
      <c r="I290" s="195"/>
      <c r="J290" s="196">
        <f>ROUND(I290*H290,2)</f>
        <v>0</v>
      </c>
      <c r="K290" s="197"/>
      <c r="L290" s="41"/>
      <c r="M290" s="198" t="s">
        <v>19</v>
      </c>
      <c r="N290" s="199" t="s">
        <v>43</v>
      </c>
      <c r="O290" s="66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154</v>
      </c>
      <c r="AT290" s="202" t="s">
        <v>150</v>
      </c>
      <c r="AU290" s="202" t="s">
        <v>82</v>
      </c>
      <c r="AY290" s="19" t="s">
        <v>147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9" t="s">
        <v>80</v>
      </c>
      <c r="BK290" s="203">
        <f>ROUND(I290*H290,2)</f>
        <v>0</v>
      </c>
      <c r="BL290" s="19" t="s">
        <v>154</v>
      </c>
      <c r="BM290" s="202" t="s">
        <v>371</v>
      </c>
    </row>
    <row r="291" spans="1:65" s="14" customFormat="1" ht="11.25">
      <c r="B291" s="215"/>
      <c r="C291" s="216"/>
      <c r="D291" s="206" t="s">
        <v>155</v>
      </c>
      <c r="E291" s="217" t="s">
        <v>19</v>
      </c>
      <c r="F291" s="218" t="s">
        <v>372</v>
      </c>
      <c r="G291" s="216"/>
      <c r="H291" s="219">
        <v>31.207999999999998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155</v>
      </c>
      <c r="AU291" s="225" t="s">
        <v>82</v>
      </c>
      <c r="AV291" s="14" t="s">
        <v>82</v>
      </c>
      <c r="AW291" s="14" t="s">
        <v>33</v>
      </c>
      <c r="AX291" s="14" t="s">
        <v>72</v>
      </c>
      <c r="AY291" s="225" t="s">
        <v>147</v>
      </c>
    </row>
    <row r="292" spans="1:65" s="15" customFormat="1" ht="11.25">
      <c r="B292" s="226"/>
      <c r="C292" s="227"/>
      <c r="D292" s="206" t="s">
        <v>155</v>
      </c>
      <c r="E292" s="228" t="s">
        <v>19</v>
      </c>
      <c r="F292" s="229" t="s">
        <v>171</v>
      </c>
      <c r="G292" s="227"/>
      <c r="H292" s="230">
        <v>31.207999999999998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AT292" s="236" t="s">
        <v>155</v>
      </c>
      <c r="AU292" s="236" t="s">
        <v>82</v>
      </c>
      <c r="AV292" s="15" t="s">
        <v>154</v>
      </c>
      <c r="AW292" s="15" t="s">
        <v>33</v>
      </c>
      <c r="AX292" s="15" t="s">
        <v>80</v>
      </c>
      <c r="AY292" s="236" t="s">
        <v>147</v>
      </c>
    </row>
    <row r="293" spans="1:65" s="2" customFormat="1" ht="16.5" customHeight="1">
      <c r="A293" s="36"/>
      <c r="B293" s="37"/>
      <c r="C293" s="190" t="s">
        <v>257</v>
      </c>
      <c r="D293" s="190" t="s">
        <v>150</v>
      </c>
      <c r="E293" s="191" t="s">
        <v>373</v>
      </c>
      <c r="F293" s="192" t="s">
        <v>374</v>
      </c>
      <c r="G293" s="193" t="s">
        <v>182</v>
      </c>
      <c r="H293" s="194">
        <v>31.207999999999998</v>
      </c>
      <c r="I293" s="195"/>
      <c r="J293" s="196">
        <f>ROUND(I293*H293,2)</f>
        <v>0</v>
      </c>
      <c r="K293" s="197"/>
      <c r="L293" s="41"/>
      <c r="M293" s="198" t="s">
        <v>19</v>
      </c>
      <c r="N293" s="199" t="s">
        <v>43</v>
      </c>
      <c r="O293" s="66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154</v>
      </c>
      <c r="AT293" s="202" t="s">
        <v>150</v>
      </c>
      <c r="AU293" s="202" t="s">
        <v>82</v>
      </c>
      <c r="AY293" s="19" t="s">
        <v>147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9" t="s">
        <v>80</v>
      </c>
      <c r="BK293" s="203">
        <f>ROUND(I293*H293,2)</f>
        <v>0</v>
      </c>
      <c r="BL293" s="19" t="s">
        <v>154</v>
      </c>
      <c r="BM293" s="202" t="s">
        <v>375</v>
      </c>
    </row>
    <row r="294" spans="1:65" s="2" customFormat="1" ht="16.5" customHeight="1">
      <c r="A294" s="36"/>
      <c r="B294" s="37"/>
      <c r="C294" s="190" t="s">
        <v>376</v>
      </c>
      <c r="D294" s="190" t="s">
        <v>150</v>
      </c>
      <c r="E294" s="191" t="s">
        <v>377</v>
      </c>
      <c r="F294" s="192" t="s">
        <v>378</v>
      </c>
      <c r="G294" s="193" t="s">
        <v>182</v>
      </c>
      <c r="H294" s="194">
        <v>780.2</v>
      </c>
      <c r="I294" s="195"/>
      <c r="J294" s="196">
        <f>ROUND(I294*H294,2)</f>
        <v>0</v>
      </c>
      <c r="K294" s="197"/>
      <c r="L294" s="41"/>
      <c r="M294" s="198" t="s">
        <v>19</v>
      </c>
      <c r="N294" s="199" t="s">
        <v>43</v>
      </c>
      <c r="O294" s="66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2" t="s">
        <v>154</v>
      </c>
      <c r="AT294" s="202" t="s">
        <v>150</v>
      </c>
      <c r="AU294" s="202" t="s">
        <v>82</v>
      </c>
      <c r="AY294" s="19" t="s">
        <v>147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9" t="s">
        <v>80</v>
      </c>
      <c r="BK294" s="203">
        <f>ROUND(I294*H294,2)</f>
        <v>0</v>
      </c>
      <c r="BL294" s="19" t="s">
        <v>154</v>
      </c>
      <c r="BM294" s="202" t="s">
        <v>379</v>
      </c>
    </row>
    <row r="295" spans="1:65" s="14" customFormat="1" ht="11.25">
      <c r="B295" s="215"/>
      <c r="C295" s="216"/>
      <c r="D295" s="206" t="s">
        <v>155</v>
      </c>
      <c r="E295" s="217" t="s">
        <v>19</v>
      </c>
      <c r="F295" s="218" t="s">
        <v>380</v>
      </c>
      <c r="G295" s="216"/>
      <c r="H295" s="219">
        <v>780.2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155</v>
      </c>
      <c r="AU295" s="225" t="s">
        <v>82</v>
      </c>
      <c r="AV295" s="14" t="s">
        <v>82</v>
      </c>
      <c r="AW295" s="14" t="s">
        <v>33</v>
      </c>
      <c r="AX295" s="14" t="s">
        <v>72</v>
      </c>
      <c r="AY295" s="225" t="s">
        <v>147</v>
      </c>
    </row>
    <row r="296" spans="1:65" s="15" customFormat="1" ht="11.25">
      <c r="B296" s="226"/>
      <c r="C296" s="227"/>
      <c r="D296" s="206" t="s">
        <v>155</v>
      </c>
      <c r="E296" s="228" t="s">
        <v>19</v>
      </c>
      <c r="F296" s="229" t="s">
        <v>171</v>
      </c>
      <c r="G296" s="227"/>
      <c r="H296" s="230">
        <v>780.2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155</v>
      </c>
      <c r="AU296" s="236" t="s">
        <v>82</v>
      </c>
      <c r="AV296" s="15" t="s">
        <v>154</v>
      </c>
      <c r="AW296" s="15" t="s">
        <v>33</v>
      </c>
      <c r="AX296" s="15" t="s">
        <v>80</v>
      </c>
      <c r="AY296" s="236" t="s">
        <v>147</v>
      </c>
    </row>
    <row r="297" spans="1:65" s="2" customFormat="1" ht="16.5" customHeight="1">
      <c r="A297" s="36"/>
      <c r="B297" s="37"/>
      <c r="C297" s="190" t="s">
        <v>261</v>
      </c>
      <c r="D297" s="190" t="s">
        <v>150</v>
      </c>
      <c r="E297" s="191" t="s">
        <v>381</v>
      </c>
      <c r="F297" s="192" t="s">
        <v>382</v>
      </c>
      <c r="G297" s="193" t="s">
        <v>182</v>
      </c>
      <c r="H297" s="194">
        <v>31.207999999999998</v>
      </c>
      <c r="I297" s="195"/>
      <c r="J297" s="196">
        <f>ROUND(I297*H297,2)</f>
        <v>0</v>
      </c>
      <c r="K297" s="197"/>
      <c r="L297" s="41"/>
      <c r="M297" s="198" t="s">
        <v>19</v>
      </c>
      <c r="N297" s="199" t="s">
        <v>43</v>
      </c>
      <c r="O297" s="66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154</v>
      </c>
      <c r="AT297" s="202" t="s">
        <v>150</v>
      </c>
      <c r="AU297" s="202" t="s">
        <v>82</v>
      </c>
      <c r="AY297" s="19" t="s">
        <v>147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9" t="s">
        <v>80</v>
      </c>
      <c r="BK297" s="203">
        <f>ROUND(I297*H297,2)</f>
        <v>0</v>
      </c>
      <c r="BL297" s="19" t="s">
        <v>154</v>
      </c>
      <c r="BM297" s="202" t="s">
        <v>383</v>
      </c>
    </row>
    <row r="298" spans="1:65" s="14" customFormat="1" ht="11.25">
      <c r="B298" s="215"/>
      <c r="C298" s="216"/>
      <c r="D298" s="206" t="s">
        <v>155</v>
      </c>
      <c r="E298" s="217" t="s">
        <v>19</v>
      </c>
      <c r="F298" s="218" t="s">
        <v>384</v>
      </c>
      <c r="G298" s="216"/>
      <c r="H298" s="219">
        <v>31.207999999999998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155</v>
      </c>
      <c r="AU298" s="225" t="s">
        <v>82</v>
      </c>
      <c r="AV298" s="14" t="s">
        <v>82</v>
      </c>
      <c r="AW298" s="14" t="s">
        <v>33</v>
      </c>
      <c r="AX298" s="14" t="s">
        <v>72</v>
      </c>
      <c r="AY298" s="225" t="s">
        <v>147</v>
      </c>
    </row>
    <row r="299" spans="1:65" s="15" customFormat="1" ht="11.25">
      <c r="B299" s="226"/>
      <c r="C299" s="227"/>
      <c r="D299" s="206" t="s">
        <v>155</v>
      </c>
      <c r="E299" s="228" t="s">
        <v>19</v>
      </c>
      <c r="F299" s="229" t="s">
        <v>171</v>
      </c>
      <c r="G299" s="227"/>
      <c r="H299" s="230">
        <v>31.207999999999998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AT299" s="236" t="s">
        <v>155</v>
      </c>
      <c r="AU299" s="236" t="s">
        <v>82</v>
      </c>
      <c r="AV299" s="15" t="s">
        <v>154</v>
      </c>
      <c r="AW299" s="15" t="s">
        <v>33</v>
      </c>
      <c r="AX299" s="15" t="s">
        <v>80</v>
      </c>
      <c r="AY299" s="236" t="s">
        <v>147</v>
      </c>
    </row>
    <row r="300" spans="1:65" s="12" customFormat="1" ht="22.9" customHeight="1">
      <c r="B300" s="174"/>
      <c r="C300" s="175"/>
      <c r="D300" s="176" t="s">
        <v>71</v>
      </c>
      <c r="E300" s="188" t="s">
        <v>385</v>
      </c>
      <c r="F300" s="188" t="s">
        <v>386</v>
      </c>
      <c r="G300" s="175"/>
      <c r="H300" s="175"/>
      <c r="I300" s="178"/>
      <c r="J300" s="189">
        <f>BK300</f>
        <v>0</v>
      </c>
      <c r="K300" s="175"/>
      <c r="L300" s="180"/>
      <c r="M300" s="181"/>
      <c r="N300" s="182"/>
      <c r="O300" s="182"/>
      <c r="P300" s="183">
        <f>P301</f>
        <v>0</v>
      </c>
      <c r="Q300" s="182"/>
      <c r="R300" s="183">
        <f>R301</f>
        <v>0</v>
      </c>
      <c r="S300" s="182"/>
      <c r="T300" s="184">
        <f>T301</f>
        <v>0</v>
      </c>
      <c r="AR300" s="185" t="s">
        <v>80</v>
      </c>
      <c r="AT300" s="186" t="s">
        <v>71</v>
      </c>
      <c r="AU300" s="186" t="s">
        <v>80</v>
      </c>
      <c r="AY300" s="185" t="s">
        <v>147</v>
      </c>
      <c r="BK300" s="187">
        <f>BK301</f>
        <v>0</v>
      </c>
    </row>
    <row r="301" spans="1:65" s="2" customFormat="1" ht="16.5" customHeight="1">
      <c r="A301" s="36"/>
      <c r="B301" s="37"/>
      <c r="C301" s="190" t="s">
        <v>387</v>
      </c>
      <c r="D301" s="190" t="s">
        <v>150</v>
      </c>
      <c r="E301" s="191" t="s">
        <v>388</v>
      </c>
      <c r="F301" s="192" t="s">
        <v>389</v>
      </c>
      <c r="G301" s="193" t="s">
        <v>182</v>
      </c>
      <c r="H301" s="194">
        <v>26.087</v>
      </c>
      <c r="I301" s="195"/>
      <c r="J301" s="196">
        <f>ROUND(I301*H301,2)</f>
        <v>0</v>
      </c>
      <c r="K301" s="197"/>
      <c r="L301" s="41"/>
      <c r="M301" s="198" t="s">
        <v>19</v>
      </c>
      <c r="N301" s="199" t="s">
        <v>43</v>
      </c>
      <c r="O301" s="66"/>
      <c r="P301" s="200">
        <f>O301*H301</f>
        <v>0</v>
      </c>
      <c r="Q301" s="200">
        <v>0</v>
      </c>
      <c r="R301" s="200">
        <f>Q301*H301</f>
        <v>0</v>
      </c>
      <c r="S301" s="200">
        <v>0</v>
      </c>
      <c r="T301" s="20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154</v>
      </c>
      <c r="AT301" s="202" t="s">
        <v>150</v>
      </c>
      <c r="AU301" s="202" t="s">
        <v>82</v>
      </c>
      <c r="AY301" s="19" t="s">
        <v>147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9" t="s">
        <v>80</v>
      </c>
      <c r="BK301" s="203">
        <f>ROUND(I301*H301,2)</f>
        <v>0</v>
      </c>
      <c r="BL301" s="19" t="s">
        <v>154</v>
      </c>
      <c r="BM301" s="202" t="s">
        <v>390</v>
      </c>
    </row>
    <row r="302" spans="1:65" s="12" customFormat="1" ht="25.9" customHeight="1">
      <c r="B302" s="174"/>
      <c r="C302" s="175"/>
      <c r="D302" s="176" t="s">
        <v>71</v>
      </c>
      <c r="E302" s="177" t="s">
        <v>391</v>
      </c>
      <c r="F302" s="177" t="s">
        <v>392</v>
      </c>
      <c r="G302" s="175"/>
      <c r="H302" s="175"/>
      <c r="I302" s="178"/>
      <c r="J302" s="179">
        <f>BK302</f>
        <v>0</v>
      </c>
      <c r="K302" s="175"/>
      <c r="L302" s="180"/>
      <c r="M302" s="181"/>
      <c r="N302" s="182"/>
      <c r="O302" s="182"/>
      <c r="P302" s="183">
        <f>P303+P307+P314+P342+P357+P467+P536+P593+P660+P679</f>
        <v>0</v>
      </c>
      <c r="Q302" s="182"/>
      <c r="R302" s="183">
        <f>R303+R307+R314+R342+R357+R467+R536+R593+R660+R679</f>
        <v>0</v>
      </c>
      <c r="S302" s="182"/>
      <c r="T302" s="184">
        <f>T303+T307+T314+T342+T357+T467+T536+T593+T660+T679</f>
        <v>0</v>
      </c>
      <c r="AR302" s="185" t="s">
        <v>82</v>
      </c>
      <c r="AT302" s="186" t="s">
        <v>71</v>
      </c>
      <c r="AU302" s="186" t="s">
        <v>72</v>
      </c>
      <c r="AY302" s="185" t="s">
        <v>147</v>
      </c>
      <c r="BK302" s="187">
        <f>BK303+BK307+BK314+BK342+BK357+BK467+BK536+BK593+BK660+BK679</f>
        <v>0</v>
      </c>
    </row>
    <row r="303" spans="1:65" s="12" customFormat="1" ht="22.9" customHeight="1">
      <c r="B303" s="174"/>
      <c r="C303" s="175"/>
      <c r="D303" s="176" t="s">
        <v>71</v>
      </c>
      <c r="E303" s="188" t="s">
        <v>393</v>
      </c>
      <c r="F303" s="188" t="s">
        <v>394</v>
      </c>
      <c r="G303" s="175"/>
      <c r="H303" s="175"/>
      <c r="I303" s="178"/>
      <c r="J303" s="189">
        <f>BK303</f>
        <v>0</v>
      </c>
      <c r="K303" s="175"/>
      <c r="L303" s="180"/>
      <c r="M303" s="181"/>
      <c r="N303" s="182"/>
      <c r="O303" s="182"/>
      <c r="P303" s="183">
        <f>SUM(P304:P306)</f>
        <v>0</v>
      </c>
      <c r="Q303" s="182"/>
      <c r="R303" s="183">
        <f>SUM(R304:R306)</f>
        <v>0</v>
      </c>
      <c r="S303" s="182"/>
      <c r="T303" s="184">
        <f>SUM(T304:T306)</f>
        <v>0</v>
      </c>
      <c r="AR303" s="185" t="s">
        <v>82</v>
      </c>
      <c r="AT303" s="186" t="s">
        <v>71</v>
      </c>
      <c r="AU303" s="186" t="s">
        <v>80</v>
      </c>
      <c r="AY303" s="185" t="s">
        <v>147</v>
      </c>
      <c r="BK303" s="187">
        <f>SUM(BK304:BK306)</f>
        <v>0</v>
      </c>
    </row>
    <row r="304" spans="1:65" s="2" customFormat="1" ht="16.5" customHeight="1">
      <c r="A304" s="36"/>
      <c r="B304" s="37"/>
      <c r="C304" s="190" t="s">
        <v>266</v>
      </c>
      <c r="D304" s="190" t="s">
        <v>150</v>
      </c>
      <c r="E304" s="191" t="s">
        <v>395</v>
      </c>
      <c r="F304" s="192" t="s">
        <v>396</v>
      </c>
      <c r="G304" s="193" t="s">
        <v>190</v>
      </c>
      <c r="H304" s="194">
        <v>214.45599999999999</v>
      </c>
      <c r="I304" s="195"/>
      <c r="J304" s="196">
        <f>ROUND(I304*H304,2)</f>
        <v>0</v>
      </c>
      <c r="K304" s="197"/>
      <c r="L304" s="41"/>
      <c r="M304" s="198" t="s">
        <v>19</v>
      </c>
      <c r="N304" s="199" t="s">
        <v>43</v>
      </c>
      <c r="O304" s="66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2" t="s">
        <v>220</v>
      </c>
      <c r="AT304" s="202" t="s">
        <v>150</v>
      </c>
      <c r="AU304" s="202" t="s">
        <v>82</v>
      </c>
      <c r="AY304" s="19" t="s">
        <v>147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9" t="s">
        <v>80</v>
      </c>
      <c r="BK304" s="203">
        <f>ROUND(I304*H304,2)</f>
        <v>0</v>
      </c>
      <c r="BL304" s="19" t="s">
        <v>220</v>
      </c>
      <c r="BM304" s="202" t="s">
        <v>397</v>
      </c>
    </row>
    <row r="305" spans="1:65" s="14" customFormat="1" ht="11.25">
      <c r="B305" s="215"/>
      <c r="C305" s="216"/>
      <c r="D305" s="206" t="s">
        <v>155</v>
      </c>
      <c r="E305" s="217" t="s">
        <v>19</v>
      </c>
      <c r="F305" s="218" t="s">
        <v>398</v>
      </c>
      <c r="G305" s="216"/>
      <c r="H305" s="219">
        <v>214.45599999999999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155</v>
      </c>
      <c r="AU305" s="225" t="s">
        <v>82</v>
      </c>
      <c r="AV305" s="14" t="s">
        <v>82</v>
      </c>
      <c r="AW305" s="14" t="s">
        <v>33</v>
      </c>
      <c r="AX305" s="14" t="s">
        <v>72</v>
      </c>
      <c r="AY305" s="225" t="s">
        <v>147</v>
      </c>
    </row>
    <row r="306" spans="1:65" s="15" customFormat="1" ht="11.25">
      <c r="B306" s="226"/>
      <c r="C306" s="227"/>
      <c r="D306" s="206" t="s">
        <v>155</v>
      </c>
      <c r="E306" s="228" t="s">
        <v>19</v>
      </c>
      <c r="F306" s="229" t="s">
        <v>171</v>
      </c>
      <c r="G306" s="227"/>
      <c r="H306" s="230">
        <v>214.45599999999999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155</v>
      </c>
      <c r="AU306" s="236" t="s">
        <v>82</v>
      </c>
      <c r="AV306" s="15" t="s">
        <v>154</v>
      </c>
      <c r="AW306" s="15" t="s">
        <v>33</v>
      </c>
      <c r="AX306" s="15" t="s">
        <v>80</v>
      </c>
      <c r="AY306" s="236" t="s">
        <v>147</v>
      </c>
    </row>
    <row r="307" spans="1:65" s="12" customFormat="1" ht="22.9" customHeight="1">
      <c r="B307" s="174"/>
      <c r="C307" s="175"/>
      <c r="D307" s="176" t="s">
        <v>71</v>
      </c>
      <c r="E307" s="188" t="s">
        <v>399</v>
      </c>
      <c r="F307" s="188" t="s">
        <v>400</v>
      </c>
      <c r="G307" s="175"/>
      <c r="H307" s="175"/>
      <c r="I307" s="178"/>
      <c r="J307" s="189">
        <f>BK307</f>
        <v>0</v>
      </c>
      <c r="K307" s="175"/>
      <c r="L307" s="180"/>
      <c r="M307" s="181"/>
      <c r="N307" s="182"/>
      <c r="O307" s="182"/>
      <c r="P307" s="183">
        <f>SUM(P308:P313)</f>
        <v>0</v>
      </c>
      <c r="Q307" s="182"/>
      <c r="R307" s="183">
        <f>SUM(R308:R313)</f>
        <v>0</v>
      </c>
      <c r="S307" s="182"/>
      <c r="T307" s="184">
        <f>SUM(T308:T313)</f>
        <v>0</v>
      </c>
      <c r="AR307" s="185" t="s">
        <v>82</v>
      </c>
      <c r="AT307" s="186" t="s">
        <v>71</v>
      </c>
      <c r="AU307" s="186" t="s">
        <v>80</v>
      </c>
      <c r="AY307" s="185" t="s">
        <v>147</v>
      </c>
      <c r="BK307" s="187">
        <f>SUM(BK308:BK313)</f>
        <v>0</v>
      </c>
    </row>
    <row r="308" spans="1:65" s="2" customFormat="1" ht="16.5" customHeight="1">
      <c r="A308" s="36"/>
      <c r="B308" s="37"/>
      <c r="C308" s="190" t="s">
        <v>401</v>
      </c>
      <c r="D308" s="190" t="s">
        <v>150</v>
      </c>
      <c r="E308" s="191" t="s">
        <v>402</v>
      </c>
      <c r="F308" s="192" t="s">
        <v>403</v>
      </c>
      <c r="G308" s="193" t="s">
        <v>190</v>
      </c>
      <c r="H308" s="194">
        <v>5.3630000000000004</v>
      </c>
      <c r="I308" s="195"/>
      <c r="J308" s="196">
        <f>ROUND(I308*H308,2)</f>
        <v>0</v>
      </c>
      <c r="K308" s="197"/>
      <c r="L308" s="41"/>
      <c r="M308" s="198" t="s">
        <v>19</v>
      </c>
      <c r="N308" s="199" t="s">
        <v>43</v>
      </c>
      <c r="O308" s="66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2" t="s">
        <v>220</v>
      </c>
      <c r="AT308" s="202" t="s">
        <v>150</v>
      </c>
      <c r="AU308" s="202" t="s">
        <v>82</v>
      </c>
      <c r="AY308" s="19" t="s">
        <v>147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9" t="s">
        <v>80</v>
      </c>
      <c r="BK308" s="203">
        <f>ROUND(I308*H308,2)</f>
        <v>0</v>
      </c>
      <c r="BL308" s="19" t="s">
        <v>220</v>
      </c>
      <c r="BM308" s="202" t="s">
        <v>404</v>
      </c>
    </row>
    <row r="309" spans="1:65" s="14" customFormat="1" ht="11.25">
      <c r="B309" s="215"/>
      <c r="C309" s="216"/>
      <c r="D309" s="206" t="s">
        <v>155</v>
      </c>
      <c r="E309" s="217" t="s">
        <v>19</v>
      </c>
      <c r="F309" s="218" t="s">
        <v>405</v>
      </c>
      <c r="G309" s="216"/>
      <c r="H309" s="219">
        <v>5.3630000000000004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155</v>
      </c>
      <c r="AU309" s="225" t="s">
        <v>82</v>
      </c>
      <c r="AV309" s="14" t="s">
        <v>82</v>
      </c>
      <c r="AW309" s="14" t="s">
        <v>33</v>
      </c>
      <c r="AX309" s="14" t="s">
        <v>72</v>
      </c>
      <c r="AY309" s="225" t="s">
        <v>147</v>
      </c>
    </row>
    <row r="310" spans="1:65" s="15" customFormat="1" ht="11.25">
      <c r="B310" s="226"/>
      <c r="C310" s="227"/>
      <c r="D310" s="206" t="s">
        <v>155</v>
      </c>
      <c r="E310" s="228" t="s">
        <v>19</v>
      </c>
      <c r="F310" s="229" t="s">
        <v>171</v>
      </c>
      <c r="G310" s="227"/>
      <c r="H310" s="230">
        <v>5.3630000000000004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155</v>
      </c>
      <c r="AU310" s="236" t="s">
        <v>82</v>
      </c>
      <c r="AV310" s="15" t="s">
        <v>154</v>
      </c>
      <c r="AW310" s="15" t="s">
        <v>33</v>
      </c>
      <c r="AX310" s="15" t="s">
        <v>80</v>
      </c>
      <c r="AY310" s="236" t="s">
        <v>147</v>
      </c>
    </row>
    <row r="311" spans="1:65" s="2" customFormat="1" ht="16.5" customHeight="1">
      <c r="A311" s="36"/>
      <c r="B311" s="37"/>
      <c r="C311" s="190" t="s">
        <v>271</v>
      </c>
      <c r="D311" s="190" t="s">
        <v>150</v>
      </c>
      <c r="E311" s="191" t="s">
        <v>406</v>
      </c>
      <c r="F311" s="192" t="s">
        <v>407</v>
      </c>
      <c r="G311" s="193" t="s">
        <v>190</v>
      </c>
      <c r="H311" s="194">
        <v>5.3630000000000004</v>
      </c>
      <c r="I311" s="195"/>
      <c r="J311" s="196">
        <f>ROUND(I311*H311,2)</f>
        <v>0</v>
      </c>
      <c r="K311" s="197"/>
      <c r="L311" s="41"/>
      <c r="M311" s="198" t="s">
        <v>19</v>
      </c>
      <c r="N311" s="199" t="s">
        <v>43</v>
      </c>
      <c r="O311" s="66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2" t="s">
        <v>220</v>
      </c>
      <c r="AT311" s="202" t="s">
        <v>150</v>
      </c>
      <c r="AU311" s="202" t="s">
        <v>82</v>
      </c>
      <c r="AY311" s="19" t="s">
        <v>147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9" t="s">
        <v>80</v>
      </c>
      <c r="BK311" s="203">
        <f>ROUND(I311*H311,2)</f>
        <v>0</v>
      </c>
      <c r="BL311" s="19" t="s">
        <v>220</v>
      </c>
      <c r="BM311" s="202" t="s">
        <v>408</v>
      </c>
    </row>
    <row r="312" spans="1:65" s="2" customFormat="1" ht="16.5" customHeight="1">
      <c r="A312" s="36"/>
      <c r="B312" s="37"/>
      <c r="C312" s="190" t="s">
        <v>409</v>
      </c>
      <c r="D312" s="190" t="s">
        <v>150</v>
      </c>
      <c r="E312" s="191" t="s">
        <v>410</v>
      </c>
      <c r="F312" s="192" t="s">
        <v>411</v>
      </c>
      <c r="G312" s="193" t="s">
        <v>182</v>
      </c>
      <c r="H312" s="194">
        <v>0.53800000000000003</v>
      </c>
      <c r="I312" s="195"/>
      <c r="J312" s="196">
        <f>ROUND(I312*H312,2)</f>
        <v>0</v>
      </c>
      <c r="K312" s="197"/>
      <c r="L312" s="41"/>
      <c r="M312" s="198" t="s">
        <v>19</v>
      </c>
      <c r="N312" s="199" t="s">
        <v>43</v>
      </c>
      <c r="O312" s="66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2" t="s">
        <v>220</v>
      </c>
      <c r="AT312" s="202" t="s">
        <v>150</v>
      </c>
      <c r="AU312" s="202" t="s">
        <v>82</v>
      </c>
      <c r="AY312" s="19" t="s">
        <v>147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9" t="s">
        <v>80</v>
      </c>
      <c r="BK312" s="203">
        <f>ROUND(I312*H312,2)</f>
        <v>0</v>
      </c>
      <c r="BL312" s="19" t="s">
        <v>220</v>
      </c>
      <c r="BM312" s="202" t="s">
        <v>412</v>
      </c>
    </row>
    <row r="313" spans="1:65" s="2" customFormat="1" ht="16.5" customHeight="1">
      <c r="A313" s="36"/>
      <c r="B313" s="37"/>
      <c r="C313" s="190" t="s">
        <v>275</v>
      </c>
      <c r="D313" s="190" t="s">
        <v>150</v>
      </c>
      <c r="E313" s="191" t="s">
        <v>413</v>
      </c>
      <c r="F313" s="192" t="s">
        <v>414</v>
      </c>
      <c r="G313" s="193" t="s">
        <v>182</v>
      </c>
      <c r="H313" s="194">
        <v>0.53800000000000003</v>
      </c>
      <c r="I313" s="195"/>
      <c r="J313" s="196">
        <f>ROUND(I313*H313,2)</f>
        <v>0</v>
      </c>
      <c r="K313" s="197"/>
      <c r="L313" s="41"/>
      <c r="M313" s="198" t="s">
        <v>19</v>
      </c>
      <c r="N313" s="199" t="s">
        <v>43</v>
      </c>
      <c r="O313" s="66"/>
      <c r="P313" s="200">
        <f>O313*H313</f>
        <v>0</v>
      </c>
      <c r="Q313" s="200">
        <v>0</v>
      </c>
      <c r="R313" s="200">
        <f>Q313*H313</f>
        <v>0</v>
      </c>
      <c r="S313" s="200">
        <v>0</v>
      </c>
      <c r="T313" s="201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2" t="s">
        <v>220</v>
      </c>
      <c r="AT313" s="202" t="s">
        <v>150</v>
      </c>
      <c r="AU313" s="202" t="s">
        <v>82</v>
      </c>
      <c r="AY313" s="19" t="s">
        <v>147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9" t="s">
        <v>80</v>
      </c>
      <c r="BK313" s="203">
        <f>ROUND(I313*H313,2)</f>
        <v>0</v>
      </c>
      <c r="BL313" s="19" t="s">
        <v>220</v>
      </c>
      <c r="BM313" s="202" t="s">
        <v>415</v>
      </c>
    </row>
    <row r="314" spans="1:65" s="12" customFormat="1" ht="22.9" customHeight="1">
      <c r="B314" s="174"/>
      <c r="C314" s="175"/>
      <c r="D314" s="176" t="s">
        <v>71</v>
      </c>
      <c r="E314" s="188" t="s">
        <v>416</v>
      </c>
      <c r="F314" s="188" t="s">
        <v>417</v>
      </c>
      <c r="G314" s="175"/>
      <c r="H314" s="175"/>
      <c r="I314" s="178"/>
      <c r="J314" s="189">
        <f>BK314</f>
        <v>0</v>
      </c>
      <c r="K314" s="175"/>
      <c r="L314" s="180"/>
      <c r="M314" s="181"/>
      <c r="N314" s="182"/>
      <c r="O314" s="182"/>
      <c r="P314" s="183">
        <f>SUM(P315:P341)</f>
        <v>0</v>
      </c>
      <c r="Q314" s="182"/>
      <c r="R314" s="183">
        <f>SUM(R315:R341)</f>
        <v>0</v>
      </c>
      <c r="S314" s="182"/>
      <c r="T314" s="184">
        <f>SUM(T315:T341)</f>
        <v>0</v>
      </c>
      <c r="AR314" s="185" t="s">
        <v>82</v>
      </c>
      <c r="AT314" s="186" t="s">
        <v>71</v>
      </c>
      <c r="AU314" s="186" t="s">
        <v>80</v>
      </c>
      <c r="AY314" s="185" t="s">
        <v>147</v>
      </c>
      <c r="BK314" s="187">
        <f>SUM(BK315:BK341)</f>
        <v>0</v>
      </c>
    </row>
    <row r="315" spans="1:65" s="2" customFormat="1" ht="16.5" customHeight="1">
      <c r="A315" s="36"/>
      <c r="B315" s="37"/>
      <c r="C315" s="190" t="s">
        <v>418</v>
      </c>
      <c r="D315" s="190" t="s">
        <v>150</v>
      </c>
      <c r="E315" s="191" t="s">
        <v>419</v>
      </c>
      <c r="F315" s="192" t="s">
        <v>420</v>
      </c>
      <c r="G315" s="193" t="s">
        <v>190</v>
      </c>
      <c r="H315" s="194">
        <v>22.126999999999999</v>
      </c>
      <c r="I315" s="195"/>
      <c r="J315" s="196">
        <f>ROUND(I315*H315,2)</f>
        <v>0</v>
      </c>
      <c r="K315" s="197"/>
      <c r="L315" s="41"/>
      <c r="M315" s="198" t="s">
        <v>19</v>
      </c>
      <c r="N315" s="199" t="s">
        <v>43</v>
      </c>
      <c r="O315" s="66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2" t="s">
        <v>220</v>
      </c>
      <c r="AT315" s="202" t="s">
        <v>150</v>
      </c>
      <c r="AU315" s="202" t="s">
        <v>82</v>
      </c>
      <c r="AY315" s="19" t="s">
        <v>147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9" t="s">
        <v>80</v>
      </c>
      <c r="BK315" s="203">
        <f>ROUND(I315*H315,2)</f>
        <v>0</v>
      </c>
      <c r="BL315" s="19" t="s">
        <v>220</v>
      </c>
      <c r="BM315" s="202" t="s">
        <v>421</v>
      </c>
    </row>
    <row r="316" spans="1:65" s="13" customFormat="1" ht="11.25">
      <c r="B316" s="204"/>
      <c r="C316" s="205"/>
      <c r="D316" s="206" t="s">
        <v>155</v>
      </c>
      <c r="E316" s="207" t="s">
        <v>19</v>
      </c>
      <c r="F316" s="208" t="s">
        <v>167</v>
      </c>
      <c r="G316" s="205"/>
      <c r="H316" s="207" t="s">
        <v>19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155</v>
      </c>
      <c r="AU316" s="214" t="s">
        <v>82</v>
      </c>
      <c r="AV316" s="13" t="s">
        <v>80</v>
      </c>
      <c r="AW316" s="13" t="s">
        <v>33</v>
      </c>
      <c r="AX316" s="13" t="s">
        <v>72</v>
      </c>
      <c r="AY316" s="214" t="s">
        <v>147</v>
      </c>
    </row>
    <row r="317" spans="1:65" s="14" customFormat="1" ht="11.25">
      <c r="B317" s="215"/>
      <c r="C317" s="216"/>
      <c r="D317" s="206" t="s">
        <v>155</v>
      </c>
      <c r="E317" s="217" t="s">
        <v>19</v>
      </c>
      <c r="F317" s="218" t="s">
        <v>422</v>
      </c>
      <c r="G317" s="216"/>
      <c r="H317" s="219">
        <v>8.6549999999999994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155</v>
      </c>
      <c r="AU317" s="225" t="s">
        <v>82</v>
      </c>
      <c r="AV317" s="14" t="s">
        <v>82</v>
      </c>
      <c r="AW317" s="14" t="s">
        <v>33</v>
      </c>
      <c r="AX317" s="14" t="s">
        <v>72</v>
      </c>
      <c r="AY317" s="225" t="s">
        <v>147</v>
      </c>
    </row>
    <row r="318" spans="1:65" s="14" customFormat="1" ht="11.25">
      <c r="B318" s="215"/>
      <c r="C318" s="216"/>
      <c r="D318" s="206" t="s">
        <v>155</v>
      </c>
      <c r="E318" s="217" t="s">
        <v>19</v>
      </c>
      <c r="F318" s="218" t="s">
        <v>423</v>
      </c>
      <c r="G318" s="216"/>
      <c r="H318" s="219">
        <v>2.1469999999999998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155</v>
      </c>
      <c r="AU318" s="225" t="s">
        <v>82</v>
      </c>
      <c r="AV318" s="14" t="s">
        <v>82</v>
      </c>
      <c r="AW318" s="14" t="s">
        <v>33</v>
      </c>
      <c r="AX318" s="14" t="s">
        <v>72</v>
      </c>
      <c r="AY318" s="225" t="s">
        <v>147</v>
      </c>
    </row>
    <row r="319" spans="1:65" s="14" customFormat="1" ht="11.25">
      <c r="B319" s="215"/>
      <c r="C319" s="216"/>
      <c r="D319" s="206" t="s">
        <v>155</v>
      </c>
      <c r="E319" s="217" t="s">
        <v>19</v>
      </c>
      <c r="F319" s="218" t="s">
        <v>424</v>
      </c>
      <c r="G319" s="216"/>
      <c r="H319" s="219">
        <v>7.0640000000000001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155</v>
      </c>
      <c r="AU319" s="225" t="s">
        <v>82</v>
      </c>
      <c r="AV319" s="14" t="s">
        <v>82</v>
      </c>
      <c r="AW319" s="14" t="s">
        <v>33</v>
      </c>
      <c r="AX319" s="14" t="s">
        <v>72</v>
      </c>
      <c r="AY319" s="225" t="s">
        <v>147</v>
      </c>
    </row>
    <row r="320" spans="1:65" s="14" customFormat="1" ht="11.25">
      <c r="B320" s="215"/>
      <c r="C320" s="216"/>
      <c r="D320" s="206" t="s">
        <v>155</v>
      </c>
      <c r="E320" s="217" t="s">
        <v>19</v>
      </c>
      <c r="F320" s="218" t="s">
        <v>425</v>
      </c>
      <c r="G320" s="216"/>
      <c r="H320" s="219">
        <v>4.2610000000000001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155</v>
      </c>
      <c r="AU320" s="225" t="s">
        <v>82</v>
      </c>
      <c r="AV320" s="14" t="s">
        <v>82</v>
      </c>
      <c r="AW320" s="14" t="s">
        <v>33</v>
      </c>
      <c r="AX320" s="14" t="s">
        <v>72</v>
      </c>
      <c r="AY320" s="225" t="s">
        <v>147</v>
      </c>
    </row>
    <row r="321" spans="1:65" s="15" customFormat="1" ht="11.25">
      <c r="B321" s="226"/>
      <c r="C321" s="227"/>
      <c r="D321" s="206" t="s">
        <v>155</v>
      </c>
      <c r="E321" s="228" t="s">
        <v>19</v>
      </c>
      <c r="F321" s="229" t="s">
        <v>171</v>
      </c>
      <c r="G321" s="227"/>
      <c r="H321" s="230">
        <v>22.126999999999999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155</v>
      </c>
      <c r="AU321" s="236" t="s">
        <v>82</v>
      </c>
      <c r="AV321" s="15" t="s">
        <v>154</v>
      </c>
      <c r="AW321" s="15" t="s">
        <v>33</v>
      </c>
      <c r="AX321" s="15" t="s">
        <v>80</v>
      </c>
      <c r="AY321" s="236" t="s">
        <v>147</v>
      </c>
    </row>
    <row r="322" spans="1:65" s="2" customFormat="1" ht="16.5" customHeight="1">
      <c r="A322" s="36"/>
      <c r="B322" s="37"/>
      <c r="C322" s="190" t="s">
        <v>289</v>
      </c>
      <c r="D322" s="190" t="s">
        <v>150</v>
      </c>
      <c r="E322" s="191" t="s">
        <v>426</v>
      </c>
      <c r="F322" s="192" t="s">
        <v>427</v>
      </c>
      <c r="G322" s="193" t="s">
        <v>190</v>
      </c>
      <c r="H322" s="194">
        <v>149.26</v>
      </c>
      <c r="I322" s="195"/>
      <c r="J322" s="196">
        <f>ROUND(I322*H322,2)</f>
        <v>0</v>
      </c>
      <c r="K322" s="197"/>
      <c r="L322" s="41"/>
      <c r="M322" s="198" t="s">
        <v>19</v>
      </c>
      <c r="N322" s="199" t="s">
        <v>43</v>
      </c>
      <c r="O322" s="66"/>
      <c r="P322" s="200">
        <f>O322*H322</f>
        <v>0</v>
      </c>
      <c r="Q322" s="200">
        <v>0</v>
      </c>
      <c r="R322" s="200">
        <f>Q322*H322</f>
        <v>0</v>
      </c>
      <c r="S322" s="200">
        <v>0</v>
      </c>
      <c r="T322" s="201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2" t="s">
        <v>220</v>
      </c>
      <c r="AT322" s="202" t="s">
        <v>150</v>
      </c>
      <c r="AU322" s="202" t="s">
        <v>82</v>
      </c>
      <c r="AY322" s="19" t="s">
        <v>147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9" t="s">
        <v>80</v>
      </c>
      <c r="BK322" s="203">
        <f>ROUND(I322*H322,2)</f>
        <v>0</v>
      </c>
      <c r="BL322" s="19" t="s">
        <v>220</v>
      </c>
      <c r="BM322" s="202" t="s">
        <v>428</v>
      </c>
    </row>
    <row r="323" spans="1:65" s="13" customFormat="1" ht="11.25">
      <c r="B323" s="204"/>
      <c r="C323" s="205"/>
      <c r="D323" s="206" t="s">
        <v>155</v>
      </c>
      <c r="E323" s="207" t="s">
        <v>19</v>
      </c>
      <c r="F323" s="208" t="s">
        <v>167</v>
      </c>
      <c r="G323" s="205"/>
      <c r="H323" s="207" t="s">
        <v>19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155</v>
      </c>
      <c r="AU323" s="214" t="s">
        <v>82</v>
      </c>
      <c r="AV323" s="13" t="s">
        <v>80</v>
      </c>
      <c r="AW323" s="13" t="s">
        <v>33</v>
      </c>
      <c r="AX323" s="13" t="s">
        <v>72</v>
      </c>
      <c r="AY323" s="214" t="s">
        <v>147</v>
      </c>
    </row>
    <row r="324" spans="1:65" s="14" customFormat="1" ht="11.25">
      <c r="B324" s="215"/>
      <c r="C324" s="216"/>
      <c r="D324" s="206" t="s">
        <v>155</v>
      </c>
      <c r="E324" s="217" t="s">
        <v>19</v>
      </c>
      <c r="F324" s="218" t="s">
        <v>429</v>
      </c>
      <c r="G324" s="216"/>
      <c r="H324" s="219">
        <v>149.26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155</v>
      </c>
      <c r="AU324" s="225" t="s">
        <v>82</v>
      </c>
      <c r="AV324" s="14" t="s">
        <v>82</v>
      </c>
      <c r="AW324" s="14" t="s">
        <v>33</v>
      </c>
      <c r="AX324" s="14" t="s">
        <v>72</v>
      </c>
      <c r="AY324" s="225" t="s">
        <v>147</v>
      </c>
    </row>
    <row r="325" spans="1:65" s="15" customFormat="1" ht="11.25">
      <c r="B325" s="226"/>
      <c r="C325" s="227"/>
      <c r="D325" s="206" t="s">
        <v>155</v>
      </c>
      <c r="E325" s="228" t="s">
        <v>19</v>
      </c>
      <c r="F325" s="229" t="s">
        <v>171</v>
      </c>
      <c r="G325" s="227"/>
      <c r="H325" s="230">
        <v>149.26</v>
      </c>
      <c r="I325" s="231"/>
      <c r="J325" s="227"/>
      <c r="K325" s="227"/>
      <c r="L325" s="232"/>
      <c r="M325" s="233"/>
      <c r="N325" s="234"/>
      <c r="O325" s="234"/>
      <c r="P325" s="234"/>
      <c r="Q325" s="234"/>
      <c r="R325" s="234"/>
      <c r="S325" s="234"/>
      <c r="T325" s="235"/>
      <c r="AT325" s="236" t="s">
        <v>155</v>
      </c>
      <c r="AU325" s="236" t="s">
        <v>82</v>
      </c>
      <c r="AV325" s="15" t="s">
        <v>154</v>
      </c>
      <c r="AW325" s="15" t="s">
        <v>33</v>
      </c>
      <c r="AX325" s="15" t="s">
        <v>80</v>
      </c>
      <c r="AY325" s="236" t="s">
        <v>147</v>
      </c>
    </row>
    <row r="326" spans="1:65" s="2" customFormat="1" ht="16.5" customHeight="1">
      <c r="A326" s="36"/>
      <c r="B326" s="37"/>
      <c r="C326" s="190" t="s">
        <v>430</v>
      </c>
      <c r="D326" s="190" t="s">
        <v>150</v>
      </c>
      <c r="E326" s="191" t="s">
        <v>431</v>
      </c>
      <c r="F326" s="192" t="s">
        <v>432</v>
      </c>
      <c r="G326" s="193" t="s">
        <v>190</v>
      </c>
      <c r="H326" s="194">
        <v>24.61</v>
      </c>
      <c r="I326" s="195"/>
      <c r="J326" s="196">
        <f>ROUND(I326*H326,2)</f>
        <v>0</v>
      </c>
      <c r="K326" s="197"/>
      <c r="L326" s="41"/>
      <c r="M326" s="198" t="s">
        <v>19</v>
      </c>
      <c r="N326" s="199" t="s">
        <v>43</v>
      </c>
      <c r="O326" s="66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2" t="s">
        <v>220</v>
      </c>
      <c r="AT326" s="202" t="s">
        <v>150</v>
      </c>
      <c r="AU326" s="202" t="s">
        <v>82</v>
      </c>
      <c r="AY326" s="19" t="s">
        <v>147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9" t="s">
        <v>80</v>
      </c>
      <c r="BK326" s="203">
        <f>ROUND(I326*H326,2)</f>
        <v>0</v>
      </c>
      <c r="BL326" s="19" t="s">
        <v>220</v>
      </c>
      <c r="BM326" s="202" t="s">
        <v>433</v>
      </c>
    </row>
    <row r="327" spans="1:65" s="13" customFormat="1" ht="11.25">
      <c r="B327" s="204"/>
      <c r="C327" s="205"/>
      <c r="D327" s="206" t="s">
        <v>155</v>
      </c>
      <c r="E327" s="207" t="s">
        <v>19</v>
      </c>
      <c r="F327" s="208" t="s">
        <v>167</v>
      </c>
      <c r="G327" s="205"/>
      <c r="H327" s="207" t="s">
        <v>19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155</v>
      </c>
      <c r="AU327" s="214" t="s">
        <v>82</v>
      </c>
      <c r="AV327" s="13" t="s">
        <v>80</v>
      </c>
      <c r="AW327" s="13" t="s">
        <v>33</v>
      </c>
      <c r="AX327" s="13" t="s">
        <v>72</v>
      </c>
      <c r="AY327" s="214" t="s">
        <v>147</v>
      </c>
    </row>
    <row r="328" spans="1:65" s="14" customFormat="1" ht="11.25">
      <c r="B328" s="215"/>
      <c r="C328" s="216"/>
      <c r="D328" s="206" t="s">
        <v>155</v>
      </c>
      <c r="E328" s="217" t="s">
        <v>19</v>
      </c>
      <c r="F328" s="218" t="s">
        <v>434</v>
      </c>
      <c r="G328" s="216"/>
      <c r="H328" s="219">
        <v>24.61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155</v>
      </c>
      <c r="AU328" s="225" t="s">
        <v>82</v>
      </c>
      <c r="AV328" s="14" t="s">
        <v>82</v>
      </c>
      <c r="AW328" s="14" t="s">
        <v>33</v>
      </c>
      <c r="AX328" s="14" t="s">
        <v>72</v>
      </c>
      <c r="AY328" s="225" t="s">
        <v>147</v>
      </c>
    </row>
    <row r="329" spans="1:65" s="15" customFormat="1" ht="11.25">
      <c r="B329" s="226"/>
      <c r="C329" s="227"/>
      <c r="D329" s="206" t="s">
        <v>155</v>
      </c>
      <c r="E329" s="228" t="s">
        <v>19</v>
      </c>
      <c r="F329" s="229" t="s">
        <v>171</v>
      </c>
      <c r="G329" s="227"/>
      <c r="H329" s="230">
        <v>24.61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AT329" s="236" t="s">
        <v>155</v>
      </c>
      <c r="AU329" s="236" t="s">
        <v>82</v>
      </c>
      <c r="AV329" s="15" t="s">
        <v>154</v>
      </c>
      <c r="AW329" s="15" t="s">
        <v>33</v>
      </c>
      <c r="AX329" s="15" t="s">
        <v>80</v>
      </c>
      <c r="AY329" s="236" t="s">
        <v>147</v>
      </c>
    </row>
    <row r="330" spans="1:65" s="2" customFormat="1" ht="16.5" customHeight="1">
      <c r="A330" s="36"/>
      <c r="B330" s="37"/>
      <c r="C330" s="190" t="s">
        <v>300</v>
      </c>
      <c r="D330" s="190" t="s">
        <v>150</v>
      </c>
      <c r="E330" s="191" t="s">
        <v>435</v>
      </c>
      <c r="F330" s="192" t="s">
        <v>436</v>
      </c>
      <c r="G330" s="193" t="s">
        <v>190</v>
      </c>
      <c r="H330" s="194">
        <v>173.87</v>
      </c>
      <c r="I330" s="195"/>
      <c r="J330" s="196">
        <f>ROUND(I330*H330,2)</f>
        <v>0</v>
      </c>
      <c r="K330" s="197"/>
      <c r="L330" s="41"/>
      <c r="M330" s="198" t="s">
        <v>19</v>
      </c>
      <c r="N330" s="199" t="s">
        <v>43</v>
      </c>
      <c r="O330" s="66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2" t="s">
        <v>220</v>
      </c>
      <c r="AT330" s="202" t="s">
        <v>150</v>
      </c>
      <c r="AU330" s="202" t="s">
        <v>82</v>
      </c>
      <c r="AY330" s="19" t="s">
        <v>147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9" t="s">
        <v>80</v>
      </c>
      <c r="BK330" s="203">
        <f>ROUND(I330*H330,2)</f>
        <v>0</v>
      </c>
      <c r="BL330" s="19" t="s">
        <v>220</v>
      </c>
      <c r="BM330" s="202" t="s">
        <v>437</v>
      </c>
    </row>
    <row r="331" spans="1:65" s="14" customFormat="1" ht="11.25">
      <c r="B331" s="215"/>
      <c r="C331" s="216"/>
      <c r="D331" s="206" t="s">
        <v>155</v>
      </c>
      <c r="E331" s="217" t="s">
        <v>19</v>
      </c>
      <c r="F331" s="218" t="s">
        <v>272</v>
      </c>
      <c r="G331" s="216"/>
      <c r="H331" s="219">
        <v>173.87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155</v>
      </c>
      <c r="AU331" s="225" t="s">
        <v>82</v>
      </c>
      <c r="AV331" s="14" t="s">
        <v>82</v>
      </c>
      <c r="AW331" s="14" t="s">
        <v>33</v>
      </c>
      <c r="AX331" s="14" t="s">
        <v>72</v>
      </c>
      <c r="AY331" s="225" t="s">
        <v>147</v>
      </c>
    </row>
    <row r="332" spans="1:65" s="15" customFormat="1" ht="11.25">
      <c r="B332" s="226"/>
      <c r="C332" s="227"/>
      <c r="D332" s="206" t="s">
        <v>155</v>
      </c>
      <c r="E332" s="228" t="s">
        <v>19</v>
      </c>
      <c r="F332" s="229" t="s">
        <v>171</v>
      </c>
      <c r="G332" s="227"/>
      <c r="H332" s="230">
        <v>173.87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155</v>
      </c>
      <c r="AU332" s="236" t="s">
        <v>82</v>
      </c>
      <c r="AV332" s="15" t="s">
        <v>154</v>
      </c>
      <c r="AW332" s="15" t="s">
        <v>33</v>
      </c>
      <c r="AX332" s="15" t="s">
        <v>80</v>
      </c>
      <c r="AY332" s="236" t="s">
        <v>147</v>
      </c>
    </row>
    <row r="333" spans="1:65" s="2" customFormat="1" ht="16.5" customHeight="1">
      <c r="A333" s="36"/>
      <c r="B333" s="37"/>
      <c r="C333" s="190" t="s">
        <v>438</v>
      </c>
      <c r="D333" s="190" t="s">
        <v>150</v>
      </c>
      <c r="E333" s="191" t="s">
        <v>439</v>
      </c>
      <c r="F333" s="192" t="s">
        <v>440</v>
      </c>
      <c r="G333" s="193" t="s">
        <v>190</v>
      </c>
      <c r="H333" s="194">
        <v>173.87</v>
      </c>
      <c r="I333" s="195"/>
      <c r="J333" s="196">
        <f>ROUND(I333*H333,2)</f>
        <v>0</v>
      </c>
      <c r="K333" s="197"/>
      <c r="L333" s="41"/>
      <c r="M333" s="198" t="s">
        <v>19</v>
      </c>
      <c r="N333" s="199" t="s">
        <v>43</v>
      </c>
      <c r="O333" s="66"/>
      <c r="P333" s="200">
        <f>O333*H333</f>
        <v>0</v>
      </c>
      <c r="Q333" s="200">
        <v>0</v>
      </c>
      <c r="R333" s="200">
        <f>Q333*H333</f>
        <v>0</v>
      </c>
      <c r="S333" s="200">
        <v>0</v>
      </c>
      <c r="T333" s="201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2" t="s">
        <v>220</v>
      </c>
      <c r="AT333" s="202" t="s">
        <v>150</v>
      </c>
      <c r="AU333" s="202" t="s">
        <v>82</v>
      </c>
      <c r="AY333" s="19" t="s">
        <v>147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9" t="s">
        <v>80</v>
      </c>
      <c r="BK333" s="203">
        <f>ROUND(I333*H333,2)</f>
        <v>0</v>
      </c>
      <c r="BL333" s="19" t="s">
        <v>220</v>
      </c>
      <c r="BM333" s="202" t="s">
        <v>441</v>
      </c>
    </row>
    <row r="334" spans="1:65" s="2" customFormat="1" ht="16.5" customHeight="1">
      <c r="A334" s="36"/>
      <c r="B334" s="37"/>
      <c r="C334" s="248" t="s">
        <v>304</v>
      </c>
      <c r="D334" s="248" t="s">
        <v>254</v>
      </c>
      <c r="E334" s="249" t="s">
        <v>442</v>
      </c>
      <c r="F334" s="250" t="s">
        <v>443</v>
      </c>
      <c r="G334" s="251" t="s">
        <v>190</v>
      </c>
      <c r="H334" s="252">
        <v>191.25700000000001</v>
      </c>
      <c r="I334" s="253"/>
      <c r="J334" s="254">
        <f>ROUND(I334*H334,2)</f>
        <v>0</v>
      </c>
      <c r="K334" s="255"/>
      <c r="L334" s="256"/>
      <c r="M334" s="257" t="s">
        <v>19</v>
      </c>
      <c r="N334" s="258" t="s">
        <v>43</v>
      </c>
      <c r="O334" s="66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2" t="s">
        <v>251</v>
      </c>
      <c r="AT334" s="202" t="s">
        <v>254</v>
      </c>
      <c r="AU334" s="202" t="s">
        <v>82</v>
      </c>
      <c r="AY334" s="19" t="s">
        <v>147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9" t="s">
        <v>80</v>
      </c>
      <c r="BK334" s="203">
        <f>ROUND(I334*H334,2)</f>
        <v>0</v>
      </c>
      <c r="BL334" s="19" t="s">
        <v>220</v>
      </c>
      <c r="BM334" s="202" t="s">
        <v>444</v>
      </c>
    </row>
    <row r="335" spans="1:65" s="2" customFormat="1" ht="16.5" customHeight="1">
      <c r="A335" s="36"/>
      <c r="B335" s="37"/>
      <c r="C335" s="190" t="s">
        <v>445</v>
      </c>
      <c r="D335" s="190" t="s">
        <v>150</v>
      </c>
      <c r="E335" s="191" t="s">
        <v>446</v>
      </c>
      <c r="F335" s="192" t="s">
        <v>447</v>
      </c>
      <c r="G335" s="193" t="s">
        <v>190</v>
      </c>
      <c r="H335" s="194">
        <v>6.72</v>
      </c>
      <c r="I335" s="195"/>
      <c r="J335" s="196">
        <f>ROUND(I335*H335,2)</f>
        <v>0</v>
      </c>
      <c r="K335" s="197"/>
      <c r="L335" s="41"/>
      <c r="M335" s="198" t="s">
        <v>19</v>
      </c>
      <c r="N335" s="199" t="s">
        <v>43</v>
      </c>
      <c r="O335" s="66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2" t="s">
        <v>220</v>
      </c>
      <c r="AT335" s="202" t="s">
        <v>150</v>
      </c>
      <c r="AU335" s="202" t="s">
        <v>82</v>
      </c>
      <c r="AY335" s="19" t="s">
        <v>147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9" t="s">
        <v>80</v>
      </c>
      <c r="BK335" s="203">
        <f>ROUND(I335*H335,2)</f>
        <v>0</v>
      </c>
      <c r="BL335" s="19" t="s">
        <v>220</v>
      </c>
      <c r="BM335" s="202" t="s">
        <v>448</v>
      </c>
    </row>
    <row r="336" spans="1:65" s="13" customFormat="1" ht="11.25">
      <c r="B336" s="204"/>
      <c r="C336" s="205"/>
      <c r="D336" s="206" t="s">
        <v>155</v>
      </c>
      <c r="E336" s="207" t="s">
        <v>19</v>
      </c>
      <c r="F336" s="208" t="s">
        <v>449</v>
      </c>
      <c r="G336" s="205"/>
      <c r="H336" s="207" t="s">
        <v>19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155</v>
      </c>
      <c r="AU336" s="214" t="s">
        <v>82</v>
      </c>
      <c r="AV336" s="13" t="s">
        <v>80</v>
      </c>
      <c r="AW336" s="13" t="s">
        <v>33</v>
      </c>
      <c r="AX336" s="13" t="s">
        <v>72</v>
      </c>
      <c r="AY336" s="214" t="s">
        <v>147</v>
      </c>
    </row>
    <row r="337" spans="1:65" s="14" customFormat="1" ht="11.25">
      <c r="B337" s="215"/>
      <c r="C337" s="216"/>
      <c r="D337" s="206" t="s">
        <v>155</v>
      </c>
      <c r="E337" s="217" t="s">
        <v>19</v>
      </c>
      <c r="F337" s="218" t="s">
        <v>450</v>
      </c>
      <c r="G337" s="216"/>
      <c r="H337" s="219">
        <v>6.72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155</v>
      </c>
      <c r="AU337" s="225" t="s">
        <v>82</v>
      </c>
      <c r="AV337" s="14" t="s">
        <v>82</v>
      </c>
      <c r="AW337" s="14" t="s">
        <v>33</v>
      </c>
      <c r="AX337" s="14" t="s">
        <v>72</v>
      </c>
      <c r="AY337" s="225" t="s">
        <v>147</v>
      </c>
    </row>
    <row r="338" spans="1:65" s="15" customFormat="1" ht="11.25">
      <c r="B338" s="226"/>
      <c r="C338" s="227"/>
      <c r="D338" s="206" t="s">
        <v>155</v>
      </c>
      <c r="E338" s="228" t="s">
        <v>19</v>
      </c>
      <c r="F338" s="229" t="s">
        <v>171</v>
      </c>
      <c r="G338" s="227"/>
      <c r="H338" s="230">
        <v>6.72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AT338" s="236" t="s">
        <v>155</v>
      </c>
      <c r="AU338" s="236" t="s">
        <v>82</v>
      </c>
      <c r="AV338" s="15" t="s">
        <v>154</v>
      </c>
      <c r="AW338" s="15" t="s">
        <v>33</v>
      </c>
      <c r="AX338" s="15" t="s">
        <v>80</v>
      </c>
      <c r="AY338" s="236" t="s">
        <v>147</v>
      </c>
    </row>
    <row r="339" spans="1:65" s="2" customFormat="1" ht="16.5" customHeight="1">
      <c r="A339" s="36"/>
      <c r="B339" s="37"/>
      <c r="C339" s="190" t="s">
        <v>309</v>
      </c>
      <c r="D339" s="190" t="s">
        <v>150</v>
      </c>
      <c r="E339" s="191" t="s">
        <v>451</v>
      </c>
      <c r="F339" s="192" t="s">
        <v>452</v>
      </c>
      <c r="G339" s="193" t="s">
        <v>174</v>
      </c>
      <c r="H339" s="194">
        <v>2</v>
      </c>
      <c r="I339" s="195"/>
      <c r="J339" s="196">
        <f>ROUND(I339*H339,2)</f>
        <v>0</v>
      </c>
      <c r="K339" s="197"/>
      <c r="L339" s="41"/>
      <c r="M339" s="198" t="s">
        <v>19</v>
      </c>
      <c r="N339" s="199" t="s">
        <v>43</v>
      </c>
      <c r="O339" s="66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2" t="s">
        <v>220</v>
      </c>
      <c r="AT339" s="202" t="s">
        <v>150</v>
      </c>
      <c r="AU339" s="202" t="s">
        <v>82</v>
      </c>
      <c r="AY339" s="19" t="s">
        <v>147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9" t="s">
        <v>80</v>
      </c>
      <c r="BK339" s="203">
        <f>ROUND(I339*H339,2)</f>
        <v>0</v>
      </c>
      <c r="BL339" s="19" t="s">
        <v>220</v>
      </c>
      <c r="BM339" s="202" t="s">
        <v>453</v>
      </c>
    </row>
    <row r="340" spans="1:65" s="2" customFormat="1" ht="16.5" customHeight="1">
      <c r="A340" s="36"/>
      <c r="B340" s="37"/>
      <c r="C340" s="190" t="s">
        <v>454</v>
      </c>
      <c r="D340" s="190" t="s">
        <v>150</v>
      </c>
      <c r="E340" s="191" t="s">
        <v>455</v>
      </c>
      <c r="F340" s="192" t="s">
        <v>456</v>
      </c>
      <c r="G340" s="193" t="s">
        <v>182</v>
      </c>
      <c r="H340" s="194">
        <v>5.2869999999999999</v>
      </c>
      <c r="I340" s="195"/>
      <c r="J340" s="196">
        <f>ROUND(I340*H340,2)</f>
        <v>0</v>
      </c>
      <c r="K340" s="197"/>
      <c r="L340" s="41"/>
      <c r="M340" s="198" t="s">
        <v>19</v>
      </c>
      <c r="N340" s="199" t="s">
        <v>43</v>
      </c>
      <c r="O340" s="66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2" t="s">
        <v>220</v>
      </c>
      <c r="AT340" s="202" t="s">
        <v>150</v>
      </c>
      <c r="AU340" s="202" t="s">
        <v>82</v>
      </c>
      <c r="AY340" s="19" t="s">
        <v>147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9" t="s">
        <v>80</v>
      </c>
      <c r="BK340" s="203">
        <f>ROUND(I340*H340,2)</f>
        <v>0</v>
      </c>
      <c r="BL340" s="19" t="s">
        <v>220</v>
      </c>
      <c r="BM340" s="202" t="s">
        <v>457</v>
      </c>
    </row>
    <row r="341" spans="1:65" s="2" customFormat="1" ht="16.5" customHeight="1">
      <c r="A341" s="36"/>
      <c r="B341" s="37"/>
      <c r="C341" s="190" t="s">
        <v>315</v>
      </c>
      <c r="D341" s="190" t="s">
        <v>150</v>
      </c>
      <c r="E341" s="191" t="s">
        <v>458</v>
      </c>
      <c r="F341" s="192" t="s">
        <v>459</v>
      </c>
      <c r="G341" s="193" t="s">
        <v>182</v>
      </c>
      <c r="H341" s="194">
        <v>5.2869999999999999</v>
      </c>
      <c r="I341" s="195"/>
      <c r="J341" s="196">
        <f>ROUND(I341*H341,2)</f>
        <v>0</v>
      </c>
      <c r="K341" s="197"/>
      <c r="L341" s="41"/>
      <c r="M341" s="198" t="s">
        <v>19</v>
      </c>
      <c r="N341" s="199" t="s">
        <v>43</v>
      </c>
      <c r="O341" s="66"/>
      <c r="P341" s="200">
        <f>O341*H341</f>
        <v>0</v>
      </c>
      <c r="Q341" s="200">
        <v>0</v>
      </c>
      <c r="R341" s="200">
        <f>Q341*H341</f>
        <v>0</v>
      </c>
      <c r="S341" s="200">
        <v>0</v>
      </c>
      <c r="T341" s="201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2" t="s">
        <v>220</v>
      </c>
      <c r="AT341" s="202" t="s">
        <v>150</v>
      </c>
      <c r="AU341" s="202" t="s">
        <v>82</v>
      </c>
      <c r="AY341" s="19" t="s">
        <v>147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9" t="s">
        <v>80</v>
      </c>
      <c r="BK341" s="203">
        <f>ROUND(I341*H341,2)</f>
        <v>0</v>
      </c>
      <c r="BL341" s="19" t="s">
        <v>220</v>
      </c>
      <c r="BM341" s="202" t="s">
        <v>460</v>
      </c>
    </row>
    <row r="342" spans="1:65" s="12" customFormat="1" ht="22.9" customHeight="1">
      <c r="B342" s="174"/>
      <c r="C342" s="175"/>
      <c r="D342" s="176" t="s">
        <v>71</v>
      </c>
      <c r="E342" s="188" t="s">
        <v>461</v>
      </c>
      <c r="F342" s="188" t="s">
        <v>462</v>
      </c>
      <c r="G342" s="175"/>
      <c r="H342" s="175"/>
      <c r="I342" s="178"/>
      <c r="J342" s="189">
        <f>BK342</f>
        <v>0</v>
      </c>
      <c r="K342" s="175"/>
      <c r="L342" s="180"/>
      <c r="M342" s="181"/>
      <c r="N342" s="182"/>
      <c r="O342" s="182"/>
      <c r="P342" s="183">
        <f>SUM(P343:P356)</f>
        <v>0</v>
      </c>
      <c r="Q342" s="182"/>
      <c r="R342" s="183">
        <f>SUM(R343:R356)</f>
        <v>0</v>
      </c>
      <c r="S342" s="182"/>
      <c r="T342" s="184">
        <f>SUM(T343:T356)</f>
        <v>0</v>
      </c>
      <c r="AR342" s="185" t="s">
        <v>82</v>
      </c>
      <c r="AT342" s="186" t="s">
        <v>71</v>
      </c>
      <c r="AU342" s="186" t="s">
        <v>80</v>
      </c>
      <c r="AY342" s="185" t="s">
        <v>147</v>
      </c>
      <c r="BK342" s="187">
        <f>SUM(BK343:BK356)</f>
        <v>0</v>
      </c>
    </row>
    <row r="343" spans="1:65" s="2" customFormat="1" ht="16.5" customHeight="1">
      <c r="A343" s="36"/>
      <c r="B343" s="37"/>
      <c r="C343" s="190" t="s">
        <v>463</v>
      </c>
      <c r="D343" s="190" t="s">
        <v>150</v>
      </c>
      <c r="E343" s="191" t="s">
        <v>464</v>
      </c>
      <c r="F343" s="192" t="s">
        <v>465</v>
      </c>
      <c r="G343" s="193" t="s">
        <v>466</v>
      </c>
      <c r="H343" s="194">
        <v>36.25</v>
      </c>
      <c r="I343" s="195"/>
      <c r="J343" s="196">
        <f>ROUND(I343*H343,2)</f>
        <v>0</v>
      </c>
      <c r="K343" s="197"/>
      <c r="L343" s="41"/>
      <c r="M343" s="198" t="s">
        <v>19</v>
      </c>
      <c r="N343" s="199" t="s">
        <v>43</v>
      </c>
      <c r="O343" s="66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2" t="s">
        <v>220</v>
      </c>
      <c r="AT343" s="202" t="s">
        <v>150</v>
      </c>
      <c r="AU343" s="202" t="s">
        <v>82</v>
      </c>
      <c r="AY343" s="19" t="s">
        <v>147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9" t="s">
        <v>80</v>
      </c>
      <c r="BK343" s="203">
        <f>ROUND(I343*H343,2)</f>
        <v>0</v>
      </c>
      <c r="BL343" s="19" t="s">
        <v>220</v>
      </c>
      <c r="BM343" s="202" t="s">
        <v>467</v>
      </c>
    </row>
    <row r="344" spans="1:65" s="2" customFormat="1" ht="16.5" customHeight="1">
      <c r="A344" s="36"/>
      <c r="B344" s="37"/>
      <c r="C344" s="190" t="s">
        <v>323</v>
      </c>
      <c r="D344" s="190" t="s">
        <v>150</v>
      </c>
      <c r="E344" s="191" t="s">
        <v>468</v>
      </c>
      <c r="F344" s="192" t="s">
        <v>469</v>
      </c>
      <c r="G344" s="193" t="s">
        <v>466</v>
      </c>
      <c r="H344" s="194">
        <v>36.25</v>
      </c>
      <c r="I344" s="195"/>
      <c r="J344" s="196">
        <f>ROUND(I344*H344,2)</f>
        <v>0</v>
      </c>
      <c r="K344" s="197"/>
      <c r="L344" s="41"/>
      <c r="M344" s="198" t="s">
        <v>19</v>
      </c>
      <c r="N344" s="199" t="s">
        <v>43</v>
      </c>
      <c r="O344" s="66"/>
      <c r="P344" s="200">
        <f>O344*H344</f>
        <v>0</v>
      </c>
      <c r="Q344" s="200">
        <v>0</v>
      </c>
      <c r="R344" s="200">
        <f>Q344*H344</f>
        <v>0</v>
      </c>
      <c r="S344" s="200">
        <v>0</v>
      </c>
      <c r="T344" s="201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2" t="s">
        <v>220</v>
      </c>
      <c r="AT344" s="202" t="s">
        <v>150</v>
      </c>
      <c r="AU344" s="202" t="s">
        <v>82</v>
      </c>
      <c r="AY344" s="19" t="s">
        <v>147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9" t="s">
        <v>80</v>
      </c>
      <c r="BK344" s="203">
        <f>ROUND(I344*H344,2)</f>
        <v>0</v>
      </c>
      <c r="BL344" s="19" t="s">
        <v>220</v>
      </c>
      <c r="BM344" s="202" t="s">
        <v>470</v>
      </c>
    </row>
    <row r="345" spans="1:65" s="14" customFormat="1" ht="11.25">
      <c r="B345" s="215"/>
      <c r="C345" s="216"/>
      <c r="D345" s="206" t="s">
        <v>155</v>
      </c>
      <c r="E345" s="217" t="s">
        <v>19</v>
      </c>
      <c r="F345" s="218" t="s">
        <v>471</v>
      </c>
      <c r="G345" s="216"/>
      <c r="H345" s="219">
        <v>4.4000000000000004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155</v>
      </c>
      <c r="AU345" s="225" t="s">
        <v>82</v>
      </c>
      <c r="AV345" s="14" t="s">
        <v>82</v>
      </c>
      <c r="AW345" s="14" t="s">
        <v>33</v>
      </c>
      <c r="AX345" s="14" t="s">
        <v>72</v>
      </c>
      <c r="AY345" s="225" t="s">
        <v>147</v>
      </c>
    </row>
    <row r="346" spans="1:65" s="14" customFormat="1" ht="11.25">
      <c r="B346" s="215"/>
      <c r="C346" s="216"/>
      <c r="D346" s="206" t="s">
        <v>155</v>
      </c>
      <c r="E346" s="217" t="s">
        <v>19</v>
      </c>
      <c r="F346" s="218" t="s">
        <v>472</v>
      </c>
      <c r="G346" s="216"/>
      <c r="H346" s="219">
        <v>4.5999999999999996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155</v>
      </c>
      <c r="AU346" s="225" t="s">
        <v>82</v>
      </c>
      <c r="AV346" s="14" t="s">
        <v>82</v>
      </c>
      <c r="AW346" s="14" t="s">
        <v>33</v>
      </c>
      <c r="AX346" s="14" t="s">
        <v>72</v>
      </c>
      <c r="AY346" s="225" t="s">
        <v>147</v>
      </c>
    </row>
    <row r="347" spans="1:65" s="14" customFormat="1" ht="11.25">
      <c r="B347" s="215"/>
      <c r="C347" s="216"/>
      <c r="D347" s="206" t="s">
        <v>155</v>
      </c>
      <c r="E347" s="217" t="s">
        <v>19</v>
      </c>
      <c r="F347" s="218" t="s">
        <v>473</v>
      </c>
      <c r="G347" s="216"/>
      <c r="H347" s="219">
        <v>3.3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155</v>
      </c>
      <c r="AU347" s="225" t="s">
        <v>82</v>
      </c>
      <c r="AV347" s="14" t="s">
        <v>82</v>
      </c>
      <c r="AW347" s="14" t="s">
        <v>33</v>
      </c>
      <c r="AX347" s="14" t="s">
        <v>72</v>
      </c>
      <c r="AY347" s="225" t="s">
        <v>147</v>
      </c>
    </row>
    <row r="348" spans="1:65" s="14" customFormat="1" ht="11.25">
      <c r="B348" s="215"/>
      <c r="C348" s="216"/>
      <c r="D348" s="206" t="s">
        <v>155</v>
      </c>
      <c r="E348" s="217" t="s">
        <v>19</v>
      </c>
      <c r="F348" s="218" t="s">
        <v>474</v>
      </c>
      <c r="G348" s="216"/>
      <c r="H348" s="219">
        <v>4.5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155</v>
      </c>
      <c r="AU348" s="225" t="s">
        <v>82</v>
      </c>
      <c r="AV348" s="14" t="s">
        <v>82</v>
      </c>
      <c r="AW348" s="14" t="s">
        <v>33</v>
      </c>
      <c r="AX348" s="14" t="s">
        <v>72</v>
      </c>
      <c r="AY348" s="225" t="s">
        <v>147</v>
      </c>
    </row>
    <row r="349" spans="1:65" s="14" customFormat="1" ht="11.25">
      <c r="B349" s="215"/>
      <c r="C349" s="216"/>
      <c r="D349" s="206" t="s">
        <v>155</v>
      </c>
      <c r="E349" s="217" t="s">
        <v>19</v>
      </c>
      <c r="F349" s="218" t="s">
        <v>475</v>
      </c>
      <c r="G349" s="216"/>
      <c r="H349" s="219">
        <v>5.95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155</v>
      </c>
      <c r="AU349" s="225" t="s">
        <v>82</v>
      </c>
      <c r="AV349" s="14" t="s">
        <v>82</v>
      </c>
      <c r="AW349" s="14" t="s">
        <v>33</v>
      </c>
      <c r="AX349" s="14" t="s">
        <v>72</v>
      </c>
      <c r="AY349" s="225" t="s">
        <v>147</v>
      </c>
    </row>
    <row r="350" spans="1:65" s="14" customFormat="1" ht="11.25">
      <c r="B350" s="215"/>
      <c r="C350" s="216"/>
      <c r="D350" s="206" t="s">
        <v>155</v>
      </c>
      <c r="E350" s="217" t="s">
        <v>19</v>
      </c>
      <c r="F350" s="218" t="s">
        <v>476</v>
      </c>
      <c r="G350" s="216"/>
      <c r="H350" s="219">
        <v>2.4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155</v>
      </c>
      <c r="AU350" s="225" t="s">
        <v>82</v>
      </c>
      <c r="AV350" s="14" t="s">
        <v>82</v>
      </c>
      <c r="AW350" s="14" t="s">
        <v>33</v>
      </c>
      <c r="AX350" s="14" t="s">
        <v>72</v>
      </c>
      <c r="AY350" s="225" t="s">
        <v>147</v>
      </c>
    </row>
    <row r="351" spans="1:65" s="14" customFormat="1" ht="11.25">
      <c r="B351" s="215"/>
      <c r="C351" s="216"/>
      <c r="D351" s="206" t="s">
        <v>155</v>
      </c>
      <c r="E351" s="217" t="s">
        <v>19</v>
      </c>
      <c r="F351" s="218" t="s">
        <v>477</v>
      </c>
      <c r="G351" s="216"/>
      <c r="H351" s="219">
        <v>4.2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155</v>
      </c>
      <c r="AU351" s="225" t="s">
        <v>82</v>
      </c>
      <c r="AV351" s="14" t="s">
        <v>82</v>
      </c>
      <c r="AW351" s="14" t="s">
        <v>33</v>
      </c>
      <c r="AX351" s="14" t="s">
        <v>72</v>
      </c>
      <c r="AY351" s="225" t="s">
        <v>147</v>
      </c>
    </row>
    <row r="352" spans="1:65" s="14" customFormat="1" ht="11.25">
      <c r="B352" s="215"/>
      <c r="C352" s="216"/>
      <c r="D352" s="206" t="s">
        <v>155</v>
      </c>
      <c r="E352" s="217" t="s">
        <v>19</v>
      </c>
      <c r="F352" s="218" t="s">
        <v>476</v>
      </c>
      <c r="G352" s="216"/>
      <c r="H352" s="219">
        <v>2.4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155</v>
      </c>
      <c r="AU352" s="225" t="s">
        <v>82</v>
      </c>
      <c r="AV352" s="14" t="s">
        <v>82</v>
      </c>
      <c r="AW352" s="14" t="s">
        <v>33</v>
      </c>
      <c r="AX352" s="14" t="s">
        <v>72</v>
      </c>
      <c r="AY352" s="225" t="s">
        <v>147</v>
      </c>
    </row>
    <row r="353" spans="1:65" s="14" customFormat="1" ht="11.25">
      <c r="B353" s="215"/>
      <c r="C353" s="216"/>
      <c r="D353" s="206" t="s">
        <v>155</v>
      </c>
      <c r="E353" s="217" t="s">
        <v>19</v>
      </c>
      <c r="F353" s="218" t="s">
        <v>478</v>
      </c>
      <c r="G353" s="216"/>
      <c r="H353" s="219">
        <v>4.5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155</v>
      </c>
      <c r="AU353" s="225" t="s">
        <v>82</v>
      </c>
      <c r="AV353" s="14" t="s">
        <v>82</v>
      </c>
      <c r="AW353" s="14" t="s">
        <v>33</v>
      </c>
      <c r="AX353" s="14" t="s">
        <v>72</v>
      </c>
      <c r="AY353" s="225" t="s">
        <v>147</v>
      </c>
    </row>
    <row r="354" spans="1:65" s="15" customFormat="1" ht="11.25">
      <c r="B354" s="226"/>
      <c r="C354" s="227"/>
      <c r="D354" s="206" t="s">
        <v>155</v>
      </c>
      <c r="E354" s="228" t="s">
        <v>19</v>
      </c>
      <c r="F354" s="229" t="s">
        <v>171</v>
      </c>
      <c r="G354" s="227"/>
      <c r="H354" s="230">
        <v>36.25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AT354" s="236" t="s">
        <v>155</v>
      </c>
      <c r="AU354" s="236" t="s">
        <v>82</v>
      </c>
      <c r="AV354" s="15" t="s">
        <v>154</v>
      </c>
      <c r="AW354" s="15" t="s">
        <v>33</v>
      </c>
      <c r="AX354" s="15" t="s">
        <v>80</v>
      </c>
      <c r="AY354" s="236" t="s">
        <v>147</v>
      </c>
    </row>
    <row r="355" spans="1:65" s="2" customFormat="1" ht="16.5" customHeight="1">
      <c r="A355" s="36"/>
      <c r="B355" s="37"/>
      <c r="C355" s="190" t="s">
        <v>479</v>
      </c>
      <c r="D355" s="190" t="s">
        <v>150</v>
      </c>
      <c r="E355" s="191" t="s">
        <v>480</v>
      </c>
      <c r="F355" s="192" t="s">
        <v>481</v>
      </c>
      <c r="G355" s="193" t="s">
        <v>182</v>
      </c>
      <c r="H355" s="194">
        <v>8.6999999999999994E-2</v>
      </c>
      <c r="I355" s="195"/>
      <c r="J355" s="196">
        <f>ROUND(I355*H355,2)</f>
        <v>0</v>
      </c>
      <c r="K355" s="197"/>
      <c r="L355" s="41"/>
      <c r="M355" s="198" t="s">
        <v>19</v>
      </c>
      <c r="N355" s="199" t="s">
        <v>43</v>
      </c>
      <c r="O355" s="66"/>
      <c r="P355" s="200">
        <f>O355*H355</f>
        <v>0</v>
      </c>
      <c r="Q355" s="200">
        <v>0</v>
      </c>
      <c r="R355" s="200">
        <f>Q355*H355</f>
        <v>0</v>
      </c>
      <c r="S355" s="200">
        <v>0</v>
      </c>
      <c r="T355" s="201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2" t="s">
        <v>220</v>
      </c>
      <c r="AT355" s="202" t="s">
        <v>150</v>
      </c>
      <c r="AU355" s="202" t="s">
        <v>82</v>
      </c>
      <c r="AY355" s="19" t="s">
        <v>147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19" t="s">
        <v>80</v>
      </c>
      <c r="BK355" s="203">
        <f>ROUND(I355*H355,2)</f>
        <v>0</v>
      </c>
      <c r="BL355" s="19" t="s">
        <v>220</v>
      </c>
      <c r="BM355" s="202" t="s">
        <v>482</v>
      </c>
    </row>
    <row r="356" spans="1:65" s="2" customFormat="1" ht="16.5" customHeight="1">
      <c r="A356" s="36"/>
      <c r="B356" s="37"/>
      <c r="C356" s="190" t="s">
        <v>331</v>
      </c>
      <c r="D356" s="190" t="s">
        <v>150</v>
      </c>
      <c r="E356" s="191" t="s">
        <v>483</v>
      </c>
      <c r="F356" s="192" t="s">
        <v>484</v>
      </c>
      <c r="G356" s="193" t="s">
        <v>182</v>
      </c>
      <c r="H356" s="194">
        <v>8.6999999999999994E-2</v>
      </c>
      <c r="I356" s="195"/>
      <c r="J356" s="196">
        <f>ROUND(I356*H356,2)</f>
        <v>0</v>
      </c>
      <c r="K356" s="197"/>
      <c r="L356" s="41"/>
      <c r="M356" s="198" t="s">
        <v>19</v>
      </c>
      <c r="N356" s="199" t="s">
        <v>43</v>
      </c>
      <c r="O356" s="66"/>
      <c r="P356" s="200">
        <f>O356*H356</f>
        <v>0</v>
      </c>
      <c r="Q356" s="200">
        <v>0</v>
      </c>
      <c r="R356" s="200">
        <f>Q356*H356</f>
        <v>0</v>
      </c>
      <c r="S356" s="200">
        <v>0</v>
      </c>
      <c r="T356" s="201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2" t="s">
        <v>220</v>
      </c>
      <c r="AT356" s="202" t="s">
        <v>150</v>
      </c>
      <c r="AU356" s="202" t="s">
        <v>82</v>
      </c>
      <c r="AY356" s="19" t="s">
        <v>147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19" t="s">
        <v>80</v>
      </c>
      <c r="BK356" s="203">
        <f>ROUND(I356*H356,2)</f>
        <v>0</v>
      </c>
      <c r="BL356" s="19" t="s">
        <v>220</v>
      </c>
      <c r="BM356" s="202" t="s">
        <v>485</v>
      </c>
    </row>
    <row r="357" spans="1:65" s="12" customFormat="1" ht="22.9" customHeight="1">
      <c r="B357" s="174"/>
      <c r="C357" s="175"/>
      <c r="D357" s="176" t="s">
        <v>71</v>
      </c>
      <c r="E357" s="188" t="s">
        <v>486</v>
      </c>
      <c r="F357" s="188" t="s">
        <v>487</v>
      </c>
      <c r="G357" s="175"/>
      <c r="H357" s="175"/>
      <c r="I357" s="178"/>
      <c r="J357" s="189">
        <f>BK357</f>
        <v>0</v>
      </c>
      <c r="K357" s="175"/>
      <c r="L357" s="180"/>
      <c r="M357" s="181"/>
      <c r="N357" s="182"/>
      <c r="O357" s="182"/>
      <c r="P357" s="183">
        <f>SUM(P358:P466)</f>
        <v>0</v>
      </c>
      <c r="Q357" s="182"/>
      <c r="R357" s="183">
        <f>SUM(R358:R466)</f>
        <v>0</v>
      </c>
      <c r="S357" s="182"/>
      <c r="T357" s="184">
        <f>SUM(T358:T466)</f>
        <v>0</v>
      </c>
      <c r="AR357" s="185" t="s">
        <v>82</v>
      </c>
      <c r="AT357" s="186" t="s">
        <v>71</v>
      </c>
      <c r="AU357" s="186" t="s">
        <v>80</v>
      </c>
      <c r="AY357" s="185" t="s">
        <v>147</v>
      </c>
      <c r="BK357" s="187">
        <f>SUM(BK358:BK466)</f>
        <v>0</v>
      </c>
    </row>
    <row r="358" spans="1:65" s="2" customFormat="1" ht="16.5" customHeight="1">
      <c r="A358" s="36"/>
      <c r="B358" s="37"/>
      <c r="C358" s="190" t="s">
        <v>488</v>
      </c>
      <c r="D358" s="190" t="s">
        <v>150</v>
      </c>
      <c r="E358" s="191" t="s">
        <v>489</v>
      </c>
      <c r="F358" s="192" t="s">
        <v>490</v>
      </c>
      <c r="G358" s="193" t="s">
        <v>466</v>
      </c>
      <c r="H358" s="194">
        <v>90.76</v>
      </c>
      <c r="I358" s="195"/>
      <c r="J358" s="196">
        <f>ROUND(I358*H358,2)</f>
        <v>0</v>
      </c>
      <c r="K358" s="197"/>
      <c r="L358" s="41"/>
      <c r="M358" s="198" t="s">
        <v>19</v>
      </c>
      <c r="N358" s="199" t="s">
        <v>43</v>
      </c>
      <c r="O358" s="66"/>
      <c r="P358" s="200">
        <f>O358*H358</f>
        <v>0</v>
      </c>
      <c r="Q358" s="200">
        <v>0</v>
      </c>
      <c r="R358" s="200">
        <f>Q358*H358</f>
        <v>0</v>
      </c>
      <c r="S358" s="200">
        <v>0</v>
      </c>
      <c r="T358" s="201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2" t="s">
        <v>220</v>
      </c>
      <c r="AT358" s="202" t="s">
        <v>150</v>
      </c>
      <c r="AU358" s="202" t="s">
        <v>82</v>
      </c>
      <c r="AY358" s="19" t="s">
        <v>147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9" t="s">
        <v>80</v>
      </c>
      <c r="BK358" s="203">
        <f>ROUND(I358*H358,2)</f>
        <v>0</v>
      </c>
      <c r="BL358" s="19" t="s">
        <v>220</v>
      </c>
      <c r="BM358" s="202" t="s">
        <v>491</v>
      </c>
    </row>
    <row r="359" spans="1:65" s="14" customFormat="1" ht="11.25">
      <c r="B359" s="215"/>
      <c r="C359" s="216"/>
      <c r="D359" s="206" t="s">
        <v>155</v>
      </c>
      <c r="E359" s="217" t="s">
        <v>19</v>
      </c>
      <c r="F359" s="218" t="s">
        <v>492</v>
      </c>
      <c r="G359" s="216"/>
      <c r="H359" s="219">
        <v>2.9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155</v>
      </c>
      <c r="AU359" s="225" t="s">
        <v>82</v>
      </c>
      <c r="AV359" s="14" t="s">
        <v>82</v>
      </c>
      <c r="AW359" s="14" t="s">
        <v>33</v>
      </c>
      <c r="AX359" s="14" t="s">
        <v>72</v>
      </c>
      <c r="AY359" s="225" t="s">
        <v>147</v>
      </c>
    </row>
    <row r="360" spans="1:65" s="14" customFormat="1" ht="11.25">
      <c r="B360" s="215"/>
      <c r="C360" s="216"/>
      <c r="D360" s="206" t="s">
        <v>155</v>
      </c>
      <c r="E360" s="217" t="s">
        <v>19</v>
      </c>
      <c r="F360" s="218" t="s">
        <v>493</v>
      </c>
      <c r="G360" s="216"/>
      <c r="H360" s="219">
        <v>5.66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155</v>
      </c>
      <c r="AU360" s="225" t="s">
        <v>82</v>
      </c>
      <c r="AV360" s="14" t="s">
        <v>82</v>
      </c>
      <c r="AW360" s="14" t="s">
        <v>33</v>
      </c>
      <c r="AX360" s="14" t="s">
        <v>72</v>
      </c>
      <c r="AY360" s="225" t="s">
        <v>147</v>
      </c>
    </row>
    <row r="361" spans="1:65" s="14" customFormat="1" ht="11.25">
      <c r="B361" s="215"/>
      <c r="C361" s="216"/>
      <c r="D361" s="206" t="s">
        <v>155</v>
      </c>
      <c r="E361" s="217" t="s">
        <v>19</v>
      </c>
      <c r="F361" s="218" t="s">
        <v>494</v>
      </c>
      <c r="G361" s="216"/>
      <c r="H361" s="219">
        <v>2.8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155</v>
      </c>
      <c r="AU361" s="225" t="s">
        <v>82</v>
      </c>
      <c r="AV361" s="14" t="s">
        <v>82</v>
      </c>
      <c r="AW361" s="14" t="s">
        <v>33</v>
      </c>
      <c r="AX361" s="14" t="s">
        <v>72</v>
      </c>
      <c r="AY361" s="225" t="s">
        <v>147</v>
      </c>
    </row>
    <row r="362" spans="1:65" s="14" customFormat="1" ht="11.25">
      <c r="B362" s="215"/>
      <c r="C362" s="216"/>
      <c r="D362" s="206" t="s">
        <v>155</v>
      </c>
      <c r="E362" s="217" t="s">
        <v>19</v>
      </c>
      <c r="F362" s="218" t="s">
        <v>495</v>
      </c>
      <c r="G362" s="216"/>
      <c r="H362" s="219">
        <v>3.9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155</v>
      </c>
      <c r="AU362" s="225" t="s">
        <v>82</v>
      </c>
      <c r="AV362" s="14" t="s">
        <v>82</v>
      </c>
      <c r="AW362" s="14" t="s">
        <v>33</v>
      </c>
      <c r="AX362" s="14" t="s">
        <v>72</v>
      </c>
      <c r="AY362" s="225" t="s">
        <v>147</v>
      </c>
    </row>
    <row r="363" spans="1:65" s="14" customFormat="1" ht="11.25">
      <c r="B363" s="215"/>
      <c r="C363" s="216"/>
      <c r="D363" s="206" t="s">
        <v>155</v>
      </c>
      <c r="E363" s="217" t="s">
        <v>19</v>
      </c>
      <c r="F363" s="218" t="s">
        <v>496</v>
      </c>
      <c r="G363" s="216"/>
      <c r="H363" s="219">
        <v>2.9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155</v>
      </c>
      <c r="AU363" s="225" t="s">
        <v>82</v>
      </c>
      <c r="AV363" s="14" t="s">
        <v>82</v>
      </c>
      <c r="AW363" s="14" t="s">
        <v>33</v>
      </c>
      <c r="AX363" s="14" t="s">
        <v>72</v>
      </c>
      <c r="AY363" s="225" t="s">
        <v>147</v>
      </c>
    </row>
    <row r="364" spans="1:65" s="14" customFormat="1" ht="11.25">
      <c r="B364" s="215"/>
      <c r="C364" s="216"/>
      <c r="D364" s="206" t="s">
        <v>155</v>
      </c>
      <c r="E364" s="217" t="s">
        <v>19</v>
      </c>
      <c r="F364" s="218" t="s">
        <v>497</v>
      </c>
      <c r="G364" s="216"/>
      <c r="H364" s="219">
        <v>2</v>
      </c>
      <c r="I364" s="220"/>
      <c r="J364" s="216"/>
      <c r="K364" s="216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155</v>
      </c>
      <c r="AU364" s="225" t="s">
        <v>82</v>
      </c>
      <c r="AV364" s="14" t="s">
        <v>82</v>
      </c>
      <c r="AW364" s="14" t="s">
        <v>33</v>
      </c>
      <c r="AX364" s="14" t="s">
        <v>72</v>
      </c>
      <c r="AY364" s="225" t="s">
        <v>147</v>
      </c>
    </row>
    <row r="365" spans="1:65" s="14" customFormat="1" ht="11.25">
      <c r="B365" s="215"/>
      <c r="C365" s="216"/>
      <c r="D365" s="206" t="s">
        <v>155</v>
      </c>
      <c r="E365" s="217" t="s">
        <v>19</v>
      </c>
      <c r="F365" s="218" t="s">
        <v>498</v>
      </c>
      <c r="G365" s="216"/>
      <c r="H365" s="219">
        <v>2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155</v>
      </c>
      <c r="AU365" s="225" t="s">
        <v>82</v>
      </c>
      <c r="AV365" s="14" t="s">
        <v>82</v>
      </c>
      <c r="AW365" s="14" t="s">
        <v>33</v>
      </c>
      <c r="AX365" s="14" t="s">
        <v>72</v>
      </c>
      <c r="AY365" s="225" t="s">
        <v>147</v>
      </c>
    </row>
    <row r="366" spans="1:65" s="14" customFormat="1" ht="11.25">
      <c r="B366" s="215"/>
      <c r="C366" s="216"/>
      <c r="D366" s="206" t="s">
        <v>155</v>
      </c>
      <c r="E366" s="217" t="s">
        <v>19</v>
      </c>
      <c r="F366" s="218" t="s">
        <v>499</v>
      </c>
      <c r="G366" s="216"/>
      <c r="H366" s="219">
        <v>4.2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155</v>
      </c>
      <c r="AU366" s="225" t="s">
        <v>82</v>
      </c>
      <c r="AV366" s="14" t="s">
        <v>82</v>
      </c>
      <c r="AW366" s="14" t="s">
        <v>33</v>
      </c>
      <c r="AX366" s="14" t="s">
        <v>72</v>
      </c>
      <c r="AY366" s="225" t="s">
        <v>147</v>
      </c>
    </row>
    <row r="367" spans="1:65" s="14" customFormat="1" ht="11.25">
      <c r="B367" s="215"/>
      <c r="C367" s="216"/>
      <c r="D367" s="206" t="s">
        <v>155</v>
      </c>
      <c r="E367" s="217" t="s">
        <v>19</v>
      </c>
      <c r="F367" s="218" t="s">
        <v>500</v>
      </c>
      <c r="G367" s="216"/>
      <c r="H367" s="219">
        <v>4.5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155</v>
      </c>
      <c r="AU367" s="225" t="s">
        <v>82</v>
      </c>
      <c r="AV367" s="14" t="s">
        <v>82</v>
      </c>
      <c r="AW367" s="14" t="s">
        <v>33</v>
      </c>
      <c r="AX367" s="14" t="s">
        <v>72</v>
      </c>
      <c r="AY367" s="225" t="s">
        <v>147</v>
      </c>
    </row>
    <row r="368" spans="1:65" s="14" customFormat="1" ht="11.25">
      <c r="B368" s="215"/>
      <c r="C368" s="216"/>
      <c r="D368" s="206" t="s">
        <v>155</v>
      </c>
      <c r="E368" s="217" t="s">
        <v>19</v>
      </c>
      <c r="F368" s="218" t="s">
        <v>501</v>
      </c>
      <c r="G368" s="216"/>
      <c r="H368" s="219">
        <v>13.5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155</v>
      </c>
      <c r="AU368" s="225" t="s">
        <v>82</v>
      </c>
      <c r="AV368" s="14" t="s">
        <v>82</v>
      </c>
      <c r="AW368" s="14" t="s">
        <v>33</v>
      </c>
      <c r="AX368" s="14" t="s">
        <v>72</v>
      </c>
      <c r="AY368" s="225" t="s">
        <v>147</v>
      </c>
    </row>
    <row r="369" spans="1:65" s="14" customFormat="1" ht="11.25">
      <c r="B369" s="215"/>
      <c r="C369" s="216"/>
      <c r="D369" s="206" t="s">
        <v>155</v>
      </c>
      <c r="E369" s="217" t="s">
        <v>19</v>
      </c>
      <c r="F369" s="218" t="s">
        <v>502</v>
      </c>
      <c r="G369" s="216"/>
      <c r="H369" s="219">
        <v>5.5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155</v>
      </c>
      <c r="AU369" s="225" t="s">
        <v>82</v>
      </c>
      <c r="AV369" s="14" t="s">
        <v>82</v>
      </c>
      <c r="AW369" s="14" t="s">
        <v>33</v>
      </c>
      <c r="AX369" s="14" t="s">
        <v>72</v>
      </c>
      <c r="AY369" s="225" t="s">
        <v>147</v>
      </c>
    </row>
    <row r="370" spans="1:65" s="14" customFormat="1" ht="11.25">
      <c r="B370" s="215"/>
      <c r="C370" s="216"/>
      <c r="D370" s="206" t="s">
        <v>155</v>
      </c>
      <c r="E370" s="217" t="s">
        <v>19</v>
      </c>
      <c r="F370" s="218" t="s">
        <v>503</v>
      </c>
      <c r="G370" s="216"/>
      <c r="H370" s="219">
        <v>4.5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155</v>
      </c>
      <c r="AU370" s="225" t="s">
        <v>82</v>
      </c>
      <c r="AV370" s="14" t="s">
        <v>82</v>
      </c>
      <c r="AW370" s="14" t="s">
        <v>33</v>
      </c>
      <c r="AX370" s="14" t="s">
        <v>72</v>
      </c>
      <c r="AY370" s="225" t="s">
        <v>147</v>
      </c>
    </row>
    <row r="371" spans="1:65" s="14" customFormat="1" ht="11.25">
      <c r="B371" s="215"/>
      <c r="C371" s="216"/>
      <c r="D371" s="206" t="s">
        <v>155</v>
      </c>
      <c r="E371" s="217" t="s">
        <v>19</v>
      </c>
      <c r="F371" s="218" t="s">
        <v>504</v>
      </c>
      <c r="G371" s="216"/>
      <c r="H371" s="219">
        <v>7.2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155</v>
      </c>
      <c r="AU371" s="225" t="s">
        <v>82</v>
      </c>
      <c r="AV371" s="14" t="s">
        <v>82</v>
      </c>
      <c r="AW371" s="14" t="s">
        <v>33</v>
      </c>
      <c r="AX371" s="14" t="s">
        <v>72</v>
      </c>
      <c r="AY371" s="225" t="s">
        <v>147</v>
      </c>
    </row>
    <row r="372" spans="1:65" s="14" customFormat="1" ht="11.25">
      <c r="B372" s="215"/>
      <c r="C372" s="216"/>
      <c r="D372" s="206" t="s">
        <v>155</v>
      </c>
      <c r="E372" s="217" t="s">
        <v>19</v>
      </c>
      <c r="F372" s="218" t="s">
        <v>505</v>
      </c>
      <c r="G372" s="216"/>
      <c r="H372" s="219">
        <v>4.2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155</v>
      </c>
      <c r="AU372" s="225" t="s">
        <v>82</v>
      </c>
      <c r="AV372" s="14" t="s">
        <v>82</v>
      </c>
      <c r="AW372" s="14" t="s">
        <v>33</v>
      </c>
      <c r="AX372" s="14" t="s">
        <v>72</v>
      </c>
      <c r="AY372" s="225" t="s">
        <v>147</v>
      </c>
    </row>
    <row r="373" spans="1:65" s="14" customFormat="1" ht="11.25">
      <c r="B373" s="215"/>
      <c r="C373" s="216"/>
      <c r="D373" s="206" t="s">
        <v>155</v>
      </c>
      <c r="E373" s="217" t="s">
        <v>19</v>
      </c>
      <c r="F373" s="218" t="s">
        <v>506</v>
      </c>
      <c r="G373" s="216"/>
      <c r="H373" s="219">
        <v>5.8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155</v>
      </c>
      <c r="AU373" s="225" t="s">
        <v>82</v>
      </c>
      <c r="AV373" s="14" t="s">
        <v>82</v>
      </c>
      <c r="AW373" s="14" t="s">
        <v>33</v>
      </c>
      <c r="AX373" s="14" t="s">
        <v>72</v>
      </c>
      <c r="AY373" s="225" t="s">
        <v>147</v>
      </c>
    </row>
    <row r="374" spans="1:65" s="14" customFormat="1" ht="11.25">
      <c r="B374" s="215"/>
      <c r="C374" s="216"/>
      <c r="D374" s="206" t="s">
        <v>155</v>
      </c>
      <c r="E374" s="217" t="s">
        <v>19</v>
      </c>
      <c r="F374" s="218" t="s">
        <v>507</v>
      </c>
      <c r="G374" s="216"/>
      <c r="H374" s="219">
        <v>4.2</v>
      </c>
      <c r="I374" s="220"/>
      <c r="J374" s="216"/>
      <c r="K374" s="216"/>
      <c r="L374" s="221"/>
      <c r="M374" s="222"/>
      <c r="N374" s="223"/>
      <c r="O374" s="223"/>
      <c r="P374" s="223"/>
      <c r="Q374" s="223"/>
      <c r="R374" s="223"/>
      <c r="S374" s="223"/>
      <c r="T374" s="224"/>
      <c r="AT374" s="225" t="s">
        <v>155</v>
      </c>
      <c r="AU374" s="225" t="s">
        <v>82</v>
      </c>
      <c r="AV374" s="14" t="s">
        <v>82</v>
      </c>
      <c r="AW374" s="14" t="s">
        <v>33</v>
      </c>
      <c r="AX374" s="14" t="s">
        <v>72</v>
      </c>
      <c r="AY374" s="225" t="s">
        <v>147</v>
      </c>
    </row>
    <row r="375" spans="1:65" s="14" customFormat="1" ht="11.25">
      <c r="B375" s="215"/>
      <c r="C375" s="216"/>
      <c r="D375" s="206" t="s">
        <v>155</v>
      </c>
      <c r="E375" s="217" t="s">
        <v>19</v>
      </c>
      <c r="F375" s="218" t="s">
        <v>508</v>
      </c>
      <c r="G375" s="216"/>
      <c r="H375" s="219">
        <v>4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155</v>
      </c>
      <c r="AU375" s="225" t="s">
        <v>82</v>
      </c>
      <c r="AV375" s="14" t="s">
        <v>82</v>
      </c>
      <c r="AW375" s="14" t="s">
        <v>33</v>
      </c>
      <c r="AX375" s="14" t="s">
        <v>72</v>
      </c>
      <c r="AY375" s="225" t="s">
        <v>147</v>
      </c>
    </row>
    <row r="376" spans="1:65" s="14" customFormat="1" ht="11.25">
      <c r="B376" s="215"/>
      <c r="C376" s="216"/>
      <c r="D376" s="206" t="s">
        <v>155</v>
      </c>
      <c r="E376" s="217" t="s">
        <v>19</v>
      </c>
      <c r="F376" s="218" t="s">
        <v>509</v>
      </c>
      <c r="G376" s="216"/>
      <c r="H376" s="219">
        <v>5.2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155</v>
      </c>
      <c r="AU376" s="225" t="s">
        <v>82</v>
      </c>
      <c r="AV376" s="14" t="s">
        <v>82</v>
      </c>
      <c r="AW376" s="14" t="s">
        <v>33</v>
      </c>
      <c r="AX376" s="14" t="s">
        <v>72</v>
      </c>
      <c r="AY376" s="225" t="s">
        <v>147</v>
      </c>
    </row>
    <row r="377" spans="1:65" s="14" customFormat="1" ht="11.25">
      <c r="B377" s="215"/>
      <c r="C377" s="216"/>
      <c r="D377" s="206" t="s">
        <v>155</v>
      </c>
      <c r="E377" s="217" t="s">
        <v>19</v>
      </c>
      <c r="F377" s="218" t="s">
        <v>510</v>
      </c>
      <c r="G377" s="216"/>
      <c r="H377" s="219">
        <v>5.8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155</v>
      </c>
      <c r="AU377" s="225" t="s">
        <v>82</v>
      </c>
      <c r="AV377" s="14" t="s">
        <v>82</v>
      </c>
      <c r="AW377" s="14" t="s">
        <v>33</v>
      </c>
      <c r="AX377" s="14" t="s">
        <v>72</v>
      </c>
      <c r="AY377" s="225" t="s">
        <v>147</v>
      </c>
    </row>
    <row r="378" spans="1:65" s="15" customFormat="1" ht="11.25">
      <c r="B378" s="226"/>
      <c r="C378" s="227"/>
      <c r="D378" s="206" t="s">
        <v>155</v>
      </c>
      <c r="E378" s="228" t="s">
        <v>19</v>
      </c>
      <c r="F378" s="229" t="s">
        <v>171</v>
      </c>
      <c r="G378" s="227"/>
      <c r="H378" s="230">
        <v>90.76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155</v>
      </c>
      <c r="AU378" s="236" t="s">
        <v>82</v>
      </c>
      <c r="AV378" s="15" t="s">
        <v>154</v>
      </c>
      <c r="AW378" s="15" t="s">
        <v>33</v>
      </c>
      <c r="AX378" s="15" t="s">
        <v>80</v>
      </c>
      <c r="AY378" s="236" t="s">
        <v>147</v>
      </c>
    </row>
    <row r="379" spans="1:65" s="2" customFormat="1" ht="16.5" customHeight="1">
      <c r="A379" s="36"/>
      <c r="B379" s="37"/>
      <c r="C379" s="248" t="s">
        <v>339</v>
      </c>
      <c r="D379" s="248" t="s">
        <v>254</v>
      </c>
      <c r="E379" s="249" t="s">
        <v>511</v>
      </c>
      <c r="F379" s="250" t="s">
        <v>512</v>
      </c>
      <c r="G379" s="251" t="s">
        <v>466</v>
      </c>
      <c r="H379" s="252">
        <v>99.835999999999999</v>
      </c>
      <c r="I379" s="253"/>
      <c r="J379" s="254">
        <f>ROUND(I379*H379,2)</f>
        <v>0</v>
      </c>
      <c r="K379" s="255"/>
      <c r="L379" s="256"/>
      <c r="M379" s="257" t="s">
        <v>19</v>
      </c>
      <c r="N379" s="258" t="s">
        <v>43</v>
      </c>
      <c r="O379" s="66"/>
      <c r="P379" s="200">
        <f>O379*H379</f>
        <v>0</v>
      </c>
      <c r="Q379" s="200">
        <v>0</v>
      </c>
      <c r="R379" s="200">
        <f>Q379*H379</f>
        <v>0</v>
      </c>
      <c r="S379" s="200">
        <v>0</v>
      </c>
      <c r="T379" s="201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2" t="s">
        <v>251</v>
      </c>
      <c r="AT379" s="202" t="s">
        <v>254</v>
      </c>
      <c r="AU379" s="202" t="s">
        <v>82</v>
      </c>
      <c r="AY379" s="19" t="s">
        <v>147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19" t="s">
        <v>80</v>
      </c>
      <c r="BK379" s="203">
        <f>ROUND(I379*H379,2)</f>
        <v>0</v>
      </c>
      <c r="BL379" s="19" t="s">
        <v>220</v>
      </c>
      <c r="BM379" s="202" t="s">
        <v>513</v>
      </c>
    </row>
    <row r="380" spans="1:65" s="2" customFormat="1" ht="16.5" customHeight="1">
      <c r="A380" s="36"/>
      <c r="B380" s="37"/>
      <c r="C380" s="190" t="s">
        <v>514</v>
      </c>
      <c r="D380" s="190" t="s">
        <v>150</v>
      </c>
      <c r="E380" s="191" t="s">
        <v>515</v>
      </c>
      <c r="F380" s="192" t="s">
        <v>516</v>
      </c>
      <c r="G380" s="193" t="s">
        <v>466</v>
      </c>
      <c r="H380" s="194">
        <v>36.25</v>
      </c>
      <c r="I380" s="195"/>
      <c r="J380" s="196">
        <f>ROUND(I380*H380,2)</f>
        <v>0</v>
      </c>
      <c r="K380" s="197"/>
      <c r="L380" s="41"/>
      <c r="M380" s="198" t="s">
        <v>19</v>
      </c>
      <c r="N380" s="199" t="s">
        <v>43</v>
      </c>
      <c r="O380" s="66"/>
      <c r="P380" s="200">
        <f>O380*H380</f>
        <v>0</v>
      </c>
      <c r="Q380" s="200">
        <v>0</v>
      </c>
      <c r="R380" s="200">
        <f>Q380*H380</f>
        <v>0</v>
      </c>
      <c r="S380" s="200">
        <v>0</v>
      </c>
      <c r="T380" s="201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2" t="s">
        <v>220</v>
      </c>
      <c r="AT380" s="202" t="s">
        <v>150</v>
      </c>
      <c r="AU380" s="202" t="s">
        <v>82</v>
      </c>
      <c r="AY380" s="19" t="s">
        <v>147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9" t="s">
        <v>80</v>
      </c>
      <c r="BK380" s="203">
        <f>ROUND(I380*H380,2)</f>
        <v>0</v>
      </c>
      <c r="BL380" s="19" t="s">
        <v>220</v>
      </c>
      <c r="BM380" s="202" t="s">
        <v>517</v>
      </c>
    </row>
    <row r="381" spans="1:65" s="2" customFormat="1" ht="16.5" customHeight="1">
      <c r="A381" s="36"/>
      <c r="B381" s="37"/>
      <c r="C381" s="248" t="s">
        <v>343</v>
      </c>
      <c r="D381" s="248" t="s">
        <v>254</v>
      </c>
      <c r="E381" s="249" t="s">
        <v>518</v>
      </c>
      <c r="F381" s="250" t="s">
        <v>519</v>
      </c>
      <c r="G381" s="251" t="s">
        <v>466</v>
      </c>
      <c r="H381" s="252">
        <v>39.875</v>
      </c>
      <c r="I381" s="253"/>
      <c r="J381" s="254">
        <f>ROUND(I381*H381,2)</f>
        <v>0</v>
      </c>
      <c r="K381" s="255"/>
      <c r="L381" s="256"/>
      <c r="M381" s="257" t="s">
        <v>19</v>
      </c>
      <c r="N381" s="258" t="s">
        <v>43</v>
      </c>
      <c r="O381" s="66"/>
      <c r="P381" s="200">
        <f>O381*H381</f>
        <v>0</v>
      </c>
      <c r="Q381" s="200">
        <v>0</v>
      </c>
      <c r="R381" s="200">
        <f>Q381*H381</f>
        <v>0</v>
      </c>
      <c r="S381" s="200">
        <v>0</v>
      </c>
      <c r="T381" s="201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02" t="s">
        <v>251</v>
      </c>
      <c r="AT381" s="202" t="s">
        <v>254</v>
      </c>
      <c r="AU381" s="202" t="s">
        <v>82</v>
      </c>
      <c r="AY381" s="19" t="s">
        <v>147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19" t="s">
        <v>80</v>
      </c>
      <c r="BK381" s="203">
        <f>ROUND(I381*H381,2)</f>
        <v>0</v>
      </c>
      <c r="BL381" s="19" t="s">
        <v>220</v>
      </c>
      <c r="BM381" s="202" t="s">
        <v>520</v>
      </c>
    </row>
    <row r="382" spans="1:65" s="2" customFormat="1" ht="16.5" customHeight="1">
      <c r="A382" s="36"/>
      <c r="B382" s="37"/>
      <c r="C382" s="190" t="s">
        <v>521</v>
      </c>
      <c r="D382" s="190" t="s">
        <v>150</v>
      </c>
      <c r="E382" s="191" t="s">
        <v>522</v>
      </c>
      <c r="F382" s="192" t="s">
        <v>523</v>
      </c>
      <c r="G382" s="193" t="s">
        <v>174</v>
      </c>
      <c r="H382" s="194">
        <v>12</v>
      </c>
      <c r="I382" s="195"/>
      <c r="J382" s="196">
        <f>ROUND(I382*H382,2)</f>
        <v>0</v>
      </c>
      <c r="K382" s="197"/>
      <c r="L382" s="41"/>
      <c r="M382" s="198" t="s">
        <v>19</v>
      </c>
      <c r="N382" s="199" t="s">
        <v>43</v>
      </c>
      <c r="O382" s="66"/>
      <c r="P382" s="200">
        <f>O382*H382</f>
        <v>0</v>
      </c>
      <c r="Q382" s="200">
        <v>0</v>
      </c>
      <c r="R382" s="200">
        <f>Q382*H382</f>
        <v>0</v>
      </c>
      <c r="S382" s="200">
        <v>0</v>
      </c>
      <c r="T382" s="201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2" t="s">
        <v>220</v>
      </c>
      <c r="AT382" s="202" t="s">
        <v>150</v>
      </c>
      <c r="AU382" s="202" t="s">
        <v>82</v>
      </c>
      <c r="AY382" s="19" t="s">
        <v>147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19" t="s">
        <v>80</v>
      </c>
      <c r="BK382" s="203">
        <f>ROUND(I382*H382,2)</f>
        <v>0</v>
      </c>
      <c r="BL382" s="19" t="s">
        <v>220</v>
      </c>
      <c r="BM382" s="202" t="s">
        <v>524</v>
      </c>
    </row>
    <row r="383" spans="1:65" s="2" customFormat="1" ht="16.5" customHeight="1">
      <c r="A383" s="36"/>
      <c r="B383" s="37"/>
      <c r="C383" s="248" t="s">
        <v>347</v>
      </c>
      <c r="D383" s="248" t="s">
        <v>254</v>
      </c>
      <c r="E383" s="249" t="s">
        <v>525</v>
      </c>
      <c r="F383" s="250" t="s">
        <v>526</v>
      </c>
      <c r="G383" s="251" t="s">
        <v>174</v>
      </c>
      <c r="H383" s="252">
        <v>2</v>
      </c>
      <c r="I383" s="253"/>
      <c r="J383" s="254">
        <f>ROUND(I383*H383,2)</f>
        <v>0</v>
      </c>
      <c r="K383" s="255"/>
      <c r="L383" s="256"/>
      <c r="M383" s="257" t="s">
        <v>19</v>
      </c>
      <c r="N383" s="258" t="s">
        <v>43</v>
      </c>
      <c r="O383" s="66"/>
      <c r="P383" s="200">
        <f>O383*H383</f>
        <v>0</v>
      </c>
      <c r="Q383" s="200">
        <v>0</v>
      </c>
      <c r="R383" s="200">
        <f>Q383*H383</f>
        <v>0</v>
      </c>
      <c r="S383" s="200">
        <v>0</v>
      </c>
      <c r="T383" s="201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02" t="s">
        <v>251</v>
      </c>
      <c r="AT383" s="202" t="s">
        <v>254</v>
      </c>
      <c r="AU383" s="202" t="s">
        <v>82</v>
      </c>
      <c r="AY383" s="19" t="s">
        <v>147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9" t="s">
        <v>80</v>
      </c>
      <c r="BK383" s="203">
        <f>ROUND(I383*H383,2)</f>
        <v>0</v>
      </c>
      <c r="BL383" s="19" t="s">
        <v>220</v>
      </c>
      <c r="BM383" s="202" t="s">
        <v>527</v>
      </c>
    </row>
    <row r="384" spans="1:65" s="14" customFormat="1" ht="11.25">
      <c r="B384" s="215"/>
      <c r="C384" s="216"/>
      <c r="D384" s="206" t="s">
        <v>155</v>
      </c>
      <c r="E384" s="217" t="s">
        <v>19</v>
      </c>
      <c r="F384" s="218" t="s">
        <v>528</v>
      </c>
      <c r="G384" s="216"/>
      <c r="H384" s="219">
        <v>2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155</v>
      </c>
      <c r="AU384" s="225" t="s">
        <v>82</v>
      </c>
      <c r="AV384" s="14" t="s">
        <v>82</v>
      </c>
      <c r="AW384" s="14" t="s">
        <v>33</v>
      </c>
      <c r="AX384" s="14" t="s">
        <v>72</v>
      </c>
      <c r="AY384" s="225" t="s">
        <v>147</v>
      </c>
    </row>
    <row r="385" spans="1:65" s="15" customFormat="1" ht="11.25">
      <c r="B385" s="226"/>
      <c r="C385" s="227"/>
      <c r="D385" s="206" t="s">
        <v>155</v>
      </c>
      <c r="E385" s="228" t="s">
        <v>19</v>
      </c>
      <c r="F385" s="229" t="s">
        <v>171</v>
      </c>
      <c r="G385" s="227"/>
      <c r="H385" s="230">
        <v>2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155</v>
      </c>
      <c r="AU385" s="236" t="s">
        <v>82</v>
      </c>
      <c r="AV385" s="15" t="s">
        <v>154</v>
      </c>
      <c r="AW385" s="15" t="s">
        <v>33</v>
      </c>
      <c r="AX385" s="15" t="s">
        <v>80</v>
      </c>
      <c r="AY385" s="236" t="s">
        <v>147</v>
      </c>
    </row>
    <row r="386" spans="1:65" s="2" customFormat="1" ht="16.5" customHeight="1">
      <c r="A386" s="36"/>
      <c r="B386" s="37"/>
      <c r="C386" s="248" t="s">
        <v>529</v>
      </c>
      <c r="D386" s="248" t="s">
        <v>254</v>
      </c>
      <c r="E386" s="249" t="s">
        <v>530</v>
      </c>
      <c r="F386" s="250" t="s">
        <v>531</v>
      </c>
      <c r="G386" s="251" t="s">
        <v>174</v>
      </c>
      <c r="H386" s="252">
        <v>10</v>
      </c>
      <c r="I386" s="253"/>
      <c r="J386" s="254">
        <f>ROUND(I386*H386,2)</f>
        <v>0</v>
      </c>
      <c r="K386" s="255"/>
      <c r="L386" s="256"/>
      <c r="M386" s="257" t="s">
        <v>19</v>
      </c>
      <c r="N386" s="258" t="s">
        <v>43</v>
      </c>
      <c r="O386" s="66"/>
      <c r="P386" s="200">
        <f>O386*H386</f>
        <v>0</v>
      </c>
      <c r="Q386" s="200">
        <v>0</v>
      </c>
      <c r="R386" s="200">
        <f>Q386*H386</f>
        <v>0</v>
      </c>
      <c r="S386" s="200">
        <v>0</v>
      </c>
      <c r="T386" s="201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2" t="s">
        <v>251</v>
      </c>
      <c r="AT386" s="202" t="s">
        <v>254</v>
      </c>
      <c r="AU386" s="202" t="s">
        <v>82</v>
      </c>
      <c r="AY386" s="19" t="s">
        <v>147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19" t="s">
        <v>80</v>
      </c>
      <c r="BK386" s="203">
        <f>ROUND(I386*H386,2)</f>
        <v>0</v>
      </c>
      <c r="BL386" s="19" t="s">
        <v>220</v>
      </c>
      <c r="BM386" s="202" t="s">
        <v>532</v>
      </c>
    </row>
    <row r="387" spans="1:65" s="14" customFormat="1" ht="11.25">
      <c r="B387" s="215"/>
      <c r="C387" s="216"/>
      <c r="D387" s="206" t="s">
        <v>155</v>
      </c>
      <c r="E387" s="217" t="s">
        <v>19</v>
      </c>
      <c r="F387" s="218" t="s">
        <v>533</v>
      </c>
      <c r="G387" s="216"/>
      <c r="H387" s="219">
        <v>10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155</v>
      </c>
      <c r="AU387" s="225" t="s">
        <v>82</v>
      </c>
      <c r="AV387" s="14" t="s">
        <v>82</v>
      </c>
      <c r="AW387" s="14" t="s">
        <v>33</v>
      </c>
      <c r="AX387" s="14" t="s">
        <v>72</v>
      </c>
      <c r="AY387" s="225" t="s">
        <v>147</v>
      </c>
    </row>
    <row r="388" spans="1:65" s="15" customFormat="1" ht="11.25">
      <c r="B388" s="226"/>
      <c r="C388" s="227"/>
      <c r="D388" s="206" t="s">
        <v>155</v>
      </c>
      <c r="E388" s="228" t="s">
        <v>19</v>
      </c>
      <c r="F388" s="229" t="s">
        <v>171</v>
      </c>
      <c r="G388" s="227"/>
      <c r="H388" s="230">
        <v>10</v>
      </c>
      <c r="I388" s="231"/>
      <c r="J388" s="227"/>
      <c r="K388" s="227"/>
      <c r="L388" s="232"/>
      <c r="M388" s="233"/>
      <c r="N388" s="234"/>
      <c r="O388" s="234"/>
      <c r="P388" s="234"/>
      <c r="Q388" s="234"/>
      <c r="R388" s="234"/>
      <c r="S388" s="234"/>
      <c r="T388" s="235"/>
      <c r="AT388" s="236" t="s">
        <v>155</v>
      </c>
      <c r="AU388" s="236" t="s">
        <v>82</v>
      </c>
      <c r="AV388" s="15" t="s">
        <v>154</v>
      </c>
      <c r="AW388" s="15" t="s">
        <v>33</v>
      </c>
      <c r="AX388" s="15" t="s">
        <v>80</v>
      </c>
      <c r="AY388" s="236" t="s">
        <v>147</v>
      </c>
    </row>
    <row r="389" spans="1:65" s="2" customFormat="1" ht="16.5" customHeight="1">
      <c r="A389" s="36"/>
      <c r="B389" s="37"/>
      <c r="C389" s="190" t="s">
        <v>361</v>
      </c>
      <c r="D389" s="190" t="s">
        <v>150</v>
      </c>
      <c r="E389" s="191" t="s">
        <v>534</v>
      </c>
      <c r="F389" s="192" t="s">
        <v>535</v>
      </c>
      <c r="G389" s="193" t="s">
        <v>174</v>
      </c>
      <c r="H389" s="194">
        <v>1</v>
      </c>
      <c r="I389" s="195"/>
      <c r="J389" s="196">
        <f>ROUND(I389*H389,2)</f>
        <v>0</v>
      </c>
      <c r="K389" s="197"/>
      <c r="L389" s="41"/>
      <c r="M389" s="198" t="s">
        <v>19</v>
      </c>
      <c r="N389" s="199" t="s">
        <v>43</v>
      </c>
      <c r="O389" s="66"/>
      <c r="P389" s="200">
        <f>O389*H389</f>
        <v>0</v>
      </c>
      <c r="Q389" s="200">
        <v>0</v>
      </c>
      <c r="R389" s="200">
        <f>Q389*H389</f>
        <v>0</v>
      </c>
      <c r="S389" s="200">
        <v>0</v>
      </c>
      <c r="T389" s="201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02" t="s">
        <v>220</v>
      </c>
      <c r="AT389" s="202" t="s">
        <v>150</v>
      </c>
      <c r="AU389" s="202" t="s">
        <v>82</v>
      </c>
      <c r="AY389" s="19" t="s">
        <v>147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19" t="s">
        <v>80</v>
      </c>
      <c r="BK389" s="203">
        <f>ROUND(I389*H389,2)</f>
        <v>0</v>
      </c>
      <c r="BL389" s="19" t="s">
        <v>220</v>
      </c>
      <c r="BM389" s="202" t="s">
        <v>536</v>
      </c>
    </row>
    <row r="390" spans="1:65" s="2" customFormat="1" ht="16.5" customHeight="1">
      <c r="A390" s="36"/>
      <c r="B390" s="37"/>
      <c r="C390" s="248" t="s">
        <v>537</v>
      </c>
      <c r="D390" s="248" t="s">
        <v>254</v>
      </c>
      <c r="E390" s="249" t="s">
        <v>538</v>
      </c>
      <c r="F390" s="250" t="s">
        <v>539</v>
      </c>
      <c r="G390" s="251" t="s">
        <v>174</v>
      </c>
      <c r="H390" s="252">
        <v>1</v>
      </c>
      <c r="I390" s="253"/>
      <c r="J390" s="254">
        <f>ROUND(I390*H390,2)</f>
        <v>0</v>
      </c>
      <c r="K390" s="255"/>
      <c r="L390" s="256"/>
      <c r="M390" s="257" t="s">
        <v>19</v>
      </c>
      <c r="N390" s="258" t="s">
        <v>43</v>
      </c>
      <c r="O390" s="66"/>
      <c r="P390" s="200">
        <f>O390*H390</f>
        <v>0</v>
      </c>
      <c r="Q390" s="200">
        <v>0</v>
      </c>
      <c r="R390" s="200">
        <f>Q390*H390</f>
        <v>0</v>
      </c>
      <c r="S390" s="200">
        <v>0</v>
      </c>
      <c r="T390" s="201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2" t="s">
        <v>251</v>
      </c>
      <c r="AT390" s="202" t="s">
        <v>254</v>
      </c>
      <c r="AU390" s="202" t="s">
        <v>82</v>
      </c>
      <c r="AY390" s="19" t="s">
        <v>147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9" t="s">
        <v>80</v>
      </c>
      <c r="BK390" s="203">
        <f>ROUND(I390*H390,2)</f>
        <v>0</v>
      </c>
      <c r="BL390" s="19" t="s">
        <v>220</v>
      </c>
      <c r="BM390" s="202" t="s">
        <v>540</v>
      </c>
    </row>
    <row r="391" spans="1:65" s="14" customFormat="1" ht="11.25">
      <c r="B391" s="215"/>
      <c r="C391" s="216"/>
      <c r="D391" s="206" t="s">
        <v>155</v>
      </c>
      <c r="E391" s="217" t="s">
        <v>19</v>
      </c>
      <c r="F391" s="218" t="s">
        <v>541</v>
      </c>
      <c r="G391" s="216"/>
      <c r="H391" s="219">
        <v>1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155</v>
      </c>
      <c r="AU391" s="225" t="s">
        <v>82</v>
      </c>
      <c r="AV391" s="14" t="s">
        <v>82</v>
      </c>
      <c r="AW391" s="14" t="s">
        <v>33</v>
      </c>
      <c r="AX391" s="14" t="s">
        <v>72</v>
      </c>
      <c r="AY391" s="225" t="s">
        <v>147</v>
      </c>
    </row>
    <row r="392" spans="1:65" s="15" customFormat="1" ht="11.25">
      <c r="B392" s="226"/>
      <c r="C392" s="227"/>
      <c r="D392" s="206" t="s">
        <v>155</v>
      </c>
      <c r="E392" s="228" t="s">
        <v>19</v>
      </c>
      <c r="F392" s="229" t="s">
        <v>171</v>
      </c>
      <c r="G392" s="227"/>
      <c r="H392" s="230">
        <v>1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155</v>
      </c>
      <c r="AU392" s="236" t="s">
        <v>82</v>
      </c>
      <c r="AV392" s="15" t="s">
        <v>154</v>
      </c>
      <c r="AW392" s="15" t="s">
        <v>33</v>
      </c>
      <c r="AX392" s="15" t="s">
        <v>80</v>
      </c>
      <c r="AY392" s="236" t="s">
        <v>147</v>
      </c>
    </row>
    <row r="393" spans="1:65" s="2" customFormat="1" ht="16.5" customHeight="1">
      <c r="A393" s="36"/>
      <c r="B393" s="37"/>
      <c r="C393" s="190" t="s">
        <v>371</v>
      </c>
      <c r="D393" s="190" t="s">
        <v>150</v>
      </c>
      <c r="E393" s="191" t="s">
        <v>542</v>
      </c>
      <c r="F393" s="192" t="s">
        <v>543</v>
      </c>
      <c r="G393" s="193" t="s">
        <v>174</v>
      </c>
      <c r="H393" s="194">
        <v>2</v>
      </c>
      <c r="I393" s="195"/>
      <c r="J393" s="196">
        <f>ROUND(I393*H393,2)</f>
        <v>0</v>
      </c>
      <c r="K393" s="197"/>
      <c r="L393" s="41"/>
      <c r="M393" s="198" t="s">
        <v>19</v>
      </c>
      <c r="N393" s="199" t="s">
        <v>43</v>
      </c>
      <c r="O393" s="66"/>
      <c r="P393" s="200">
        <f>O393*H393</f>
        <v>0</v>
      </c>
      <c r="Q393" s="200">
        <v>0</v>
      </c>
      <c r="R393" s="200">
        <f>Q393*H393</f>
        <v>0</v>
      </c>
      <c r="S393" s="200">
        <v>0</v>
      </c>
      <c r="T393" s="201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2" t="s">
        <v>220</v>
      </c>
      <c r="AT393" s="202" t="s">
        <v>150</v>
      </c>
      <c r="AU393" s="202" t="s">
        <v>82</v>
      </c>
      <c r="AY393" s="19" t="s">
        <v>147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19" t="s">
        <v>80</v>
      </c>
      <c r="BK393" s="203">
        <f>ROUND(I393*H393,2)</f>
        <v>0</v>
      </c>
      <c r="BL393" s="19" t="s">
        <v>220</v>
      </c>
      <c r="BM393" s="202" t="s">
        <v>544</v>
      </c>
    </row>
    <row r="394" spans="1:65" s="2" customFormat="1" ht="16.5" customHeight="1">
      <c r="A394" s="36"/>
      <c r="B394" s="37"/>
      <c r="C394" s="248" t="s">
        <v>545</v>
      </c>
      <c r="D394" s="248" t="s">
        <v>254</v>
      </c>
      <c r="E394" s="249" t="s">
        <v>546</v>
      </c>
      <c r="F394" s="250" t="s">
        <v>547</v>
      </c>
      <c r="G394" s="251" t="s">
        <v>174</v>
      </c>
      <c r="H394" s="252">
        <v>2</v>
      </c>
      <c r="I394" s="253"/>
      <c r="J394" s="254">
        <f>ROUND(I394*H394,2)</f>
        <v>0</v>
      </c>
      <c r="K394" s="255"/>
      <c r="L394" s="256"/>
      <c r="M394" s="257" t="s">
        <v>19</v>
      </c>
      <c r="N394" s="258" t="s">
        <v>43</v>
      </c>
      <c r="O394" s="66"/>
      <c r="P394" s="200">
        <f>O394*H394</f>
        <v>0</v>
      </c>
      <c r="Q394" s="200">
        <v>0</v>
      </c>
      <c r="R394" s="200">
        <f>Q394*H394</f>
        <v>0</v>
      </c>
      <c r="S394" s="200">
        <v>0</v>
      </c>
      <c r="T394" s="201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02" t="s">
        <v>251</v>
      </c>
      <c r="AT394" s="202" t="s">
        <v>254</v>
      </c>
      <c r="AU394" s="202" t="s">
        <v>82</v>
      </c>
      <c r="AY394" s="19" t="s">
        <v>147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19" t="s">
        <v>80</v>
      </c>
      <c r="BK394" s="203">
        <f>ROUND(I394*H394,2)</f>
        <v>0</v>
      </c>
      <c r="BL394" s="19" t="s">
        <v>220</v>
      </c>
      <c r="BM394" s="202" t="s">
        <v>548</v>
      </c>
    </row>
    <row r="395" spans="1:65" s="14" customFormat="1" ht="11.25">
      <c r="B395" s="215"/>
      <c r="C395" s="216"/>
      <c r="D395" s="206" t="s">
        <v>155</v>
      </c>
      <c r="E395" s="217" t="s">
        <v>19</v>
      </c>
      <c r="F395" s="218" t="s">
        <v>549</v>
      </c>
      <c r="G395" s="216"/>
      <c r="H395" s="219">
        <v>2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155</v>
      </c>
      <c r="AU395" s="225" t="s">
        <v>82</v>
      </c>
      <c r="AV395" s="14" t="s">
        <v>82</v>
      </c>
      <c r="AW395" s="14" t="s">
        <v>33</v>
      </c>
      <c r="AX395" s="14" t="s">
        <v>72</v>
      </c>
      <c r="AY395" s="225" t="s">
        <v>147</v>
      </c>
    </row>
    <row r="396" spans="1:65" s="15" customFormat="1" ht="11.25">
      <c r="B396" s="226"/>
      <c r="C396" s="227"/>
      <c r="D396" s="206" t="s">
        <v>155</v>
      </c>
      <c r="E396" s="228" t="s">
        <v>19</v>
      </c>
      <c r="F396" s="229" t="s">
        <v>171</v>
      </c>
      <c r="G396" s="227"/>
      <c r="H396" s="230">
        <v>2</v>
      </c>
      <c r="I396" s="231"/>
      <c r="J396" s="227"/>
      <c r="K396" s="227"/>
      <c r="L396" s="232"/>
      <c r="M396" s="233"/>
      <c r="N396" s="234"/>
      <c r="O396" s="234"/>
      <c r="P396" s="234"/>
      <c r="Q396" s="234"/>
      <c r="R396" s="234"/>
      <c r="S396" s="234"/>
      <c r="T396" s="235"/>
      <c r="AT396" s="236" t="s">
        <v>155</v>
      </c>
      <c r="AU396" s="236" t="s">
        <v>82</v>
      </c>
      <c r="AV396" s="15" t="s">
        <v>154</v>
      </c>
      <c r="AW396" s="15" t="s">
        <v>33</v>
      </c>
      <c r="AX396" s="15" t="s">
        <v>80</v>
      </c>
      <c r="AY396" s="236" t="s">
        <v>147</v>
      </c>
    </row>
    <row r="397" spans="1:65" s="2" customFormat="1" ht="16.5" customHeight="1">
      <c r="A397" s="36"/>
      <c r="B397" s="37"/>
      <c r="C397" s="190" t="s">
        <v>375</v>
      </c>
      <c r="D397" s="190" t="s">
        <v>150</v>
      </c>
      <c r="E397" s="191" t="s">
        <v>550</v>
      </c>
      <c r="F397" s="192" t="s">
        <v>551</v>
      </c>
      <c r="G397" s="193" t="s">
        <v>174</v>
      </c>
      <c r="H397" s="194">
        <v>11</v>
      </c>
      <c r="I397" s="195"/>
      <c r="J397" s="196">
        <f>ROUND(I397*H397,2)</f>
        <v>0</v>
      </c>
      <c r="K397" s="197"/>
      <c r="L397" s="41"/>
      <c r="M397" s="198" t="s">
        <v>19</v>
      </c>
      <c r="N397" s="199" t="s">
        <v>43</v>
      </c>
      <c r="O397" s="66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2" t="s">
        <v>220</v>
      </c>
      <c r="AT397" s="202" t="s">
        <v>150</v>
      </c>
      <c r="AU397" s="202" t="s">
        <v>82</v>
      </c>
      <c r="AY397" s="19" t="s">
        <v>147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19" t="s">
        <v>80</v>
      </c>
      <c r="BK397" s="203">
        <f>ROUND(I397*H397,2)</f>
        <v>0</v>
      </c>
      <c r="BL397" s="19" t="s">
        <v>220</v>
      </c>
      <c r="BM397" s="202" t="s">
        <v>552</v>
      </c>
    </row>
    <row r="398" spans="1:65" s="2" customFormat="1" ht="16.5" customHeight="1">
      <c r="A398" s="36"/>
      <c r="B398" s="37"/>
      <c r="C398" s="248" t="s">
        <v>553</v>
      </c>
      <c r="D398" s="248" t="s">
        <v>254</v>
      </c>
      <c r="E398" s="249" t="s">
        <v>554</v>
      </c>
      <c r="F398" s="250" t="s">
        <v>555</v>
      </c>
      <c r="G398" s="251" t="s">
        <v>174</v>
      </c>
      <c r="H398" s="252">
        <v>11</v>
      </c>
      <c r="I398" s="253"/>
      <c r="J398" s="254">
        <f>ROUND(I398*H398,2)</f>
        <v>0</v>
      </c>
      <c r="K398" s="255"/>
      <c r="L398" s="256"/>
      <c r="M398" s="257" t="s">
        <v>19</v>
      </c>
      <c r="N398" s="258" t="s">
        <v>43</v>
      </c>
      <c r="O398" s="66"/>
      <c r="P398" s="200">
        <f>O398*H398</f>
        <v>0</v>
      </c>
      <c r="Q398" s="200">
        <v>0</v>
      </c>
      <c r="R398" s="200">
        <f>Q398*H398</f>
        <v>0</v>
      </c>
      <c r="S398" s="200">
        <v>0</v>
      </c>
      <c r="T398" s="201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2" t="s">
        <v>251</v>
      </c>
      <c r="AT398" s="202" t="s">
        <v>254</v>
      </c>
      <c r="AU398" s="202" t="s">
        <v>82</v>
      </c>
      <c r="AY398" s="19" t="s">
        <v>147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19" t="s">
        <v>80</v>
      </c>
      <c r="BK398" s="203">
        <f>ROUND(I398*H398,2)</f>
        <v>0</v>
      </c>
      <c r="BL398" s="19" t="s">
        <v>220</v>
      </c>
      <c r="BM398" s="202" t="s">
        <v>556</v>
      </c>
    </row>
    <row r="399" spans="1:65" s="2" customFormat="1" ht="16.5" customHeight="1">
      <c r="A399" s="36"/>
      <c r="B399" s="37"/>
      <c r="C399" s="190" t="s">
        <v>379</v>
      </c>
      <c r="D399" s="190" t="s">
        <v>150</v>
      </c>
      <c r="E399" s="191" t="s">
        <v>557</v>
      </c>
      <c r="F399" s="192" t="s">
        <v>558</v>
      </c>
      <c r="G399" s="193" t="s">
        <v>174</v>
      </c>
      <c r="H399" s="194">
        <v>4</v>
      </c>
      <c r="I399" s="195"/>
      <c r="J399" s="196">
        <f>ROUND(I399*H399,2)</f>
        <v>0</v>
      </c>
      <c r="K399" s="197"/>
      <c r="L399" s="41"/>
      <c r="M399" s="198" t="s">
        <v>19</v>
      </c>
      <c r="N399" s="199" t="s">
        <v>43</v>
      </c>
      <c r="O399" s="66"/>
      <c r="P399" s="200">
        <f>O399*H399</f>
        <v>0</v>
      </c>
      <c r="Q399" s="200">
        <v>0</v>
      </c>
      <c r="R399" s="200">
        <f>Q399*H399</f>
        <v>0</v>
      </c>
      <c r="S399" s="200">
        <v>0</v>
      </c>
      <c r="T399" s="20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02" t="s">
        <v>220</v>
      </c>
      <c r="AT399" s="202" t="s">
        <v>150</v>
      </c>
      <c r="AU399" s="202" t="s">
        <v>82</v>
      </c>
      <c r="AY399" s="19" t="s">
        <v>147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19" t="s">
        <v>80</v>
      </c>
      <c r="BK399" s="203">
        <f>ROUND(I399*H399,2)</f>
        <v>0</v>
      </c>
      <c r="BL399" s="19" t="s">
        <v>220</v>
      </c>
      <c r="BM399" s="202" t="s">
        <v>559</v>
      </c>
    </row>
    <row r="400" spans="1:65" s="13" customFormat="1" ht="11.25">
      <c r="B400" s="204"/>
      <c r="C400" s="205"/>
      <c r="D400" s="206" t="s">
        <v>155</v>
      </c>
      <c r="E400" s="207" t="s">
        <v>19</v>
      </c>
      <c r="F400" s="208" t="s">
        <v>560</v>
      </c>
      <c r="G400" s="205"/>
      <c r="H400" s="207" t="s">
        <v>19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155</v>
      </c>
      <c r="AU400" s="214" t="s">
        <v>82</v>
      </c>
      <c r="AV400" s="13" t="s">
        <v>80</v>
      </c>
      <c r="AW400" s="13" t="s">
        <v>33</v>
      </c>
      <c r="AX400" s="13" t="s">
        <v>72</v>
      </c>
      <c r="AY400" s="214" t="s">
        <v>147</v>
      </c>
    </row>
    <row r="401" spans="1:65" s="14" customFormat="1" ht="11.25">
      <c r="B401" s="215"/>
      <c r="C401" s="216"/>
      <c r="D401" s="206" t="s">
        <v>155</v>
      </c>
      <c r="E401" s="217" t="s">
        <v>19</v>
      </c>
      <c r="F401" s="218" t="s">
        <v>154</v>
      </c>
      <c r="G401" s="216"/>
      <c r="H401" s="219">
        <v>4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155</v>
      </c>
      <c r="AU401" s="225" t="s">
        <v>82</v>
      </c>
      <c r="AV401" s="14" t="s">
        <v>82</v>
      </c>
      <c r="AW401" s="14" t="s">
        <v>33</v>
      </c>
      <c r="AX401" s="14" t="s">
        <v>72</v>
      </c>
      <c r="AY401" s="225" t="s">
        <v>147</v>
      </c>
    </row>
    <row r="402" spans="1:65" s="15" customFormat="1" ht="11.25">
      <c r="B402" s="226"/>
      <c r="C402" s="227"/>
      <c r="D402" s="206" t="s">
        <v>155</v>
      </c>
      <c r="E402" s="228" t="s">
        <v>19</v>
      </c>
      <c r="F402" s="229" t="s">
        <v>171</v>
      </c>
      <c r="G402" s="227"/>
      <c r="H402" s="230">
        <v>4</v>
      </c>
      <c r="I402" s="231"/>
      <c r="J402" s="227"/>
      <c r="K402" s="227"/>
      <c r="L402" s="232"/>
      <c r="M402" s="233"/>
      <c r="N402" s="234"/>
      <c r="O402" s="234"/>
      <c r="P402" s="234"/>
      <c r="Q402" s="234"/>
      <c r="R402" s="234"/>
      <c r="S402" s="234"/>
      <c r="T402" s="235"/>
      <c r="AT402" s="236" t="s">
        <v>155</v>
      </c>
      <c r="AU402" s="236" t="s">
        <v>82</v>
      </c>
      <c r="AV402" s="15" t="s">
        <v>154</v>
      </c>
      <c r="AW402" s="15" t="s">
        <v>33</v>
      </c>
      <c r="AX402" s="15" t="s">
        <v>80</v>
      </c>
      <c r="AY402" s="236" t="s">
        <v>147</v>
      </c>
    </row>
    <row r="403" spans="1:65" s="2" customFormat="1" ht="16.5" customHeight="1">
      <c r="A403" s="36"/>
      <c r="B403" s="37"/>
      <c r="C403" s="248" t="s">
        <v>561</v>
      </c>
      <c r="D403" s="248" t="s">
        <v>254</v>
      </c>
      <c r="E403" s="249" t="s">
        <v>562</v>
      </c>
      <c r="F403" s="250" t="s">
        <v>563</v>
      </c>
      <c r="G403" s="251" t="s">
        <v>174</v>
      </c>
      <c r="H403" s="252">
        <v>4</v>
      </c>
      <c r="I403" s="253"/>
      <c r="J403" s="254">
        <f>ROUND(I403*H403,2)</f>
        <v>0</v>
      </c>
      <c r="K403" s="255"/>
      <c r="L403" s="256"/>
      <c r="M403" s="257" t="s">
        <v>19</v>
      </c>
      <c r="N403" s="258" t="s">
        <v>43</v>
      </c>
      <c r="O403" s="66"/>
      <c r="P403" s="200">
        <f>O403*H403</f>
        <v>0</v>
      </c>
      <c r="Q403" s="200">
        <v>0</v>
      </c>
      <c r="R403" s="200">
        <f>Q403*H403</f>
        <v>0</v>
      </c>
      <c r="S403" s="200">
        <v>0</v>
      </c>
      <c r="T403" s="201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02" t="s">
        <v>251</v>
      </c>
      <c r="AT403" s="202" t="s">
        <v>254</v>
      </c>
      <c r="AU403" s="202" t="s">
        <v>82</v>
      </c>
      <c r="AY403" s="19" t="s">
        <v>147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19" t="s">
        <v>80</v>
      </c>
      <c r="BK403" s="203">
        <f>ROUND(I403*H403,2)</f>
        <v>0</v>
      </c>
      <c r="BL403" s="19" t="s">
        <v>220</v>
      </c>
      <c r="BM403" s="202" t="s">
        <v>564</v>
      </c>
    </row>
    <row r="404" spans="1:65" s="2" customFormat="1" ht="16.5" customHeight="1">
      <c r="A404" s="36"/>
      <c r="B404" s="37"/>
      <c r="C404" s="190" t="s">
        <v>383</v>
      </c>
      <c r="D404" s="190" t="s">
        <v>150</v>
      </c>
      <c r="E404" s="191" t="s">
        <v>565</v>
      </c>
      <c r="F404" s="192" t="s">
        <v>566</v>
      </c>
      <c r="G404" s="193" t="s">
        <v>174</v>
      </c>
      <c r="H404" s="194">
        <v>17</v>
      </c>
      <c r="I404" s="195"/>
      <c r="J404" s="196">
        <f>ROUND(I404*H404,2)</f>
        <v>0</v>
      </c>
      <c r="K404" s="197"/>
      <c r="L404" s="41"/>
      <c r="M404" s="198" t="s">
        <v>19</v>
      </c>
      <c r="N404" s="199" t="s">
        <v>43</v>
      </c>
      <c r="O404" s="66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2" t="s">
        <v>220</v>
      </c>
      <c r="AT404" s="202" t="s">
        <v>150</v>
      </c>
      <c r="AU404" s="202" t="s">
        <v>82</v>
      </c>
      <c r="AY404" s="19" t="s">
        <v>147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9" t="s">
        <v>80</v>
      </c>
      <c r="BK404" s="203">
        <f>ROUND(I404*H404,2)</f>
        <v>0</v>
      </c>
      <c r="BL404" s="19" t="s">
        <v>220</v>
      </c>
      <c r="BM404" s="202" t="s">
        <v>567</v>
      </c>
    </row>
    <row r="405" spans="1:65" s="13" customFormat="1" ht="11.25">
      <c r="B405" s="204"/>
      <c r="C405" s="205"/>
      <c r="D405" s="206" t="s">
        <v>155</v>
      </c>
      <c r="E405" s="207" t="s">
        <v>19</v>
      </c>
      <c r="F405" s="208" t="s">
        <v>568</v>
      </c>
      <c r="G405" s="205"/>
      <c r="H405" s="207" t="s">
        <v>19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155</v>
      </c>
      <c r="AU405" s="214" t="s">
        <v>82</v>
      </c>
      <c r="AV405" s="13" t="s">
        <v>80</v>
      </c>
      <c r="AW405" s="13" t="s">
        <v>33</v>
      </c>
      <c r="AX405" s="13" t="s">
        <v>72</v>
      </c>
      <c r="AY405" s="214" t="s">
        <v>147</v>
      </c>
    </row>
    <row r="406" spans="1:65" s="14" customFormat="1" ht="11.25">
      <c r="B406" s="215"/>
      <c r="C406" s="216"/>
      <c r="D406" s="206" t="s">
        <v>155</v>
      </c>
      <c r="E406" s="217" t="s">
        <v>19</v>
      </c>
      <c r="F406" s="218" t="s">
        <v>253</v>
      </c>
      <c r="G406" s="216"/>
      <c r="H406" s="219">
        <v>17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155</v>
      </c>
      <c r="AU406" s="225" t="s">
        <v>82</v>
      </c>
      <c r="AV406" s="14" t="s">
        <v>82</v>
      </c>
      <c r="AW406" s="14" t="s">
        <v>33</v>
      </c>
      <c r="AX406" s="14" t="s">
        <v>72</v>
      </c>
      <c r="AY406" s="225" t="s">
        <v>147</v>
      </c>
    </row>
    <row r="407" spans="1:65" s="15" customFormat="1" ht="11.25">
      <c r="B407" s="226"/>
      <c r="C407" s="227"/>
      <c r="D407" s="206" t="s">
        <v>155</v>
      </c>
      <c r="E407" s="228" t="s">
        <v>19</v>
      </c>
      <c r="F407" s="229" t="s">
        <v>171</v>
      </c>
      <c r="G407" s="227"/>
      <c r="H407" s="230">
        <v>17</v>
      </c>
      <c r="I407" s="231"/>
      <c r="J407" s="227"/>
      <c r="K407" s="227"/>
      <c r="L407" s="232"/>
      <c r="M407" s="233"/>
      <c r="N407" s="234"/>
      <c r="O407" s="234"/>
      <c r="P407" s="234"/>
      <c r="Q407" s="234"/>
      <c r="R407" s="234"/>
      <c r="S407" s="234"/>
      <c r="T407" s="235"/>
      <c r="AT407" s="236" t="s">
        <v>155</v>
      </c>
      <c r="AU407" s="236" t="s">
        <v>82</v>
      </c>
      <c r="AV407" s="15" t="s">
        <v>154</v>
      </c>
      <c r="AW407" s="15" t="s">
        <v>33</v>
      </c>
      <c r="AX407" s="15" t="s">
        <v>80</v>
      </c>
      <c r="AY407" s="236" t="s">
        <v>147</v>
      </c>
    </row>
    <row r="408" spans="1:65" s="2" customFormat="1" ht="16.5" customHeight="1">
      <c r="A408" s="36"/>
      <c r="B408" s="37"/>
      <c r="C408" s="190" t="s">
        <v>569</v>
      </c>
      <c r="D408" s="190" t="s">
        <v>150</v>
      </c>
      <c r="E408" s="191" t="s">
        <v>570</v>
      </c>
      <c r="F408" s="192" t="s">
        <v>571</v>
      </c>
      <c r="G408" s="193" t="s">
        <v>174</v>
      </c>
      <c r="H408" s="194">
        <v>3</v>
      </c>
      <c r="I408" s="195"/>
      <c r="J408" s="196">
        <f>ROUND(I408*H408,2)</f>
        <v>0</v>
      </c>
      <c r="K408" s="197"/>
      <c r="L408" s="41"/>
      <c r="M408" s="198" t="s">
        <v>19</v>
      </c>
      <c r="N408" s="199" t="s">
        <v>43</v>
      </c>
      <c r="O408" s="66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2" t="s">
        <v>220</v>
      </c>
      <c r="AT408" s="202" t="s">
        <v>150</v>
      </c>
      <c r="AU408" s="202" t="s">
        <v>82</v>
      </c>
      <c r="AY408" s="19" t="s">
        <v>147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9" t="s">
        <v>80</v>
      </c>
      <c r="BK408" s="203">
        <f>ROUND(I408*H408,2)</f>
        <v>0</v>
      </c>
      <c r="BL408" s="19" t="s">
        <v>220</v>
      </c>
      <c r="BM408" s="202" t="s">
        <v>572</v>
      </c>
    </row>
    <row r="409" spans="1:65" s="13" customFormat="1" ht="11.25">
      <c r="B409" s="204"/>
      <c r="C409" s="205"/>
      <c r="D409" s="206" t="s">
        <v>155</v>
      </c>
      <c r="E409" s="207" t="s">
        <v>19</v>
      </c>
      <c r="F409" s="208" t="s">
        <v>573</v>
      </c>
      <c r="G409" s="205"/>
      <c r="H409" s="207" t="s">
        <v>19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155</v>
      </c>
      <c r="AU409" s="214" t="s">
        <v>82</v>
      </c>
      <c r="AV409" s="13" t="s">
        <v>80</v>
      </c>
      <c r="AW409" s="13" t="s">
        <v>33</v>
      </c>
      <c r="AX409" s="13" t="s">
        <v>72</v>
      </c>
      <c r="AY409" s="214" t="s">
        <v>147</v>
      </c>
    </row>
    <row r="410" spans="1:65" s="14" customFormat="1" ht="11.25">
      <c r="B410" s="215"/>
      <c r="C410" s="216"/>
      <c r="D410" s="206" t="s">
        <v>155</v>
      </c>
      <c r="E410" s="217" t="s">
        <v>19</v>
      </c>
      <c r="F410" s="218" t="s">
        <v>148</v>
      </c>
      <c r="G410" s="216"/>
      <c r="H410" s="219">
        <v>3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155</v>
      </c>
      <c r="AU410" s="225" t="s">
        <v>82</v>
      </c>
      <c r="AV410" s="14" t="s">
        <v>82</v>
      </c>
      <c r="AW410" s="14" t="s">
        <v>33</v>
      </c>
      <c r="AX410" s="14" t="s">
        <v>72</v>
      </c>
      <c r="AY410" s="225" t="s">
        <v>147</v>
      </c>
    </row>
    <row r="411" spans="1:65" s="15" customFormat="1" ht="11.25">
      <c r="B411" s="226"/>
      <c r="C411" s="227"/>
      <c r="D411" s="206" t="s">
        <v>155</v>
      </c>
      <c r="E411" s="228" t="s">
        <v>19</v>
      </c>
      <c r="F411" s="229" t="s">
        <v>171</v>
      </c>
      <c r="G411" s="227"/>
      <c r="H411" s="230">
        <v>3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155</v>
      </c>
      <c r="AU411" s="236" t="s">
        <v>82</v>
      </c>
      <c r="AV411" s="15" t="s">
        <v>154</v>
      </c>
      <c r="AW411" s="15" t="s">
        <v>33</v>
      </c>
      <c r="AX411" s="15" t="s">
        <v>80</v>
      </c>
      <c r="AY411" s="236" t="s">
        <v>147</v>
      </c>
    </row>
    <row r="412" spans="1:65" s="2" customFormat="1" ht="16.5" customHeight="1">
      <c r="A412" s="36"/>
      <c r="B412" s="37"/>
      <c r="C412" s="248" t="s">
        <v>390</v>
      </c>
      <c r="D412" s="248" t="s">
        <v>254</v>
      </c>
      <c r="E412" s="249" t="s">
        <v>574</v>
      </c>
      <c r="F412" s="250" t="s">
        <v>575</v>
      </c>
      <c r="G412" s="251" t="s">
        <v>576</v>
      </c>
      <c r="H412" s="252">
        <v>20</v>
      </c>
      <c r="I412" s="253"/>
      <c r="J412" s="254">
        <f>ROUND(I412*H412,2)</f>
        <v>0</v>
      </c>
      <c r="K412" s="255"/>
      <c r="L412" s="256"/>
      <c r="M412" s="257" t="s">
        <v>19</v>
      </c>
      <c r="N412" s="258" t="s">
        <v>43</v>
      </c>
      <c r="O412" s="66"/>
      <c r="P412" s="200">
        <f>O412*H412</f>
        <v>0</v>
      </c>
      <c r="Q412" s="200">
        <v>0</v>
      </c>
      <c r="R412" s="200">
        <f>Q412*H412</f>
        <v>0</v>
      </c>
      <c r="S412" s="200">
        <v>0</v>
      </c>
      <c r="T412" s="201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2" t="s">
        <v>251</v>
      </c>
      <c r="AT412" s="202" t="s">
        <v>254</v>
      </c>
      <c r="AU412" s="202" t="s">
        <v>82</v>
      </c>
      <c r="AY412" s="19" t="s">
        <v>147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19" t="s">
        <v>80</v>
      </c>
      <c r="BK412" s="203">
        <f>ROUND(I412*H412,2)</f>
        <v>0</v>
      </c>
      <c r="BL412" s="19" t="s">
        <v>220</v>
      </c>
      <c r="BM412" s="202" t="s">
        <v>577</v>
      </c>
    </row>
    <row r="413" spans="1:65" s="2" customFormat="1" ht="16.5" customHeight="1">
      <c r="A413" s="36"/>
      <c r="B413" s="37"/>
      <c r="C413" s="248" t="s">
        <v>578</v>
      </c>
      <c r="D413" s="248" t="s">
        <v>254</v>
      </c>
      <c r="E413" s="249" t="s">
        <v>579</v>
      </c>
      <c r="F413" s="250" t="s">
        <v>580</v>
      </c>
      <c r="G413" s="251" t="s">
        <v>466</v>
      </c>
      <c r="H413" s="252">
        <v>32.707999999999998</v>
      </c>
      <c r="I413" s="253"/>
      <c r="J413" s="254">
        <f>ROUND(I413*H413,2)</f>
        <v>0</v>
      </c>
      <c r="K413" s="255"/>
      <c r="L413" s="256"/>
      <c r="M413" s="257" t="s">
        <v>19</v>
      </c>
      <c r="N413" s="258" t="s">
        <v>43</v>
      </c>
      <c r="O413" s="66"/>
      <c r="P413" s="200">
        <f>O413*H413</f>
        <v>0</v>
      </c>
      <c r="Q413" s="200">
        <v>0</v>
      </c>
      <c r="R413" s="200">
        <f>Q413*H413</f>
        <v>0</v>
      </c>
      <c r="S413" s="200">
        <v>0</v>
      </c>
      <c r="T413" s="201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02" t="s">
        <v>251</v>
      </c>
      <c r="AT413" s="202" t="s">
        <v>254</v>
      </c>
      <c r="AU413" s="202" t="s">
        <v>82</v>
      </c>
      <c r="AY413" s="19" t="s">
        <v>147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19" t="s">
        <v>80</v>
      </c>
      <c r="BK413" s="203">
        <f>ROUND(I413*H413,2)</f>
        <v>0</v>
      </c>
      <c r="BL413" s="19" t="s">
        <v>220</v>
      </c>
      <c r="BM413" s="202" t="s">
        <v>581</v>
      </c>
    </row>
    <row r="414" spans="1:65" s="14" customFormat="1" ht="11.25">
      <c r="B414" s="215"/>
      <c r="C414" s="216"/>
      <c r="D414" s="206" t="s">
        <v>155</v>
      </c>
      <c r="E414" s="217" t="s">
        <v>19</v>
      </c>
      <c r="F414" s="218" t="s">
        <v>471</v>
      </c>
      <c r="G414" s="216"/>
      <c r="H414" s="219">
        <v>4.4000000000000004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155</v>
      </c>
      <c r="AU414" s="225" t="s">
        <v>82</v>
      </c>
      <c r="AV414" s="14" t="s">
        <v>82</v>
      </c>
      <c r="AW414" s="14" t="s">
        <v>33</v>
      </c>
      <c r="AX414" s="14" t="s">
        <v>72</v>
      </c>
      <c r="AY414" s="225" t="s">
        <v>147</v>
      </c>
    </row>
    <row r="415" spans="1:65" s="14" customFormat="1" ht="11.25">
      <c r="B415" s="215"/>
      <c r="C415" s="216"/>
      <c r="D415" s="206" t="s">
        <v>155</v>
      </c>
      <c r="E415" s="217" t="s">
        <v>19</v>
      </c>
      <c r="F415" s="218" t="s">
        <v>582</v>
      </c>
      <c r="G415" s="216"/>
      <c r="H415" s="219">
        <v>4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155</v>
      </c>
      <c r="AU415" s="225" t="s">
        <v>82</v>
      </c>
      <c r="AV415" s="14" t="s">
        <v>82</v>
      </c>
      <c r="AW415" s="14" t="s">
        <v>33</v>
      </c>
      <c r="AX415" s="14" t="s">
        <v>72</v>
      </c>
      <c r="AY415" s="225" t="s">
        <v>147</v>
      </c>
    </row>
    <row r="416" spans="1:65" s="14" customFormat="1" ht="11.25">
      <c r="B416" s="215"/>
      <c r="C416" s="216"/>
      <c r="D416" s="206" t="s">
        <v>155</v>
      </c>
      <c r="E416" s="217" t="s">
        <v>19</v>
      </c>
      <c r="F416" s="218" t="s">
        <v>583</v>
      </c>
      <c r="G416" s="216"/>
      <c r="H416" s="219">
        <v>2.7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155</v>
      </c>
      <c r="AU416" s="225" t="s">
        <v>82</v>
      </c>
      <c r="AV416" s="14" t="s">
        <v>82</v>
      </c>
      <c r="AW416" s="14" t="s">
        <v>33</v>
      </c>
      <c r="AX416" s="14" t="s">
        <v>72</v>
      </c>
      <c r="AY416" s="225" t="s">
        <v>147</v>
      </c>
    </row>
    <row r="417" spans="1:65" s="14" customFormat="1" ht="11.25">
      <c r="B417" s="215"/>
      <c r="C417" s="216"/>
      <c r="D417" s="206" t="s">
        <v>155</v>
      </c>
      <c r="E417" s="217" t="s">
        <v>19</v>
      </c>
      <c r="F417" s="218" t="s">
        <v>474</v>
      </c>
      <c r="G417" s="216"/>
      <c r="H417" s="219">
        <v>4.5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155</v>
      </c>
      <c r="AU417" s="225" t="s">
        <v>82</v>
      </c>
      <c r="AV417" s="14" t="s">
        <v>82</v>
      </c>
      <c r="AW417" s="14" t="s">
        <v>33</v>
      </c>
      <c r="AX417" s="14" t="s">
        <v>72</v>
      </c>
      <c r="AY417" s="225" t="s">
        <v>147</v>
      </c>
    </row>
    <row r="418" spans="1:65" s="14" customFormat="1" ht="11.25">
      <c r="B418" s="215"/>
      <c r="C418" s="216"/>
      <c r="D418" s="206" t="s">
        <v>155</v>
      </c>
      <c r="E418" s="217" t="s">
        <v>19</v>
      </c>
      <c r="F418" s="218" t="s">
        <v>475</v>
      </c>
      <c r="G418" s="216"/>
      <c r="H418" s="219">
        <v>5.95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155</v>
      </c>
      <c r="AU418" s="225" t="s">
        <v>82</v>
      </c>
      <c r="AV418" s="14" t="s">
        <v>82</v>
      </c>
      <c r="AW418" s="14" t="s">
        <v>33</v>
      </c>
      <c r="AX418" s="14" t="s">
        <v>72</v>
      </c>
      <c r="AY418" s="225" t="s">
        <v>147</v>
      </c>
    </row>
    <row r="419" spans="1:65" s="14" customFormat="1" ht="11.25">
      <c r="B419" s="215"/>
      <c r="C419" s="216"/>
      <c r="D419" s="206" t="s">
        <v>155</v>
      </c>
      <c r="E419" s="217" t="s">
        <v>19</v>
      </c>
      <c r="F419" s="218" t="s">
        <v>584</v>
      </c>
      <c r="G419" s="216"/>
      <c r="H419" s="219">
        <v>1.2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155</v>
      </c>
      <c r="AU419" s="225" t="s">
        <v>82</v>
      </c>
      <c r="AV419" s="14" t="s">
        <v>82</v>
      </c>
      <c r="AW419" s="14" t="s">
        <v>33</v>
      </c>
      <c r="AX419" s="14" t="s">
        <v>72</v>
      </c>
      <c r="AY419" s="225" t="s">
        <v>147</v>
      </c>
    </row>
    <row r="420" spans="1:65" s="14" customFormat="1" ht="11.25">
      <c r="B420" s="215"/>
      <c r="C420" s="216"/>
      <c r="D420" s="206" t="s">
        <v>155</v>
      </c>
      <c r="E420" s="217" t="s">
        <v>19</v>
      </c>
      <c r="F420" s="218" t="s">
        <v>477</v>
      </c>
      <c r="G420" s="216"/>
      <c r="H420" s="219">
        <v>4.2</v>
      </c>
      <c r="I420" s="220"/>
      <c r="J420" s="216"/>
      <c r="K420" s="216"/>
      <c r="L420" s="221"/>
      <c r="M420" s="222"/>
      <c r="N420" s="223"/>
      <c r="O420" s="223"/>
      <c r="P420" s="223"/>
      <c r="Q420" s="223"/>
      <c r="R420" s="223"/>
      <c r="S420" s="223"/>
      <c r="T420" s="224"/>
      <c r="AT420" s="225" t="s">
        <v>155</v>
      </c>
      <c r="AU420" s="225" t="s">
        <v>82</v>
      </c>
      <c r="AV420" s="14" t="s">
        <v>82</v>
      </c>
      <c r="AW420" s="14" t="s">
        <v>33</v>
      </c>
      <c r="AX420" s="14" t="s">
        <v>72</v>
      </c>
      <c r="AY420" s="225" t="s">
        <v>147</v>
      </c>
    </row>
    <row r="421" spans="1:65" s="14" customFormat="1" ht="11.25">
      <c r="B421" s="215"/>
      <c r="C421" s="216"/>
      <c r="D421" s="206" t="s">
        <v>155</v>
      </c>
      <c r="E421" s="217" t="s">
        <v>19</v>
      </c>
      <c r="F421" s="218" t="s">
        <v>585</v>
      </c>
      <c r="G421" s="216"/>
      <c r="H421" s="219">
        <v>4.2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155</v>
      </c>
      <c r="AU421" s="225" t="s">
        <v>82</v>
      </c>
      <c r="AV421" s="14" t="s">
        <v>82</v>
      </c>
      <c r="AW421" s="14" t="s">
        <v>33</v>
      </c>
      <c r="AX421" s="14" t="s">
        <v>72</v>
      </c>
      <c r="AY421" s="225" t="s">
        <v>147</v>
      </c>
    </row>
    <row r="422" spans="1:65" s="15" customFormat="1" ht="11.25">
      <c r="B422" s="226"/>
      <c r="C422" s="227"/>
      <c r="D422" s="206" t="s">
        <v>155</v>
      </c>
      <c r="E422" s="228" t="s">
        <v>19</v>
      </c>
      <c r="F422" s="229" t="s">
        <v>171</v>
      </c>
      <c r="G422" s="227"/>
      <c r="H422" s="230">
        <v>31.15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AT422" s="236" t="s">
        <v>155</v>
      </c>
      <c r="AU422" s="236" t="s">
        <v>82</v>
      </c>
      <c r="AV422" s="15" t="s">
        <v>154</v>
      </c>
      <c r="AW422" s="15" t="s">
        <v>33</v>
      </c>
      <c r="AX422" s="15" t="s">
        <v>72</v>
      </c>
      <c r="AY422" s="236" t="s">
        <v>147</v>
      </c>
    </row>
    <row r="423" spans="1:65" s="14" customFormat="1" ht="11.25">
      <c r="B423" s="215"/>
      <c r="C423" s="216"/>
      <c r="D423" s="206" t="s">
        <v>155</v>
      </c>
      <c r="E423" s="217" t="s">
        <v>19</v>
      </c>
      <c r="F423" s="218" t="s">
        <v>586</v>
      </c>
      <c r="G423" s="216"/>
      <c r="H423" s="219">
        <v>32.707999999999998</v>
      </c>
      <c r="I423" s="220"/>
      <c r="J423" s="216"/>
      <c r="K423" s="216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155</v>
      </c>
      <c r="AU423" s="225" t="s">
        <v>82</v>
      </c>
      <c r="AV423" s="14" t="s">
        <v>82</v>
      </c>
      <c r="AW423" s="14" t="s">
        <v>33</v>
      </c>
      <c r="AX423" s="14" t="s">
        <v>72</v>
      </c>
      <c r="AY423" s="225" t="s">
        <v>147</v>
      </c>
    </row>
    <row r="424" spans="1:65" s="15" customFormat="1" ht="11.25">
      <c r="B424" s="226"/>
      <c r="C424" s="227"/>
      <c r="D424" s="206" t="s">
        <v>155</v>
      </c>
      <c r="E424" s="228" t="s">
        <v>19</v>
      </c>
      <c r="F424" s="229" t="s">
        <v>171</v>
      </c>
      <c r="G424" s="227"/>
      <c r="H424" s="230">
        <v>32.707999999999998</v>
      </c>
      <c r="I424" s="231"/>
      <c r="J424" s="227"/>
      <c r="K424" s="227"/>
      <c r="L424" s="232"/>
      <c r="M424" s="233"/>
      <c r="N424" s="234"/>
      <c r="O424" s="234"/>
      <c r="P424" s="234"/>
      <c r="Q424" s="234"/>
      <c r="R424" s="234"/>
      <c r="S424" s="234"/>
      <c r="T424" s="235"/>
      <c r="AT424" s="236" t="s">
        <v>155</v>
      </c>
      <c r="AU424" s="236" t="s">
        <v>82</v>
      </c>
      <c r="AV424" s="15" t="s">
        <v>154</v>
      </c>
      <c r="AW424" s="15" t="s">
        <v>33</v>
      </c>
      <c r="AX424" s="15" t="s">
        <v>80</v>
      </c>
      <c r="AY424" s="236" t="s">
        <v>147</v>
      </c>
    </row>
    <row r="425" spans="1:65" s="2" customFormat="1" ht="16.5" customHeight="1">
      <c r="A425" s="36"/>
      <c r="B425" s="37"/>
      <c r="C425" s="190" t="s">
        <v>397</v>
      </c>
      <c r="D425" s="190" t="s">
        <v>150</v>
      </c>
      <c r="E425" s="191" t="s">
        <v>587</v>
      </c>
      <c r="F425" s="192" t="s">
        <v>588</v>
      </c>
      <c r="G425" s="193" t="s">
        <v>174</v>
      </c>
      <c r="H425" s="194">
        <v>3</v>
      </c>
      <c r="I425" s="195"/>
      <c r="J425" s="196">
        <f>ROUND(I425*H425,2)</f>
        <v>0</v>
      </c>
      <c r="K425" s="197"/>
      <c r="L425" s="41"/>
      <c r="M425" s="198" t="s">
        <v>19</v>
      </c>
      <c r="N425" s="199" t="s">
        <v>43</v>
      </c>
      <c r="O425" s="66"/>
      <c r="P425" s="200">
        <f>O425*H425</f>
        <v>0</v>
      </c>
      <c r="Q425" s="200">
        <v>0</v>
      </c>
      <c r="R425" s="200">
        <f>Q425*H425</f>
        <v>0</v>
      </c>
      <c r="S425" s="200">
        <v>0</v>
      </c>
      <c r="T425" s="201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02" t="s">
        <v>220</v>
      </c>
      <c r="AT425" s="202" t="s">
        <v>150</v>
      </c>
      <c r="AU425" s="202" t="s">
        <v>82</v>
      </c>
      <c r="AY425" s="19" t="s">
        <v>147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19" t="s">
        <v>80</v>
      </c>
      <c r="BK425" s="203">
        <f>ROUND(I425*H425,2)</f>
        <v>0</v>
      </c>
      <c r="BL425" s="19" t="s">
        <v>220</v>
      </c>
      <c r="BM425" s="202" t="s">
        <v>589</v>
      </c>
    </row>
    <row r="426" spans="1:65" s="13" customFormat="1" ht="11.25">
      <c r="B426" s="204"/>
      <c r="C426" s="205"/>
      <c r="D426" s="206" t="s">
        <v>155</v>
      </c>
      <c r="E426" s="207" t="s">
        <v>19</v>
      </c>
      <c r="F426" s="208" t="s">
        <v>590</v>
      </c>
      <c r="G426" s="205"/>
      <c r="H426" s="207" t="s">
        <v>19</v>
      </c>
      <c r="I426" s="209"/>
      <c r="J426" s="205"/>
      <c r="K426" s="205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155</v>
      </c>
      <c r="AU426" s="214" t="s">
        <v>82</v>
      </c>
      <c r="AV426" s="13" t="s">
        <v>80</v>
      </c>
      <c r="AW426" s="13" t="s">
        <v>33</v>
      </c>
      <c r="AX426" s="13" t="s">
        <v>72</v>
      </c>
      <c r="AY426" s="214" t="s">
        <v>147</v>
      </c>
    </row>
    <row r="427" spans="1:65" s="14" customFormat="1" ht="11.25">
      <c r="B427" s="215"/>
      <c r="C427" s="216"/>
      <c r="D427" s="206" t="s">
        <v>155</v>
      </c>
      <c r="E427" s="217" t="s">
        <v>19</v>
      </c>
      <c r="F427" s="218" t="s">
        <v>148</v>
      </c>
      <c r="G427" s="216"/>
      <c r="H427" s="219">
        <v>3</v>
      </c>
      <c r="I427" s="220"/>
      <c r="J427" s="216"/>
      <c r="K427" s="216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155</v>
      </c>
      <c r="AU427" s="225" t="s">
        <v>82</v>
      </c>
      <c r="AV427" s="14" t="s">
        <v>82</v>
      </c>
      <c r="AW427" s="14" t="s">
        <v>33</v>
      </c>
      <c r="AX427" s="14" t="s">
        <v>72</v>
      </c>
      <c r="AY427" s="225" t="s">
        <v>147</v>
      </c>
    </row>
    <row r="428" spans="1:65" s="15" customFormat="1" ht="11.25">
      <c r="B428" s="226"/>
      <c r="C428" s="227"/>
      <c r="D428" s="206" t="s">
        <v>155</v>
      </c>
      <c r="E428" s="228" t="s">
        <v>19</v>
      </c>
      <c r="F428" s="229" t="s">
        <v>171</v>
      </c>
      <c r="G428" s="227"/>
      <c r="H428" s="230">
        <v>3</v>
      </c>
      <c r="I428" s="231"/>
      <c r="J428" s="227"/>
      <c r="K428" s="227"/>
      <c r="L428" s="232"/>
      <c r="M428" s="233"/>
      <c r="N428" s="234"/>
      <c r="O428" s="234"/>
      <c r="P428" s="234"/>
      <c r="Q428" s="234"/>
      <c r="R428" s="234"/>
      <c r="S428" s="234"/>
      <c r="T428" s="235"/>
      <c r="AT428" s="236" t="s">
        <v>155</v>
      </c>
      <c r="AU428" s="236" t="s">
        <v>82</v>
      </c>
      <c r="AV428" s="15" t="s">
        <v>154</v>
      </c>
      <c r="AW428" s="15" t="s">
        <v>33</v>
      </c>
      <c r="AX428" s="15" t="s">
        <v>80</v>
      </c>
      <c r="AY428" s="236" t="s">
        <v>147</v>
      </c>
    </row>
    <row r="429" spans="1:65" s="2" customFormat="1" ht="16.5" customHeight="1">
      <c r="A429" s="36"/>
      <c r="B429" s="37"/>
      <c r="C429" s="248" t="s">
        <v>591</v>
      </c>
      <c r="D429" s="248" t="s">
        <v>254</v>
      </c>
      <c r="E429" s="249" t="s">
        <v>592</v>
      </c>
      <c r="F429" s="250" t="s">
        <v>593</v>
      </c>
      <c r="G429" s="251" t="s">
        <v>174</v>
      </c>
      <c r="H429" s="252">
        <v>3</v>
      </c>
      <c r="I429" s="253"/>
      <c r="J429" s="254">
        <f>ROUND(I429*H429,2)</f>
        <v>0</v>
      </c>
      <c r="K429" s="255"/>
      <c r="L429" s="256"/>
      <c r="M429" s="257" t="s">
        <v>19</v>
      </c>
      <c r="N429" s="258" t="s">
        <v>43</v>
      </c>
      <c r="O429" s="66"/>
      <c r="P429" s="200">
        <f>O429*H429</f>
        <v>0</v>
      </c>
      <c r="Q429" s="200">
        <v>0</v>
      </c>
      <c r="R429" s="200">
        <f>Q429*H429</f>
        <v>0</v>
      </c>
      <c r="S429" s="200">
        <v>0</v>
      </c>
      <c r="T429" s="201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02" t="s">
        <v>251</v>
      </c>
      <c r="AT429" s="202" t="s">
        <v>254</v>
      </c>
      <c r="AU429" s="202" t="s">
        <v>82</v>
      </c>
      <c r="AY429" s="19" t="s">
        <v>147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19" t="s">
        <v>80</v>
      </c>
      <c r="BK429" s="203">
        <f>ROUND(I429*H429,2)</f>
        <v>0</v>
      </c>
      <c r="BL429" s="19" t="s">
        <v>220</v>
      </c>
      <c r="BM429" s="202" t="s">
        <v>594</v>
      </c>
    </row>
    <row r="430" spans="1:65" s="2" customFormat="1" ht="16.5" customHeight="1">
      <c r="A430" s="36"/>
      <c r="B430" s="37"/>
      <c r="C430" s="190" t="s">
        <v>404</v>
      </c>
      <c r="D430" s="190" t="s">
        <v>150</v>
      </c>
      <c r="E430" s="191" t="s">
        <v>595</v>
      </c>
      <c r="F430" s="192" t="s">
        <v>596</v>
      </c>
      <c r="G430" s="193" t="s">
        <v>174</v>
      </c>
      <c r="H430" s="194">
        <v>3</v>
      </c>
      <c r="I430" s="195"/>
      <c r="J430" s="196">
        <f>ROUND(I430*H430,2)</f>
        <v>0</v>
      </c>
      <c r="K430" s="197"/>
      <c r="L430" s="41"/>
      <c r="M430" s="198" t="s">
        <v>19</v>
      </c>
      <c r="N430" s="199" t="s">
        <v>43</v>
      </c>
      <c r="O430" s="66"/>
      <c r="P430" s="200">
        <f>O430*H430</f>
        <v>0</v>
      </c>
      <c r="Q430" s="200">
        <v>0</v>
      </c>
      <c r="R430" s="200">
        <f>Q430*H430</f>
        <v>0</v>
      </c>
      <c r="S430" s="200">
        <v>0</v>
      </c>
      <c r="T430" s="201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02" t="s">
        <v>220</v>
      </c>
      <c r="AT430" s="202" t="s">
        <v>150</v>
      </c>
      <c r="AU430" s="202" t="s">
        <v>82</v>
      </c>
      <c r="AY430" s="19" t="s">
        <v>147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19" t="s">
        <v>80</v>
      </c>
      <c r="BK430" s="203">
        <f>ROUND(I430*H430,2)</f>
        <v>0</v>
      </c>
      <c r="BL430" s="19" t="s">
        <v>220</v>
      </c>
      <c r="BM430" s="202" t="s">
        <v>597</v>
      </c>
    </row>
    <row r="431" spans="1:65" s="13" customFormat="1" ht="11.25">
      <c r="B431" s="204"/>
      <c r="C431" s="205"/>
      <c r="D431" s="206" t="s">
        <v>155</v>
      </c>
      <c r="E431" s="207" t="s">
        <v>19</v>
      </c>
      <c r="F431" s="208" t="s">
        <v>590</v>
      </c>
      <c r="G431" s="205"/>
      <c r="H431" s="207" t="s">
        <v>19</v>
      </c>
      <c r="I431" s="209"/>
      <c r="J431" s="205"/>
      <c r="K431" s="205"/>
      <c r="L431" s="210"/>
      <c r="M431" s="211"/>
      <c r="N431" s="212"/>
      <c r="O431" s="212"/>
      <c r="P431" s="212"/>
      <c r="Q431" s="212"/>
      <c r="R431" s="212"/>
      <c r="S431" s="212"/>
      <c r="T431" s="213"/>
      <c r="AT431" s="214" t="s">
        <v>155</v>
      </c>
      <c r="AU431" s="214" t="s">
        <v>82</v>
      </c>
      <c r="AV431" s="13" t="s">
        <v>80</v>
      </c>
      <c r="AW431" s="13" t="s">
        <v>33</v>
      </c>
      <c r="AX431" s="13" t="s">
        <v>72</v>
      </c>
      <c r="AY431" s="214" t="s">
        <v>147</v>
      </c>
    </row>
    <row r="432" spans="1:65" s="14" customFormat="1" ht="11.25">
      <c r="B432" s="215"/>
      <c r="C432" s="216"/>
      <c r="D432" s="206" t="s">
        <v>155</v>
      </c>
      <c r="E432" s="217" t="s">
        <v>19</v>
      </c>
      <c r="F432" s="218" t="s">
        <v>148</v>
      </c>
      <c r="G432" s="216"/>
      <c r="H432" s="219">
        <v>3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155</v>
      </c>
      <c r="AU432" s="225" t="s">
        <v>82</v>
      </c>
      <c r="AV432" s="14" t="s">
        <v>82</v>
      </c>
      <c r="AW432" s="14" t="s">
        <v>33</v>
      </c>
      <c r="AX432" s="14" t="s">
        <v>72</v>
      </c>
      <c r="AY432" s="225" t="s">
        <v>147</v>
      </c>
    </row>
    <row r="433" spans="1:65" s="15" customFormat="1" ht="11.25">
      <c r="B433" s="226"/>
      <c r="C433" s="227"/>
      <c r="D433" s="206" t="s">
        <v>155</v>
      </c>
      <c r="E433" s="228" t="s">
        <v>19</v>
      </c>
      <c r="F433" s="229" t="s">
        <v>171</v>
      </c>
      <c r="G433" s="227"/>
      <c r="H433" s="230">
        <v>3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155</v>
      </c>
      <c r="AU433" s="236" t="s">
        <v>82</v>
      </c>
      <c r="AV433" s="15" t="s">
        <v>154</v>
      </c>
      <c r="AW433" s="15" t="s">
        <v>33</v>
      </c>
      <c r="AX433" s="15" t="s">
        <v>80</v>
      </c>
      <c r="AY433" s="236" t="s">
        <v>147</v>
      </c>
    </row>
    <row r="434" spans="1:65" s="2" customFormat="1" ht="16.5" customHeight="1">
      <c r="A434" s="36"/>
      <c r="B434" s="37"/>
      <c r="C434" s="248" t="s">
        <v>598</v>
      </c>
      <c r="D434" s="248" t="s">
        <v>254</v>
      </c>
      <c r="E434" s="249" t="s">
        <v>599</v>
      </c>
      <c r="F434" s="250" t="s">
        <v>600</v>
      </c>
      <c r="G434" s="251" t="s">
        <v>174</v>
      </c>
      <c r="H434" s="252">
        <v>3</v>
      </c>
      <c r="I434" s="253"/>
      <c r="J434" s="254">
        <f>ROUND(I434*H434,2)</f>
        <v>0</v>
      </c>
      <c r="K434" s="255"/>
      <c r="L434" s="256"/>
      <c r="M434" s="257" t="s">
        <v>19</v>
      </c>
      <c r="N434" s="258" t="s">
        <v>43</v>
      </c>
      <c r="O434" s="66"/>
      <c r="P434" s="200">
        <f>O434*H434</f>
        <v>0</v>
      </c>
      <c r="Q434" s="200">
        <v>0</v>
      </c>
      <c r="R434" s="200">
        <f>Q434*H434</f>
        <v>0</v>
      </c>
      <c r="S434" s="200">
        <v>0</v>
      </c>
      <c r="T434" s="201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2" t="s">
        <v>251</v>
      </c>
      <c r="AT434" s="202" t="s">
        <v>254</v>
      </c>
      <c r="AU434" s="202" t="s">
        <v>82</v>
      </c>
      <c r="AY434" s="19" t="s">
        <v>147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19" t="s">
        <v>80</v>
      </c>
      <c r="BK434" s="203">
        <f>ROUND(I434*H434,2)</f>
        <v>0</v>
      </c>
      <c r="BL434" s="19" t="s">
        <v>220</v>
      </c>
      <c r="BM434" s="202" t="s">
        <v>601</v>
      </c>
    </row>
    <row r="435" spans="1:65" s="2" customFormat="1" ht="16.5" customHeight="1">
      <c r="A435" s="36"/>
      <c r="B435" s="37"/>
      <c r="C435" s="190" t="s">
        <v>408</v>
      </c>
      <c r="D435" s="190" t="s">
        <v>150</v>
      </c>
      <c r="E435" s="191" t="s">
        <v>602</v>
      </c>
      <c r="F435" s="192" t="s">
        <v>603</v>
      </c>
      <c r="G435" s="193" t="s">
        <v>174</v>
      </c>
      <c r="H435" s="194">
        <v>1</v>
      </c>
      <c r="I435" s="195"/>
      <c r="J435" s="196">
        <f>ROUND(I435*H435,2)</f>
        <v>0</v>
      </c>
      <c r="K435" s="197"/>
      <c r="L435" s="41"/>
      <c r="M435" s="198" t="s">
        <v>19</v>
      </c>
      <c r="N435" s="199" t="s">
        <v>43</v>
      </c>
      <c r="O435" s="66"/>
      <c r="P435" s="200">
        <f>O435*H435</f>
        <v>0</v>
      </c>
      <c r="Q435" s="200">
        <v>0</v>
      </c>
      <c r="R435" s="200">
        <f>Q435*H435</f>
        <v>0</v>
      </c>
      <c r="S435" s="200">
        <v>0</v>
      </c>
      <c r="T435" s="201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202" t="s">
        <v>220</v>
      </c>
      <c r="AT435" s="202" t="s">
        <v>150</v>
      </c>
      <c r="AU435" s="202" t="s">
        <v>82</v>
      </c>
      <c r="AY435" s="19" t="s">
        <v>147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19" t="s">
        <v>80</v>
      </c>
      <c r="BK435" s="203">
        <f>ROUND(I435*H435,2)</f>
        <v>0</v>
      </c>
      <c r="BL435" s="19" t="s">
        <v>220</v>
      </c>
      <c r="BM435" s="202" t="s">
        <v>604</v>
      </c>
    </row>
    <row r="436" spans="1:65" s="2" customFormat="1" ht="16.5" customHeight="1">
      <c r="A436" s="36"/>
      <c r="B436" s="37"/>
      <c r="C436" s="248" t="s">
        <v>605</v>
      </c>
      <c r="D436" s="248" t="s">
        <v>254</v>
      </c>
      <c r="E436" s="249" t="s">
        <v>606</v>
      </c>
      <c r="F436" s="250" t="s">
        <v>607</v>
      </c>
      <c r="G436" s="251" t="s">
        <v>190</v>
      </c>
      <c r="H436" s="252">
        <v>2.1</v>
      </c>
      <c r="I436" s="253"/>
      <c r="J436" s="254">
        <f>ROUND(I436*H436,2)</f>
        <v>0</v>
      </c>
      <c r="K436" s="255"/>
      <c r="L436" s="256"/>
      <c r="M436" s="257" t="s">
        <v>19</v>
      </c>
      <c r="N436" s="258" t="s">
        <v>43</v>
      </c>
      <c r="O436" s="66"/>
      <c r="P436" s="200">
        <f>O436*H436</f>
        <v>0</v>
      </c>
      <c r="Q436" s="200">
        <v>0</v>
      </c>
      <c r="R436" s="200">
        <f>Q436*H436</f>
        <v>0</v>
      </c>
      <c r="S436" s="200">
        <v>0</v>
      </c>
      <c r="T436" s="201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2" t="s">
        <v>251</v>
      </c>
      <c r="AT436" s="202" t="s">
        <v>254</v>
      </c>
      <c r="AU436" s="202" t="s">
        <v>82</v>
      </c>
      <c r="AY436" s="19" t="s">
        <v>147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19" t="s">
        <v>80</v>
      </c>
      <c r="BK436" s="203">
        <f>ROUND(I436*H436,2)</f>
        <v>0</v>
      </c>
      <c r="BL436" s="19" t="s">
        <v>220</v>
      </c>
      <c r="BM436" s="202" t="s">
        <v>608</v>
      </c>
    </row>
    <row r="437" spans="1:65" s="13" customFormat="1" ht="11.25">
      <c r="B437" s="204"/>
      <c r="C437" s="205"/>
      <c r="D437" s="206" t="s">
        <v>155</v>
      </c>
      <c r="E437" s="207" t="s">
        <v>19</v>
      </c>
      <c r="F437" s="208" t="s">
        <v>590</v>
      </c>
      <c r="G437" s="205"/>
      <c r="H437" s="207" t="s">
        <v>19</v>
      </c>
      <c r="I437" s="209"/>
      <c r="J437" s="205"/>
      <c r="K437" s="205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155</v>
      </c>
      <c r="AU437" s="214" t="s">
        <v>82</v>
      </c>
      <c r="AV437" s="13" t="s">
        <v>80</v>
      </c>
      <c r="AW437" s="13" t="s">
        <v>33</v>
      </c>
      <c r="AX437" s="13" t="s">
        <v>72</v>
      </c>
      <c r="AY437" s="214" t="s">
        <v>147</v>
      </c>
    </row>
    <row r="438" spans="1:65" s="14" customFormat="1" ht="11.25">
      <c r="B438" s="215"/>
      <c r="C438" s="216"/>
      <c r="D438" s="206" t="s">
        <v>155</v>
      </c>
      <c r="E438" s="217" t="s">
        <v>19</v>
      </c>
      <c r="F438" s="218" t="s">
        <v>609</v>
      </c>
      <c r="G438" s="216"/>
      <c r="H438" s="219">
        <v>2.1</v>
      </c>
      <c r="I438" s="220"/>
      <c r="J438" s="216"/>
      <c r="K438" s="216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155</v>
      </c>
      <c r="AU438" s="225" t="s">
        <v>82</v>
      </c>
      <c r="AV438" s="14" t="s">
        <v>82</v>
      </c>
      <c r="AW438" s="14" t="s">
        <v>33</v>
      </c>
      <c r="AX438" s="14" t="s">
        <v>72</v>
      </c>
      <c r="AY438" s="225" t="s">
        <v>147</v>
      </c>
    </row>
    <row r="439" spans="1:65" s="15" customFormat="1" ht="11.25">
      <c r="B439" s="226"/>
      <c r="C439" s="227"/>
      <c r="D439" s="206" t="s">
        <v>155</v>
      </c>
      <c r="E439" s="228" t="s">
        <v>19</v>
      </c>
      <c r="F439" s="229" t="s">
        <v>171</v>
      </c>
      <c r="G439" s="227"/>
      <c r="H439" s="230">
        <v>2.1</v>
      </c>
      <c r="I439" s="231"/>
      <c r="J439" s="227"/>
      <c r="K439" s="227"/>
      <c r="L439" s="232"/>
      <c r="M439" s="233"/>
      <c r="N439" s="234"/>
      <c r="O439" s="234"/>
      <c r="P439" s="234"/>
      <c r="Q439" s="234"/>
      <c r="R439" s="234"/>
      <c r="S439" s="234"/>
      <c r="T439" s="235"/>
      <c r="AT439" s="236" t="s">
        <v>155</v>
      </c>
      <c r="AU439" s="236" t="s">
        <v>82</v>
      </c>
      <c r="AV439" s="15" t="s">
        <v>154</v>
      </c>
      <c r="AW439" s="15" t="s">
        <v>33</v>
      </c>
      <c r="AX439" s="15" t="s">
        <v>80</v>
      </c>
      <c r="AY439" s="236" t="s">
        <v>147</v>
      </c>
    </row>
    <row r="440" spans="1:65" s="2" customFormat="1" ht="16.5" customHeight="1">
      <c r="A440" s="36"/>
      <c r="B440" s="37"/>
      <c r="C440" s="190" t="s">
        <v>412</v>
      </c>
      <c r="D440" s="190" t="s">
        <v>150</v>
      </c>
      <c r="E440" s="191" t="s">
        <v>610</v>
      </c>
      <c r="F440" s="192" t="s">
        <v>611</v>
      </c>
      <c r="G440" s="193" t="s">
        <v>174</v>
      </c>
      <c r="H440" s="194">
        <v>1</v>
      </c>
      <c r="I440" s="195"/>
      <c r="J440" s="196">
        <f>ROUND(I440*H440,2)</f>
        <v>0</v>
      </c>
      <c r="K440" s="197"/>
      <c r="L440" s="41"/>
      <c r="M440" s="198" t="s">
        <v>19</v>
      </c>
      <c r="N440" s="199" t="s">
        <v>43</v>
      </c>
      <c r="O440" s="66"/>
      <c r="P440" s="200">
        <f>O440*H440</f>
        <v>0</v>
      </c>
      <c r="Q440" s="200">
        <v>0</v>
      </c>
      <c r="R440" s="200">
        <f>Q440*H440</f>
        <v>0</v>
      </c>
      <c r="S440" s="200">
        <v>0</v>
      </c>
      <c r="T440" s="201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2" t="s">
        <v>220</v>
      </c>
      <c r="AT440" s="202" t="s">
        <v>150</v>
      </c>
      <c r="AU440" s="202" t="s">
        <v>82</v>
      </c>
      <c r="AY440" s="19" t="s">
        <v>147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19" t="s">
        <v>80</v>
      </c>
      <c r="BK440" s="203">
        <f>ROUND(I440*H440,2)</f>
        <v>0</v>
      </c>
      <c r="BL440" s="19" t="s">
        <v>220</v>
      </c>
      <c r="BM440" s="202" t="s">
        <v>612</v>
      </c>
    </row>
    <row r="441" spans="1:65" s="2" customFormat="1" ht="16.5" customHeight="1">
      <c r="A441" s="36"/>
      <c r="B441" s="37"/>
      <c r="C441" s="190" t="s">
        <v>613</v>
      </c>
      <c r="D441" s="190" t="s">
        <v>150</v>
      </c>
      <c r="E441" s="191" t="s">
        <v>614</v>
      </c>
      <c r="F441" s="192" t="s">
        <v>615</v>
      </c>
      <c r="G441" s="193" t="s">
        <v>174</v>
      </c>
      <c r="H441" s="194">
        <v>3</v>
      </c>
      <c r="I441" s="195"/>
      <c r="J441" s="196">
        <f>ROUND(I441*H441,2)</f>
        <v>0</v>
      </c>
      <c r="K441" s="197"/>
      <c r="L441" s="41"/>
      <c r="M441" s="198" t="s">
        <v>19</v>
      </c>
      <c r="N441" s="199" t="s">
        <v>43</v>
      </c>
      <c r="O441" s="66"/>
      <c r="P441" s="200">
        <f>O441*H441</f>
        <v>0</v>
      </c>
      <c r="Q441" s="200">
        <v>0</v>
      </c>
      <c r="R441" s="200">
        <f>Q441*H441</f>
        <v>0</v>
      </c>
      <c r="S441" s="200">
        <v>0</v>
      </c>
      <c r="T441" s="201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02" t="s">
        <v>220</v>
      </c>
      <c r="AT441" s="202" t="s">
        <v>150</v>
      </c>
      <c r="AU441" s="202" t="s">
        <v>82</v>
      </c>
      <c r="AY441" s="19" t="s">
        <v>147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19" t="s">
        <v>80</v>
      </c>
      <c r="BK441" s="203">
        <f>ROUND(I441*H441,2)</f>
        <v>0</v>
      </c>
      <c r="BL441" s="19" t="s">
        <v>220</v>
      </c>
      <c r="BM441" s="202" t="s">
        <v>616</v>
      </c>
    </row>
    <row r="442" spans="1:65" s="2" customFormat="1" ht="16.5" customHeight="1">
      <c r="A442" s="36"/>
      <c r="B442" s="37"/>
      <c r="C442" s="248" t="s">
        <v>415</v>
      </c>
      <c r="D442" s="248" t="s">
        <v>254</v>
      </c>
      <c r="E442" s="249" t="s">
        <v>617</v>
      </c>
      <c r="F442" s="250" t="s">
        <v>618</v>
      </c>
      <c r="G442" s="251" t="s">
        <v>174</v>
      </c>
      <c r="H442" s="252">
        <v>3</v>
      </c>
      <c r="I442" s="253"/>
      <c r="J442" s="254">
        <f>ROUND(I442*H442,2)</f>
        <v>0</v>
      </c>
      <c r="K442" s="255"/>
      <c r="L442" s="256"/>
      <c r="M442" s="257" t="s">
        <v>19</v>
      </c>
      <c r="N442" s="258" t="s">
        <v>43</v>
      </c>
      <c r="O442" s="66"/>
      <c r="P442" s="200">
        <f>O442*H442</f>
        <v>0</v>
      </c>
      <c r="Q442" s="200">
        <v>0</v>
      </c>
      <c r="R442" s="200">
        <f>Q442*H442</f>
        <v>0</v>
      </c>
      <c r="S442" s="200">
        <v>0</v>
      </c>
      <c r="T442" s="201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02" t="s">
        <v>251</v>
      </c>
      <c r="AT442" s="202" t="s">
        <v>254</v>
      </c>
      <c r="AU442" s="202" t="s">
        <v>82</v>
      </c>
      <c r="AY442" s="19" t="s">
        <v>147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19" t="s">
        <v>80</v>
      </c>
      <c r="BK442" s="203">
        <f>ROUND(I442*H442,2)</f>
        <v>0</v>
      </c>
      <c r="BL442" s="19" t="s">
        <v>220</v>
      </c>
      <c r="BM442" s="202" t="s">
        <v>619</v>
      </c>
    </row>
    <row r="443" spans="1:65" s="2" customFormat="1" ht="16.5" customHeight="1">
      <c r="A443" s="36"/>
      <c r="B443" s="37"/>
      <c r="C443" s="190" t="s">
        <v>620</v>
      </c>
      <c r="D443" s="190" t="s">
        <v>150</v>
      </c>
      <c r="E443" s="191" t="s">
        <v>621</v>
      </c>
      <c r="F443" s="192" t="s">
        <v>622</v>
      </c>
      <c r="G443" s="193" t="s">
        <v>174</v>
      </c>
      <c r="H443" s="194">
        <v>3</v>
      </c>
      <c r="I443" s="195"/>
      <c r="J443" s="196">
        <f>ROUND(I443*H443,2)</f>
        <v>0</v>
      </c>
      <c r="K443" s="197"/>
      <c r="L443" s="41"/>
      <c r="M443" s="198" t="s">
        <v>19</v>
      </c>
      <c r="N443" s="199" t="s">
        <v>43</v>
      </c>
      <c r="O443" s="66"/>
      <c r="P443" s="200">
        <f>O443*H443</f>
        <v>0</v>
      </c>
      <c r="Q443" s="200">
        <v>0</v>
      </c>
      <c r="R443" s="200">
        <f>Q443*H443</f>
        <v>0</v>
      </c>
      <c r="S443" s="200">
        <v>0</v>
      </c>
      <c r="T443" s="201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02" t="s">
        <v>220</v>
      </c>
      <c r="AT443" s="202" t="s">
        <v>150</v>
      </c>
      <c r="AU443" s="202" t="s">
        <v>82</v>
      </c>
      <c r="AY443" s="19" t="s">
        <v>147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19" t="s">
        <v>80</v>
      </c>
      <c r="BK443" s="203">
        <f>ROUND(I443*H443,2)</f>
        <v>0</v>
      </c>
      <c r="BL443" s="19" t="s">
        <v>220</v>
      </c>
      <c r="BM443" s="202" t="s">
        <v>623</v>
      </c>
    </row>
    <row r="444" spans="1:65" s="14" customFormat="1" ht="11.25">
      <c r="B444" s="215"/>
      <c r="C444" s="216"/>
      <c r="D444" s="206" t="s">
        <v>155</v>
      </c>
      <c r="E444" s="217" t="s">
        <v>19</v>
      </c>
      <c r="F444" s="218" t="s">
        <v>148</v>
      </c>
      <c r="G444" s="216"/>
      <c r="H444" s="219">
        <v>3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155</v>
      </c>
      <c r="AU444" s="225" t="s">
        <v>82</v>
      </c>
      <c r="AV444" s="14" t="s">
        <v>82</v>
      </c>
      <c r="AW444" s="14" t="s">
        <v>33</v>
      </c>
      <c r="AX444" s="14" t="s">
        <v>72</v>
      </c>
      <c r="AY444" s="225" t="s">
        <v>147</v>
      </c>
    </row>
    <row r="445" spans="1:65" s="15" customFormat="1" ht="11.25">
      <c r="B445" s="226"/>
      <c r="C445" s="227"/>
      <c r="D445" s="206" t="s">
        <v>155</v>
      </c>
      <c r="E445" s="228" t="s">
        <v>19</v>
      </c>
      <c r="F445" s="229" t="s">
        <v>171</v>
      </c>
      <c r="G445" s="227"/>
      <c r="H445" s="230">
        <v>3</v>
      </c>
      <c r="I445" s="231"/>
      <c r="J445" s="227"/>
      <c r="K445" s="227"/>
      <c r="L445" s="232"/>
      <c r="M445" s="233"/>
      <c r="N445" s="234"/>
      <c r="O445" s="234"/>
      <c r="P445" s="234"/>
      <c r="Q445" s="234"/>
      <c r="R445" s="234"/>
      <c r="S445" s="234"/>
      <c r="T445" s="235"/>
      <c r="AT445" s="236" t="s">
        <v>155</v>
      </c>
      <c r="AU445" s="236" t="s">
        <v>82</v>
      </c>
      <c r="AV445" s="15" t="s">
        <v>154</v>
      </c>
      <c r="AW445" s="15" t="s">
        <v>33</v>
      </c>
      <c r="AX445" s="15" t="s">
        <v>80</v>
      </c>
      <c r="AY445" s="236" t="s">
        <v>147</v>
      </c>
    </row>
    <row r="446" spans="1:65" s="2" customFormat="1" ht="16.5" customHeight="1">
      <c r="A446" s="36"/>
      <c r="B446" s="37"/>
      <c r="C446" s="248" t="s">
        <v>421</v>
      </c>
      <c r="D446" s="248" t="s">
        <v>254</v>
      </c>
      <c r="E446" s="249" t="s">
        <v>624</v>
      </c>
      <c r="F446" s="250" t="s">
        <v>625</v>
      </c>
      <c r="G446" s="251" t="s">
        <v>174</v>
      </c>
      <c r="H446" s="252">
        <v>3</v>
      </c>
      <c r="I446" s="253"/>
      <c r="J446" s="254">
        <f t="shared" ref="J446:J455" si="0">ROUND(I446*H446,2)</f>
        <v>0</v>
      </c>
      <c r="K446" s="255"/>
      <c r="L446" s="256"/>
      <c r="M446" s="257" t="s">
        <v>19</v>
      </c>
      <c r="N446" s="258" t="s">
        <v>43</v>
      </c>
      <c r="O446" s="66"/>
      <c r="P446" s="200">
        <f t="shared" ref="P446:P455" si="1">O446*H446</f>
        <v>0</v>
      </c>
      <c r="Q446" s="200">
        <v>0</v>
      </c>
      <c r="R446" s="200">
        <f t="shared" ref="R446:R455" si="2">Q446*H446</f>
        <v>0</v>
      </c>
      <c r="S446" s="200">
        <v>0</v>
      </c>
      <c r="T446" s="201">
        <f t="shared" ref="T446:T455" si="3"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02" t="s">
        <v>251</v>
      </c>
      <c r="AT446" s="202" t="s">
        <v>254</v>
      </c>
      <c r="AU446" s="202" t="s">
        <v>82</v>
      </c>
      <c r="AY446" s="19" t="s">
        <v>147</v>
      </c>
      <c r="BE446" s="203">
        <f t="shared" ref="BE446:BE455" si="4">IF(N446="základní",J446,0)</f>
        <v>0</v>
      </c>
      <c r="BF446" s="203">
        <f t="shared" ref="BF446:BF455" si="5">IF(N446="snížená",J446,0)</f>
        <v>0</v>
      </c>
      <c r="BG446" s="203">
        <f t="shared" ref="BG446:BG455" si="6">IF(N446="zákl. přenesená",J446,0)</f>
        <v>0</v>
      </c>
      <c r="BH446" s="203">
        <f t="shared" ref="BH446:BH455" si="7">IF(N446="sníž. přenesená",J446,0)</f>
        <v>0</v>
      </c>
      <c r="BI446" s="203">
        <f t="shared" ref="BI446:BI455" si="8">IF(N446="nulová",J446,0)</f>
        <v>0</v>
      </c>
      <c r="BJ446" s="19" t="s">
        <v>80</v>
      </c>
      <c r="BK446" s="203">
        <f t="shared" ref="BK446:BK455" si="9">ROUND(I446*H446,2)</f>
        <v>0</v>
      </c>
      <c r="BL446" s="19" t="s">
        <v>220</v>
      </c>
      <c r="BM446" s="202" t="s">
        <v>626</v>
      </c>
    </row>
    <row r="447" spans="1:65" s="2" customFormat="1" ht="16.5" customHeight="1">
      <c r="A447" s="36"/>
      <c r="B447" s="37"/>
      <c r="C447" s="190" t="s">
        <v>627</v>
      </c>
      <c r="D447" s="190" t="s">
        <v>150</v>
      </c>
      <c r="E447" s="191" t="s">
        <v>628</v>
      </c>
      <c r="F447" s="192" t="s">
        <v>629</v>
      </c>
      <c r="G447" s="193" t="s">
        <v>174</v>
      </c>
      <c r="H447" s="194">
        <v>5</v>
      </c>
      <c r="I447" s="195"/>
      <c r="J447" s="196">
        <f t="shared" si="0"/>
        <v>0</v>
      </c>
      <c r="K447" s="197"/>
      <c r="L447" s="41"/>
      <c r="M447" s="198" t="s">
        <v>19</v>
      </c>
      <c r="N447" s="199" t="s">
        <v>43</v>
      </c>
      <c r="O447" s="66"/>
      <c r="P447" s="200">
        <f t="shared" si="1"/>
        <v>0</v>
      </c>
      <c r="Q447" s="200">
        <v>0</v>
      </c>
      <c r="R447" s="200">
        <f t="shared" si="2"/>
        <v>0</v>
      </c>
      <c r="S447" s="200">
        <v>0</v>
      </c>
      <c r="T447" s="201">
        <f t="shared" si="3"/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2" t="s">
        <v>220</v>
      </c>
      <c r="AT447" s="202" t="s">
        <v>150</v>
      </c>
      <c r="AU447" s="202" t="s">
        <v>82</v>
      </c>
      <c r="AY447" s="19" t="s">
        <v>147</v>
      </c>
      <c r="BE447" s="203">
        <f t="shared" si="4"/>
        <v>0</v>
      </c>
      <c r="BF447" s="203">
        <f t="shared" si="5"/>
        <v>0</v>
      </c>
      <c r="BG447" s="203">
        <f t="shared" si="6"/>
        <v>0</v>
      </c>
      <c r="BH447" s="203">
        <f t="shared" si="7"/>
        <v>0</v>
      </c>
      <c r="BI447" s="203">
        <f t="shared" si="8"/>
        <v>0</v>
      </c>
      <c r="BJ447" s="19" t="s">
        <v>80</v>
      </c>
      <c r="BK447" s="203">
        <f t="shared" si="9"/>
        <v>0</v>
      </c>
      <c r="BL447" s="19" t="s">
        <v>220</v>
      </c>
      <c r="BM447" s="202" t="s">
        <v>630</v>
      </c>
    </row>
    <row r="448" spans="1:65" s="2" customFormat="1" ht="16.5" customHeight="1">
      <c r="A448" s="36"/>
      <c r="B448" s="37"/>
      <c r="C448" s="190" t="s">
        <v>428</v>
      </c>
      <c r="D448" s="190" t="s">
        <v>150</v>
      </c>
      <c r="E448" s="191" t="s">
        <v>631</v>
      </c>
      <c r="F448" s="192" t="s">
        <v>632</v>
      </c>
      <c r="G448" s="193" t="s">
        <v>174</v>
      </c>
      <c r="H448" s="194">
        <v>5</v>
      </c>
      <c r="I448" s="195"/>
      <c r="J448" s="196">
        <f t="shared" si="0"/>
        <v>0</v>
      </c>
      <c r="K448" s="197"/>
      <c r="L448" s="41"/>
      <c r="M448" s="198" t="s">
        <v>19</v>
      </c>
      <c r="N448" s="199" t="s">
        <v>43</v>
      </c>
      <c r="O448" s="66"/>
      <c r="P448" s="200">
        <f t="shared" si="1"/>
        <v>0</v>
      </c>
      <c r="Q448" s="200">
        <v>0</v>
      </c>
      <c r="R448" s="200">
        <f t="shared" si="2"/>
        <v>0</v>
      </c>
      <c r="S448" s="200">
        <v>0</v>
      </c>
      <c r="T448" s="201">
        <f t="shared" si="3"/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02" t="s">
        <v>220</v>
      </c>
      <c r="AT448" s="202" t="s">
        <v>150</v>
      </c>
      <c r="AU448" s="202" t="s">
        <v>82</v>
      </c>
      <c r="AY448" s="19" t="s">
        <v>147</v>
      </c>
      <c r="BE448" s="203">
        <f t="shared" si="4"/>
        <v>0</v>
      </c>
      <c r="BF448" s="203">
        <f t="shared" si="5"/>
        <v>0</v>
      </c>
      <c r="BG448" s="203">
        <f t="shared" si="6"/>
        <v>0</v>
      </c>
      <c r="BH448" s="203">
        <f t="shared" si="7"/>
        <v>0</v>
      </c>
      <c r="BI448" s="203">
        <f t="shared" si="8"/>
        <v>0</v>
      </c>
      <c r="BJ448" s="19" t="s">
        <v>80</v>
      </c>
      <c r="BK448" s="203">
        <f t="shared" si="9"/>
        <v>0</v>
      </c>
      <c r="BL448" s="19" t="s">
        <v>220</v>
      </c>
      <c r="BM448" s="202" t="s">
        <v>633</v>
      </c>
    </row>
    <row r="449" spans="1:65" s="2" customFormat="1" ht="16.5" customHeight="1">
      <c r="A449" s="36"/>
      <c r="B449" s="37"/>
      <c r="C449" s="248" t="s">
        <v>634</v>
      </c>
      <c r="D449" s="248" t="s">
        <v>254</v>
      </c>
      <c r="E449" s="249" t="s">
        <v>635</v>
      </c>
      <c r="F449" s="250" t="s">
        <v>636</v>
      </c>
      <c r="G449" s="251" t="s">
        <v>174</v>
      </c>
      <c r="H449" s="252">
        <v>2</v>
      </c>
      <c r="I449" s="253"/>
      <c r="J449" s="254">
        <f t="shared" si="0"/>
        <v>0</v>
      </c>
      <c r="K449" s="255"/>
      <c r="L449" s="256"/>
      <c r="M449" s="257" t="s">
        <v>19</v>
      </c>
      <c r="N449" s="258" t="s">
        <v>43</v>
      </c>
      <c r="O449" s="66"/>
      <c r="P449" s="200">
        <f t="shared" si="1"/>
        <v>0</v>
      </c>
      <c r="Q449" s="200">
        <v>0</v>
      </c>
      <c r="R449" s="200">
        <f t="shared" si="2"/>
        <v>0</v>
      </c>
      <c r="S449" s="200">
        <v>0</v>
      </c>
      <c r="T449" s="201">
        <f t="shared" si="3"/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02" t="s">
        <v>251</v>
      </c>
      <c r="AT449" s="202" t="s">
        <v>254</v>
      </c>
      <c r="AU449" s="202" t="s">
        <v>82</v>
      </c>
      <c r="AY449" s="19" t="s">
        <v>147</v>
      </c>
      <c r="BE449" s="203">
        <f t="shared" si="4"/>
        <v>0</v>
      </c>
      <c r="BF449" s="203">
        <f t="shared" si="5"/>
        <v>0</v>
      </c>
      <c r="BG449" s="203">
        <f t="shared" si="6"/>
        <v>0</v>
      </c>
      <c r="BH449" s="203">
        <f t="shared" si="7"/>
        <v>0</v>
      </c>
      <c r="BI449" s="203">
        <f t="shared" si="8"/>
        <v>0</v>
      </c>
      <c r="BJ449" s="19" t="s">
        <v>80</v>
      </c>
      <c r="BK449" s="203">
        <f t="shared" si="9"/>
        <v>0</v>
      </c>
      <c r="BL449" s="19" t="s">
        <v>220</v>
      </c>
      <c r="BM449" s="202" t="s">
        <v>637</v>
      </c>
    </row>
    <row r="450" spans="1:65" s="2" customFormat="1" ht="16.5" customHeight="1">
      <c r="A450" s="36"/>
      <c r="B450" s="37"/>
      <c r="C450" s="248" t="s">
        <v>433</v>
      </c>
      <c r="D450" s="248" t="s">
        <v>254</v>
      </c>
      <c r="E450" s="249" t="s">
        <v>638</v>
      </c>
      <c r="F450" s="250" t="s">
        <v>639</v>
      </c>
      <c r="G450" s="251" t="s">
        <v>174</v>
      </c>
      <c r="H450" s="252">
        <v>2</v>
      </c>
      <c r="I450" s="253"/>
      <c r="J450" s="254">
        <f t="shared" si="0"/>
        <v>0</v>
      </c>
      <c r="K450" s="255"/>
      <c r="L450" s="256"/>
      <c r="M450" s="257" t="s">
        <v>19</v>
      </c>
      <c r="N450" s="258" t="s">
        <v>43</v>
      </c>
      <c r="O450" s="66"/>
      <c r="P450" s="200">
        <f t="shared" si="1"/>
        <v>0</v>
      </c>
      <c r="Q450" s="200">
        <v>0</v>
      </c>
      <c r="R450" s="200">
        <f t="shared" si="2"/>
        <v>0</v>
      </c>
      <c r="S450" s="200">
        <v>0</v>
      </c>
      <c r="T450" s="201">
        <f t="shared" si="3"/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2" t="s">
        <v>251</v>
      </c>
      <c r="AT450" s="202" t="s">
        <v>254</v>
      </c>
      <c r="AU450" s="202" t="s">
        <v>82</v>
      </c>
      <c r="AY450" s="19" t="s">
        <v>147</v>
      </c>
      <c r="BE450" s="203">
        <f t="shared" si="4"/>
        <v>0</v>
      </c>
      <c r="BF450" s="203">
        <f t="shared" si="5"/>
        <v>0</v>
      </c>
      <c r="BG450" s="203">
        <f t="shared" si="6"/>
        <v>0</v>
      </c>
      <c r="BH450" s="203">
        <f t="shared" si="7"/>
        <v>0</v>
      </c>
      <c r="BI450" s="203">
        <f t="shared" si="8"/>
        <v>0</v>
      </c>
      <c r="BJ450" s="19" t="s">
        <v>80</v>
      </c>
      <c r="BK450" s="203">
        <f t="shared" si="9"/>
        <v>0</v>
      </c>
      <c r="BL450" s="19" t="s">
        <v>220</v>
      </c>
      <c r="BM450" s="202" t="s">
        <v>640</v>
      </c>
    </row>
    <row r="451" spans="1:65" s="2" customFormat="1" ht="16.5" customHeight="1">
      <c r="A451" s="36"/>
      <c r="B451" s="37"/>
      <c r="C451" s="248" t="s">
        <v>641</v>
      </c>
      <c r="D451" s="248" t="s">
        <v>254</v>
      </c>
      <c r="E451" s="249" t="s">
        <v>642</v>
      </c>
      <c r="F451" s="250" t="s">
        <v>643</v>
      </c>
      <c r="G451" s="251" t="s">
        <v>174</v>
      </c>
      <c r="H451" s="252">
        <v>6</v>
      </c>
      <c r="I451" s="253"/>
      <c r="J451" s="254">
        <f t="shared" si="0"/>
        <v>0</v>
      </c>
      <c r="K451" s="255"/>
      <c r="L451" s="256"/>
      <c r="M451" s="257" t="s">
        <v>19</v>
      </c>
      <c r="N451" s="258" t="s">
        <v>43</v>
      </c>
      <c r="O451" s="66"/>
      <c r="P451" s="200">
        <f t="shared" si="1"/>
        <v>0</v>
      </c>
      <c r="Q451" s="200">
        <v>0</v>
      </c>
      <c r="R451" s="200">
        <f t="shared" si="2"/>
        <v>0</v>
      </c>
      <c r="S451" s="200">
        <v>0</v>
      </c>
      <c r="T451" s="201">
        <f t="shared" si="3"/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202" t="s">
        <v>251</v>
      </c>
      <c r="AT451" s="202" t="s">
        <v>254</v>
      </c>
      <c r="AU451" s="202" t="s">
        <v>82</v>
      </c>
      <c r="AY451" s="19" t="s">
        <v>147</v>
      </c>
      <c r="BE451" s="203">
        <f t="shared" si="4"/>
        <v>0</v>
      </c>
      <c r="BF451" s="203">
        <f t="shared" si="5"/>
        <v>0</v>
      </c>
      <c r="BG451" s="203">
        <f t="shared" si="6"/>
        <v>0</v>
      </c>
      <c r="BH451" s="203">
        <f t="shared" si="7"/>
        <v>0</v>
      </c>
      <c r="BI451" s="203">
        <f t="shared" si="8"/>
        <v>0</v>
      </c>
      <c r="BJ451" s="19" t="s">
        <v>80</v>
      </c>
      <c r="BK451" s="203">
        <f t="shared" si="9"/>
        <v>0</v>
      </c>
      <c r="BL451" s="19" t="s">
        <v>220</v>
      </c>
      <c r="BM451" s="202" t="s">
        <v>644</v>
      </c>
    </row>
    <row r="452" spans="1:65" s="2" customFormat="1" ht="16.5" customHeight="1">
      <c r="A452" s="36"/>
      <c r="B452" s="37"/>
      <c r="C452" s="190" t="s">
        <v>437</v>
      </c>
      <c r="D452" s="190" t="s">
        <v>150</v>
      </c>
      <c r="E452" s="191" t="s">
        <v>645</v>
      </c>
      <c r="F452" s="192" t="s">
        <v>646</v>
      </c>
      <c r="G452" s="193" t="s">
        <v>174</v>
      </c>
      <c r="H452" s="194">
        <v>5</v>
      </c>
      <c r="I452" s="195"/>
      <c r="J452" s="196">
        <f t="shared" si="0"/>
        <v>0</v>
      </c>
      <c r="K452" s="197"/>
      <c r="L452" s="41"/>
      <c r="M452" s="198" t="s">
        <v>19</v>
      </c>
      <c r="N452" s="199" t="s">
        <v>43</v>
      </c>
      <c r="O452" s="66"/>
      <c r="P452" s="200">
        <f t="shared" si="1"/>
        <v>0</v>
      </c>
      <c r="Q452" s="200">
        <v>0</v>
      </c>
      <c r="R452" s="200">
        <f t="shared" si="2"/>
        <v>0</v>
      </c>
      <c r="S452" s="200">
        <v>0</v>
      </c>
      <c r="T452" s="201">
        <f t="shared" si="3"/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02" t="s">
        <v>220</v>
      </c>
      <c r="AT452" s="202" t="s">
        <v>150</v>
      </c>
      <c r="AU452" s="202" t="s">
        <v>82</v>
      </c>
      <c r="AY452" s="19" t="s">
        <v>147</v>
      </c>
      <c r="BE452" s="203">
        <f t="shared" si="4"/>
        <v>0</v>
      </c>
      <c r="BF452" s="203">
        <f t="shared" si="5"/>
        <v>0</v>
      </c>
      <c r="BG452" s="203">
        <f t="shared" si="6"/>
        <v>0</v>
      </c>
      <c r="BH452" s="203">
        <f t="shared" si="7"/>
        <v>0</v>
      </c>
      <c r="BI452" s="203">
        <f t="shared" si="8"/>
        <v>0</v>
      </c>
      <c r="BJ452" s="19" t="s">
        <v>80</v>
      </c>
      <c r="BK452" s="203">
        <f t="shared" si="9"/>
        <v>0</v>
      </c>
      <c r="BL452" s="19" t="s">
        <v>220</v>
      </c>
      <c r="BM452" s="202" t="s">
        <v>647</v>
      </c>
    </row>
    <row r="453" spans="1:65" s="2" customFormat="1" ht="16.5" customHeight="1">
      <c r="A453" s="36"/>
      <c r="B453" s="37"/>
      <c r="C453" s="190" t="s">
        <v>648</v>
      </c>
      <c r="D453" s="190" t="s">
        <v>150</v>
      </c>
      <c r="E453" s="191" t="s">
        <v>649</v>
      </c>
      <c r="F453" s="192" t="s">
        <v>650</v>
      </c>
      <c r="G453" s="193" t="s">
        <v>174</v>
      </c>
      <c r="H453" s="194">
        <v>5</v>
      </c>
      <c r="I453" s="195"/>
      <c r="J453" s="196">
        <f t="shared" si="0"/>
        <v>0</v>
      </c>
      <c r="K453" s="197"/>
      <c r="L453" s="41"/>
      <c r="M453" s="198" t="s">
        <v>19</v>
      </c>
      <c r="N453" s="199" t="s">
        <v>43</v>
      </c>
      <c r="O453" s="66"/>
      <c r="P453" s="200">
        <f t="shared" si="1"/>
        <v>0</v>
      </c>
      <c r="Q453" s="200">
        <v>0</v>
      </c>
      <c r="R453" s="200">
        <f t="shared" si="2"/>
        <v>0</v>
      </c>
      <c r="S453" s="200">
        <v>0</v>
      </c>
      <c r="T453" s="201">
        <f t="shared" si="3"/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202" t="s">
        <v>220</v>
      </c>
      <c r="AT453" s="202" t="s">
        <v>150</v>
      </c>
      <c r="AU453" s="202" t="s">
        <v>82</v>
      </c>
      <c r="AY453" s="19" t="s">
        <v>147</v>
      </c>
      <c r="BE453" s="203">
        <f t="shared" si="4"/>
        <v>0</v>
      </c>
      <c r="BF453" s="203">
        <f t="shared" si="5"/>
        <v>0</v>
      </c>
      <c r="BG453" s="203">
        <f t="shared" si="6"/>
        <v>0</v>
      </c>
      <c r="BH453" s="203">
        <f t="shared" si="7"/>
        <v>0</v>
      </c>
      <c r="BI453" s="203">
        <f t="shared" si="8"/>
        <v>0</v>
      </c>
      <c r="BJ453" s="19" t="s">
        <v>80</v>
      </c>
      <c r="BK453" s="203">
        <f t="shared" si="9"/>
        <v>0</v>
      </c>
      <c r="BL453" s="19" t="s">
        <v>220</v>
      </c>
      <c r="BM453" s="202" t="s">
        <v>651</v>
      </c>
    </row>
    <row r="454" spans="1:65" s="2" customFormat="1" ht="16.5" customHeight="1">
      <c r="A454" s="36"/>
      <c r="B454" s="37"/>
      <c r="C454" s="248" t="s">
        <v>441</v>
      </c>
      <c r="D454" s="248" t="s">
        <v>254</v>
      </c>
      <c r="E454" s="249" t="s">
        <v>652</v>
      </c>
      <c r="F454" s="250" t="s">
        <v>653</v>
      </c>
      <c r="G454" s="251" t="s">
        <v>174</v>
      </c>
      <c r="H454" s="252">
        <v>10</v>
      </c>
      <c r="I454" s="253"/>
      <c r="J454" s="254">
        <f t="shared" si="0"/>
        <v>0</v>
      </c>
      <c r="K454" s="255"/>
      <c r="L454" s="256"/>
      <c r="M454" s="257" t="s">
        <v>19</v>
      </c>
      <c r="N454" s="258" t="s">
        <v>43</v>
      </c>
      <c r="O454" s="66"/>
      <c r="P454" s="200">
        <f t="shared" si="1"/>
        <v>0</v>
      </c>
      <c r="Q454" s="200">
        <v>0</v>
      </c>
      <c r="R454" s="200">
        <f t="shared" si="2"/>
        <v>0</v>
      </c>
      <c r="S454" s="200">
        <v>0</v>
      </c>
      <c r="T454" s="201">
        <f t="shared" si="3"/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2" t="s">
        <v>251</v>
      </c>
      <c r="AT454" s="202" t="s">
        <v>254</v>
      </c>
      <c r="AU454" s="202" t="s">
        <v>82</v>
      </c>
      <c r="AY454" s="19" t="s">
        <v>147</v>
      </c>
      <c r="BE454" s="203">
        <f t="shared" si="4"/>
        <v>0</v>
      </c>
      <c r="BF454" s="203">
        <f t="shared" si="5"/>
        <v>0</v>
      </c>
      <c r="BG454" s="203">
        <f t="shared" si="6"/>
        <v>0</v>
      </c>
      <c r="BH454" s="203">
        <f t="shared" si="7"/>
        <v>0</v>
      </c>
      <c r="BI454" s="203">
        <f t="shared" si="8"/>
        <v>0</v>
      </c>
      <c r="BJ454" s="19" t="s">
        <v>80</v>
      </c>
      <c r="BK454" s="203">
        <f t="shared" si="9"/>
        <v>0</v>
      </c>
      <c r="BL454" s="19" t="s">
        <v>220</v>
      </c>
      <c r="BM454" s="202" t="s">
        <v>654</v>
      </c>
    </row>
    <row r="455" spans="1:65" s="2" customFormat="1" ht="16.5" customHeight="1">
      <c r="A455" s="36"/>
      <c r="B455" s="37"/>
      <c r="C455" s="190" t="s">
        <v>655</v>
      </c>
      <c r="D455" s="190" t="s">
        <v>150</v>
      </c>
      <c r="E455" s="191" t="s">
        <v>656</v>
      </c>
      <c r="F455" s="192" t="s">
        <v>657</v>
      </c>
      <c r="G455" s="193" t="s">
        <v>466</v>
      </c>
      <c r="H455" s="194">
        <v>3.5</v>
      </c>
      <c r="I455" s="195"/>
      <c r="J455" s="196">
        <f t="shared" si="0"/>
        <v>0</v>
      </c>
      <c r="K455" s="197"/>
      <c r="L455" s="41"/>
      <c r="M455" s="198" t="s">
        <v>19</v>
      </c>
      <c r="N455" s="199" t="s">
        <v>43</v>
      </c>
      <c r="O455" s="66"/>
      <c r="P455" s="200">
        <f t="shared" si="1"/>
        <v>0</v>
      </c>
      <c r="Q455" s="200">
        <v>0</v>
      </c>
      <c r="R455" s="200">
        <f t="shared" si="2"/>
        <v>0</v>
      </c>
      <c r="S455" s="200">
        <v>0</v>
      </c>
      <c r="T455" s="201">
        <f t="shared" si="3"/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02" t="s">
        <v>220</v>
      </c>
      <c r="AT455" s="202" t="s">
        <v>150</v>
      </c>
      <c r="AU455" s="202" t="s">
        <v>82</v>
      </c>
      <c r="AY455" s="19" t="s">
        <v>147</v>
      </c>
      <c r="BE455" s="203">
        <f t="shared" si="4"/>
        <v>0</v>
      </c>
      <c r="BF455" s="203">
        <f t="shared" si="5"/>
        <v>0</v>
      </c>
      <c r="BG455" s="203">
        <f t="shared" si="6"/>
        <v>0</v>
      </c>
      <c r="BH455" s="203">
        <f t="shared" si="7"/>
        <v>0</v>
      </c>
      <c r="BI455" s="203">
        <f t="shared" si="8"/>
        <v>0</v>
      </c>
      <c r="BJ455" s="19" t="s">
        <v>80</v>
      </c>
      <c r="BK455" s="203">
        <f t="shared" si="9"/>
        <v>0</v>
      </c>
      <c r="BL455" s="19" t="s">
        <v>220</v>
      </c>
      <c r="BM455" s="202" t="s">
        <v>658</v>
      </c>
    </row>
    <row r="456" spans="1:65" s="14" customFormat="1" ht="11.25">
      <c r="B456" s="215"/>
      <c r="C456" s="216"/>
      <c r="D456" s="206" t="s">
        <v>155</v>
      </c>
      <c r="E456" s="217" t="s">
        <v>19</v>
      </c>
      <c r="F456" s="218" t="s">
        <v>659</v>
      </c>
      <c r="G456" s="216"/>
      <c r="H456" s="219">
        <v>3.5</v>
      </c>
      <c r="I456" s="220"/>
      <c r="J456" s="216"/>
      <c r="K456" s="216"/>
      <c r="L456" s="221"/>
      <c r="M456" s="222"/>
      <c r="N456" s="223"/>
      <c r="O456" s="223"/>
      <c r="P456" s="223"/>
      <c r="Q456" s="223"/>
      <c r="R456" s="223"/>
      <c r="S456" s="223"/>
      <c r="T456" s="224"/>
      <c r="AT456" s="225" t="s">
        <v>155</v>
      </c>
      <c r="AU456" s="225" t="s">
        <v>82</v>
      </c>
      <c r="AV456" s="14" t="s">
        <v>82</v>
      </c>
      <c r="AW456" s="14" t="s">
        <v>33</v>
      </c>
      <c r="AX456" s="14" t="s">
        <v>72</v>
      </c>
      <c r="AY456" s="225" t="s">
        <v>147</v>
      </c>
    </row>
    <row r="457" spans="1:65" s="15" customFormat="1" ht="11.25">
      <c r="B457" s="226"/>
      <c r="C457" s="227"/>
      <c r="D457" s="206" t="s">
        <v>155</v>
      </c>
      <c r="E457" s="228" t="s">
        <v>19</v>
      </c>
      <c r="F457" s="229" t="s">
        <v>171</v>
      </c>
      <c r="G457" s="227"/>
      <c r="H457" s="230">
        <v>3.5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155</v>
      </c>
      <c r="AU457" s="236" t="s">
        <v>82</v>
      </c>
      <c r="AV457" s="15" t="s">
        <v>154</v>
      </c>
      <c r="AW457" s="15" t="s">
        <v>33</v>
      </c>
      <c r="AX457" s="15" t="s">
        <v>80</v>
      </c>
      <c r="AY457" s="236" t="s">
        <v>147</v>
      </c>
    </row>
    <row r="458" spans="1:65" s="2" customFormat="1" ht="16.5" customHeight="1">
      <c r="A458" s="36"/>
      <c r="B458" s="37"/>
      <c r="C458" s="248" t="s">
        <v>444</v>
      </c>
      <c r="D458" s="248" t="s">
        <v>254</v>
      </c>
      <c r="E458" s="249" t="s">
        <v>660</v>
      </c>
      <c r="F458" s="250" t="s">
        <v>661</v>
      </c>
      <c r="G458" s="251" t="s">
        <v>466</v>
      </c>
      <c r="H458" s="252">
        <v>3.5</v>
      </c>
      <c r="I458" s="253"/>
      <c r="J458" s="254">
        <f>ROUND(I458*H458,2)</f>
        <v>0</v>
      </c>
      <c r="K458" s="255"/>
      <c r="L458" s="256"/>
      <c r="M458" s="257" t="s">
        <v>19</v>
      </c>
      <c r="N458" s="258" t="s">
        <v>43</v>
      </c>
      <c r="O458" s="66"/>
      <c r="P458" s="200">
        <f>O458*H458</f>
        <v>0</v>
      </c>
      <c r="Q458" s="200">
        <v>0</v>
      </c>
      <c r="R458" s="200">
        <f>Q458*H458</f>
        <v>0</v>
      </c>
      <c r="S458" s="200">
        <v>0</v>
      </c>
      <c r="T458" s="201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02" t="s">
        <v>251</v>
      </c>
      <c r="AT458" s="202" t="s">
        <v>254</v>
      </c>
      <c r="AU458" s="202" t="s">
        <v>82</v>
      </c>
      <c r="AY458" s="19" t="s">
        <v>147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19" t="s">
        <v>80</v>
      </c>
      <c r="BK458" s="203">
        <f>ROUND(I458*H458,2)</f>
        <v>0</v>
      </c>
      <c r="BL458" s="19" t="s">
        <v>220</v>
      </c>
      <c r="BM458" s="202" t="s">
        <v>662</v>
      </c>
    </row>
    <row r="459" spans="1:65" s="14" customFormat="1" ht="11.25">
      <c r="B459" s="215"/>
      <c r="C459" s="216"/>
      <c r="D459" s="206" t="s">
        <v>155</v>
      </c>
      <c r="E459" s="217" t="s">
        <v>19</v>
      </c>
      <c r="F459" s="218" t="s">
        <v>659</v>
      </c>
      <c r="G459" s="216"/>
      <c r="H459" s="219">
        <v>3.5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155</v>
      </c>
      <c r="AU459" s="225" t="s">
        <v>82</v>
      </c>
      <c r="AV459" s="14" t="s">
        <v>82</v>
      </c>
      <c r="AW459" s="14" t="s">
        <v>33</v>
      </c>
      <c r="AX459" s="14" t="s">
        <v>72</v>
      </c>
      <c r="AY459" s="225" t="s">
        <v>147</v>
      </c>
    </row>
    <row r="460" spans="1:65" s="15" customFormat="1" ht="11.25">
      <c r="B460" s="226"/>
      <c r="C460" s="227"/>
      <c r="D460" s="206" t="s">
        <v>155</v>
      </c>
      <c r="E460" s="228" t="s">
        <v>19</v>
      </c>
      <c r="F460" s="229" t="s">
        <v>171</v>
      </c>
      <c r="G460" s="227"/>
      <c r="H460" s="230">
        <v>3.5</v>
      </c>
      <c r="I460" s="231"/>
      <c r="J460" s="227"/>
      <c r="K460" s="227"/>
      <c r="L460" s="232"/>
      <c r="M460" s="233"/>
      <c r="N460" s="234"/>
      <c r="O460" s="234"/>
      <c r="P460" s="234"/>
      <c r="Q460" s="234"/>
      <c r="R460" s="234"/>
      <c r="S460" s="234"/>
      <c r="T460" s="235"/>
      <c r="AT460" s="236" t="s">
        <v>155</v>
      </c>
      <c r="AU460" s="236" t="s">
        <v>82</v>
      </c>
      <c r="AV460" s="15" t="s">
        <v>154</v>
      </c>
      <c r="AW460" s="15" t="s">
        <v>33</v>
      </c>
      <c r="AX460" s="15" t="s">
        <v>80</v>
      </c>
      <c r="AY460" s="236" t="s">
        <v>147</v>
      </c>
    </row>
    <row r="461" spans="1:65" s="2" customFormat="1" ht="16.5" customHeight="1">
      <c r="A461" s="36"/>
      <c r="B461" s="37"/>
      <c r="C461" s="190" t="s">
        <v>663</v>
      </c>
      <c r="D461" s="190" t="s">
        <v>150</v>
      </c>
      <c r="E461" s="191" t="s">
        <v>664</v>
      </c>
      <c r="F461" s="192" t="s">
        <v>665</v>
      </c>
      <c r="G461" s="193" t="s">
        <v>174</v>
      </c>
      <c r="H461" s="194">
        <v>1</v>
      </c>
      <c r="I461" s="195"/>
      <c r="J461" s="196">
        <f>ROUND(I461*H461,2)</f>
        <v>0</v>
      </c>
      <c r="K461" s="197"/>
      <c r="L461" s="41"/>
      <c r="M461" s="198" t="s">
        <v>19</v>
      </c>
      <c r="N461" s="199" t="s">
        <v>43</v>
      </c>
      <c r="O461" s="66"/>
      <c r="P461" s="200">
        <f>O461*H461</f>
        <v>0</v>
      </c>
      <c r="Q461" s="200">
        <v>0</v>
      </c>
      <c r="R461" s="200">
        <f>Q461*H461</f>
        <v>0</v>
      </c>
      <c r="S461" s="200">
        <v>0</v>
      </c>
      <c r="T461" s="201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02" t="s">
        <v>220</v>
      </c>
      <c r="AT461" s="202" t="s">
        <v>150</v>
      </c>
      <c r="AU461" s="202" t="s">
        <v>82</v>
      </c>
      <c r="AY461" s="19" t="s">
        <v>147</v>
      </c>
      <c r="BE461" s="203">
        <f>IF(N461="základní",J461,0)</f>
        <v>0</v>
      </c>
      <c r="BF461" s="203">
        <f>IF(N461="snížená",J461,0)</f>
        <v>0</v>
      </c>
      <c r="BG461" s="203">
        <f>IF(N461="zákl. přenesená",J461,0)</f>
        <v>0</v>
      </c>
      <c r="BH461" s="203">
        <f>IF(N461="sníž. přenesená",J461,0)</f>
        <v>0</v>
      </c>
      <c r="BI461" s="203">
        <f>IF(N461="nulová",J461,0)</f>
        <v>0</v>
      </c>
      <c r="BJ461" s="19" t="s">
        <v>80</v>
      </c>
      <c r="BK461" s="203">
        <f>ROUND(I461*H461,2)</f>
        <v>0</v>
      </c>
      <c r="BL461" s="19" t="s">
        <v>220</v>
      </c>
      <c r="BM461" s="202" t="s">
        <v>666</v>
      </c>
    </row>
    <row r="462" spans="1:65" s="2" customFormat="1" ht="16.5" customHeight="1">
      <c r="A462" s="36"/>
      <c r="B462" s="37"/>
      <c r="C462" s="248" t="s">
        <v>448</v>
      </c>
      <c r="D462" s="248" t="s">
        <v>254</v>
      </c>
      <c r="E462" s="249" t="s">
        <v>667</v>
      </c>
      <c r="F462" s="250" t="s">
        <v>668</v>
      </c>
      <c r="G462" s="251" t="s">
        <v>466</v>
      </c>
      <c r="H462" s="252">
        <v>3.5</v>
      </c>
      <c r="I462" s="253"/>
      <c r="J462" s="254">
        <f>ROUND(I462*H462,2)</f>
        <v>0</v>
      </c>
      <c r="K462" s="255"/>
      <c r="L462" s="256"/>
      <c r="M462" s="257" t="s">
        <v>19</v>
      </c>
      <c r="N462" s="258" t="s">
        <v>43</v>
      </c>
      <c r="O462" s="66"/>
      <c r="P462" s="200">
        <f>O462*H462</f>
        <v>0</v>
      </c>
      <c r="Q462" s="200">
        <v>0</v>
      </c>
      <c r="R462" s="200">
        <f>Q462*H462</f>
        <v>0</v>
      </c>
      <c r="S462" s="200">
        <v>0</v>
      </c>
      <c r="T462" s="201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202" t="s">
        <v>251</v>
      </c>
      <c r="AT462" s="202" t="s">
        <v>254</v>
      </c>
      <c r="AU462" s="202" t="s">
        <v>82</v>
      </c>
      <c r="AY462" s="19" t="s">
        <v>147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19" t="s">
        <v>80</v>
      </c>
      <c r="BK462" s="203">
        <f>ROUND(I462*H462,2)</f>
        <v>0</v>
      </c>
      <c r="BL462" s="19" t="s">
        <v>220</v>
      </c>
      <c r="BM462" s="202" t="s">
        <v>669</v>
      </c>
    </row>
    <row r="463" spans="1:65" s="14" customFormat="1" ht="11.25">
      <c r="B463" s="215"/>
      <c r="C463" s="216"/>
      <c r="D463" s="206" t="s">
        <v>155</v>
      </c>
      <c r="E463" s="217" t="s">
        <v>19</v>
      </c>
      <c r="F463" s="218" t="s">
        <v>659</v>
      </c>
      <c r="G463" s="216"/>
      <c r="H463" s="219">
        <v>3.5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155</v>
      </c>
      <c r="AU463" s="225" t="s">
        <v>82</v>
      </c>
      <c r="AV463" s="14" t="s">
        <v>82</v>
      </c>
      <c r="AW463" s="14" t="s">
        <v>33</v>
      </c>
      <c r="AX463" s="14" t="s">
        <v>72</v>
      </c>
      <c r="AY463" s="225" t="s">
        <v>147</v>
      </c>
    </row>
    <row r="464" spans="1:65" s="15" customFormat="1" ht="11.25">
      <c r="B464" s="226"/>
      <c r="C464" s="227"/>
      <c r="D464" s="206" t="s">
        <v>155</v>
      </c>
      <c r="E464" s="228" t="s">
        <v>19</v>
      </c>
      <c r="F464" s="229" t="s">
        <v>171</v>
      </c>
      <c r="G464" s="227"/>
      <c r="H464" s="230">
        <v>3.5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AT464" s="236" t="s">
        <v>155</v>
      </c>
      <c r="AU464" s="236" t="s">
        <v>82</v>
      </c>
      <c r="AV464" s="15" t="s">
        <v>154</v>
      </c>
      <c r="AW464" s="15" t="s">
        <v>33</v>
      </c>
      <c r="AX464" s="15" t="s">
        <v>80</v>
      </c>
      <c r="AY464" s="236" t="s">
        <v>147</v>
      </c>
    </row>
    <row r="465" spans="1:65" s="2" customFormat="1" ht="16.5" customHeight="1">
      <c r="A465" s="36"/>
      <c r="B465" s="37"/>
      <c r="C465" s="190" t="s">
        <v>670</v>
      </c>
      <c r="D465" s="190" t="s">
        <v>150</v>
      </c>
      <c r="E465" s="191" t="s">
        <v>671</v>
      </c>
      <c r="F465" s="192" t="s">
        <v>672</v>
      </c>
      <c r="G465" s="193" t="s">
        <v>182</v>
      </c>
      <c r="H465" s="194">
        <v>1.4</v>
      </c>
      <c r="I465" s="195"/>
      <c r="J465" s="196">
        <f>ROUND(I465*H465,2)</f>
        <v>0</v>
      </c>
      <c r="K465" s="197"/>
      <c r="L465" s="41"/>
      <c r="M465" s="198" t="s">
        <v>19</v>
      </c>
      <c r="N465" s="199" t="s">
        <v>43</v>
      </c>
      <c r="O465" s="66"/>
      <c r="P465" s="200">
        <f>O465*H465</f>
        <v>0</v>
      </c>
      <c r="Q465" s="200">
        <v>0</v>
      </c>
      <c r="R465" s="200">
        <f>Q465*H465</f>
        <v>0</v>
      </c>
      <c r="S465" s="200">
        <v>0</v>
      </c>
      <c r="T465" s="201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02" t="s">
        <v>220</v>
      </c>
      <c r="AT465" s="202" t="s">
        <v>150</v>
      </c>
      <c r="AU465" s="202" t="s">
        <v>82</v>
      </c>
      <c r="AY465" s="19" t="s">
        <v>147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19" t="s">
        <v>80</v>
      </c>
      <c r="BK465" s="203">
        <f>ROUND(I465*H465,2)</f>
        <v>0</v>
      </c>
      <c r="BL465" s="19" t="s">
        <v>220</v>
      </c>
      <c r="BM465" s="202" t="s">
        <v>673</v>
      </c>
    </row>
    <row r="466" spans="1:65" s="2" customFormat="1" ht="16.5" customHeight="1">
      <c r="A466" s="36"/>
      <c r="B466" s="37"/>
      <c r="C466" s="190" t="s">
        <v>453</v>
      </c>
      <c r="D466" s="190" t="s">
        <v>150</v>
      </c>
      <c r="E466" s="191" t="s">
        <v>674</v>
      </c>
      <c r="F466" s="192" t="s">
        <v>675</v>
      </c>
      <c r="G466" s="193" t="s">
        <v>182</v>
      </c>
      <c r="H466" s="194">
        <v>1.4</v>
      </c>
      <c r="I466" s="195"/>
      <c r="J466" s="196">
        <f>ROUND(I466*H466,2)</f>
        <v>0</v>
      </c>
      <c r="K466" s="197"/>
      <c r="L466" s="41"/>
      <c r="M466" s="198" t="s">
        <v>19</v>
      </c>
      <c r="N466" s="199" t="s">
        <v>43</v>
      </c>
      <c r="O466" s="66"/>
      <c r="P466" s="200">
        <f>O466*H466</f>
        <v>0</v>
      </c>
      <c r="Q466" s="200">
        <v>0</v>
      </c>
      <c r="R466" s="200">
        <f>Q466*H466</f>
        <v>0</v>
      </c>
      <c r="S466" s="200">
        <v>0</v>
      </c>
      <c r="T466" s="201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02" t="s">
        <v>220</v>
      </c>
      <c r="AT466" s="202" t="s">
        <v>150</v>
      </c>
      <c r="AU466" s="202" t="s">
        <v>82</v>
      </c>
      <c r="AY466" s="19" t="s">
        <v>147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19" t="s">
        <v>80</v>
      </c>
      <c r="BK466" s="203">
        <f>ROUND(I466*H466,2)</f>
        <v>0</v>
      </c>
      <c r="BL466" s="19" t="s">
        <v>220</v>
      </c>
      <c r="BM466" s="202" t="s">
        <v>676</v>
      </c>
    </row>
    <row r="467" spans="1:65" s="12" customFormat="1" ht="22.9" customHeight="1">
      <c r="B467" s="174"/>
      <c r="C467" s="175"/>
      <c r="D467" s="176" t="s">
        <v>71</v>
      </c>
      <c r="E467" s="188" t="s">
        <v>677</v>
      </c>
      <c r="F467" s="188" t="s">
        <v>678</v>
      </c>
      <c r="G467" s="175"/>
      <c r="H467" s="175"/>
      <c r="I467" s="178"/>
      <c r="J467" s="189">
        <f>BK467</f>
        <v>0</v>
      </c>
      <c r="K467" s="175"/>
      <c r="L467" s="180"/>
      <c r="M467" s="181"/>
      <c r="N467" s="182"/>
      <c r="O467" s="182"/>
      <c r="P467" s="183">
        <f>SUM(P468:P535)</f>
        <v>0</v>
      </c>
      <c r="Q467" s="182"/>
      <c r="R467" s="183">
        <f>SUM(R468:R535)</f>
        <v>0</v>
      </c>
      <c r="S467" s="182"/>
      <c r="T467" s="184">
        <f>SUM(T468:T535)</f>
        <v>0</v>
      </c>
      <c r="AR467" s="185" t="s">
        <v>82</v>
      </c>
      <c r="AT467" s="186" t="s">
        <v>71</v>
      </c>
      <c r="AU467" s="186" t="s">
        <v>80</v>
      </c>
      <c r="AY467" s="185" t="s">
        <v>147</v>
      </c>
      <c r="BK467" s="187">
        <f>SUM(BK468:BK535)</f>
        <v>0</v>
      </c>
    </row>
    <row r="468" spans="1:65" s="2" customFormat="1" ht="16.5" customHeight="1">
      <c r="A468" s="36"/>
      <c r="B468" s="37"/>
      <c r="C468" s="190" t="s">
        <v>679</v>
      </c>
      <c r="D468" s="190" t="s">
        <v>150</v>
      </c>
      <c r="E468" s="191" t="s">
        <v>680</v>
      </c>
      <c r="F468" s="192" t="s">
        <v>681</v>
      </c>
      <c r="G468" s="193" t="s">
        <v>190</v>
      </c>
      <c r="H468" s="194">
        <v>1.68</v>
      </c>
      <c r="I468" s="195"/>
      <c r="J468" s="196">
        <f>ROUND(I468*H468,2)</f>
        <v>0</v>
      </c>
      <c r="K468" s="197"/>
      <c r="L468" s="41"/>
      <c r="M468" s="198" t="s">
        <v>19</v>
      </c>
      <c r="N468" s="199" t="s">
        <v>43</v>
      </c>
      <c r="O468" s="66"/>
      <c r="P468" s="200">
        <f>O468*H468</f>
        <v>0</v>
      </c>
      <c r="Q468" s="200">
        <v>0</v>
      </c>
      <c r="R468" s="200">
        <f>Q468*H468</f>
        <v>0</v>
      </c>
      <c r="S468" s="200">
        <v>0</v>
      </c>
      <c r="T468" s="201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202" t="s">
        <v>220</v>
      </c>
      <c r="AT468" s="202" t="s">
        <v>150</v>
      </c>
      <c r="AU468" s="202" t="s">
        <v>82</v>
      </c>
      <c r="AY468" s="19" t="s">
        <v>147</v>
      </c>
      <c r="BE468" s="203">
        <f>IF(N468="základní",J468,0)</f>
        <v>0</v>
      </c>
      <c r="BF468" s="203">
        <f>IF(N468="snížená",J468,0)</f>
        <v>0</v>
      </c>
      <c r="BG468" s="203">
        <f>IF(N468="zákl. přenesená",J468,0)</f>
        <v>0</v>
      </c>
      <c r="BH468" s="203">
        <f>IF(N468="sníž. přenesená",J468,0)</f>
        <v>0</v>
      </c>
      <c r="BI468" s="203">
        <f>IF(N468="nulová",J468,0)</f>
        <v>0</v>
      </c>
      <c r="BJ468" s="19" t="s">
        <v>80</v>
      </c>
      <c r="BK468" s="203">
        <f>ROUND(I468*H468,2)</f>
        <v>0</v>
      </c>
      <c r="BL468" s="19" t="s">
        <v>220</v>
      </c>
      <c r="BM468" s="202" t="s">
        <v>682</v>
      </c>
    </row>
    <row r="469" spans="1:65" s="14" customFormat="1" ht="11.25">
      <c r="B469" s="215"/>
      <c r="C469" s="216"/>
      <c r="D469" s="206" t="s">
        <v>155</v>
      </c>
      <c r="E469" s="217" t="s">
        <v>19</v>
      </c>
      <c r="F469" s="218" t="s">
        <v>683</v>
      </c>
      <c r="G469" s="216"/>
      <c r="H469" s="219">
        <v>0.42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155</v>
      </c>
      <c r="AU469" s="225" t="s">
        <v>82</v>
      </c>
      <c r="AV469" s="14" t="s">
        <v>82</v>
      </c>
      <c r="AW469" s="14" t="s">
        <v>33</v>
      </c>
      <c r="AX469" s="14" t="s">
        <v>72</v>
      </c>
      <c r="AY469" s="225" t="s">
        <v>147</v>
      </c>
    </row>
    <row r="470" spans="1:65" s="14" customFormat="1" ht="11.25">
      <c r="B470" s="215"/>
      <c r="C470" s="216"/>
      <c r="D470" s="206" t="s">
        <v>155</v>
      </c>
      <c r="E470" s="217" t="s">
        <v>19</v>
      </c>
      <c r="F470" s="218" t="s">
        <v>684</v>
      </c>
      <c r="G470" s="216"/>
      <c r="H470" s="219">
        <v>0.42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155</v>
      </c>
      <c r="AU470" s="225" t="s">
        <v>82</v>
      </c>
      <c r="AV470" s="14" t="s">
        <v>82</v>
      </c>
      <c r="AW470" s="14" t="s">
        <v>33</v>
      </c>
      <c r="AX470" s="14" t="s">
        <v>72</v>
      </c>
      <c r="AY470" s="225" t="s">
        <v>147</v>
      </c>
    </row>
    <row r="471" spans="1:65" s="14" customFormat="1" ht="11.25">
      <c r="B471" s="215"/>
      <c r="C471" s="216"/>
      <c r="D471" s="206" t="s">
        <v>155</v>
      </c>
      <c r="E471" s="217" t="s">
        <v>19</v>
      </c>
      <c r="F471" s="218" t="s">
        <v>685</v>
      </c>
      <c r="G471" s="216"/>
      <c r="H471" s="219">
        <v>0.84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155</v>
      </c>
      <c r="AU471" s="225" t="s">
        <v>82</v>
      </c>
      <c r="AV471" s="14" t="s">
        <v>82</v>
      </c>
      <c r="AW471" s="14" t="s">
        <v>33</v>
      </c>
      <c r="AX471" s="14" t="s">
        <v>72</v>
      </c>
      <c r="AY471" s="225" t="s">
        <v>147</v>
      </c>
    </row>
    <row r="472" spans="1:65" s="15" customFormat="1" ht="11.25">
      <c r="B472" s="226"/>
      <c r="C472" s="227"/>
      <c r="D472" s="206" t="s">
        <v>155</v>
      </c>
      <c r="E472" s="228" t="s">
        <v>19</v>
      </c>
      <c r="F472" s="229" t="s">
        <v>171</v>
      </c>
      <c r="G472" s="227"/>
      <c r="H472" s="230">
        <v>1.68</v>
      </c>
      <c r="I472" s="231"/>
      <c r="J472" s="227"/>
      <c r="K472" s="227"/>
      <c r="L472" s="232"/>
      <c r="M472" s="233"/>
      <c r="N472" s="234"/>
      <c r="O472" s="234"/>
      <c r="P472" s="234"/>
      <c r="Q472" s="234"/>
      <c r="R472" s="234"/>
      <c r="S472" s="234"/>
      <c r="T472" s="235"/>
      <c r="AT472" s="236" t="s">
        <v>155</v>
      </c>
      <c r="AU472" s="236" t="s">
        <v>82</v>
      </c>
      <c r="AV472" s="15" t="s">
        <v>154</v>
      </c>
      <c r="AW472" s="15" t="s">
        <v>33</v>
      </c>
      <c r="AX472" s="15" t="s">
        <v>80</v>
      </c>
      <c r="AY472" s="236" t="s">
        <v>147</v>
      </c>
    </row>
    <row r="473" spans="1:65" s="2" customFormat="1" ht="16.5" customHeight="1">
      <c r="A473" s="36"/>
      <c r="B473" s="37"/>
      <c r="C473" s="248" t="s">
        <v>457</v>
      </c>
      <c r="D473" s="248" t="s">
        <v>254</v>
      </c>
      <c r="E473" s="249" t="s">
        <v>686</v>
      </c>
      <c r="F473" s="250" t="s">
        <v>687</v>
      </c>
      <c r="G473" s="251" t="s">
        <v>190</v>
      </c>
      <c r="H473" s="252">
        <v>6.14</v>
      </c>
      <c r="I473" s="253"/>
      <c r="J473" s="254">
        <f>ROUND(I473*H473,2)</f>
        <v>0</v>
      </c>
      <c r="K473" s="255"/>
      <c r="L473" s="256"/>
      <c r="M473" s="257" t="s">
        <v>19</v>
      </c>
      <c r="N473" s="258" t="s">
        <v>43</v>
      </c>
      <c r="O473" s="66"/>
      <c r="P473" s="200">
        <f>O473*H473</f>
        <v>0</v>
      </c>
      <c r="Q473" s="200">
        <v>0</v>
      </c>
      <c r="R473" s="200">
        <f>Q473*H473</f>
        <v>0</v>
      </c>
      <c r="S473" s="200">
        <v>0</v>
      </c>
      <c r="T473" s="201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02" t="s">
        <v>251</v>
      </c>
      <c r="AT473" s="202" t="s">
        <v>254</v>
      </c>
      <c r="AU473" s="202" t="s">
        <v>82</v>
      </c>
      <c r="AY473" s="19" t="s">
        <v>147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19" t="s">
        <v>80</v>
      </c>
      <c r="BK473" s="203">
        <f>ROUND(I473*H473,2)</f>
        <v>0</v>
      </c>
      <c r="BL473" s="19" t="s">
        <v>220</v>
      </c>
      <c r="BM473" s="202" t="s">
        <v>688</v>
      </c>
    </row>
    <row r="474" spans="1:65" s="14" customFormat="1" ht="11.25">
      <c r="B474" s="215"/>
      <c r="C474" s="216"/>
      <c r="D474" s="206" t="s">
        <v>155</v>
      </c>
      <c r="E474" s="217" t="s">
        <v>19</v>
      </c>
      <c r="F474" s="218" t="s">
        <v>689</v>
      </c>
      <c r="G474" s="216"/>
      <c r="H474" s="219">
        <v>0.98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155</v>
      </c>
      <c r="AU474" s="225" t="s">
        <v>82</v>
      </c>
      <c r="AV474" s="14" t="s">
        <v>82</v>
      </c>
      <c r="AW474" s="14" t="s">
        <v>33</v>
      </c>
      <c r="AX474" s="14" t="s">
        <v>72</v>
      </c>
      <c r="AY474" s="225" t="s">
        <v>147</v>
      </c>
    </row>
    <row r="475" spans="1:65" s="14" customFormat="1" ht="11.25">
      <c r="B475" s="215"/>
      <c r="C475" s="216"/>
      <c r="D475" s="206" t="s">
        <v>155</v>
      </c>
      <c r="E475" s="217" t="s">
        <v>19</v>
      </c>
      <c r="F475" s="218" t="s">
        <v>683</v>
      </c>
      <c r="G475" s="216"/>
      <c r="H475" s="219">
        <v>0.42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155</v>
      </c>
      <c r="AU475" s="225" t="s">
        <v>82</v>
      </c>
      <c r="AV475" s="14" t="s">
        <v>82</v>
      </c>
      <c r="AW475" s="14" t="s">
        <v>33</v>
      </c>
      <c r="AX475" s="14" t="s">
        <v>72</v>
      </c>
      <c r="AY475" s="225" t="s">
        <v>147</v>
      </c>
    </row>
    <row r="476" spans="1:65" s="14" customFormat="1" ht="11.25">
      <c r="B476" s="215"/>
      <c r="C476" s="216"/>
      <c r="D476" s="206" t="s">
        <v>155</v>
      </c>
      <c r="E476" s="217" t="s">
        <v>19</v>
      </c>
      <c r="F476" s="218" t="s">
        <v>684</v>
      </c>
      <c r="G476" s="216"/>
      <c r="H476" s="219">
        <v>0.42</v>
      </c>
      <c r="I476" s="220"/>
      <c r="J476" s="216"/>
      <c r="K476" s="216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155</v>
      </c>
      <c r="AU476" s="225" t="s">
        <v>82</v>
      </c>
      <c r="AV476" s="14" t="s">
        <v>82</v>
      </c>
      <c r="AW476" s="14" t="s">
        <v>33</v>
      </c>
      <c r="AX476" s="14" t="s">
        <v>72</v>
      </c>
      <c r="AY476" s="225" t="s">
        <v>147</v>
      </c>
    </row>
    <row r="477" spans="1:65" s="14" customFormat="1" ht="11.25">
      <c r="B477" s="215"/>
      <c r="C477" s="216"/>
      <c r="D477" s="206" t="s">
        <v>155</v>
      </c>
      <c r="E477" s="217" t="s">
        <v>19</v>
      </c>
      <c r="F477" s="218" t="s">
        <v>690</v>
      </c>
      <c r="G477" s="216"/>
      <c r="H477" s="219">
        <v>1.8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155</v>
      </c>
      <c r="AU477" s="225" t="s">
        <v>82</v>
      </c>
      <c r="AV477" s="14" t="s">
        <v>82</v>
      </c>
      <c r="AW477" s="14" t="s">
        <v>33</v>
      </c>
      <c r="AX477" s="14" t="s">
        <v>72</v>
      </c>
      <c r="AY477" s="225" t="s">
        <v>147</v>
      </c>
    </row>
    <row r="478" spans="1:65" s="14" customFormat="1" ht="11.25">
      <c r="B478" s="215"/>
      <c r="C478" s="216"/>
      <c r="D478" s="206" t="s">
        <v>155</v>
      </c>
      <c r="E478" s="217" t="s">
        <v>19</v>
      </c>
      <c r="F478" s="218" t="s">
        <v>685</v>
      </c>
      <c r="G478" s="216"/>
      <c r="H478" s="219">
        <v>0.84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155</v>
      </c>
      <c r="AU478" s="225" t="s">
        <v>82</v>
      </c>
      <c r="AV478" s="14" t="s">
        <v>82</v>
      </c>
      <c r="AW478" s="14" t="s">
        <v>33</v>
      </c>
      <c r="AX478" s="14" t="s">
        <v>72</v>
      </c>
      <c r="AY478" s="225" t="s">
        <v>147</v>
      </c>
    </row>
    <row r="479" spans="1:65" s="14" customFormat="1" ht="11.25">
      <c r="B479" s="215"/>
      <c r="C479" s="216"/>
      <c r="D479" s="206" t="s">
        <v>155</v>
      </c>
      <c r="E479" s="217" t="s">
        <v>19</v>
      </c>
      <c r="F479" s="218" t="s">
        <v>691</v>
      </c>
      <c r="G479" s="216"/>
      <c r="H479" s="219">
        <v>0.84</v>
      </c>
      <c r="I479" s="220"/>
      <c r="J479" s="216"/>
      <c r="K479" s="216"/>
      <c r="L479" s="221"/>
      <c r="M479" s="222"/>
      <c r="N479" s="223"/>
      <c r="O479" s="223"/>
      <c r="P479" s="223"/>
      <c r="Q479" s="223"/>
      <c r="R479" s="223"/>
      <c r="S479" s="223"/>
      <c r="T479" s="224"/>
      <c r="AT479" s="225" t="s">
        <v>155</v>
      </c>
      <c r="AU479" s="225" t="s">
        <v>82</v>
      </c>
      <c r="AV479" s="14" t="s">
        <v>82</v>
      </c>
      <c r="AW479" s="14" t="s">
        <v>33</v>
      </c>
      <c r="AX479" s="14" t="s">
        <v>72</v>
      </c>
      <c r="AY479" s="225" t="s">
        <v>147</v>
      </c>
    </row>
    <row r="480" spans="1:65" s="14" customFormat="1" ht="11.25">
      <c r="B480" s="215"/>
      <c r="C480" s="216"/>
      <c r="D480" s="206" t="s">
        <v>155</v>
      </c>
      <c r="E480" s="217" t="s">
        <v>19</v>
      </c>
      <c r="F480" s="218" t="s">
        <v>692</v>
      </c>
      <c r="G480" s="216"/>
      <c r="H480" s="219">
        <v>0.84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155</v>
      </c>
      <c r="AU480" s="225" t="s">
        <v>82</v>
      </c>
      <c r="AV480" s="14" t="s">
        <v>82</v>
      </c>
      <c r="AW480" s="14" t="s">
        <v>33</v>
      </c>
      <c r="AX480" s="14" t="s">
        <v>72</v>
      </c>
      <c r="AY480" s="225" t="s">
        <v>147</v>
      </c>
    </row>
    <row r="481" spans="1:65" s="15" customFormat="1" ht="11.25">
      <c r="B481" s="226"/>
      <c r="C481" s="227"/>
      <c r="D481" s="206" t="s">
        <v>155</v>
      </c>
      <c r="E481" s="228" t="s">
        <v>19</v>
      </c>
      <c r="F481" s="229" t="s">
        <v>171</v>
      </c>
      <c r="G481" s="227"/>
      <c r="H481" s="230">
        <v>6.14</v>
      </c>
      <c r="I481" s="231"/>
      <c r="J481" s="227"/>
      <c r="K481" s="227"/>
      <c r="L481" s="232"/>
      <c r="M481" s="233"/>
      <c r="N481" s="234"/>
      <c r="O481" s="234"/>
      <c r="P481" s="234"/>
      <c r="Q481" s="234"/>
      <c r="R481" s="234"/>
      <c r="S481" s="234"/>
      <c r="T481" s="235"/>
      <c r="AT481" s="236" t="s">
        <v>155</v>
      </c>
      <c r="AU481" s="236" t="s">
        <v>82</v>
      </c>
      <c r="AV481" s="15" t="s">
        <v>154</v>
      </c>
      <c r="AW481" s="15" t="s">
        <v>33</v>
      </c>
      <c r="AX481" s="15" t="s">
        <v>80</v>
      </c>
      <c r="AY481" s="236" t="s">
        <v>147</v>
      </c>
    </row>
    <row r="482" spans="1:65" s="2" customFormat="1" ht="16.5" customHeight="1">
      <c r="A482" s="36"/>
      <c r="B482" s="37"/>
      <c r="C482" s="190" t="s">
        <v>693</v>
      </c>
      <c r="D482" s="190" t="s">
        <v>150</v>
      </c>
      <c r="E482" s="191" t="s">
        <v>694</v>
      </c>
      <c r="F482" s="192" t="s">
        <v>695</v>
      </c>
      <c r="G482" s="193" t="s">
        <v>190</v>
      </c>
      <c r="H482" s="194">
        <v>10.76</v>
      </c>
      <c r="I482" s="195"/>
      <c r="J482" s="196">
        <f>ROUND(I482*H482,2)</f>
        <v>0</v>
      </c>
      <c r="K482" s="197"/>
      <c r="L482" s="41"/>
      <c r="M482" s="198" t="s">
        <v>19</v>
      </c>
      <c r="N482" s="199" t="s">
        <v>43</v>
      </c>
      <c r="O482" s="66"/>
      <c r="P482" s="200">
        <f>O482*H482</f>
        <v>0</v>
      </c>
      <c r="Q482" s="200">
        <v>0</v>
      </c>
      <c r="R482" s="200">
        <f>Q482*H482</f>
        <v>0</v>
      </c>
      <c r="S482" s="200">
        <v>0</v>
      </c>
      <c r="T482" s="201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02" t="s">
        <v>220</v>
      </c>
      <c r="AT482" s="202" t="s">
        <v>150</v>
      </c>
      <c r="AU482" s="202" t="s">
        <v>82</v>
      </c>
      <c r="AY482" s="19" t="s">
        <v>147</v>
      </c>
      <c r="BE482" s="203">
        <f>IF(N482="základní",J482,0)</f>
        <v>0</v>
      </c>
      <c r="BF482" s="203">
        <f>IF(N482="snížená",J482,0)</f>
        <v>0</v>
      </c>
      <c r="BG482" s="203">
        <f>IF(N482="zákl. přenesená",J482,0)</f>
        <v>0</v>
      </c>
      <c r="BH482" s="203">
        <f>IF(N482="sníž. přenesená",J482,0)</f>
        <v>0</v>
      </c>
      <c r="BI482" s="203">
        <f>IF(N482="nulová",J482,0)</f>
        <v>0</v>
      </c>
      <c r="BJ482" s="19" t="s">
        <v>80</v>
      </c>
      <c r="BK482" s="203">
        <f>ROUND(I482*H482,2)</f>
        <v>0</v>
      </c>
      <c r="BL482" s="19" t="s">
        <v>220</v>
      </c>
      <c r="BM482" s="202" t="s">
        <v>696</v>
      </c>
    </row>
    <row r="483" spans="1:65" s="14" customFormat="1" ht="11.25">
      <c r="B483" s="215"/>
      <c r="C483" s="216"/>
      <c r="D483" s="206" t="s">
        <v>155</v>
      </c>
      <c r="E483" s="217" t="s">
        <v>19</v>
      </c>
      <c r="F483" s="218" t="s">
        <v>697</v>
      </c>
      <c r="G483" s="216"/>
      <c r="H483" s="219">
        <v>1.05</v>
      </c>
      <c r="I483" s="220"/>
      <c r="J483" s="216"/>
      <c r="K483" s="216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155</v>
      </c>
      <c r="AU483" s="225" t="s">
        <v>82</v>
      </c>
      <c r="AV483" s="14" t="s">
        <v>82</v>
      </c>
      <c r="AW483" s="14" t="s">
        <v>33</v>
      </c>
      <c r="AX483" s="14" t="s">
        <v>72</v>
      </c>
      <c r="AY483" s="225" t="s">
        <v>147</v>
      </c>
    </row>
    <row r="484" spans="1:65" s="14" customFormat="1" ht="11.25">
      <c r="B484" s="215"/>
      <c r="C484" s="216"/>
      <c r="D484" s="206" t="s">
        <v>155</v>
      </c>
      <c r="E484" s="217" t="s">
        <v>19</v>
      </c>
      <c r="F484" s="218" t="s">
        <v>689</v>
      </c>
      <c r="G484" s="216"/>
      <c r="H484" s="219">
        <v>0.98</v>
      </c>
      <c r="I484" s="220"/>
      <c r="J484" s="216"/>
      <c r="K484" s="216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155</v>
      </c>
      <c r="AU484" s="225" t="s">
        <v>82</v>
      </c>
      <c r="AV484" s="14" t="s">
        <v>82</v>
      </c>
      <c r="AW484" s="14" t="s">
        <v>33</v>
      </c>
      <c r="AX484" s="14" t="s">
        <v>72</v>
      </c>
      <c r="AY484" s="225" t="s">
        <v>147</v>
      </c>
    </row>
    <row r="485" spans="1:65" s="14" customFormat="1" ht="11.25">
      <c r="B485" s="215"/>
      <c r="C485" s="216"/>
      <c r="D485" s="206" t="s">
        <v>155</v>
      </c>
      <c r="E485" s="217" t="s">
        <v>19</v>
      </c>
      <c r="F485" s="218" t="s">
        <v>698</v>
      </c>
      <c r="G485" s="216"/>
      <c r="H485" s="219">
        <v>1.05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155</v>
      </c>
      <c r="AU485" s="225" t="s">
        <v>82</v>
      </c>
      <c r="AV485" s="14" t="s">
        <v>82</v>
      </c>
      <c r="AW485" s="14" t="s">
        <v>33</v>
      </c>
      <c r="AX485" s="14" t="s">
        <v>72</v>
      </c>
      <c r="AY485" s="225" t="s">
        <v>147</v>
      </c>
    </row>
    <row r="486" spans="1:65" s="14" customFormat="1" ht="11.25">
      <c r="B486" s="215"/>
      <c r="C486" s="216"/>
      <c r="D486" s="206" t="s">
        <v>155</v>
      </c>
      <c r="E486" s="217" t="s">
        <v>19</v>
      </c>
      <c r="F486" s="218" t="s">
        <v>690</v>
      </c>
      <c r="G486" s="216"/>
      <c r="H486" s="219">
        <v>1.8</v>
      </c>
      <c r="I486" s="220"/>
      <c r="J486" s="216"/>
      <c r="K486" s="216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155</v>
      </c>
      <c r="AU486" s="225" t="s">
        <v>82</v>
      </c>
      <c r="AV486" s="14" t="s">
        <v>82</v>
      </c>
      <c r="AW486" s="14" t="s">
        <v>33</v>
      </c>
      <c r="AX486" s="14" t="s">
        <v>72</v>
      </c>
      <c r="AY486" s="225" t="s">
        <v>147</v>
      </c>
    </row>
    <row r="487" spans="1:65" s="14" customFormat="1" ht="11.25">
      <c r="B487" s="215"/>
      <c r="C487" s="216"/>
      <c r="D487" s="206" t="s">
        <v>155</v>
      </c>
      <c r="E487" s="217" t="s">
        <v>19</v>
      </c>
      <c r="F487" s="218" t="s">
        <v>699</v>
      </c>
      <c r="G487" s="216"/>
      <c r="H487" s="219">
        <v>2.1</v>
      </c>
      <c r="I487" s="220"/>
      <c r="J487" s="216"/>
      <c r="K487" s="216"/>
      <c r="L487" s="221"/>
      <c r="M487" s="222"/>
      <c r="N487" s="223"/>
      <c r="O487" s="223"/>
      <c r="P487" s="223"/>
      <c r="Q487" s="223"/>
      <c r="R487" s="223"/>
      <c r="S487" s="223"/>
      <c r="T487" s="224"/>
      <c r="AT487" s="225" t="s">
        <v>155</v>
      </c>
      <c r="AU487" s="225" t="s">
        <v>82</v>
      </c>
      <c r="AV487" s="14" t="s">
        <v>82</v>
      </c>
      <c r="AW487" s="14" t="s">
        <v>33</v>
      </c>
      <c r="AX487" s="14" t="s">
        <v>72</v>
      </c>
      <c r="AY487" s="225" t="s">
        <v>147</v>
      </c>
    </row>
    <row r="488" spans="1:65" s="14" customFormat="1" ht="11.25">
      <c r="B488" s="215"/>
      <c r="C488" s="216"/>
      <c r="D488" s="206" t="s">
        <v>155</v>
      </c>
      <c r="E488" s="217" t="s">
        <v>19</v>
      </c>
      <c r="F488" s="218" t="s">
        <v>691</v>
      </c>
      <c r="G488" s="216"/>
      <c r="H488" s="219">
        <v>0.84</v>
      </c>
      <c r="I488" s="220"/>
      <c r="J488" s="216"/>
      <c r="K488" s="216"/>
      <c r="L488" s="221"/>
      <c r="M488" s="222"/>
      <c r="N488" s="223"/>
      <c r="O488" s="223"/>
      <c r="P488" s="223"/>
      <c r="Q488" s="223"/>
      <c r="R488" s="223"/>
      <c r="S488" s="223"/>
      <c r="T488" s="224"/>
      <c r="AT488" s="225" t="s">
        <v>155</v>
      </c>
      <c r="AU488" s="225" t="s">
        <v>82</v>
      </c>
      <c r="AV488" s="14" t="s">
        <v>82</v>
      </c>
      <c r="AW488" s="14" t="s">
        <v>33</v>
      </c>
      <c r="AX488" s="14" t="s">
        <v>72</v>
      </c>
      <c r="AY488" s="225" t="s">
        <v>147</v>
      </c>
    </row>
    <row r="489" spans="1:65" s="14" customFormat="1" ht="11.25">
      <c r="B489" s="215"/>
      <c r="C489" s="216"/>
      <c r="D489" s="206" t="s">
        <v>155</v>
      </c>
      <c r="E489" s="217" t="s">
        <v>19</v>
      </c>
      <c r="F489" s="218" t="s">
        <v>692</v>
      </c>
      <c r="G489" s="216"/>
      <c r="H489" s="219">
        <v>0.84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155</v>
      </c>
      <c r="AU489" s="225" t="s">
        <v>82</v>
      </c>
      <c r="AV489" s="14" t="s">
        <v>82</v>
      </c>
      <c r="AW489" s="14" t="s">
        <v>33</v>
      </c>
      <c r="AX489" s="14" t="s">
        <v>72</v>
      </c>
      <c r="AY489" s="225" t="s">
        <v>147</v>
      </c>
    </row>
    <row r="490" spans="1:65" s="14" customFormat="1" ht="11.25">
      <c r="B490" s="215"/>
      <c r="C490" s="216"/>
      <c r="D490" s="206" t="s">
        <v>155</v>
      </c>
      <c r="E490" s="217" t="s">
        <v>19</v>
      </c>
      <c r="F490" s="218" t="s">
        <v>700</v>
      </c>
      <c r="G490" s="216"/>
      <c r="H490" s="219">
        <v>2.1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155</v>
      </c>
      <c r="AU490" s="225" t="s">
        <v>82</v>
      </c>
      <c r="AV490" s="14" t="s">
        <v>82</v>
      </c>
      <c r="AW490" s="14" t="s">
        <v>33</v>
      </c>
      <c r="AX490" s="14" t="s">
        <v>72</v>
      </c>
      <c r="AY490" s="225" t="s">
        <v>147</v>
      </c>
    </row>
    <row r="491" spans="1:65" s="15" customFormat="1" ht="11.25">
      <c r="B491" s="226"/>
      <c r="C491" s="227"/>
      <c r="D491" s="206" t="s">
        <v>155</v>
      </c>
      <c r="E491" s="228" t="s">
        <v>19</v>
      </c>
      <c r="F491" s="229" t="s">
        <v>171</v>
      </c>
      <c r="G491" s="227"/>
      <c r="H491" s="230">
        <v>10.76</v>
      </c>
      <c r="I491" s="231"/>
      <c r="J491" s="227"/>
      <c r="K491" s="227"/>
      <c r="L491" s="232"/>
      <c r="M491" s="233"/>
      <c r="N491" s="234"/>
      <c r="O491" s="234"/>
      <c r="P491" s="234"/>
      <c r="Q491" s="234"/>
      <c r="R491" s="234"/>
      <c r="S491" s="234"/>
      <c r="T491" s="235"/>
      <c r="AT491" s="236" t="s">
        <v>155</v>
      </c>
      <c r="AU491" s="236" t="s">
        <v>82</v>
      </c>
      <c r="AV491" s="15" t="s">
        <v>154</v>
      </c>
      <c r="AW491" s="15" t="s">
        <v>33</v>
      </c>
      <c r="AX491" s="15" t="s">
        <v>80</v>
      </c>
      <c r="AY491" s="236" t="s">
        <v>147</v>
      </c>
    </row>
    <row r="492" spans="1:65" s="2" customFormat="1" ht="16.5" customHeight="1">
      <c r="A492" s="36"/>
      <c r="B492" s="37"/>
      <c r="C492" s="248" t="s">
        <v>460</v>
      </c>
      <c r="D492" s="248" t="s">
        <v>254</v>
      </c>
      <c r="E492" s="249" t="s">
        <v>701</v>
      </c>
      <c r="F492" s="250" t="s">
        <v>702</v>
      </c>
      <c r="G492" s="251" t="s">
        <v>190</v>
      </c>
      <c r="H492" s="252">
        <v>28.45</v>
      </c>
      <c r="I492" s="253"/>
      <c r="J492" s="254">
        <f>ROUND(I492*H492,2)</f>
        <v>0</v>
      </c>
      <c r="K492" s="255"/>
      <c r="L492" s="256"/>
      <c r="M492" s="257" t="s">
        <v>19</v>
      </c>
      <c r="N492" s="258" t="s">
        <v>43</v>
      </c>
      <c r="O492" s="66"/>
      <c r="P492" s="200">
        <f>O492*H492</f>
        <v>0</v>
      </c>
      <c r="Q492" s="200">
        <v>0</v>
      </c>
      <c r="R492" s="200">
        <f>Q492*H492</f>
        <v>0</v>
      </c>
      <c r="S492" s="200">
        <v>0</v>
      </c>
      <c r="T492" s="201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02" t="s">
        <v>251</v>
      </c>
      <c r="AT492" s="202" t="s">
        <v>254</v>
      </c>
      <c r="AU492" s="202" t="s">
        <v>82</v>
      </c>
      <c r="AY492" s="19" t="s">
        <v>147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19" t="s">
        <v>80</v>
      </c>
      <c r="BK492" s="203">
        <f>ROUND(I492*H492,2)</f>
        <v>0</v>
      </c>
      <c r="BL492" s="19" t="s">
        <v>220</v>
      </c>
      <c r="BM492" s="202" t="s">
        <v>703</v>
      </c>
    </row>
    <row r="493" spans="1:65" s="14" customFormat="1" ht="11.25">
      <c r="B493" s="215"/>
      <c r="C493" s="216"/>
      <c r="D493" s="206" t="s">
        <v>155</v>
      </c>
      <c r="E493" s="217" t="s">
        <v>19</v>
      </c>
      <c r="F493" s="218" t="s">
        <v>697</v>
      </c>
      <c r="G493" s="216"/>
      <c r="H493" s="219">
        <v>1.05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155</v>
      </c>
      <c r="AU493" s="225" t="s">
        <v>82</v>
      </c>
      <c r="AV493" s="14" t="s">
        <v>82</v>
      </c>
      <c r="AW493" s="14" t="s">
        <v>33</v>
      </c>
      <c r="AX493" s="14" t="s">
        <v>72</v>
      </c>
      <c r="AY493" s="225" t="s">
        <v>147</v>
      </c>
    </row>
    <row r="494" spans="1:65" s="14" customFormat="1" ht="11.25">
      <c r="B494" s="215"/>
      <c r="C494" s="216"/>
      <c r="D494" s="206" t="s">
        <v>155</v>
      </c>
      <c r="E494" s="217" t="s">
        <v>19</v>
      </c>
      <c r="F494" s="218" t="s">
        <v>704</v>
      </c>
      <c r="G494" s="216"/>
      <c r="H494" s="219">
        <v>1.75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155</v>
      </c>
      <c r="AU494" s="225" t="s">
        <v>82</v>
      </c>
      <c r="AV494" s="14" t="s">
        <v>82</v>
      </c>
      <c r="AW494" s="14" t="s">
        <v>33</v>
      </c>
      <c r="AX494" s="14" t="s">
        <v>72</v>
      </c>
      <c r="AY494" s="225" t="s">
        <v>147</v>
      </c>
    </row>
    <row r="495" spans="1:65" s="14" customFormat="1" ht="11.25">
      <c r="B495" s="215"/>
      <c r="C495" s="216"/>
      <c r="D495" s="206" t="s">
        <v>155</v>
      </c>
      <c r="E495" s="217" t="s">
        <v>19</v>
      </c>
      <c r="F495" s="218" t="s">
        <v>698</v>
      </c>
      <c r="G495" s="216"/>
      <c r="H495" s="219">
        <v>1.05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155</v>
      </c>
      <c r="AU495" s="225" t="s">
        <v>82</v>
      </c>
      <c r="AV495" s="14" t="s">
        <v>82</v>
      </c>
      <c r="AW495" s="14" t="s">
        <v>33</v>
      </c>
      <c r="AX495" s="14" t="s">
        <v>72</v>
      </c>
      <c r="AY495" s="225" t="s">
        <v>147</v>
      </c>
    </row>
    <row r="496" spans="1:65" s="14" customFormat="1" ht="11.25">
      <c r="B496" s="215"/>
      <c r="C496" s="216"/>
      <c r="D496" s="206" t="s">
        <v>155</v>
      </c>
      <c r="E496" s="217" t="s">
        <v>19</v>
      </c>
      <c r="F496" s="218" t="s">
        <v>705</v>
      </c>
      <c r="G496" s="216"/>
      <c r="H496" s="219">
        <v>1.8</v>
      </c>
      <c r="I496" s="220"/>
      <c r="J496" s="216"/>
      <c r="K496" s="216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155</v>
      </c>
      <c r="AU496" s="225" t="s">
        <v>82</v>
      </c>
      <c r="AV496" s="14" t="s">
        <v>82</v>
      </c>
      <c r="AW496" s="14" t="s">
        <v>33</v>
      </c>
      <c r="AX496" s="14" t="s">
        <v>72</v>
      </c>
      <c r="AY496" s="225" t="s">
        <v>147</v>
      </c>
    </row>
    <row r="497" spans="1:65" s="14" customFormat="1" ht="11.25">
      <c r="B497" s="215"/>
      <c r="C497" s="216"/>
      <c r="D497" s="206" t="s">
        <v>155</v>
      </c>
      <c r="E497" s="217" t="s">
        <v>19</v>
      </c>
      <c r="F497" s="218" t="s">
        <v>706</v>
      </c>
      <c r="G497" s="216"/>
      <c r="H497" s="219">
        <v>2.25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155</v>
      </c>
      <c r="AU497" s="225" t="s">
        <v>82</v>
      </c>
      <c r="AV497" s="14" t="s">
        <v>82</v>
      </c>
      <c r="AW497" s="14" t="s">
        <v>33</v>
      </c>
      <c r="AX497" s="14" t="s">
        <v>72</v>
      </c>
      <c r="AY497" s="225" t="s">
        <v>147</v>
      </c>
    </row>
    <row r="498" spans="1:65" s="14" customFormat="1" ht="11.25">
      <c r="B498" s="215"/>
      <c r="C498" s="216"/>
      <c r="D498" s="206" t="s">
        <v>155</v>
      </c>
      <c r="E498" s="217" t="s">
        <v>19</v>
      </c>
      <c r="F498" s="218" t="s">
        <v>707</v>
      </c>
      <c r="G498" s="216"/>
      <c r="H498" s="219">
        <v>6.75</v>
      </c>
      <c r="I498" s="220"/>
      <c r="J498" s="216"/>
      <c r="K498" s="216"/>
      <c r="L498" s="221"/>
      <c r="M498" s="222"/>
      <c r="N498" s="223"/>
      <c r="O498" s="223"/>
      <c r="P498" s="223"/>
      <c r="Q498" s="223"/>
      <c r="R498" s="223"/>
      <c r="S498" s="223"/>
      <c r="T498" s="224"/>
      <c r="AT498" s="225" t="s">
        <v>155</v>
      </c>
      <c r="AU498" s="225" t="s">
        <v>82</v>
      </c>
      <c r="AV498" s="14" t="s">
        <v>82</v>
      </c>
      <c r="AW498" s="14" t="s">
        <v>33</v>
      </c>
      <c r="AX498" s="14" t="s">
        <v>72</v>
      </c>
      <c r="AY498" s="225" t="s">
        <v>147</v>
      </c>
    </row>
    <row r="499" spans="1:65" s="14" customFormat="1" ht="11.25">
      <c r="B499" s="215"/>
      <c r="C499" s="216"/>
      <c r="D499" s="206" t="s">
        <v>155</v>
      </c>
      <c r="E499" s="217" t="s">
        <v>19</v>
      </c>
      <c r="F499" s="218" t="s">
        <v>708</v>
      </c>
      <c r="G499" s="216"/>
      <c r="H499" s="219">
        <v>3.75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155</v>
      </c>
      <c r="AU499" s="225" t="s">
        <v>82</v>
      </c>
      <c r="AV499" s="14" t="s">
        <v>82</v>
      </c>
      <c r="AW499" s="14" t="s">
        <v>33</v>
      </c>
      <c r="AX499" s="14" t="s">
        <v>72</v>
      </c>
      <c r="AY499" s="225" t="s">
        <v>147</v>
      </c>
    </row>
    <row r="500" spans="1:65" s="14" customFormat="1" ht="11.25">
      <c r="B500" s="215"/>
      <c r="C500" s="216"/>
      <c r="D500" s="206" t="s">
        <v>155</v>
      </c>
      <c r="E500" s="217" t="s">
        <v>19</v>
      </c>
      <c r="F500" s="218" t="s">
        <v>709</v>
      </c>
      <c r="G500" s="216"/>
      <c r="H500" s="219">
        <v>2.25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155</v>
      </c>
      <c r="AU500" s="225" t="s">
        <v>82</v>
      </c>
      <c r="AV500" s="14" t="s">
        <v>82</v>
      </c>
      <c r="AW500" s="14" t="s">
        <v>33</v>
      </c>
      <c r="AX500" s="14" t="s">
        <v>72</v>
      </c>
      <c r="AY500" s="225" t="s">
        <v>147</v>
      </c>
    </row>
    <row r="501" spans="1:65" s="14" customFormat="1" ht="11.25">
      <c r="B501" s="215"/>
      <c r="C501" s="216"/>
      <c r="D501" s="206" t="s">
        <v>155</v>
      </c>
      <c r="E501" s="217" t="s">
        <v>19</v>
      </c>
      <c r="F501" s="218" t="s">
        <v>710</v>
      </c>
      <c r="G501" s="216"/>
      <c r="H501" s="219">
        <v>1.8</v>
      </c>
      <c r="I501" s="220"/>
      <c r="J501" s="216"/>
      <c r="K501" s="216"/>
      <c r="L501" s="221"/>
      <c r="M501" s="222"/>
      <c r="N501" s="223"/>
      <c r="O501" s="223"/>
      <c r="P501" s="223"/>
      <c r="Q501" s="223"/>
      <c r="R501" s="223"/>
      <c r="S501" s="223"/>
      <c r="T501" s="224"/>
      <c r="AT501" s="225" t="s">
        <v>155</v>
      </c>
      <c r="AU501" s="225" t="s">
        <v>82</v>
      </c>
      <c r="AV501" s="14" t="s">
        <v>82</v>
      </c>
      <c r="AW501" s="14" t="s">
        <v>33</v>
      </c>
      <c r="AX501" s="14" t="s">
        <v>72</v>
      </c>
      <c r="AY501" s="225" t="s">
        <v>147</v>
      </c>
    </row>
    <row r="502" spans="1:65" s="14" customFormat="1" ht="11.25">
      <c r="B502" s="215"/>
      <c r="C502" s="216"/>
      <c r="D502" s="206" t="s">
        <v>155</v>
      </c>
      <c r="E502" s="217" t="s">
        <v>19</v>
      </c>
      <c r="F502" s="218" t="s">
        <v>699</v>
      </c>
      <c r="G502" s="216"/>
      <c r="H502" s="219">
        <v>2.1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155</v>
      </c>
      <c r="AU502" s="225" t="s">
        <v>82</v>
      </c>
      <c r="AV502" s="14" t="s">
        <v>82</v>
      </c>
      <c r="AW502" s="14" t="s">
        <v>33</v>
      </c>
      <c r="AX502" s="14" t="s">
        <v>72</v>
      </c>
      <c r="AY502" s="225" t="s">
        <v>147</v>
      </c>
    </row>
    <row r="503" spans="1:65" s="14" customFormat="1" ht="11.25">
      <c r="B503" s="215"/>
      <c r="C503" s="216"/>
      <c r="D503" s="206" t="s">
        <v>155</v>
      </c>
      <c r="E503" s="217" t="s">
        <v>19</v>
      </c>
      <c r="F503" s="218" t="s">
        <v>711</v>
      </c>
      <c r="G503" s="216"/>
      <c r="H503" s="219">
        <v>1.8</v>
      </c>
      <c r="I503" s="220"/>
      <c r="J503" s="216"/>
      <c r="K503" s="216"/>
      <c r="L503" s="221"/>
      <c r="M503" s="222"/>
      <c r="N503" s="223"/>
      <c r="O503" s="223"/>
      <c r="P503" s="223"/>
      <c r="Q503" s="223"/>
      <c r="R503" s="223"/>
      <c r="S503" s="223"/>
      <c r="T503" s="224"/>
      <c r="AT503" s="225" t="s">
        <v>155</v>
      </c>
      <c r="AU503" s="225" t="s">
        <v>82</v>
      </c>
      <c r="AV503" s="14" t="s">
        <v>82</v>
      </c>
      <c r="AW503" s="14" t="s">
        <v>33</v>
      </c>
      <c r="AX503" s="14" t="s">
        <v>72</v>
      </c>
      <c r="AY503" s="225" t="s">
        <v>147</v>
      </c>
    </row>
    <row r="504" spans="1:65" s="14" customFormat="1" ht="11.25">
      <c r="B504" s="215"/>
      <c r="C504" s="216"/>
      <c r="D504" s="206" t="s">
        <v>155</v>
      </c>
      <c r="E504" s="217" t="s">
        <v>19</v>
      </c>
      <c r="F504" s="218" t="s">
        <v>700</v>
      </c>
      <c r="G504" s="216"/>
      <c r="H504" s="219">
        <v>2.1</v>
      </c>
      <c r="I504" s="220"/>
      <c r="J504" s="216"/>
      <c r="K504" s="216"/>
      <c r="L504" s="221"/>
      <c r="M504" s="222"/>
      <c r="N504" s="223"/>
      <c r="O504" s="223"/>
      <c r="P504" s="223"/>
      <c r="Q504" s="223"/>
      <c r="R504" s="223"/>
      <c r="S504" s="223"/>
      <c r="T504" s="224"/>
      <c r="AT504" s="225" t="s">
        <v>155</v>
      </c>
      <c r="AU504" s="225" t="s">
        <v>82</v>
      </c>
      <c r="AV504" s="14" t="s">
        <v>82</v>
      </c>
      <c r="AW504" s="14" t="s">
        <v>33</v>
      </c>
      <c r="AX504" s="14" t="s">
        <v>72</v>
      </c>
      <c r="AY504" s="225" t="s">
        <v>147</v>
      </c>
    </row>
    <row r="505" spans="1:65" s="15" customFormat="1" ht="11.25">
      <c r="B505" s="226"/>
      <c r="C505" s="227"/>
      <c r="D505" s="206" t="s">
        <v>155</v>
      </c>
      <c r="E505" s="228" t="s">
        <v>19</v>
      </c>
      <c r="F505" s="229" t="s">
        <v>171</v>
      </c>
      <c r="G505" s="227"/>
      <c r="H505" s="230">
        <v>28.450000000000003</v>
      </c>
      <c r="I505" s="231"/>
      <c r="J505" s="227"/>
      <c r="K505" s="227"/>
      <c r="L505" s="232"/>
      <c r="M505" s="233"/>
      <c r="N505" s="234"/>
      <c r="O505" s="234"/>
      <c r="P505" s="234"/>
      <c r="Q505" s="234"/>
      <c r="R505" s="234"/>
      <c r="S505" s="234"/>
      <c r="T505" s="235"/>
      <c r="AT505" s="236" t="s">
        <v>155</v>
      </c>
      <c r="AU505" s="236" t="s">
        <v>82</v>
      </c>
      <c r="AV505" s="15" t="s">
        <v>154</v>
      </c>
      <c r="AW505" s="15" t="s">
        <v>33</v>
      </c>
      <c r="AX505" s="15" t="s">
        <v>80</v>
      </c>
      <c r="AY505" s="236" t="s">
        <v>147</v>
      </c>
    </row>
    <row r="506" spans="1:65" s="2" customFormat="1" ht="16.5" customHeight="1">
      <c r="A506" s="36"/>
      <c r="B506" s="37"/>
      <c r="C506" s="190" t="s">
        <v>712</v>
      </c>
      <c r="D506" s="190" t="s">
        <v>150</v>
      </c>
      <c r="E506" s="191" t="s">
        <v>713</v>
      </c>
      <c r="F506" s="192" t="s">
        <v>714</v>
      </c>
      <c r="G506" s="193" t="s">
        <v>190</v>
      </c>
      <c r="H506" s="194">
        <v>18.399999999999999</v>
      </c>
      <c r="I506" s="195"/>
      <c r="J506" s="196">
        <f>ROUND(I506*H506,2)</f>
        <v>0</v>
      </c>
      <c r="K506" s="197"/>
      <c r="L506" s="41"/>
      <c r="M506" s="198" t="s">
        <v>19</v>
      </c>
      <c r="N506" s="199" t="s">
        <v>43</v>
      </c>
      <c r="O506" s="66"/>
      <c r="P506" s="200">
        <f>O506*H506</f>
        <v>0</v>
      </c>
      <c r="Q506" s="200">
        <v>0</v>
      </c>
      <c r="R506" s="200">
        <f>Q506*H506</f>
        <v>0</v>
      </c>
      <c r="S506" s="200">
        <v>0</v>
      </c>
      <c r="T506" s="201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02" t="s">
        <v>220</v>
      </c>
      <c r="AT506" s="202" t="s">
        <v>150</v>
      </c>
      <c r="AU506" s="202" t="s">
        <v>82</v>
      </c>
      <c r="AY506" s="19" t="s">
        <v>147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19" t="s">
        <v>80</v>
      </c>
      <c r="BK506" s="203">
        <f>ROUND(I506*H506,2)</f>
        <v>0</v>
      </c>
      <c r="BL506" s="19" t="s">
        <v>220</v>
      </c>
      <c r="BM506" s="202" t="s">
        <v>715</v>
      </c>
    </row>
    <row r="507" spans="1:65" s="14" customFormat="1" ht="11.25">
      <c r="B507" s="215"/>
      <c r="C507" s="216"/>
      <c r="D507" s="206" t="s">
        <v>155</v>
      </c>
      <c r="E507" s="217" t="s">
        <v>19</v>
      </c>
      <c r="F507" s="218" t="s">
        <v>704</v>
      </c>
      <c r="G507" s="216"/>
      <c r="H507" s="219">
        <v>1.75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155</v>
      </c>
      <c r="AU507" s="225" t="s">
        <v>82</v>
      </c>
      <c r="AV507" s="14" t="s">
        <v>82</v>
      </c>
      <c r="AW507" s="14" t="s">
        <v>33</v>
      </c>
      <c r="AX507" s="14" t="s">
        <v>72</v>
      </c>
      <c r="AY507" s="225" t="s">
        <v>147</v>
      </c>
    </row>
    <row r="508" spans="1:65" s="14" customFormat="1" ht="11.25">
      <c r="B508" s="215"/>
      <c r="C508" s="216"/>
      <c r="D508" s="206" t="s">
        <v>155</v>
      </c>
      <c r="E508" s="217" t="s">
        <v>19</v>
      </c>
      <c r="F508" s="218" t="s">
        <v>705</v>
      </c>
      <c r="G508" s="216"/>
      <c r="H508" s="219">
        <v>1.8</v>
      </c>
      <c r="I508" s="220"/>
      <c r="J508" s="216"/>
      <c r="K508" s="216"/>
      <c r="L508" s="221"/>
      <c r="M508" s="222"/>
      <c r="N508" s="223"/>
      <c r="O508" s="223"/>
      <c r="P508" s="223"/>
      <c r="Q508" s="223"/>
      <c r="R508" s="223"/>
      <c r="S508" s="223"/>
      <c r="T508" s="224"/>
      <c r="AT508" s="225" t="s">
        <v>155</v>
      </c>
      <c r="AU508" s="225" t="s">
        <v>82</v>
      </c>
      <c r="AV508" s="14" t="s">
        <v>82</v>
      </c>
      <c r="AW508" s="14" t="s">
        <v>33</v>
      </c>
      <c r="AX508" s="14" t="s">
        <v>72</v>
      </c>
      <c r="AY508" s="225" t="s">
        <v>147</v>
      </c>
    </row>
    <row r="509" spans="1:65" s="14" customFormat="1" ht="11.25">
      <c r="B509" s="215"/>
      <c r="C509" s="216"/>
      <c r="D509" s="206" t="s">
        <v>155</v>
      </c>
      <c r="E509" s="217" t="s">
        <v>19</v>
      </c>
      <c r="F509" s="218" t="s">
        <v>706</v>
      </c>
      <c r="G509" s="216"/>
      <c r="H509" s="219">
        <v>2.25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155</v>
      </c>
      <c r="AU509" s="225" t="s">
        <v>82</v>
      </c>
      <c r="AV509" s="14" t="s">
        <v>82</v>
      </c>
      <c r="AW509" s="14" t="s">
        <v>33</v>
      </c>
      <c r="AX509" s="14" t="s">
        <v>72</v>
      </c>
      <c r="AY509" s="225" t="s">
        <v>147</v>
      </c>
    </row>
    <row r="510" spans="1:65" s="14" customFormat="1" ht="11.25">
      <c r="B510" s="215"/>
      <c r="C510" s="216"/>
      <c r="D510" s="206" t="s">
        <v>155</v>
      </c>
      <c r="E510" s="217" t="s">
        <v>19</v>
      </c>
      <c r="F510" s="218" t="s">
        <v>707</v>
      </c>
      <c r="G510" s="216"/>
      <c r="H510" s="219">
        <v>6.75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155</v>
      </c>
      <c r="AU510" s="225" t="s">
        <v>82</v>
      </c>
      <c r="AV510" s="14" t="s">
        <v>82</v>
      </c>
      <c r="AW510" s="14" t="s">
        <v>33</v>
      </c>
      <c r="AX510" s="14" t="s">
        <v>72</v>
      </c>
      <c r="AY510" s="225" t="s">
        <v>147</v>
      </c>
    </row>
    <row r="511" spans="1:65" s="14" customFormat="1" ht="11.25">
      <c r="B511" s="215"/>
      <c r="C511" s="216"/>
      <c r="D511" s="206" t="s">
        <v>155</v>
      </c>
      <c r="E511" s="217" t="s">
        <v>19</v>
      </c>
      <c r="F511" s="218" t="s">
        <v>709</v>
      </c>
      <c r="G511" s="216"/>
      <c r="H511" s="219">
        <v>2.25</v>
      </c>
      <c r="I511" s="220"/>
      <c r="J511" s="216"/>
      <c r="K511" s="216"/>
      <c r="L511" s="221"/>
      <c r="M511" s="222"/>
      <c r="N511" s="223"/>
      <c r="O511" s="223"/>
      <c r="P511" s="223"/>
      <c r="Q511" s="223"/>
      <c r="R511" s="223"/>
      <c r="S511" s="223"/>
      <c r="T511" s="224"/>
      <c r="AT511" s="225" t="s">
        <v>155</v>
      </c>
      <c r="AU511" s="225" t="s">
        <v>82</v>
      </c>
      <c r="AV511" s="14" t="s">
        <v>82</v>
      </c>
      <c r="AW511" s="14" t="s">
        <v>33</v>
      </c>
      <c r="AX511" s="14" t="s">
        <v>72</v>
      </c>
      <c r="AY511" s="225" t="s">
        <v>147</v>
      </c>
    </row>
    <row r="512" spans="1:65" s="14" customFormat="1" ht="11.25">
      <c r="B512" s="215"/>
      <c r="C512" s="216"/>
      <c r="D512" s="206" t="s">
        <v>155</v>
      </c>
      <c r="E512" s="217" t="s">
        <v>19</v>
      </c>
      <c r="F512" s="218" t="s">
        <v>710</v>
      </c>
      <c r="G512" s="216"/>
      <c r="H512" s="219">
        <v>1.8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155</v>
      </c>
      <c r="AU512" s="225" t="s">
        <v>82</v>
      </c>
      <c r="AV512" s="14" t="s">
        <v>82</v>
      </c>
      <c r="AW512" s="14" t="s">
        <v>33</v>
      </c>
      <c r="AX512" s="14" t="s">
        <v>72</v>
      </c>
      <c r="AY512" s="225" t="s">
        <v>147</v>
      </c>
    </row>
    <row r="513" spans="1:65" s="14" customFormat="1" ht="11.25">
      <c r="B513" s="215"/>
      <c r="C513" s="216"/>
      <c r="D513" s="206" t="s">
        <v>155</v>
      </c>
      <c r="E513" s="217" t="s">
        <v>19</v>
      </c>
      <c r="F513" s="218" t="s">
        <v>711</v>
      </c>
      <c r="G513" s="216"/>
      <c r="H513" s="219">
        <v>1.8</v>
      </c>
      <c r="I513" s="220"/>
      <c r="J513" s="216"/>
      <c r="K513" s="216"/>
      <c r="L513" s="221"/>
      <c r="M513" s="222"/>
      <c r="N513" s="223"/>
      <c r="O513" s="223"/>
      <c r="P513" s="223"/>
      <c r="Q513" s="223"/>
      <c r="R513" s="223"/>
      <c r="S513" s="223"/>
      <c r="T513" s="224"/>
      <c r="AT513" s="225" t="s">
        <v>155</v>
      </c>
      <c r="AU513" s="225" t="s">
        <v>82</v>
      </c>
      <c r="AV513" s="14" t="s">
        <v>82</v>
      </c>
      <c r="AW513" s="14" t="s">
        <v>33</v>
      </c>
      <c r="AX513" s="14" t="s">
        <v>72</v>
      </c>
      <c r="AY513" s="225" t="s">
        <v>147</v>
      </c>
    </row>
    <row r="514" spans="1:65" s="15" customFormat="1" ht="11.25">
      <c r="B514" s="226"/>
      <c r="C514" s="227"/>
      <c r="D514" s="206" t="s">
        <v>155</v>
      </c>
      <c r="E514" s="228" t="s">
        <v>19</v>
      </c>
      <c r="F514" s="229" t="s">
        <v>171</v>
      </c>
      <c r="G514" s="227"/>
      <c r="H514" s="230">
        <v>18.400000000000002</v>
      </c>
      <c r="I514" s="231"/>
      <c r="J514" s="227"/>
      <c r="K514" s="227"/>
      <c r="L514" s="232"/>
      <c r="M514" s="233"/>
      <c r="N514" s="234"/>
      <c r="O514" s="234"/>
      <c r="P514" s="234"/>
      <c r="Q514" s="234"/>
      <c r="R514" s="234"/>
      <c r="S514" s="234"/>
      <c r="T514" s="235"/>
      <c r="AT514" s="236" t="s">
        <v>155</v>
      </c>
      <c r="AU514" s="236" t="s">
        <v>82</v>
      </c>
      <c r="AV514" s="15" t="s">
        <v>154</v>
      </c>
      <c r="AW514" s="15" t="s">
        <v>33</v>
      </c>
      <c r="AX514" s="15" t="s">
        <v>80</v>
      </c>
      <c r="AY514" s="236" t="s">
        <v>147</v>
      </c>
    </row>
    <row r="515" spans="1:65" s="2" customFormat="1" ht="16.5" customHeight="1">
      <c r="A515" s="36"/>
      <c r="B515" s="37"/>
      <c r="C515" s="190" t="s">
        <v>467</v>
      </c>
      <c r="D515" s="190" t="s">
        <v>150</v>
      </c>
      <c r="E515" s="191" t="s">
        <v>716</v>
      </c>
      <c r="F515" s="192" t="s">
        <v>717</v>
      </c>
      <c r="G515" s="193" t="s">
        <v>190</v>
      </c>
      <c r="H515" s="194">
        <v>6.87</v>
      </c>
      <c r="I515" s="195"/>
      <c r="J515" s="196">
        <f>ROUND(I515*H515,2)</f>
        <v>0</v>
      </c>
      <c r="K515" s="197"/>
      <c r="L515" s="41"/>
      <c r="M515" s="198" t="s">
        <v>19</v>
      </c>
      <c r="N515" s="199" t="s">
        <v>43</v>
      </c>
      <c r="O515" s="66"/>
      <c r="P515" s="200">
        <f>O515*H515</f>
        <v>0</v>
      </c>
      <c r="Q515" s="200">
        <v>0</v>
      </c>
      <c r="R515" s="200">
        <f>Q515*H515</f>
        <v>0</v>
      </c>
      <c r="S515" s="200">
        <v>0</v>
      </c>
      <c r="T515" s="201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202" t="s">
        <v>220</v>
      </c>
      <c r="AT515" s="202" t="s">
        <v>150</v>
      </c>
      <c r="AU515" s="202" t="s">
        <v>82</v>
      </c>
      <c r="AY515" s="19" t="s">
        <v>147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19" t="s">
        <v>80</v>
      </c>
      <c r="BK515" s="203">
        <f>ROUND(I515*H515,2)</f>
        <v>0</v>
      </c>
      <c r="BL515" s="19" t="s">
        <v>220</v>
      </c>
      <c r="BM515" s="202" t="s">
        <v>718</v>
      </c>
    </row>
    <row r="516" spans="1:65" s="14" customFormat="1" ht="11.25">
      <c r="B516" s="215"/>
      <c r="C516" s="216"/>
      <c r="D516" s="206" t="s">
        <v>155</v>
      </c>
      <c r="E516" s="217" t="s">
        <v>19</v>
      </c>
      <c r="F516" s="218" t="s">
        <v>719</v>
      </c>
      <c r="G516" s="216"/>
      <c r="H516" s="219">
        <v>3.12</v>
      </c>
      <c r="I516" s="220"/>
      <c r="J516" s="216"/>
      <c r="K516" s="216"/>
      <c r="L516" s="221"/>
      <c r="M516" s="222"/>
      <c r="N516" s="223"/>
      <c r="O516" s="223"/>
      <c r="P516" s="223"/>
      <c r="Q516" s="223"/>
      <c r="R516" s="223"/>
      <c r="S516" s="223"/>
      <c r="T516" s="224"/>
      <c r="AT516" s="225" t="s">
        <v>155</v>
      </c>
      <c r="AU516" s="225" t="s">
        <v>82</v>
      </c>
      <c r="AV516" s="14" t="s">
        <v>82</v>
      </c>
      <c r="AW516" s="14" t="s">
        <v>33</v>
      </c>
      <c r="AX516" s="14" t="s">
        <v>72</v>
      </c>
      <c r="AY516" s="225" t="s">
        <v>147</v>
      </c>
    </row>
    <row r="517" spans="1:65" s="14" customFormat="1" ht="11.25">
      <c r="B517" s="215"/>
      <c r="C517" s="216"/>
      <c r="D517" s="206" t="s">
        <v>155</v>
      </c>
      <c r="E517" s="217" t="s">
        <v>19</v>
      </c>
      <c r="F517" s="218" t="s">
        <v>708</v>
      </c>
      <c r="G517" s="216"/>
      <c r="H517" s="219">
        <v>3.75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4"/>
      <c r="AT517" s="225" t="s">
        <v>155</v>
      </c>
      <c r="AU517" s="225" t="s">
        <v>82</v>
      </c>
      <c r="AV517" s="14" t="s">
        <v>82</v>
      </c>
      <c r="AW517" s="14" t="s">
        <v>33</v>
      </c>
      <c r="AX517" s="14" t="s">
        <v>72</v>
      </c>
      <c r="AY517" s="225" t="s">
        <v>147</v>
      </c>
    </row>
    <row r="518" spans="1:65" s="15" customFormat="1" ht="11.25">
      <c r="B518" s="226"/>
      <c r="C518" s="227"/>
      <c r="D518" s="206" t="s">
        <v>155</v>
      </c>
      <c r="E518" s="228" t="s">
        <v>19</v>
      </c>
      <c r="F518" s="229" t="s">
        <v>171</v>
      </c>
      <c r="G518" s="227"/>
      <c r="H518" s="230">
        <v>6.87</v>
      </c>
      <c r="I518" s="231"/>
      <c r="J518" s="227"/>
      <c r="K518" s="227"/>
      <c r="L518" s="232"/>
      <c r="M518" s="233"/>
      <c r="N518" s="234"/>
      <c r="O518" s="234"/>
      <c r="P518" s="234"/>
      <c r="Q518" s="234"/>
      <c r="R518" s="234"/>
      <c r="S518" s="234"/>
      <c r="T518" s="235"/>
      <c r="AT518" s="236" t="s">
        <v>155</v>
      </c>
      <c r="AU518" s="236" t="s">
        <v>82</v>
      </c>
      <c r="AV518" s="15" t="s">
        <v>154</v>
      </c>
      <c r="AW518" s="15" t="s">
        <v>33</v>
      </c>
      <c r="AX518" s="15" t="s">
        <v>80</v>
      </c>
      <c r="AY518" s="236" t="s">
        <v>147</v>
      </c>
    </row>
    <row r="519" spans="1:65" s="2" customFormat="1" ht="16.5" customHeight="1">
      <c r="A519" s="36"/>
      <c r="B519" s="37"/>
      <c r="C519" s="248" t="s">
        <v>720</v>
      </c>
      <c r="D519" s="248" t="s">
        <v>254</v>
      </c>
      <c r="E519" s="249" t="s">
        <v>721</v>
      </c>
      <c r="F519" s="250" t="s">
        <v>722</v>
      </c>
      <c r="G519" s="251" t="s">
        <v>190</v>
      </c>
      <c r="H519" s="252">
        <v>3.12</v>
      </c>
      <c r="I519" s="253"/>
      <c r="J519" s="254">
        <f>ROUND(I519*H519,2)</f>
        <v>0</v>
      </c>
      <c r="K519" s="255"/>
      <c r="L519" s="256"/>
      <c r="M519" s="257" t="s">
        <v>19</v>
      </c>
      <c r="N519" s="258" t="s">
        <v>43</v>
      </c>
      <c r="O519" s="66"/>
      <c r="P519" s="200">
        <f>O519*H519</f>
        <v>0</v>
      </c>
      <c r="Q519" s="200">
        <v>0</v>
      </c>
      <c r="R519" s="200">
        <f>Q519*H519</f>
        <v>0</v>
      </c>
      <c r="S519" s="200">
        <v>0</v>
      </c>
      <c r="T519" s="201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202" t="s">
        <v>251</v>
      </c>
      <c r="AT519" s="202" t="s">
        <v>254</v>
      </c>
      <c r="AU519" s="202" t="s">
        <v>82</v>
      </c>
      <c r="AY519" s="19" t="s">
        <v>147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19" t="s">
        <v>80</v>
      </c>
      <c r="BK519" s="203">
        <f>ROUND(I519*H519,2)</f>
        <v>0</v>
      </c>
      <c r="BL519" s="19" t="s">
        <v>220</v>
      </c>
      <c r="BM519" s="202" t="s">
        <v>723</v>
      </c>
    </row>
    <row r="520" spans="1:65" s="14" customFormat="1" ht="11.25">
      <c r="B520" s="215"/>
      <c r="C520" s="216"/>
      <c r="D520" s="206" t="s">
        <v>155</v>
      </c>
      <c r="E520" s="217" t="s">
        <v>19</v>
      </c>
      <c r="F520" s="218" t="s">
        <v>719</v>
      </c>
      <c r="G520" s="216"/>
      <c r="H520" s="219">
        <v>3.12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155</v>
      </c>
      <c r="AU520" s="225" t="s">
        <v>82</v>
      </c>
      <c r="AV520" s="14" t="s">
        <v>82</v>
      </c>
      <c r="AW520" s="14" t="s">
        <v>33</v>
      </c>
      <c r="AX520" s="14" t="s">
        <v>72</v>
      </c>
      <c r="AY520" s="225" t="s">
        <v>147</v>
      </c>
    </row>
    <row r="521" spans="1:65" s="15" customFormat="1" ht="11.25">
      <c r="B521" s="226"/>
      <c r="C521" s="227"/>
      <c r="D521" s="206" t="s">
        <v>155</v>
      </c>
      <c r="E521" s="228" t="s">
        <v>19</v>
      </c>
      <c r="F521" s="229" t="s">
        <v>171</v>
      </c>
      <c r="G521" s="227"/>
      <c r="H521" s="230">
        <v>3.12</v>
      </c>
      <c r="I521" s="231"/>
      <c r="J521" s="227"/>
      <c r="K521" s="227"/>
      <c r="L521" s="232"/>
      <c r="M521" s="233"/>
      <c r="N521" s="234"/>
      <c r="O521" s="234"/>
      <c r="P521" s="234"/>
      <c r="Q521" s="234"/>
      <c r="R521" s="234"/>
      <c r="S521" s="234"/>
      <c r="T521" s="235"/>
      <c r="AT521" s="236" t="s">
        <v>155</v>
      </c>
      <c r="AU521" s="236" t="s">
        <v>82</v>
      </c>
      <c r="AV521" s="15" t="s">
        <v>154</v>
      </c>
      <c r="AW521" s="15" t="s">
        <v>33</v>
      </c>
      <c r="AX521" s="15" t="s">
        <v>80</v>
      </c>
      <c r="AY521" s="236" t="s">
        <v>147</v>
      </c>
    </row>
    <row r="522" spans="1:65" s="2" customFormat="1" ht="16.5" customHeight="1">
      <c r="A522" s="36"/>
      <c r="B522" s="37"/>
      <c r="C522" s="190" t="s">
        <v>470</v>
      </c>
      <c r="D522" s="190" t="s">
        <v>150</v>
      </c>
      <c r="E522" s="191" t="s">
        <v>724</v>
      </c>
      <c r="F522" s="192" t="s">
        <v>725</v>
      </c>
      <c r="G522" s="193" t="s">
        <v>174</v>
      </c>
      <c r="H522" s="194">
        <v>1</v>
      </c>
      <c r="I522" s="195"/>
      <c r="J522" s="196">
        <f>ROUND(I522*H522,2)</f>
        <v>0</v>
      </c>
      <c r="K522" s="197"/>
      <c r="L522" s="41"/>
      <c r="M522" s="198" t="s">
        <v>19</v>
      </c>
      <c r="N522" s="199" t="s">
        <v>43</v>
      </c>
      <c r="O522" s="66"/>
      <c r="P522" s="200">
        <f>O522*H522</f>
        <v>0</v>
      </c>
      <c r="Q522" s="200">
        <v>0</v>
      </c>
      <c r="R522" s="200">
        <f>Q522*H522</f>
        <v>0</v>
      </c>
      <c r="S522" s="200">
        <v>0</v>
      </c>
      <c r="T522" s="201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02" t="s">
        <v>220</v>
      </c>
      <c r="AT522" s="202" t="s">
        <v>150</v>
      </c>
      <c r="AU522" s="202" t="s">
        <v>82</v>
      </c>
      <c r="AY522" s="19" t="s">
        <v>147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19" t="s">
        <v>80</v>
      </c>
      <c r="BK522" s="203">
        <f>ROUND(I522*H522,2)</f>
        <v>0</v>
      </c>
      <c r="BL522" s="19" t="s">
        <v>220</v>
      </c>
      <c r="BM522" s="202" t="s">
        <v>726</v>
      </c>
    </row>
    <row r="523" spans="1:65" s="13" customFormat="1" ht="11.25">
      <c r="B523" s="204"/>
      <c r="C523" s="205"/>
      <c r="D523" s="206" t="s">
        <v>155</v>
      </c>
      <c r="E523" s="207" t="s">
        <v>19</v>
      </c>
      <c r="F523" s="208" t="s">
        <v>727</v>
      </c>
      <c r="G523" s="205"/>
      <c r="H523" s="207" t="s">
        <v>19</v>
      </c>
      <c r="I523" s="209"/>
      <c r="J523" s="205"/>
      <c r="K523" s="205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155</v>
      </c>
      <c r="AU523" s="214" t="s">
        <v>82</v>
      </c>
      <c r="AV523" s="13" t="s">
        <v>80</v>
      </c>
      <c r="AW523" s="13" t="s">
        <v>33</v>
      </c>
      <c r="AX523" s="13" t="s">
        <v>72</v>
      </c>
      <c r="AY523" s="214" t="s">
        <v>147</v>
      </c>
    </row>
    <row r="524" spans="1:65" s="14" customFormat="1" ht="11.25">
      <c r="B524" s="215"/>
      <c r="C524" s="216"/>
      <c r="D524" s="206" t="s">
        <v>155</v>
      </c>
      <c r="E524" s="217" t="s">
        <v>19</v>
      </c>
      <c r="F524" s="218" t="s">
        <v>80</v>
      </c>
      <c r="G524" s="216"/>
      <c r="H524" s="219">
        <v>1</v>
      </c>
      <c r="I524" s="220"/>
      <c r="J524" s="216"/>
      <c r="K524" s="216"/>
      <c r="L524" s="221"/>
      <c r="M524" s="222"/>
      <c r="N524" s="223"/>
      <c r="O524" s="223"/>
      <c r="P524" s="223"/>
      <c r="Q524" s="223"/>
      <c r="R524" s="223"/>
      <c r="S524" s="223"/>
      <c r="T524" s="224"/>
      <c r="AT524" s="225" t="s">
        <v>155</v>
      </c>
      <c r="AU524" s="225" t="s">
        <v>82</v>
      </c>
      <c r="AV524" s="14" t="s">
        <v>82</v>
      </c>
      <c r="AW524" s="14" t="s">
        <v>33</v>
      </c>
      <c r="AX524" s="14" t="s">
        <v>72</v>
      </c>
      <c r="AY524" s="225" t="s">
        <v>147</v>
      </c>
    </row>
    <row r="525" spans="1:65" s="15" customFormat="1" ht="11.25">
      <c r="B525" s="226"/>
      <c r="C525" s="227"/>
      <c r="D525" s="206" t="s">
        <v>155</v>
      </c>
      <c r="E525" s="228" t="s">
        <v>19</v>
      </c>
      <c r="F525" s="229" t="s">
        <v>171</v>
      </c>
      <c r="G525" s="227"/>
      <c r="H525" s="230">
        <v>1</v>
      </c>
      <c r="I525" s="231"/>
      <c r="J525" s="227"/>
      <c r="K525" s="227"/>
      <c r="L525" s="232"/>
      <c r="M525" s="233"/>
      <c r="N525" s="234"/>
      <c r="O525" s="234"/>
      <c r="P525" s="234"/>
      <c r="Q525" s="234"/>
      <c r="R525" s="234"/>
      <c r="S525" s="234"/>
      <c r="T525" s="235"/>
      <c r="AT525" s="236" t="s">
        <v>155</v>
      </c>
      <c r="AU525" s="236" t="s">
        <v>82</v>
      </c>
      <c r="AV525" s="15" t="s">
        <v>154</v>
      </c>
      <c r="AW525" s="15" t="s">
        <v>33</v>
      </c>
      <c r="AX525" s="15" t="s">
        <v>80</v>
      </c>
      <c r="AY525" s="236" t="s">
        <v>147</v>
      </c>
    </row>
    <row r="526" spans="1:65" s="2" customFormat="1" ht="21.75" customHeight="1">
      <c r="A526" s="36"/>
      <c r="B526" s="37"/>
      <c r="C526" s="248" t="s">
        <v>728</v>
      </c>
      <c r="D526" s="248" t="s">
        <v>254</v>
      </c>
      <c r="E526" s="249" t="s">
        <v>729</v>
      </c>
      <c r="F526" s="250" t="s">
        <v>730</v>
      </c>
      <c r="G526" s="251" t="s">
        <v>174</v>
      </c>
      <c r="H526" s="252">
        <v>1</v>
      </c>
      <c r="I526" s="253"/>
      <c r="J526" s="254">
        <f>ROUND(I526*H526,2)</f>
        <v>0</v>
      </c>
      <c r="K526" s="255"/>
      <c r="L526" s="256"/>
      <c r="M526" s="257" t="s">
        <v>19</v>
      </c>
      <c r="N526" s="258" t="s">
        <v>43</v>
      </c>
      <c r="O526" s="66"/>
      <c r="P526" s="200">
        <f>O526*H526</f>
        <v>0</v>
      </c>
      <c r="Q526" s="200">
        <v>0</v>
      </c>
      <c r="R526" s="200">
        <f>Q526*H526</f>
        <v>0</v>
      </c>
      <c r="S526" s="200">
        <v>0</v>
      </c>
      <c r="T526" s="201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2" t="s">
        <v>251</v>
      </c>
      <c r="AT526" s="202" t="s">
        <v>254</v>
      </c>
      <c r="AU526" s="202" t="s">
        <v>82</v>
      </c>
      <c r="AY526" s="19" t="s">
        <v>147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19" t="s">
        <v>80</v>
      </c>
      <c r="BK526" s="203">
        <f>ROUND(I526*H526,2)</f>
        <v>0</v>
      </c>
      <c r="BL526" s="19" t="s">
        <v>220</v>
      </c>
      <c r="BM526" s="202" t="s">
        <v>731</v>
      </c>
    </row>
    <row r="527" spans="1:65" s="13" customFormat="1" ht="11.25">
      <c r="B527" s="204"/>
      <c r="C527" s="205"/>
      <c r="D527" s="206" t="s">
        <v>155</v>
      </c>
      <c r="E527" s="207" t="s">
        <v>19</v>
      </c>
      <c r="F527" s="208" t="s">
        <v>727</v>
      </c>
      <c r="G527" s="205"/>
      <c r="H527" s="207" t="s">
        <v>19</v>
      </c>
      <c r="I527" s="209"/>
      <c r="J527" s="205"/>
      <c r="K527" s="205"/>
      <c r="L527" s="210"/>
      <c r="M527" s="211"/>
      <c r="N527" s="212"/>
      <c r="O527" s="212"/>
      <c r="P527" s="212"/>
      <c r="Q527" s="212"/>
      <c r="R527" s="212"/>
      <c r="S527" s="212"/>
      <c r="T527" s="213"/>
      <c r="AT527" s="214" t="s">
        <v>155</v>
      </c>
      <c r="AU527" s="214" t="s">
        <v>82</v>
      </c>
      <c r="AV527" s="13" t="s">
        <v>80</v>
      </c>
      <c r="AW527" s="13" t="s">
        <v>33</v>
      </c>
      <c r="AX527" s="13" t="s">
        <v>72</v>
      </c>
      <c r="AY527" s="214" t="s">
        <v>147</v>
      </c>
    </row>
    <row r="528" spans="1:65" s="14" customFormat="1" ht="11.25">
      <c r="B528" s="215"/>
      <c r="C528" s="216"/>
      <c r="D528" s="206" t="s">
        <v>155</v>
      </c>
      <c r="E528" s="217" t="s">
        <v>19</v>
      </c>
      <c r="F528" s="218" t="s">
        <v>80</v>
      </c>
      <c r="G528" s="216"/>
      <c r="H528" s="219">
        <v>1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155</v>
      </c>
      <c r="AU528" s="225" t="s">
        <v>82</v>
      </c>
      <c r="AV528" s="14" t="s">
        <v>82</v>
      </c>
      <c r="AW528" s="14" t="s">
        <v>33</v>
      </c>
      <c r="AX528" s="14" t="s">
        <v>72</v>
      </c>
      <c r="AY528" s="225" t="s">
        <v>147</v>
      </c>
    </row>
    <row r="529" spans="1:65" s="15" customFormat="1" ht="11.25">
      <c r="B529" s="226"/>
      <c r="C529" s="227"/>
      <c r="D529" s="206" t="s">
        <v>155</v>
      </c>
      <c r="E529" s="228" t="s">
        <v>19</v>
      </c>
      <c r="F529" s="229" t="s">
        <v>171</v>
      </c>
      <c r="G529" s="227"/>
      <c r="H529" s="230">
        <v>1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AT529" s="236" t="s">
        <v>155</v>
      </c>
      <c r="AU529" s="236" t="s">
        <v>82</v>
      </c>
      <c r="AV529" s="15" t="s">
        <v>154</v>
      </c>
      <c r="AW529" s="15" t="s">
        <v>33</v>
      </c>
      <c r="AX529" s="15" t="s">
        <v>80</v>
      </c>
      <c r="AY529" s="236" t="s">
        <v>147</v>
      </c>
    </row>
    <row r="530" spans="1:65" s="2" customFormat="1" ht="16.5" customHeight="1">
      <c r="A530" s="36"/>
      <c r="B530" s="37"/>
      <c r="C530" s="190" t="s">
        <v>482</v>
      </c>
      <c r="D530" s="190" t="s">
        <v>150</v>
      </c>
      <c r="E530" s="191" t="s">
        <v>732</v>
      </c>
      <c r="F530" s="192" t="s">
        <v>733</v>
      </c>
      <c r="G530" s="193" t="s">
        <v>174</v>
      </c>
      <c r="H530" s="194">
        <v>1</v>
      </c>
      <c r="I530" s="195"/>
      <c r="J530" s="196">
        <f>ROUND(I530*H530,2)</f>
        <v>0</v>
      </c>
      <c r="K530" s="197"/>
      <c r="L530" s="41"/>
      <c r="M530" s="198" t="s">
        <v>19</v>
      </c>
      <c r="N530" s="199" t="s">
        <v>43</v>
      </c>
      <c r="O530" s="66"/>
      <c r="P530" s="200">
        <f>O530*H530</f>
        <v>0</v>
      </c>
      <c r="Q530" s="200">
        <v>0</v>
      </c>
      <c r="R530" s="200">
        <f>Q530*H530</f>
        <v>0</v>
      </c>
      <c r="S530" s="200">
        <v>0</v>
      </c>
      <c r="T530" s="201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02" t="s">
        <v>220</v>
      </c>
      <c r="AT530" s="202" t="s">
        <v>150</v>
      </c>
      <c r="AU530" s="202" t="s">
        <v>82</v>
      </c>
      <c r="AY530" s="19" t="s">
        <v>147</v>
      </c>
      <c r="BE530" s="203">
        <f>IF(N530="základní",J530,0)</f>
        <v>0</v>
      </c>
      <c r="BF530" s="203">
        <f>IF(N530="snížená",J530,0)</f>
        <v>0</v>
      </c>
      <c r="BG530" s="203">
        <f>IF(N530="zákl. přenesená",J530,0)</f>
        <v>0</v>
      </c>
      <c r="BH530" s="203">
        <f>IF(N530="sníž. přenesená",J530,0)</f>
        <v>0</v>
      </c>
      <c r="BI530" s="203">
        <f>IF(N530="nulová",J530,0)</f>
        <v>0</v>
      </c>
      <c r="BJ530" s="19" t="s">
        <v>80</v>
      </c>
      <c r="BK530" s="203">
        <f>ROUND(I530*H530,2)</f>
        <v>0</v>
      </c>
      <c r="BL530" s="19" t="s">
        <v>220</v>
      </c>
      <c r="BM530" s="202" t="s">
        <v>734</v>
      </c>
    </row>
    <row r="531" spans="1:65" s="2" customFormat="1" ht="16.5" customHeight="1">
      <c r="A531" s="36"/>
      <c r="B531" s="37"/>
      <c r="C531" s="248" t="s">
        <v>735</v>
      </c>
      <c r="D531" s="248" t="s">
        <v>254</v>
      </c>
      <c r="E531" s="249" t="s">
        <v>736</v>
      </c>
      <c r="F531" s="250" t="s">
        <v>737</v>
      </c>
      <c r="G531" s="251" t="s">
        <v>174</v>
      </c>
      <c r="H531" s="252">
        <v>1</v>
      </c>
      <c r="I531" s="253"/>
      <c r="J531" s="254">
        <f>ROUND(I531*H531,2)</f>
        <v>0</v>
      </c>
      <c r="K531" s="255"/>
      <c r="L531" s="256"/>
      <c r="M531" s="257" t="s">
        <v>19</v>
      </c>
      <c r="N531" s="258" t="s">
        <v>43</v>
      </c>
      <c r="O531" s="66"/>
      <c r="P531" s="200">
        <f>O531*H531</f>
        <v>0</v>
      </c>
      <c r="Q531" s="200">
        <v>0</v>
      </c>
      <c r="R531" s="200">
        <f>Q531*H531</f>
        <v>0</v>
      </c>
      <c r="S531" s="200">
        <v>0</v>
      </c>
      <c r="T531" s="201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202" t="s">
        <v>251</v>
      </c>
      <c r="AT531" s="202" t="s">
        <v>254</v>
      </c>
      <c r="AU531" s="202" t="s">
        <v>82</v>
      </c>
      <c r="AY531" s="19" t="s">
        <v>147</v>
      </c>
      <c r="BE531" s="203">
        <f>IF(N531="základní",J531,0)</f>
        <v>0</v>
      </c>
      <c r="BF531" s="203">
        <f>IF(N531="snížená",J531,0)</f>
        <v>0</v>
      </c>
      <c r="BG531" s="203">
        <f>IF(N531="zákl. přenesená",J531,0)</f>
        <v>0</v>
      </c>
      <c r="BH531" s="203">
        <f>IF(N531="sníž. přenesená",J531,0)</f>
        <v>0</v>
      </c>
      <c r="BI531" s="203">
        <f>IF(N531="nulová",J531,0)</f>
        <v>0</v>
      </c>
      <c r="BJ531" s="19" t="s">
        <v>80</v>
      </c>
      <c r="BK531" s="203">
        <f>ROUND(I531*H531,2)</f>
        <v>0</v>
      </c>
      <c r="BL531" s="19" t="s">
        <v>220</v>
      </c>
      <c r="BM531" s="202" t="s">
        <v>738</v>
      </c>
    </row>
    <row r="532" spans="1:65" s="2" customFormat="1" ht="16.5" customHeight="1">
      <c r="A532" s="36"/>
      <c r="B532" s="37"/>
      <c r="C532" s="190" t="s">
        <v>485</v>
      </c>
      <c r="D532" s="190" t="s">
        <v>150</v>
      </c>
      <c r="E532" s="191" t="s">
        <v>739</v>
      </c>
      <c r="F532" s="192" t="s">
        <v>740</v>
      </c>
      <c r="G532" s="193" t="s">
        <v>182</v>
      </c>
      <c r="H532" s="194">
        <v>0.86699999999999999</v>
      </c>
      <c r="I532" s="195"/>
      <c r="J532" s="196">
        <f>ROUND(I532*H532,2)</f>
        <v>0</v>
      </c>
      <c r="K532" s="197"/>
      <c r="L532" s="41"/>
      <c r="M532" s="198" t="s">
        <v>19</v>
      </c>
      <c r="N532" s="199" t="s">
        <v>43</v>
      </c>
      <c r="O532" s="66"/>
      <c r="P532" s="200">
        <f>O532*H532</f>
        <v>0</v>
      </c>
      <c r="Q532" s="200">
        <v>0</v>
      </c>
      <c r="R532" s="200">
        <f>Q532*H532</f>
        <v>0</v>
      </c>
      <c r="S532" s="200">
        <v>0</v>
      </c>
      <c r="T532" s="201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02" t="s">
        <v>220</v>
      </c>
      <c r="AT532" s="202" t="s">
        <v>150</v>
      </c>
      <c r="AU532" s="202" t="s">
        <v>82</v>
      </c>
      <c r="AY532" s="19" t="s">
        <v>147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19" t="s">
        <v>80</v>
      </c>
      <c r="BK532" s="203">
        <f>ROUND(I532*H532,2)</f>
        <v>0</v>
      </c>
      <c r="BL532" s="19" t="s">
        <v>220</v>
      </c>
      <c r="BM532" s="202" t="s">
        <v>741</v>
      </c>
    </row>
    <row r="533" spans="1:65" s="14" customFormat="1" ht="11.25">
      <c r="B533" s="215"/>
      <c r="C533" s="216"/>
      <c r="D533" s="206" t="s">
        <v>155</v>
      </c>
      <c r="E533" s="217" t="s">
        <v>19</v>
      </c>
      <c r="F533" s="218" t="s">
        <v>742</v>
      </c>
      <c r="G533" s="216"/>
      <c r="H533" s="219">
        <v>0.86699999999999999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155</v>
      </c>
      <c r="AU533" s="225" t="s">
        <v>82</v>
      </c>
      <c r="AV533" s="14" t="s">
        <v>82</v>
      </c>
      <c r="AW533" s="14" t="s">
        <v>33</v>
      </c>
      <c r="AX533" s="14" t="s">
        <v>72</v>
      </c>
      <c r="AY533" s="225" t="s">
        <v>147</v>
      </c>
    </row>
    <row r="534" spans="1:65" s="15" customFormat="1" ht="11.25">
      <c r="B534" s="226"/>
      <c r="C534" s="227"/>
      <c r="D534" s="206" t="s">
        <v>155</v>
      </c>
      <c r="E534" s="228" t="s">
        <v>19</v>
      </c>
      <c r="F534" s="229" t="s">
        <v>171</v>
      </c>
      <c r="G534" s="227"/>
      <c r="H534" s="230">
        <v>0.86699999999999999</v>
      </c>
      <c r="I534" s="231"/>
      <c r="J534" s="227"/>
      <c r="K534" s="227"/>
      <c r="L534" s="232"/>
      <c r="M534" s="233"/>
      <c r="N534" s="234"/>
      <c r="O534" s="234"/>
      <c r="P534" s="234"/>
      <c r="Q534" s="234"/>
      <c r="R534" s="234"/>
      <c r="S534" s="234"/>
      <c r="T534" s="235"/>
      <c r="AT534" s="236" t="s">
        <v>155</v>
      </c>
      <c r="AU534" s="236" t="s">
        <v>82</v>
      </c>
      <c r="AV534" s="15" t="s">
        <v>154</v>
      </c>
      <c r="AW534" s="15" t="s">
        <v>33</v>
      </c>
      <c r="AX534" s="15" t="s">
        <v>80</v>
      </c>
      <c r="AY534" s="236" t="s">
        <v>147</v>
      </c>
    </row>
    <row r="535" spans="1:65" s="2" customFormat="1" ht="16.5" customHeight="1">
      <c r="A535" s="36"/>
      <c r="B535" s="37"/>
      <c r="C535" s="190" t="s">
        <v>743</v>
      </c>
      <c r="D535" s="190" t="s">
        <v>150</v>
      </c>
      <c r="E535" s="191" t="s">
        <v>744</v>
      </c>
      <c r="F535" s="192" t="s">
        <v>745</v>
      </c>
      <c r="G535" s="193" t="s">
        <v>182</v>
      </c>
      <c r="H535" s="194">
        <v>0.86699999999999999</v>
      </c>
      <c r="I535" s="195"/>
      <c r="J535" s="196">
        <f>ROUND(I535*H535,2)</f>
        <v>0</v>
      </c>
      <c r="K535" s="197"/>
      <c r="L535" s="41"/>
      <c r="M535" s="198" t="s">
        <v>19</v>
      </c>
      <c r="N535" s="199" t="s">
        <v>43</v>
      </c>
      <c r="O535" s="66"/>
      <c r="P535" s="200">
        <f>O535*H535</f>
        <v>0</v>
      </c>
      <c r="Q535" s="200">
        <v>0</v>
      </c>
      <c r="R535" s="200">
        <f>Q535*H535</f>
        <v>0</v>
      </c>
      <c r="S535" s="200">
        <v>0</v>
      </c>
      <c r="T535" s="201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202" t="s">
        <v>220</v>
      </c>
      <c r="AT535" s="202" t="s">
        <v>150</v>
      </c>
      <c r="AU535" s="202" t="s">
        <v>82</v>
      </c>
      <c r="AY535" s="19" t="s">
        <v>147</v>
      </c>
      <c r="BE535" s="203">
        <f>IF(N535="základní",J535,0)</f>
        <v>0</v>
      </c>
      <c r="BF535" s="203">
        <f>IF(N535="snížená",J535,0)</f>
        <v>0</v>
      </c>
      <c r="BG535" s="203">
        <f>IF(N535="zákl. přenesená",J535,0)</f>
        <v>0</v>
      </c>
      <c r="BH535" s="203">
        <f>IF(N535="sníž. přenesená",J535,0)</f>
        <v>0</v>
      </c>
      <c r="BI535" s="203">
        <f>IF(N535="nulová",J535,0)</f>
        <v>0</v>
      </c>
      <c r="BJ535" s="19" t="s">
        <v>80</v>
      </c>
      <c r="BK535" s="203">
        <f>ROUND(I535*H535,2)</f>
        <v>0</v>
      </c>
      <c r="BL535" s="19" t="s">
        <v>220</v>
      </c>
      <c r="BM535" s="202" t="s">
        <v>746</v>
      </c>
    </row>
    <row r="536" spans="1:65" s="12" customFormat="1" ht="22.9" customHeight="1">
      <c r="B536" s="174"/>
      <c r="C536" s="175"/>
      <c r="D536" s="176" t="s">
        <v>71</v>
      </c>
      <c r="E536" s="188" t="s">
        <v>747</v>
      </c>
      <c r="F536" s="188" t="s">
        <v>748</v>
      </c>
      <c r="G536" s="175"/>
      <c r="H536" s="175"/>
      <c r="I536" s="178"/>
      <c r="J536" s="189">
        <f>BK536</f>
        <v>0</v>
      </c>
      <c r="K536" s="175"/>
      <c r="L536" s="180"/>
      <c r="M536" s="181"/>
      <c r="N536" s="182"/>
      <c r="O536" s="182"/>
      <c r="P536" s="183">
        <f>SUM(P537:P592)</f>
        <v>0</v>
      </c>
      <c r="Q536" s="182"/>
      <c r="R536" s="183">
        <f>SUM(R537:R592)</f>
        <v>0</v>
      </c>
      <c r="S536" s="182"/>
      <c r="T536" s="184">
        <f>SUM(T537:T592)</f>
        <v>0</v>
      </c>
      <c r="AR536" s="185" t="s">
        <v>82</v>
      </c>
      <c r="AT536" s="186" t="s">
        <v>71</v>
      </c>
      <c r="AU536" s="186" t="s">
        <v>80</v>
      </c>
      <c r="AY536" s="185" t="s">
        <v>147</v>
      </c>
      <c r="BK536" s="187">
        <f>SUM(BK537:BK592)</f>
        <v>0</v>
      </c>
    </row>
    <row r="537" spans="1:65" s="2" customFormat="1" ht="16.5" customHeight="1">
      <c r="A537" s="36"/>
      <c r="B537" s="37"/>
      <c r="C537" s="190" t="s">
        <v>491</v>
      </c>
      <c r="D537" s="190" t="s">
        <v>150</v>
      </c>
      <c r="E537" s="191" t="s">
        <v>749</v>
      </c>
      <c r="F537" s="192" t="s">
        <v>750</v>
      </c>
      <c r="G537" s="193" t="s">
        <v>190</v>
      </c>
      <c r="H537" s="194">
        <v>173.87</v>
      </c>
      <c r="I537" s="195"/>
      <c r="J537" s="196">
        <f>ROUND(I537*H537,2)</f>
        <v>0</v>
      </c>
      <c r="K537" s="197"/>
      <c r="L537" s="41"/>
      <c r="M537" s="198" t="s">
        <v>19</v>
      </c>
      <c r="N537" s="199" t="s">
        <v>43</v>
      </c>
      <c r="O537" s="66"/>
      <c r="P537" s="200">
        <f>O537*H537</f>
        <v>0</v>
      </c>
      <c r="Q537" s="200">
        <v>0</v>
      </c>
      <c r="R537" s="200">
        <f>Q537*H537</f>
        <v>0</v>
      </c>
      <c r="S537" s="200">
        <v>0</v>
      </c>
      <c r="T537" s="201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202" t="s">
        <v>220</v>
      </c>
      <c r="AT537" s="202" t="s">
        <v>150</v>
      </c>
      <c r="AU537" s="202" t="s">
        <v>82</v>
      </c>
      <c r="AY537" s="19" t="s">
        <v>147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19" t="s">
        <v>80</v>
      </c>
      <c r="BK537" s="203">
        <f>ROUND(I537*H537,2)</f>
        <v>0</v>
      </c>
      <c r="BL537" s="19" t="s">
        <v>220</v>
      </c>
      <c r="BM537" s="202" t="s">
        <v>751</v>
      </c>
    </row>
    <row r="538" spans="1:65" s="13" customFormat="1" ht="11.25">
      <c r="B538" s="204"/>
      <c r="C538" s="205"/>
      <c r="D538" s="206" t="s">
        <v>155</v>
      </c>
      <c r="E538" s="207" t="s">
        <v>19</v>
      </c>
      <c r="F538" s="208" t="s">
        <v>167</v>
      </c>
      <c r="G538" s="205"/>
      <c r="H538" s="207" t="s">
        <v>19</v>
      </c>
      <c r="I538" s="209"/>
      <c r="J538" s="205"/>
      <c r="K538" s="205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155</v>
      </c>
      <c r="AU538" s="214" t="s">
        <v>82</v>
      </c>
      <c r="AV538" s="13" t="s">
        <v>80</v>
      </c>
      <c r="AW538" s="13" t="s">
        <v>33</v>
      </c>
      <c r="AX538" s="13" t="s">
        <v>72</v>
      </c>
      <c r="AY538" s="214" t="s">
        <v>147</v>
      </c>
    </row>
    <row r="539" spans="1:65" s="14" customFormat="1" ht="11.25">
      <c r="B539" s="215"/>
      <c r="C539" s="216"/>
      <c r="D539" s="206" t="s">
        <v>155</v>
      </c>
      <c r="E539" s="217" t="s">
        <v>19</v>
      </c>
      <c r="F539" s="218" t="s">
        <v>272</v>
      </c>
      <c r="G539" s="216"/>
      <c r="H539" s="219">
        <v>173.87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155</v>
      </c>
      <c r="AU539" s="225" t="s">
        <v>82</v>
      </c>
      <c r="AV539" s="14" t="s">
        <v>82</v>
      </c>
      <c r="AW539" s="14" t="s">
        <v>33</v>
      </c>
      <c r="AX539" s="14" t="s">
        <v>72</v>
      </c>
      <c r="AY539" s="225" t="s">
        <v>147</v>
      </c>
    </row>
    <row r="540" spans="1:65" s="15" customFormat="1" ht="11.25">
      <c r="B540" s="226"/>
      <c r="C540" s="227"/>
      <c r="D540" s="206" t="s">
        <v>155</v>
      </c>
      <c r="E540" s="228" t="s">
        <v>19</v>
      </c>
      <c r="F540" s="229" t="s">
        <v>171</v>
      </c>
      <c r="G540" s="227"/>
      <c r="H540" s="230">
        <v>173.87</v>
      </c>
      <c r="I540" s="231"/>
      <c r="J540" s="227"/>
      <c r="K540" s="227"/>
      <c r="L540" s="232"/>
      <c r="M540" s="233"/>
      <c r="N540" s="234"/>
      <c r="O540" s="234"/>
      <c r="P540" s="234"/>
      <c r="Q540" s="234"/>
      <c r="R540" s="234"/>
      <c r="S540" s="234"/>
      <c r="T540" s="235"/>
      <c r="AT540" s="236" t="s">
        <v>155</v>
      </c>
      <c r="AU540" s="236" t="s">
        <v>82</v>
      </c>
      <c r="AV540" s="15" t="s">
        <v>154</v>
      </c>
      <c r="AW540" s="15" t="s">
        <v>33</v>
      </c>
      <c r="AX540" s="15" t="s">
        <v>80</v>
      </c>
      <c r="AY540" s="236" t="s">
        <v>147</v>
      </c>
    </row>
    <row r="541" spans="1:65" s="2" customFormat="1" ht="16.5" customHeight="1">
      <c r="A541" s="36"/>
      <c r="B541" s="37"/>
      <c r="C541" s="190" t="s">
        <v>752</v>
      </c>
      <c r="D541" s="190" t="s">
        <v>150</v>
      </c>
      <c r="E541" s="191" t="s">
        <v>753</v>
      </c>
      <c r="F541" s="192" t="s">
        <v>754</v>
      </c>
      <c r="G541" s="193" t="s">
        <v>190</v>
      </c>
      <c r="H541" s="194">
        <v>192.62100000000001</v>
      </c>
      <c r="I541" s="195"/>
      <c r="J541" s="196">
        <f>ROUND(I541*H541,2)</f>
        <v>0</v>
      </c>
      <c r="K541" s="197"/>
      <c r="L541" s="41"/>
      <c r="M541" s="198" t="s">
        <v>19</v>
      </c>
      <c r="N541" s="199" t="s">
        <v>43</v>
      </c>
      <c r="O541" s="66"/>
      <c r="P541" s="200">
        <f>O541*H541</f>
        <v>0</v>
      </c>
      <c r="Q541" s="200">
        <v>0</v>
      </c>
      <c r="R541" s="200">
        <f>Q541*H541</f>
        <v>0</v>
      </c>
      <c r="S541" s="200">
        <v>0</v>
      </c>
      <c r="T541" s="201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02" t="s">
        <v>220</v>
      </c>
      <c r="AT541" s="202" t="s">
        <v>150</v>
      </c>
      <c r="AU541" s="202" t="s">
        <v>82</v>
      </c>
      <c r="AY541" s="19" t="s">
        <v>147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19" t="s">
        <v>80</v>
      </c>
      <c r="BK541" s="203">
        <f>ROUND(I541*H541,2)</f>
        <v>0</v>
      </c>
      <c r="BL541" s="19" t="s">
        <v>220</v>
      </c>
      <c r="BM541" s="202" t="s">
        <v>755</v>
      </c>
    </row>
    <row r="542" spans="1:65" s="14" customFormat="1" ht="11.25">
      <c r="B542" s="215"/>
      <c r="C542" s="216"/>
      <c r="D542" s="206" t="s">
        <v>155</v>
      </c>
      <c r="E542" s="217" t="s">
        <v>19</v>
      </c>
      <c r="F542" s="218" t="s">
        <v>756</v>
      </c>
      <c r="G542" s="216"/>
      <c r="H542" s="219">
        <v>192.62100000000001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155</v>
      </c>
      <c r="AU542" s="225" t="s">
        <v>82</v>
      </c>
      <c r="AV542" s="14" t="s">
        <v>82</v>
      </c>
      <c r="AW542" s="14" t="s">
        <v>33</v>
      </c>
      <c r="AX542" s="14" t="s">
        <v>72</v>
      </c>
      <c r="AY542" s="225" t="s">
        <v>147</v>
      </c>
    </row>
    <row r="543" spans="1:65" s="15" customFormat="1" ht="11.25">
      <c r="B543" s="226"/>
      <c r="C543" s="227"/>
      <c r="D543" s="206" t="s">
        <v>155</v>
      </c>
      <c r="E543" s="228" t="s">
        <v>19</v>
      </c>
      <c r="F543" s="229" t="s">
        <v>171</v>
      </c>
      <c r="G543" s="227"/>
      <c r="H543" s="230">
        <v>192.62100000000001</v>
      </c>
      <c r="I543" s="231"/>
      <c r="J543" s="227"/>
      <c r="K543" s="227"/>
      <c r="L543" s="232"/>
      <c r="M543" s="233"/>
      <c r="N543" s="234"/>
      <c r="O543" s="234"/>
      <c r="P543" s="234"/>
      <c r="Q543" s="234"/>
      <c r="R543" s="234"/>
      <c r="S543" s="234"/>
      <c r="T543" s="235"/>
      <c r="AT543" s="236" t="s">
        <v>155</v>
      </c>
      <c r="AU543" s="236" t="s">
        <v>82</v>
      </c>
      <c r="AV543" s="15" t="s">
        <v>154</v>
      </c>
      <c r="AW543" s="15" t="s">
        <v>33</v>
      </c>
      <c r="AX543" s="15" t="s">
        <v>80</v>
      </c>
      <c r="AY543" s="236" t="s">
        <v>147</v>
      </c>
    </row>
    <row r="544" spans="1:65" s="2" customFormat="1" ht="16.5" customHeight="1">
      <c r="A544" s="36"/>
      <c r="B544" s="37"/>
      <c r="C544" s="190" t="s">
        <v>513</v>
      </c>
      <c r="D544" s="190" t="s">
        <v>150</v>
      </c>
      <c r="E544" s="191" t="s">
        <v>757</v>
      </c>
      <c r="F544" s="192" t="s">
        <v>758</v>
      </c>
      <c r="G544" s="193" t="s">
        <v>190</v>
      </c>
      <c r="H544" s="194">
        <v>173.87</v>
      </c>
      <c r="I544" s="195"/>
      <c r="J544" s="196">
        <f>ROUND(I544*H544,2)</f>
        <v>0</v>
      </c>
      <c r="K544" s="197"/>
      <c r="L544" s="41"/>
      <c r="M544" s="198" t="s">
        <v>19</v>
      </c>
      <c r="N544" s="199" t="s">
        <v>43</v>
      </c>
      <c r="O544" s="66"/>
      <c r="P544" s="200">
        <f>O544*H544</f>
        <v>0</v>
      </c>
      <c r="Q544" s="200">
        <v>0</v>
      </c>
      <c r="R544" s="200">
        <f>Q544*H544</f>
        <v>0</v>
      </c>
      <c r="S544" s="200">
        <v>0</v>
      </c>
      <c r="T544" s="201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02" t="s">
        <v>220</v>
      </c>
      <c r="AT544" s="202" t="s">
        <v>150</v>
      </c>
      <c r="AU544" s="202" t="s">
        <v>82</v>
      </c>
      <c r="AY544" s="19" t="s">
        <v>147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19" t="s">
        <v>80</v>
      </c>
      <c r="BK544" s="203">
        <f>ROUND(I544*H544,2)</f>
        <v>0</v>
      </c>
      <c r="BL544" s="19" t="s">
        <v>220</v>
      </c>
      <c r="BM544" s="202" t="s">
        <v>759</v>
      </c>
    </row>
    <row r="545" spans="1:65" s="14" customFormat="1" ht="11.25">
      <c r="B545" s="215"/>
      <c r="C545" s="216"/>
      <c r="D545" s="206" t="s">
        <v>155</v>
      </c>
      <c r="E545" s="217" t="s">
        <v>19</v>
      </c>
      <c r="F545" s="218" t="s">
        <v>272</v>
      </c>
      <c r="G545" s="216"/>
      <c r="H545" s="219">
        <v>173.87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155</v>
      </c>
      <c r="AU545" s="225" t="s">
        <v>82</v>
      </c>
      <c r="AV545" s="14" t="s">
        <v>82</v>
      </c>
      <c r="AW545" s="14" t="s">
        <v>33</v>
      </c>
      <c r="AX545" s="14" t="s">
        <v>72</v>
      </c>
      <c r="AY545" s="225" t="s">
        <v>147</v>
      </c>
    </row>
    <row r="546" spans="1:65" s="15" customFormat="1" ht="11.25">
      <c r="B546" s="226"/>
      <c r="C546" s="227"/>
      <c r="D546" s="206" t="s">
        <v>155</v>
      </c>
      <c r="E546" s="228" t="s">
        <v>19</v>
      </c>
      <c r="F546" s="229" t="s">
        <v>171</v>
      </c>
      <c r="G546" s="227"/>
      <c r="H546" s="230">
        <v>173.87</v>
      </c>
      <c r="I546" s="231"/>
      <c r="J546" s="227"/>
      <c r="K546" s="227"/>
      <c r="L546" s="232"/>
      <c r="M546" s="233"/>
      <c r="N546" s="234"/>
      <c r="O546" s="234"/>
      <c r="P546" s="234"/>
      <c r="Q546" s="234"/>
      <c r="R546" s="234"/>
      <c r="S546" s="234"/>
      <c r="T546" s="235"/>
      <c r="AT546" s="236" t="s">
        <v>155</v>
      </c>
      <c r="AU546" s="236" t="s">
        <v>82</v>
      </c>
      <c r="AV546" s="15" t="s">
        <v>154</v>
      </c>
      <c r="AW546" s="15" t="s">
        <v>33</v>
      </c>
      <c r="AX546" s="15" t="s">
        <v>80</v>
      </c>
      <c r="AY546" s="236" t="s">
        <v>147</v>
      </c>
    </row>
    <row r="547" spans="1:65" s="2" customFormat="1" ht="16.5" customHeight="1">
      <c r="A547" s="36"/>
      <c r="B547" s="37"/>
      <c r="C547" s="190" t="s">
        <v>760</v>
      </c>
      <c r="D547" s="190" t="s">
        <v>150</v>
      </c>
      <c r="E547" s="191" t="s">
        <v>761</v>
      </c>
      <c r="F547" s="192" t="s">
        <v>762</v>
      </c>
      <c r="G547" s="193" t="s">
        <v>190</v>
      </c>
      <c r="H547" s="194">
        <v>161.05699999999999</v>
      </c>
      <c r="I547" s="195"/>
      <c r="J547" s="196">
        <f>ROUND(I547*H547,2)</f>
        <v>0</v>
      </c>
      <c r="K547" s="197"/>
      <c r="L547" s="41"/>
      <c r="M547" s="198" t="s">
        <v>19</v>
      </c>
      <c r="N547" s="199" t="s">
        <v>43</v>
      </c>
      <c r="O547" s="66"/>
      <c r="P547" s="200">
        <f>O547*H547</f>
        <v>0</v>
      </c>
      <c r="Q547" s="200">
        <v>0</v>
      </c>
      <c r="R547" s="200">
        <f>Q547*H547</f>
        <v>0</v>
      </c>
      <c r="S547" s="200">
        <v>0</v>
      </c>
      <c r="T547" s="201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202" t="s">
        <v>220</v>
      </c>
      <c r="AT547" s="202" t="s">
        <v>150</v>
      </c>
      <c r="AU547" s="202" t="s">
        <v>82</v>
      </c>
      <c r="AY547" s="19" t="s">
        <v>147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19" t="s">
        <v>80</v>
      </c>
      <c r="BK547" s="203">
        <f>ROUND(I547*H547,2)</f>
        <v>0</v>
      </c>
      <c r="BL547" s="19" t="s">
        <v>220</v>
      </c>
      <c r="BM547" s="202" t="s">
        <v>763</v>
      </c>
    </row>
    <row r="548" spans="1:65" s="13" customFormat="1" ht="11.25">
      <c r="B548" s="204"/>
      <c r="C548" s="205"/>
      <c r="D548" s="206" t="s">
        <v>155</v>
      </c>
      <c r="E548" s="207" t="s">
        <v>19</v>
      </c>
      <c r="F548" s="208" t="s">
        <v>167</v>
      </c>
      <c r="G548" s="205"/>
      <c r="H548" s="207" t="s">
        <v>19</v>
      </c>
      <c r="I548" s="209"/>
      <c r="J548" s="205"/>
      <c r="K548" s="205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155</v>
      </c>
      <c r="AU548" s="214" t="s">
        <v>82</v>
      </c>
      <c r="AV548" s="13" t="s">
        <v>80</v>
      </c>
      <c r="AW548" s="13" t="s">
        <v>33</v>
      </c>
      <c r="AX548" s="13" t="s">
        <v>72</v>
      </c>
      <c r="AY548" s="214" t="s">
        <v>147</v>
      </c>
    </row>
    <row r="549" spans="1:65" s="14" customFormat="1" ht="11.25">
      <c r="B549" s="215"/>
      <c r="C549" s="216"/>
      <c r="D549" s="206" t="s">
        <v>155</v>
      </c>
      <c r="E549" s="217" t="s">
        <v>19</v>
      </c>
      <c r="F549" s="218" t="s">
        <v>764</v>
      </c>
      <c r="G549" s="216"/>
      <c r="H549" s="219">
        <v>117.3</v>
      </c>
      <c r="I549" s="220"/>
      <c r="J549" s="216"/>
      <c r="K549" s="216"/>
      <c r="L549" s="221"/>
      <c r="M549" s="222"/>
      <c r="N549" s="223"/>
      <c r="O549" s="223"/>
      <c r="P549" s="223"/>
      <c r="Q549" s="223"/>
      <c r="R549" s="223"/>
      <c r="S549" s="223"/>
      <c r="T549" s="224"/>
      <c r="AT549" s="225" t="s">
        <v>155</v>
      </c>
      <c r="AU549" s="225" t="s">
        <v>82</v>
      </c>
      <c r="AV549" s="14" t="s">
        <v>82</v>
      </c>
      <c r="AW549" s="14" t="s">
        <v>33</v>
      </c>
      <c r="AX549" s="14" t="s">
        <v>72</v>
      </c>
      <c r="AY549" s="225" t="s">
        <v>147</v>
      </c>
    </row>
    <row r="550" spans="1:65" s="14" customFormat="1" ht="11.25">
      <c r="B550" s="215"/>
      <c r="C550" s="216"/>
      <c r="D550" s="206" t="s">
        <v>155</v>
      </c>
      <c r="E550" s="217" t="s">
        <v>19</v>
      </c>
      <c r="F550" s="218" t="s">
        <v>765</v>
      </c>
      <c r="G550" s="216"/>
      <c r="H550" s="219">
        <v>3.5470000000000002</v>
      </c>
      <c r="I550" s="220"/>
      <c r="J550" s="216"/>
      <c r="K550" s="216"/>
      <c r="L550" s="221"/>
      <c r="M550" s="222"/>
      <c r="N550" s="223"/>
      <c r="O550" s="223"/>
      <c r="P550" s="223"/>
      <c r="Q550" s="223"/>
      <c r="R550" s="223"/>
      <c r="S550" s="223"/>
      <c r="T550" s="224"/>
      <c r="AT550" s="225" t="s">
        <v>155</v>
      </c>
      <c r="AU550" s="225" t="s">
        <v>82</v>
      </c>
      <c r="AV550" s="14" t="s">
        <v>82</v>
      </c>
      <c r="AW550" s="14" t="s">
        <v>33</v>
      </c>
      <c r="AX550" s="14" t="s">
        <v>72</v>
      </c>
      <c r="AY550" s="225" t="s">
        <v>147</v>
      </c>
    </row>
    <row r="551" spans="1:65" s="14" customFormat="1" ht="11.25">
      <c r="B551" s="215"/>
      <c r="C551" s="216"/>
      <c r="D551" s="206" t="s">
        <v>155</v>
      </c>
      <c r="E551" s="217" t="s">
        <v>19</v>
      </c>
      <c r="F551" s="218" t="s">
        <v>766</v>
      </c>
      <c r="G551" s="216"/>
      <c r="H551" s="219">
        <v>40.21</v>
      </c>
      <c r="I551" s="220"/>
      <c r="J551" s="216"/>
      <c r="K551" s="216"/>
      <c r="L551" s="221"/>
      <c r="M551" s="222"/>
      <c r="N551" s="223"/>
      <c r="O551" s="223"/>
      <c r="P551" s="223"/>
      <c r="Q551" s="223"/>
      <c r="R551" s="223"/>
      <c r="S551" s="223"/>
      <c r="T551" s="224"/>
      <c r="AT551" s="225" t="s">
        <v>155</v>
      </c>
      <c r="AU551" s="225" t="s">
        <v>82</v>
      </c>
      <c r="AV551" s="14" t="s">
        <v>82</v>
      </c>
      <c r="AW551" s="14" t="s">
        <v>33</v>
      </c>
      <c r="AX551" s="14" t="s">
        <v>72</v>
      </c>
      <c r="AY551" s="225" t="s">
        <v>147</v>
      </c>
    </row>
    <row r="552" spans="1:65" s="15" customFormat="1" ht="11.25">
      <c r="B552" s="226"/>
      <c r="C552" s="227"/>
      <c r="D552" s="206" t="s">
        <v>155</v>
      </c>
      <c r="E552" s="228" t="s">
        <v>19</v>
      </c>
      <c r="F552" s="229" t="s">
        <v>171</v>
      </c>
      <c r="G552" s="227"/>
      <c r="H552" s="230">
        <v>161.05699999999999</v>
      </c>
      <c r="I552" s="231"/>
      <c r="J552" s="227"/>
      <c r="K552" s="227"/>
      <c r="L552" s="232"/>
      <c r="M552" s="233"/>
      <c r="N552" s="234"/>
      <c r="O552" s="234"/>
      <c r="P552" s="234"/>
      <c r="Q552" s="234"/>
      <c r="R552" s="234"/>
      <c r="S552" s="234"/>
      <c r="T552" s="235"/>
      <c r="AT552" s="236" t="s">
        <v>155</v>
      </c>
      <c r="AU552" s="236" t="s">
        <v>82</v>
      </c>
      <c r="AV552" s="15" t="s">
        <v>154</v>
      </c>
      <c r="AW552" s="15" t="s">
        <v>33</v>
      </c>
      <c r="AX552" s="15" t="s">
        <v>80</v>
      </c>
      <c r="AY552" s="236" t="s">
        <v>147</v>
      </c>
    </row>
    <row r="553" spans="1:65" s="2" customFormat="1" ht="16.5" customHeight="1">
      <c r="A553" s="36"/>
      <c r="B553" s="37"/>
      <c r="C553" s="190" t="s">
        <v>517</v>
      </c>
      <c r="D553" s="190" t="s">
        <v>150</v>
      </c>
      <c r="E553" s="191" t="s">
        <v>767</v>
      </c>
      <c r="F553" s="192" t="s">
        <v>768</v>
      </c>
      <c r="G553" s="193" t="s">
        <v>190</v>
      </c>
      <c r="H553" s="194">
        <v>173.87</v>
      </c>
      <c r="I553" s="195"/>
      <c r="J553" s="196">
        <f>ROUND(I553*H553,2)</f>
        <v>0</v>
      </c>
      <c r="K553" s="197"/>
      <c r="L553" s="41"/>
      <c r="M553" s="198" t="s">
        <v>19</v>
      </c>
      <c r="N553" s="199" t="s">
        <v>43</v>
      </c>
      <c r="O553" s="66"/>
      <c r="P553" s="200">
        <f>O553*H553</f>
        <v>0</v>
      </c>
      <c r="Q553" s="200">
        <v>0</v>
      </c>
      <c r="R553" s="200">
        <f>Q553*H553</f>
        <v>0</v>
      </c>
      <c r="S553" s="200">
        <v>0</v>
      </c>
      <c r="T553" s="201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02" t="s">
        <v>220</v>
      </c>
      <c r="AT553" s="202" t="s">
        <v>150</v>
      </c>
      <c r="AU553" s="202" t="s">
        <v>82</v>
      </c>
      <c r="AY553" s="19" t="s">
        <v>147</v>
      </c>
      <c r="BE553" s="203">
        <f>IF(N553="základní",J553,0)</f>
        <v>0</v>
      </c>
      <c r="BF553" s="203">
        <f>IF(N553="snížená",J553,0)</f>
        <v>0</v>
      </c>
      <c r="BG553" s="203">
        <f>IF(N553="zákl. přenesená",J553,0)</f>
        <v>0</v>
      </c>
      <c r="BH553" s="203">
        <f>IF(N553="sníž. přenesená",J553,0)</f>
        <v>0</v>
      </c>
      <c r="BI553" s="203">
        <f>IF(N553="nulová",J553,0)</f>
        <v>0</v>
      </c>
      <c r="BJ553" s="19" t="s">
        <v>80</v>
      </c>
      <c r="BK553" s="203">
        <f>ROUND(I553*H553,2)</f>
        <v>0</v>
      </c>
      <c r="BL553" s="19" t="s">
        <v>220</v>
      </c>
      <c r="BM553" s="202" t="s">
        <v>769</v>
      </c>
    </row>
    <row r="554" spans="1:65" s="2" customFormat="1" ht="21.75" customHeight="1">
      <c r="A554" s="36"/>
      <c r="B554" s="37"/>
      <c r="C554" s="248" t="s">
        <v>770</v>
      </c>
      <c r="D554" s="248" t="s">
        <v>254</v>
      </c>
      <c r="E554" s="249" t="s">
        <v>771</v>
      </c>
      <c r="F554" s="250" t="s">
        <v>772</v>
      </c>
      <c r="G554" s="251" t="s">
        <v>190</v>
      </c>
      <c r="H554" s="252">
        <v>211.88300000000001</v>
      </c>
      <c r="I554" s="253"/>
      <c r="J554" s="254">
        <f>ROUND(I554*H554,2)</f>
        <v>0</v>
      </c>
      <c r="K554" s="255"/>
      <c r="L554" s="256"/>
      <c r="M554" s="257" t="s">
        <v>19</v>
      </c>
      <c r="N554" s="258" t="s">
        <v>43</v>
      </c>
      <c r="O554" s="66"/>
      <c r="P554" s="200">
        <f>O554*H554</f>
        <v>0</v>
      </c>
      <c r="Q554" s="200">
        <v>0</v>
      </c>
      <c r="R554" s="200">
        <f>Q554*H554</f>
        <v>0</v>
      </c>
      <c r="S554" s="200">
        <v>0</v>
      </c>
      <c r="T554" s="201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02" t="s">
        <v>251</v>
      </c>
      <c r="AT554" s="202" t="s">
        <v>254</v>
      </c>
      <c r="AU554" s="202" t="s">
        <v>82</v>
      </c>
      <c r="AY554" s="19" t="s">
        <v>147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19" t="s">
        <v>80</v>
      </c>
      <c r="BK554" s="203">
        <f>ROUND(I554*H554,2)</f>
        <v>0</v>
      </c>
      <c r="BL554" s="19" t="s">
        <v>220</v>
      </c>
      <c r="BM554" s="202" t="s">
        <v>773</v>
      </c>
    </row>
    <row r="555" spans="1:65" s="2" customFormat="1" ht="16.5" customHeight="1">
      <c r="A555" s="36"/>
      <c r="B555" s="37"/>
      <c r="C555" s="190" t="s">
        <v>520</v>
      </c>
      <c r="D555" s="190" t="s">
        <v>150</v>
      </c>
      <c r="E555" s="191" t="s">
        <v>774</v>
      </c>
      <c r="F555" s="192" t="s">
        <v>775</v>
      </c>
      <c r="G555" s="193" t="s">
        <v>466</v>
      </c>
      <c r="H555" s="194">
        <v>31.5</v>
      </c>
      <c r="I555" s="195"/>
      <c r="J555" s="196">
        <f>ROUND(I555*H555,2)</f>
        <v>0</v>
      </c>
      <c r="K555" s="197"/>
      <c r="L555" s="41"/>
      <c r="M555" s="198" t="s">
        <v>19</v>
      </c>
      <c r="N555" s="199" t="s">
        <v>43</v>
      </c>
      <c r="O555" s="66"/>
      <c r="P555" s="200">
        <f>O555*H555</f>
        <v>0</v>
      </c>
      <c r="Q555" s="200">
        <v>0</v>
      </c>
      <c r="R555" s="200">
        <f>Q555*H555</f>
        <v>0</v>
      </c>
      <c r="S555" s="200">
        <v>0</v>
      </c>
      <c r="T555" s="201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202" t="s">
        <v>220</v>
      </c>
      <c r="AT555" s="202" t="s">
        <v>150</v>
      </c>
      <c r="AU555" s="202" t="s">
        <v>82</v>
      </c>
      <c r="AY555" s="19" t="s">
        <v>147</v>
      </c>
      <c r="BE555" s="203">
        <f>IF(N555="základní",J555,0)</f>
        <v>0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19" t="s">
        <v>80</v>
      </c>
      <c r="BK555" s="203">
        <f>ROUND(I555*H555,2)</f>
        <v>0</v>
      </c>
      <c r="BL555" s="19" t="s">
        <v>220</v>
      </c>
      <c r="BM555" s="202" t="s">
        <v>776</v>
      </c>
    </row>
    <row r="556" spans="1:65" s="14" customFormat="1" ht="11.25">
      <c r="B556" s="215"/>
      <c r="C556" s="216"/>
      <c r="D556" s="206" t="s">
        <v>155</v>
      </c>
      <c r="E556" s="217" t="s">
        <v>19</v>
      </c>
      <c r="F556" s="218" t="s">
        <v>777</v>
      </c>
      <c r="G556" s="216"/>
      <c r="H556" s="219">
        <v>31.5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155</v>
      </c>
      <c r="AU556" s="225" t="s">
        <v>82</v>
      </c>
      <c r="AV556" s="14" t="s">
        <v>82</v>
      </c>
      <c r="AW556" s="14" t="s">
        <v>33</v>
      </c>
      <c r="AX556" s="14" t="s">
        <v>72</v>
      </c>
      <c r="AY556" s="225" t="s">
        <v>147</v>
      </c>
    </row>
    <row r="557" spans="1:65" s="15" customFormat="1" ht="11.25">
      <c r="B557" s="226"/>
      <c r="C557" s="227"/>
      <c r="D557" s="206" t="s">
        <v>155</v>
      </c>
      <c r="E557" s="228" t="s">
        <v>19</v>
      </c>
      <c r="F557" s="229" t="s">
        <v>171</v>
      </c>
      <c r="G557" s="227"/>
      <c r="H557" s="230">
        <v>31.5</v>
      </c>
      <c r="I557" s="231"/>
      <c r="J557" s="227"/>
      <c r="K557" s="227"/>
      <c r="L557" s="232"/>
      <c r="M557" s="233"/>
      <c r="N557" s="234"/>
      <c r="O557" s="234"/>
      <c r="P557" s="234"/>
      <c r="Q557" s="234"/>
      <c r="R557" s="234"/>
      <c r="S557" s="234"/>
      <c r="T557" s="235"/>
      <c r="AT557" s="236" t="s">
        <v>155</v>
      </c>
      <c r="AU557" s="236" t="s">
        <v>82</v>
      </c>
      <c r="AV557" s="15" t="s">
        <v>154</v>
      </c>
      <c r="AW557" s="15" t="s">
        <v>33</v>
      </c>
      <c r="AX557" s="15" t="s">
        <v>80</v>
      </c>
      <c r="AY557" s="236" t="s">
        <v>147</v>
      </c>
    </row>
    <row r="558" spans="1:65" s="2" customFormat="1" ht="16.5" customHeight="1">
      <c r="A558" s="36"/>
      <c r="B558" s="37"/>
      <c r="C558" s="190" t="s">
        <v>778</v>
      </c>
      <c r="D558" s="190" t="s">
        <v>150</v>
      </c>
      <c r="E558" s="191" t="s">
        <v>779</v>
      </c>
      <c r="F558" s="192" t="s">
        <v>780</v>
      </c>
      <c r="G558" s="193" t="s">
        <v>466</v>
      </c>
      <c r="H558" s="194">
        <v>183.47900000000001</v>
      </c>
      <c r="I558" s="195"/>
      <c r="J558" s="196">
        <f>ROUND(I558*H558,2)</f>
        <v>0</v>
      </c>
      <c r="K558" s="197"/>
      <c r="L558" s="41"/>
      <c r="M558" s="198" t="s">
        <v>19</v>
      </c>
      <c r="N558" s="199" t="s">
        <v>43</v>
      </c>
      <c r="O558" s="66"/>
      <c r="P558" s="200">
        <f>O558*H558</f>
        <v>0</v>
      </c>
      <c r="Q558" s="200">
        <v>0</v>
      </c>
      <c r="R558" s="200">
        <f>Q558*H558</f>
        <v>0</v>
      </c>
      <c r="S558" s="200">
        <v>0</v>
      </c>
      <c r="T558" s="201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202" t="s">
        <v>220</v>
      </c>
      <c r="AT558" s="202" t="s">
        <v>150</v>
      </c>
      <c r="AU558" s="202" t="s">
        <v>82</v>
      </c>
      <c r="AY558" s="19" t="s">
        <v>147</v>
      </c>
      <c r="BE558" s="203">
        <f>IF(N558="základní",J558,0)</f>
        <v>0</v>
      </c>
      <c r="BF558" s="203">
        <f>IF(N558="snížená",J558,0)</f>
        <v>0</v>
      </c>
      <c r="BG558" s="203">
        <f>IF(N558="zákl. přenesená",J558,0)</f>
        <v>0</v>
      </c>
      <c r="BH558" s="203">
        <f>IF(N558="sníž. přenesená",J558,0)</f>
        <v>0</v>
      </c>
      <c r="BI558" s="203">
        <f>IF(N558="nulová",J558,0)</f>
        <v>0</v>
      </c>
      <c r="BJ558" s="19" t="s">
        <v>80</v>
      </c>
      <c r="BK558" s="203">
        <f>ROUND(I558*H558,2)</f>
        <v>0</v>
      </c>
      <c r="BL558" s="19" t="s">
        <v>220</v>
      </c>
      <c r="BM558" s="202" t="s">
        <v>781</v>
      </c>
    </row>
    <row r="559" spans="1:65" s="13" customFormat="1" ht="11.25">
      <c r="B559" s="204"/>
      <c r="C559" s="205"/>
      <c r="D559" s="206" t="s">
        <v>155</v>
      </c>
      <c r="E559" s="207" t="s">
        <v>19</v>
      </c>
      <c r="F559" s="208" t="s">
        <v>167</v>
      </c>
      <c r="G559" s="205"/>
      <c r="H559" s="207" t="s">
        <v>19</v>
      </c>
      <c r="I559" s="209"/>
      <c r="J559" s="205"/>
      <c r="K559" s="205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155</v>
      </c>
      <c r="AU559" s="214" t="s">
        <v>82</v>
      </c>
      <c r="AV559" s="13" t="s">
        <v>80</v>
      </c>
      <c r="AW559" s="13" t="s">
        <v>33</v>
      </c>
      <c r="AX559" s="13" t="s">
        <v>72</v>
      </c>
      <c r="AY559" s="214" t="s">
        <v>147</v>
      </c>
    </row>
    <row r="560" spans="1:65" s="14" customFormat="1" ht="11.25">
      <c r="B560" s="215"/>
      <c r="C560" s="216"/>
      <c r="D560" s="206" t="s">
        <v>155</v>
      </c>
      <c r="E560" s="217" t="s">
        <v>19</v>
      </c>
      <c r="F560" s="218" t="s">
        <v>782</v>
      </c>
      <c r="G560" s="216"/>
      <c r="H560" s="219">
        <v>53.71</v>
      </c>
      <c r="I560" s="220"/>
      <c r="J560" s="216"/>
      <c r="K560" s="216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155</v>
      </c>
      <c r="AU560" s="225" t="s">
        <v>82</v>
      </c>
      <c r="AV560" s="14" t="s">
        <v>82</v>
      </c>
      <c r="AW560" s="14" t="s">
        <v>33</v>
      </c>
      <c r="AX560" s="14" t="s">
        <v>72</v>
      </c>
      <c r="AY560" s="225" t="s">
        <v>147</v>
      </c>
    </row>
    <row r="561" spans="1:65" s="14" customFormat="1" ht="11.25">
      <c r="B561" s="215"/>
      <c r="C561" s="216"/>
      <c r="D561" s="206" t="s">
        <v>155</v>
      </c>
      <c r="E561" s="217" t="s">
        <v>19</v>
      </c>
      <c r="F561" s="218" t="s">
        <v>783</v>
      </c>
      <c r="G561" s="216"/>
      <c r="H561" s="219">
        <v>33.33</v>
      </c>
      <c r="I561" s="220"/>
      <c r="J561" s="216"/>
      <c r="K561" s="216"/>
      <c r="L561" s="221"/>
      <c r="M561" s="222"/>
      <c r="N561" s="223"/>
      <c r="O561" s="223"/>
      <c r="P561" s="223"/>
      <c r="Q561" s="223"/>
      <c r="R561" s="223"/>
      <c r="S561" s="223"/>
      <c r="T561" s="224"/>
      <c r="AT561" s="225" t="s">
        <v>155</v>
      </c>
      <c r="AU561" s="225" t="s">
        <v>82</v>
      </c>
      <c r="AV561" s="14" t="s">
        <v>82</v>
      </c>
      <c r="AW561" s="14" t="s">
        <v>33</v>
      </c>
      <c r="AX561" s="14" t="s">
        <v>72</v>
      </c>
      <c r="AY561" s="225" t="s">
        <v>147</v>
      </c>
    </row>
    <row r="562" spans="1:65" s="14" customFormat="1" ht="11.25">
      <c r="B562" s="215"/>
      <c r="C562" s="216"/>
      <c r="D562" s="206" t="s">
        <v>155</v>
      </c>
      <c r="E562" s="217" t="s">
        <v>19</v>
      </c>
      <c r="F562" s="218" t="s">
        <v>784</v>
      </c>
      <c r="G562" s="216"/>
      <c r="H562" s="219">
        <v>40.65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155</v>
      </c>
      <c r="AU562" s="225" t="s">
        <v>82</v>
      </c>
      <c r="AV562" s="14" t="s">
        <v>82</v>
      </c>
      <c r="AW562" s="14" t="s">
        <v>33</v>
      </c>
      <c r="AX562" s="14" t="s">
        <v>72</v>
      </c>
      <c r="AY562" s="225" t="s">
        <v>147</v>
      </c>
    </row>
    <row r="563" spans="1:65" s="14" customFormat="1" ht="11.25">
      <c r="B563" s="215"/>
      <c r="C563" s="216"/>
      <c r="D563" s="206" t="s">
        <v>155</v>
      </c>
      <c r="E563" s="217" t="s">
        <v>19</v>
      </c>
      <c r="F563" s="218" t="s">
        <v>785</v>
      </c>
      <c r="G563" s="216"/>
      <c r="H563" s="219">
        <v>26.198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155</v>
      </c>
      <c r="AU563" s="225" t="s">
        <v>82</v>
      </c>
      <c r="AV563" s="14" t="s">
        <v>82</v>
      </c>
      <c r="AW563" s="14" t="s">
        <v>33</v>
      </c>
      <c r="AX563" s="14" t="s">
        <v>72</v>
      </c>
      <c r="AY563" s="225" t="s">
        <v>147</v>
      </c>
    </row>
    <row r="564" spans="1:65" s="14" customFormat="1" ht="11.25">
      <c r="B564" s="215"/>
      <c r="C564" s="216"/>
      <c r="D564" s="206" t="s">
        <v>155</v>
      </c>
      <c r="E564" s="217" t="s">
        <v>19</v>
      </c>
      <c r="F564" s="218" t="s">
        <v>786</v>
      </c>
      <c r="G564" s="216"/>
      <c r="H564" s="219">
        <v>29.591000000000001</v>
      </c>
      <c r="I564" s="220"/>
      <c r="J564" s="216"/>
      <c r="K564" s="216"/>
      <c r="L564" s="221"/>
      <c r="M564" s="222"/>
      <c r="N564" s="223"/>
      <c r="O564" s="223"/>
      <c r="P564" s="223"/>
      <c r="Q564" s="223"/>
      <c r="R564" s="223"/>
      <c r="S564" s="223"/>
      <c r="T564" s="224"/>
      <c r="AT564" s="225" t="s">
        <v>155</v>
      </c>
      <c r="AU564" s="225" t="s">
        <v>82</v>
      </c>
      <c r="AV564" s="14" t="s">
        <v>82</v>
      </c>
      <c r="AW564" s="14" t="s">
        <v>33</v>
      </c>
      <c r="AX564" s="14" t="s">
        <v>72</v>
      </c>
      <c r="AY564" s="225" t="s">
        <v>147</v>
      </c>
    </row>
    <row r="565" spans="1:65" s="15" customFormat="1" ht="11.25">
      <c r="B565" s="226"/>
      <c r="C565" s="227"/>
      <c r="D565" s="206" t="s">
        <v>155</v>
      </c>
      <c r="E565" s="228" t="s">
        <v>19</v>
      </c>
      <c r="F565" s="229" t="s">
        <v>171</v>
      </c>
      <c r="G565" s="227"/>
      <c r="H565" s="230">
        <v>183.47900000000001</v>
      </c>
      <c r="I565" s="231"/>
      <c r="J565" s="227"/>
      <c r="K565" s="227"/>
      <c r="L565" s="232"/>
      <c r="M565" s="233"/>
      <c r="N565" s="234"/>
      <c r="O565" s="234"/>
      <c r="P565" s="234"/>
      <c r="Q565" s="234"/>
      <c r="R565" s="234"/>
      <c r="S565" s="234"/>
      <c r="T565" s="235"/>
      <c r="AT565" s="236" t="s">
        <v>155</v>
      </c>
      <c r="AU565" s="236" t="s">
        <v>82</v>
      </c>
      <c r="AV565" s="15" t="s">
        <v>154</v>
      </c>
      <c r="AW565" s="15" t="s">
        <v>33</v>
      </c>
      <c r="AX565" s="15" t="s">
        <v>80</v>
      </c>
      <c r="AY565" s="236" t="s">
        <v>147</v>
      </c>
    </row>
    <row r="566" spans="1:65" s="2" customFormat="1" ht="16.5" customHeight="1">
      <c r="A566" s="36"/>
      <c r="B566" s="37"/>
      <c r="C566" s="190" t="s">
        <v>524</v>
      </c>
      <c r="D566" s="190" t="s">
        <v>150</v>
      </c>
      <c r="E566" s="191" t="s">
        <v>787</v>
      </c>
      <c r="F566" s="192" t="s">
        <v>788</v>
      </c>
      <c r="G566" s="193" t="s">
        <v>466</v>
      </c>
      <c r="H566" s="194">
        <v>187.512</v>
      </c>
      <c r="I566" s="195"/>
      <c r="J566" s="196">
        <f>ROUND(I566*H566,2)</f>
        <v>0</v>
      </c>
      <c r="K566" s="197"/>
      <c r="L566" s="41"/>
      <c r="M566" s="198" t="s">
        <v>19</v>
      </c>
      <c r="N566" s="199" t="s">
        <v>43</v>
      </c>
      <c r="O566" s="66"/>
      <c r="P566" s="200">
        <f>O566*H566</f>
        <v>0</v>
      </c>
      <c r="Q566" s="200">
        <v>0</v>
      </c>
      <c r="R566" s="200">
        <f>Q566*H566</f>
        <v>0</v>
      </c>
      <c r="S566" s="200">
        <v>0</v>
      </c>
      <c r="T566" s="201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02" t="s">
        <v>220</v>
      </c>
      <c r="AT566" s="202" t="s">
        <v>150</v>
      </c>
      <c r="AU566" s="202" t="s">
        <v>82</v>
      </c>
      <c r="AY566" s="19" t="s">
        <v>147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19" t="s">
        <v>80</v>
      </c>
      <c r="BK566" s="203">
        <f>ROUND(I566*H566,2)</f>
        <v>0</v>
      </c>
      <c r="BL566" s="19" t="s">
        <v>220</v>
      </c>
      <c r="BM566" s="202" t="s">
        <v>789</v>
      </c>
    </row>
    <row r="567" spans="1:65" s="13" customFormat="1" ht="11.25">
      <c r="B567" s="204"/>
      <c r="C567" s="205"/>
      <c r="D567" s="206" t="s">
        <v>155</v>
      </c>
      <c r="E567" s="207" t="s">
        <v>19</v>
      </c>
      <c r="F567" s="208" t="s">
        <v>167</v>
      </c>
      <c r="G567" s="205"/>
      <c r="H567" s="207" t="s">
        <v>19</v>
      </c>
      <c r="I567" s="209"/>
      <c r="J567" s="205"/>
      <c r="K567" s="205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155</v>
      </c>
      <c r="AU567" s="214" t="s">
        <v>82</v>
      </c>
      <c r="AV567" s="13" t="s">
        <v>80</v>
      </c>
      <c r="AW567" s="13" t="s">
        <v>33</v>
      </c>
      <c r="AX567" s="13" t="s">
        <v>72</v>
      </c>
      <c r="AY567" s="214" t="s">
        <v>147</v>
      </c>
    </row>
    <row r="568" spans="1:65" s="14" customFormat="1" ht="11.25">
      <c r="B568" s="215"/>
      <c r="C568" s="216"/>
      <c r="D568" s="206" t="s">
        <v>155</v>
      </c>
      <c r="E568" s="217" t="s">
        <v>19</v>
      </c>
      <c r="F568" s="218" t="s">
        <v>790</v>
      </c>
      <c r="G568" s="216"/>
      <c r="H568" s="219">
        <v>2.95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155</v>
      </c>
      <c r="AU568" s="225" t="s">
        <v>82</v>
      </c>
      <c r="AV568" s="14" t="s">
        <v>82</v>
      </c>
      <c r="AW568" s="14" t="s">
        <v>33</v>
      </c>
      <c r="AX568" s="14" t="s">
        <v>72</v>
      </c>
      <c r="AY568" s="225" t="s">
        <v>147</v>
      </c>
    </row>
    <row r="569" spans="1:65" s="14" customFormat="1" ht="11.25">
      <c r="B569" s="215"/>
      <c r="C569" s="216"/>
      <c r="D569" s="206" t="s">
        <v>155</v>
      </c>
      <c r="E569" s="217" t="s">
        <v>19</v>
      </c>
      <c r="F569" s="218" t="s">
        <v>791</v>
      </c>
      <c r="G569" s="216"/>
      <c r="H569" s="219">
        <v>8.02</v>
      </c>
      <c r="I569" s="220"/>
      <c r="J569" s="216"/>
      <c r="K569" s="216"/>
      <c r="L569" s="221"/>
      <c r="M569" s="222"/>
      <c r="N569" s="223"/>
      <c r="O569" s="223"/>
      <c r="P569" s="223"/>
      <c r="Q569" s="223"/>
      <c r="R569" s="223"/>
      <c r="S569" s="223"/>
      <c r="T569" s="224"/>
      <c r="AT569" s="225" t="s">
        <v>155</v>
      </c>
      <c r="AU569" s="225" t="s">
        <v>82</v>
      </c>
      <c r="AV569" s="14" t="s">
        <v>82</v>
      </c>
      <c r="AW569" s="14" t="s">
        <v>33</v>
      </c>
      <c r="AX569" s="14" t="s">
        <v>72</v>
      </c>
      <c r="AY569" s="225" t="s">
        <v>147</v>
      </c>
    </row>
    <row r="570" spans="1:65" s="14" customFormat="1" ht="11.25">
      <c r="B570" s="215"/>
      <c r="C570" s="216"/>
      <c r="D570" s="206" t="s">
        <v>155</v>
      </c>
      <c r="E570" s="217" t="s">
        <v>19</v>
      </c>
      <c r="F570" s="218" t="s">
        <v>792</v>
      </c>
      <c r="G570" s="216"/>
      <c r="H570" s="219">
        <v>20.04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155</v>
      </c>
      <c r="AU570" s="225" t="s">
        <v>82</v>
      </c>
      <c r="AV570" s="14" t="s">
        <v>82</v>
      </c>
      <c r="AW570" s="14" t="s">
        <v>33</v>
      </c>
      <c r="AX570" s="14" t="s">
        <v>72</v>
      </c>
      <c r="AY570" s="225" t="s">
        <v>147</v>
      </c>
    </row>
    <row r="571" spans="1:65" s="14" customFormat="1" ht="11.25">
      <c r="B571" s="215"/>
      <c r="C571" s="216"/>
      <c r="D571" s="206" t="s">
        <v>155</v>
      </c>
      <c r="E571" s="217" t="s">
        <v>19</v>
      </c>
      <c r="F571" s="218" t="s">
        <v>793</v>
      </c>
      <c r="G571" s="216"/>
      <c r="H571" s="219">
        <v>18.28</v>
      </c>
      <c r="I571" s="220"/>
      <c r="J571" s="216"/>
      <c r="K571" s="216"/>
      <c r="L571" s="221"/>
      <c r="M571" s="222"/>
      <c r="N571" s="223"/>
      <c r="O571" s="223"/>
      <c r="P571" s="223"/>
      <c r="Q571" s="223"/>
      <c r="R571" s="223"/>
      <c r="S571" s="223"/>
      <c r="T571" s="224"/>
      <c r="AT571" s="225" t="s">
        <v>155</v>
      </c>
      <c r="AU571" s="225" t="s">
        <v>82</v>
      </c>
      <c r="AV571" s="14" t="s">
        <v>82</v>
      </c>
      <c r="AW571" s="14" t="s">
        <v>33</v>
      </c>
      <c r="AX571" s="14" t="s">
        <v>72</v>
      </c>
      <c r="AY571" s="225" t="s">
        <v>147</v>
      </c>
    </row>
    <row r="572" spans="1:65" s="14" customFormat="1" ht="11.25">
      <c r="B572" s="215"/>
      <c r="C572" s="216"/>
      <c r="D572" s="206" t="s">
        <v>155</v>
      </c>
      <c r="E572" s="217" t="s">
        <v>19</v>
      </c>
      <c r="F572" s="218" t="s">
        <v>794</v>
      </c>
      <c r="G572" s="216"/>
      <c r="H572" s="219">
        <v>15.2</v>
      </c>
      <c r="I572" s="220"/>
      <c r="J572" s="216"/>
      <c r="K572" s="216"/>
      <c r="L572" s="221"/>
      <c r="M572" s="222"/>
      <c r="N572" s="223"/>
      <c r="O572" s="223"/>
      <c r="P572" s="223"/>
      <c r="Q572" s="223"/>
      <c r="R572" s="223"/>
      <c r="S572" s="223"/>
      <c r="T572" s="224"/>
      <c r="AT572" s="225" t="s">
        <v>155</v>
      </c>
      <c r="AU572" s="225" t="s">
        <v>82</v>
      </c>
      <c r="AV572" s="14" t="s">
        <v>82</v>
      </c>
      <c r="AW572" s="14" t="s">
        <v>33</v>
      </c>
      <c r="AX572" s="14" t="s">
        <v>72</v>
      </c>
      <c r="AY572" s="225" t="s">
        <v>147</v>
      </c>
    </row>
    <row r="573" spans="1:65" s="14" customFormat="1" ht="11.25">
      <c r="B573" s="215"/>
      <c r="C573" s="216"/>
      <c r="D573" s="206" t="s">
        <v>155</v>
      </c>
      <c r="E573" s="217" t="s">
        <v>19</v>
      </c>
      <c r="F573" s="218" t="s">
        <v>795</v>
      </c>
      <c r="G573" s="216"/>
      <c r="H573" s="219">
        <v>14.76</v>
      </c>
      <c r="I573" s="220"/>
      <c r="J573" s="216"/>
      <c r="K573" s="216"/>
      <c r="L573" s="221"/>
      <c r="M573" s="222"/>
      <c r="N573" s="223"/>
      <c r="O573" s="223"/>
      <c r="P573" s="223"/>
      <c r="Q573" s="223"/>
      <c r="R573" s="223"/>
      <c r="S573" s="223"/>
      <c r="T573" s="224"/>
      <c r="AT573" s="225" t="s">
        <v>155</v>
      </c>
      <c r="AU573" s="225" t="s">
        <v>82</v>
      </c>
      <c r="AV573" s="14" t="s">
        <v>82</v>
      </c>
      <c r="AW573" s="14" t="s">
        <v>33</v>
      </c>
      <c r="AX573" s="14" t="s">
        <v>72</v>
      </c>
      <c r="AY573" s="225" t="s">
        <v>147</v>
      </c>
    </row>
    <row r="574" spans="1:65" s="14" customFormat="1" ht="11.25">
      <c r="B574" s="215"/>
      <c r="C574" s="216"/>
      <c r="D574" s="206" t="s">
        <v>155</v>
      </c>
      <c r="E574" s="217" t="s">
        <v>19</v>
      </c>
      <c r="F574" s="218" t="s">
        <v>796</v>
      </c>
      <c r="G574" s="216"/>
      <c r="H574" s="219">
        <v>11.88</v>
      </c>
      <c r="I574" s="220"/>
      <c r="J574" s="216"/>
      <c r="K574" s="216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155</v>
      </c>
      <c r="AU574" s="225" t="s">
        <v>82</v>
      </c>
      <c r="AV574" s="14" t="s">
        <v>82</v>
      </c>
      <c r="AW574" s="14" t="s">
        <v>33</v>
      </c>
      <c r="AX574" s="14" t="s">
        <v>72</v>
      </c>
      <c r="AY574" s="225" t="s">
        <v>147</v>
      </c>
    </row>
    <row r="575" spans="1:65" s="14" customFormat="1" ht="11.25">
      <c r="B575" s="215"/>
      <c r="C575" s="216"/>
      <c r="D575" s="206" t="s">
        <v>155</v>
      </c>
      <c r="E575" s="217" t="s">
        <v>19</v>
      </c>
      <c r="F575" s="218" t="s">
        <v>797</v>
      </c>
      <c r="G575" s="216"/>
      <c r="H575" s="219">
        <v>12.15</v>
      </c>
      <c r="I575" s="220"/>
      <c r="J575" s="216"/>
      <c r="K575" s="216"/>
      <c r="L575" s="221"/>
      <c r="M575" s="222"/>
      <c r="N575" s="223"/>
      <c r="O575" s="223"/>
      <c r="P575" s="223"/>
      <c r="Q575" s="223"/>
      <c r="R575" s="223"/>
      <c r="S575" s="223"/>
      <c r="T575" s="224"/>
      <c r="AT575" s="225" t="s">
        <v>155</v>
      </c>
      <c r="AU575" s="225" t="s">
        <v>82</v>
      </c>
      <c r="AV575" s="14" t="s">
        <v>82</v>
      </c>
      <c r="AW575" s="14" t="s">
        <v>33</v>
      </c>
      <c r="AX575" s="14" t="s">
        <v>72</v>
      </c>
      <c r="AY575" s="225" t="s">
        <v>147</v>
      </c>
    </row>
    <row r="576" spans="1:65" s="14" customFormat="1" ht="11.25">
      <c r="B576" s="215"/>
      <c r="C576" s="216"/>
      <c r="D576" s="206" t="s">
        <v>155</v>
      </c>
      <c r="E576" s="217" t="s">
        <v>19</v>
      </c>
      <c r="F576" s="218" t="s">
        <v>798</v>
      </c>
      <c r="G576" s="216"/>
      <c r="H576" s="219">
        <v>13.2</v>
      </c>
      <c r="I576" s="220"/>
      <c r="J576" s="216"/>
      <c r="K576" s="216"/>
      <c r="L576" s="221"/>
      <c r="M576" s="222"/>
      <c r="N576" s="223"/>
      <c r="O576" s="223"/>
      <c r="P576" s="223"/>
      <c r="Q576" s="223"/>
      <c r="R576" s="223"/>
      <c r="S576" s="223"/>
      <c r="T576" s="224"/>
      <c r="AT576" s="225" t="s">
        <v>155</v>
      </c>
      <c r="AU576" s="225" t="s">
        <v>82</v>
      </c>
      <c r="AV576" s="14" t="s">
        <v>82</v>
      </c>
      <c r="AW576" s="14" t="s">
        <v>33</v>
      </c>
      <c r="AX576" s="14" t="s">
        <v>72</v>
      </c>
      <c r="AY576" s="225" t="s">
        <v>147</v>
      </c>
    </row>
    <row r="577" spans="1:65" s="14" customFormat="1" ht="11.25">
      <c r="B577" s="215"/>
      <c r="C577" s="216"/>
      <c r="D577" s="206" t="s">
        <v>155</v>
      </c>
      <c r="E577" s="217" t="s">
        <v>19</v>
      </c>
      <c r="F577" s="218" t="s">
        <v>799</v>
      </c>
      <c r="G577" s="216"/>
      <c r="H577" s="219">
        <v>7.2220000000000004</v>
      </c>
      <c r="I577" s="220"/>
      <c r="J577" s="216"/>
      <c r="K577" s="216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155</v>
      </c>
      <c r="AU577" s="225" t="s">
        <v>82</v>
      </c>
      <c r="AV577" s="14" t="s">
        <v>82</v>
      </c>
      <c r="AW577" s="14" t="s">
        <v>33</v>
      </c>
      <c r="AX577" s="14" t="s">
        <v>72</v>
      </c>
      <c r="AY577" s="225" t="s">
        <v>147</v>
      </c>
    </row>
    <row r="578" spans="1:65" s="14" customFormat="1" ht="11.25">
      <c r="B578" s="215"/>
      <c r="C578" s="216"/>
      <c r="D578" s="206" t="s">
        <v>155</v>
      </c>
      <c r="E578" s="217" t="s">
        <v>19</v>
      </c>
      <c r="F578" s="218" t="s">
        <v>800</v>
      </c>
      <c r="G578" s="216"/>
      <c r="H578" s="219">
        <v>11.442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155</v>
      </c>
      <c r="AU578" s="225" t="s">
        <v>82</v>
      </c>
      <c r="AV578" s="14" t="s">
        <v>82</v>
      </c>
      <c r="AW578" s="14" t="s">
        <v>33</v>
      </c>
      <c r="AX578" s="14" t="s">
        <v>72</v>
      </c>
      <c r="AY578" s="225" t="s">
        <v>147</v>
      </c>
    </row>
    <row r="579" spans="1:65" s="14" customFormat="1" ht="11.25">
      <c r="B579" s="215"/>
      <c r="C579" s="216"/>
      <c r="D579" s="206" t="s">
        <v>155</v>
      </c>
      <c r="E579" s="217" t="s">
        <v>19</v>
      </c>
      <c r="F579" s="218" t="s">
        <v>801</v>
      </c>
      <c r="G579" s="216"/>
      <c r="H579" s="219">
        <v>11.875999999999999</v>
      </c>
      <c r="I579" s="220"/>
      <c r="J579" s="216"/>
      <c r="K579" s="216"/>
      <c r="L579" s="221"/>
      <c r="M579" s="222"/>
      <c r="N579" s="223"/>
      <c r="O579" s="223"/>
      <c r="P579" s="223"/>
      <c r="Q579" s="223"/>
      <c r="R579" s="223"/>
      <c r="S579" s="223"/>
      <c r="T579" s="224"/>
      <c r="AT579" s="225" t="s">
        <v>155</v>
      </c>
      <c r="AU579" s="225" t="s">
        <v>82</v>
      </c>
      <c r="AV579" s="14" t="s">
        <v>82</v>
      </c>
      <c r="AW579" s="14" t="s">
        <v>33</v>
      </c>
      <c r="AX579" s="14" t="s">
        <v>72</v>
      </c>
      <c r="AY579" s="225" t="s">
        <v>147</v>
      </c>
    </row>
    <row r="580" spans="1:65" s="14" customFormat="1" ht="11.25">
      <c r="B580" s="215"/>
      <c r="C580" s="216"/>
      <c r="D580" s="206" t="s">
        <v>155</v>
      </c>
      <c r="E580" s="217" t="s">
        <v>19</v>
      </c>
      <c r="F580" s="218" t="s">
        <v>802</v>
      </c>
      <c r="G580" s="216"/>
      <c r="H580" s="219">
        <v>16.452000000000002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155</v>
      </c>
      <c r="AU580" s="225" t="s">
        <v>82</v>
      </c>
      <c r="AV580" s="14" t="s">
        <v>82</v>
      </c>
      <c r="AW580" s="14" t="s">
        <v>33</v>
      </c>
      <c r="AX580" s="14" t="s">
        <v>72</v>
      </c>
      <c r="AY580" s="225" t="s">
        <v>147</v>
      </c>
    </row>
    <row r="581" spans="1:65" s="14" customFormat="1" ht="11.25">
      <c r="B581" s="215"/>
      <c r="C581" s="216"/>
      <c r="D581" s="206" t="s">
        <v>155</v>
      </c>
      <c r="E581" s="217" t="s">
        <v>19</v>
      </c>
      <c r="F581" s="218" t="s">
        <v>803</v>
      </c>
      <c r="G581" s="216"/>
      <c r="H581" s="219">
        <v>14.53</v>
      </c>
      <c r="I581" s="220"/>
      <c r="J581" s="216"/>
      <c r="K581" s="216"/>
      <c r="L581" s="221"/>
      <c r="M581" s="222"/>
      <c r="N581" s="223"/>
      <c r="O581" s="223"/>
      <c r="P581" s="223"/>
      <c r="Q581" s="223"/>
      <c r="R581" s="223"/>
      <c r="S581" s="223"/>
      <c r="T581" s="224"/>
      <c r="AT581" s="225" t="s">
        <v>155</v>
      </c>
      <c r="AU581" s="225" t="s">
        <v>82</v>
      </c>
      <c r="AV581" s="14" t="s">
        <v>82</v>
      </c>
      <c r="AW581" s="14" t="s">
        <v>33</v>
      </c>
      <c r="AX581" s="14" t="s">
        <v>72</v>
      </c>
      <c r="AY581" s="225" t="s">
        <v>147</v>
      </c>
    </row>
    <row r="582" spans="1:65" s="14" customFormat="1" ht="11.25">
      <c r="B582" s="215"/>
      <c r="C582" s="216"/>
      <c r="D582" s="206" t="s">
        <v>155</v>
      </c>
      <c r="E582" s="217" t="s">
        <v>19</v>
      </c>
      <c r="F582" s="218" t="s">
        <v>804</v>
      </c>
      <c r="G582" s="216"/>
      <c r="H582" s="219">
        <v>9.51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155</v>
      </c>
      <c r="AU582" s="225" t="s">
        <v>82</v>
      </c>
      <c r="AV582" s="14" t="s">
        <v>82</v>
      </c>
      <c r="AW582" s="14" t="s">
        <v>33</v>
      </c>
      <c r="AX582" s="14" t="s">
        <v>72</v>
      </c>
      <c r="AY582" s="225" t="s">
        <v>147</v>
      </c>
    </row>
    <row r="583" spans="1:65" s="16" customFormat="1" ht="11.25">
      <c r="B583" s="237"/>
      <c r="C583" s="238"/>
      <c r="D583" s="206" t="s">
        <v>155</v>
      </c>
      <c r="E583" s="239" t="s">
        <v>19</v>
      </c>
      <c r="F583" s="240" t="s">
        <v>198</v>
      </c>
      <c r="G583" s="238"/>
      <c r="H583" s="241">
        <v>187.512</v>
      </c>
      <c r="I583" s="242"/>
      <c r="J583" s="238"/>
      <c r="K583" s="238"/>
      <c r="L583" s="243"/>
      <c r="M583" s="244"/>
      <c r="N583" s="245"/>
      <c r="O583" s="245"/>
      <c r="P583" s="245"/>
      <c r="Q583" s="245"/>
      <c r="R583" s="245"/>
      <c r="S583" s="245"/>
      <c r="T583" s="246"/>
      <c r="AT583" s="247" t="s">
        <v>155</v>
      </c>
      <c r="AU583" s="247" t="s">
        <v>82</v>
      </c>
      <c r="AV583" s="16" t="s">
        <v>148</v>
      </c>
      <c r="AW583" s="16" t="s">
        <v>33</v>
      </c>
      <c r="AX583" s="16" t="s">
        <v>72</v>
      </c>
      <c r="AY583" s="247" t="s">
        <v>147</v>
      </c>
    </row>
    <row r="584" spans="1:65" s="15" customFormat="1" ht="11.25">
      <c r="B584" s="226"/>
      <c r="C584" s="227"/>
      <c r="D584" s="206" t="s">
        <v>155</v>
      </c>
      <c r="E584" s="228" t="s">
        <v>19</v>
      </c>
      <c r="F584" s="229" t="s">
        <v>171</v>
      </c>
      <c r="G584" s="227"/>
      <c r="H584" s="230">
        <v>187.512</v>
      </c>
      <c r="I584" s="231"/>
      <c r="J584" s="227"/>
      <c r="K584" s="227"/>
      <c r="L584" s="232"/>
      <c r="M584" s="233"/>
      <c r="N584" s="234"/>
      <c r="O584" s="234"/>
      <c r="P584" s="234"/>
      <c r="Q584" s="234"/>
      <c r="R584" s="234"/>
      <c r="S584" s="234"/>
      <c r="T584" s="235"/>
      <c r="AT584" s="236" t="s">
        <v>155</v>
      </c>
      <c r="AU584" s="236" t="s">
        <v>82</v>
      </c>
      <c r="AV584" s="15" t="s">
        <v>154</v>
      </c>
      <c r="AW584" s="15" t="s">
        <v>33</v>
      </c>
      <c r="AX584" s="15" t="s">
        <v>80</v>
      </c>
      <c r="AY584" s="236" t="s">
        <v>147</v>
      </c>
    </row>
    <row r="585" spans="1:65" s="2" customFormat="1" ht="16.5" customHeight="1">
      <c r="A585" s="36"/>
      <c r="B585" s="37"/>
      <c r="C585" s="248" t="s">
        <v>805</v>
      </c>
      <c r="D585" s="248" t="s">
        <v>254</v>
      </c>
      <c r="E585" s="249" t="s">
        <v>806</v>
      </c>
      <c r="F585" s="250" t="s">
        <v>807</v>
      </c>
      <c r="G585" s="251" t="s">
        <v>466</v>
      </c>
      <c r="H585" s="252">
        <v>191.262</v>
      </c>
      <c r="I585" s="253"/>
      <c r="J585" s="254">
        <f>ROUND(I585*H585,2)</f>
        <v>0</v>
      </c>
      <c r="K585" s="255"/>
      <c r="L585" s="256"/>
      <c r="M585" s="257" t="s">
        <v>19</v>
      </c>
      <c r="N585" s="258" t="s">
        <v>43</v>
      </c>
      <c r="O585" s="66"/>
      <c r="P585" s="200">
        <f>O585*H585</f>
        <v>0</v>
      </c>
      <c r="Q585" s="200">
        <v>0</v>
      </c>
      <c r="R585" s="200">
        <f>Q585*H585</f>
        <v>0</v>
      </c>
      <c r="S585" s="200">
        <v>0</v>
      </c>
      <c r="T585" s="201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202" t="s">
        <v>251</v>
      </c>
      <c r="AT585" s="202" t="s">
        <v>254</v>
      </c>
      <c r="AU585" s="202" t="s">
        <v>82</v>
      </c>
      <c r="AY585" s="19" t="s">
        <v>147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19" t="s">
        <v>80</v>
      </c>
      <c r="BK585" s="203">
        <f>ROUND(I585*H585,2)</f>
        <v>0</v>
      </c>
      <c r="BL585" s="19" t="s">
        <v>220</v>
      </c>
      <c r="BM585" s="202" t="s">
        <v>808</v>
      </c>
    </row>
    <row r="586" spans="1:65" s="2" customFormat="1" ht="16.5" customHeight="1">
      <c r="A586" s="36"/>
      <c r="B586" s="37"/>
      <c r="C586" s="190" t="s">
        <v>527</v>
      </c>
      <c r="D586" s="190" t="s">
        <v>150</v>
      </c>
      <c r="E586" s="191" t="s">
        <v>809</v>
      </c>
      <c r="F586" s="192" t="s">
        <v>810</v>
      </c>
      <c r="G586" s="193" t="s">
        <v>466</v>
      </c>
      <c r="H586" s="194">
        <v>8.0640000000000001</v>
      </c>
      <c r="I586" s="195"/>
      <c r="J586" s="196">
        <f>ROUND(I586*H586,2)</f>
        <v>0</v>
      </c>
      <c r="K586" s="197"/>
      <c r="L586" s="41"/>
      <c r="M586" s="198" t="s">
        <v>19</v>
      </c>
      <c r="N586" s="199" t="s">
        <v>43</v>
      </c>
      <c r="O586" s="66"/>
      <c r="P586" s="200">
        <f>O586*H586</f>
        <v>0</v>
      </c>
      <c r="Q586" s="200">
        <v>0</v>
      </c>
      <c r="R586" s="200">
        <f>Q586*H586</f>
        <v>0</v>
      </c>
      <c r="S586" s="200">
        <v>0</v>
      </c>
      <c r="T586" s="201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02" t="s">
        <v>220</v>
      </c>
      <c r="AT586" s="202" t="s">
        <v>150</v>
      </c>
      <c r="AU586" s="202" t="s">
        <v>82</v>
      </c>
      <c r="AY586" s="19" t="s">
        <v>147</v>
      </c>
      <c r="BE586" s="203">
        <f>IF(N586="základní",J586,0)</f>
        <v>0</v>
      </c>
      <c r="BF586" s="203">
        <f>IF(N586="snížená",J586,0)</f>
        <v>0</v>
      </c>
      <c r="BG586" s="203">
        <f>IF(N586="zákl. přenesená",J586,0)</f>
        <v>0</v>
      </c>
      <c r="BH586" s="203">
        <f>IF(N586="sníž. přenesená",J586,0)</f>
        <v>0</v>
      </c>
      <c r="BI586" s="203">
        <f>IF(N586="nulová",J586,0)</f>
        <v>0</v>
      </c>
      <c r="BJ586" s="19" t="s">
        <v>80</v>
      </c>
      <c r="BK586" s="203">
        <f>ROUND(I586*H586,2)</f>
        <v>0</v>
      </c>
      <c r="BL586" s="19" t="s">
        <v>220</v>
      </c>
      <c r="BM586" s="202" t="s">
        <v>811</v>
      </c>
    </row>
    <row r="587" spans="1:65" s="14" customFormat="1" ht="11.25">
      <c r="B587" s="215"/>
      <c r="C587" s="216"/>
      <c r="D587" s="206" t="s">
        <v>155</v>
      </c>
      <c r="E587" s="217" t="s">
        <v>19</v>
      </c>
      <c r="F587" s="218" t="s">
        <v>812</v>
      </c>
      <c r="G587" s="216"/>
      <c r="H587" s="219">
        <v>8.0640000000000001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155</v>
      </c>
      <c r="AU587" s="225" t="s">
        <v>82</v>
      </c>
      <c r="AV587" s="14" t="s">
        <v>82</v>
      </c>
      <c r="AW587" s="14" t="s">
        <v>33</v>
      </c>
      <c r="AX587" s="14" t="s">
        <v>72</v>
      </c>
      <c r="AY587" s="225" t="s">
        <v>147</v>
      </c>
    </row>
    <row r="588" spans="1:65" s="15" customFormat="1" ht="11.25">
      <c r="B588" s="226"/>
      <c r="C588" s="227"/>
      <c r="D588" s="206" t="s">
        <v>155</v>
      </c>
      <c r="E588" s="228" t="s">
        <v>19</v>
      </c>
      <c r="F588" s="229" t="s">
        <v>171</v>
      </c>
      <c r="G588" s="227"/>
      <c r="H588" s="230">
        <v>8.0640000000000001</v>
      </c>
      <c r="I588" s="231"/>
      <c r="J588" s="227"/>
      <c r="K588" s="227"/>
      <c r="L588" s="232"/>
      <c r="M588" s="233"/>
      <c r="N588" s="234"/>
      <c r="O588" s="234"/>
      <c r="P588" s="234"/>
      <c r="Q588" s="234"/>
      <c r="R588" s="234"/>
      <c r="S588" s="234"/>
      <c r="T588" s="235"/>
      <c r="AT588" s="236" t="s">
        <v>155</v>
      </c>
      <c r="AU588" s="236" t="s">
        <v>82</v>
      </c>
      <c r="AV588" s="15" t="s">
        <v>154</v>
      </c>
      <c r="AW588" s="15" t="s">
        <v>33</v>
      </c>
      <c r="AX588" s="15" t="s">
        <v>80</v>
      </c>
      <c r="AY588" s="236" t="s">
        <v>147</v>
      </c>
    </row>
    <row r="589" spans="1:65" s="2" customFormat="1" ht="16.5" customHeight="1">
      <c r="A589" s="36"/>
      <c r="B589" s="37"/>
      <c r="C589" s="190" t="s">
        <v>813</v>
      </c>
      <c r="D589" s="190" t="s">
        <v>150</v>
      </c>
      <c r="E589" s="191" t="s">
        <v>814</v>
      </c>
      <c r="F589" s="192" t="s">
        <v>815</v>
      </c>
      <c r="G589" s="193" t="s">
        <v>190</v>
      </c>
      <c r="H589" s="194">
        <v>161.05699999999999</v>
      </c>
      <c r="I589" s="195"/>
      <c r="J589" s="196">
        <f>ROUND(I589*H589,2)</f>
        <v>0</v>
      </c>
      <c r="K589" s="197"/>
      <c r="L589" s="41"/>
      <c r="M589" s="198" t="s">
        <v>19</v>
      </c>
      <c r="N589" s="199" t="s">
        <v>43</v>
      </c>
      <c r="O589" s="66"/>
      <c r="P589" s="200">
        <f>O589*H589</f>
        <v>0</v>
      </c>
      <c r="Q589" s="200">
        <v>0</v>
      </c>
      <c r="R589" s="200">
        <f>Q589*H589</f>
        <v>0</v>
      </c>
      <c r="S589" s="200">
        <v>0</v>
      </c>
      <c r="T589" s="201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202" t="s">
        <v>220</v>
      </c>
      <c r="AT589" s="202" t="s">
        <v>150</v>
      </c>
      <c r="AU589" s="202" t="s">
        <v>82</v>
      </c>
      <c r="AY589" s="19" t="s">
        <v>147</v>
      </c>
      <c r="BE589" s="203">
        <f>IF(N589="základní",J589,0)</f>
        <v>0</v>
      </c>
      <c r="BF589" s="203">
        <f>IF(N589="snížená",J589,0)</f>
        <v>0</v>
      </c>
      <c r="BG589" s="203">
        <f>IF(N589="zákl. přenesená",J589,0)</f>
        <v>0</v>
      </c>
      <c r="BH589" s="203">
        <f>IF(N589="sníž. přenesená",J589,0)</f>
        <v>0</v>
      </c>
      <c r="BI589" s="203">
        <f>IF(N589="nulová",J589,0)</f>
        <v>0</v>
      </c>
      <c r="BJ589" s="19" t="s">
        <v>80</v>
      </c>
      <c r="BK589" s="203">
        <f>ROUND(I589*H589,2)</f>
        <v>0</v>
      </c>
      <c r="BL589" s="19" t="s">
        <v>220</v>
      </c>
      <c r="BM589" s="202" t="s">
        <v>816</v>
      </c>
    </row>
    <row r="590" spans="1:65" s="2" customFormat="1" ht="16.5" customHeight="1">
      <c r="A590" s="36"/>
      <c r="B590" s="37"/>
      <c r="C590" s="190" t="s">
        <v>532</v>
      </c>
      <c r="D590" s="190" t="s">
        <v>150</v>
      </c>
      <c r="E590" s="191" t="s">
        <v>817</v>
      </c>
      <c r="F590" s="192" t="s">
        <v>818</v>
      </c>
      <c r="G590" s="193" t="s">
        <v>466</v>
      </c>
      <c r="H590" s="194">
        <v>31.5</v>
      </c>
      <c r="I590" s="195"/>
      <c r="J590" s="196">
        <f>ROUND(I590*H590,2)</f>
        <v>0</v>
      </c>
      <c r="K590" s="197"/>
      <c r="L590" s="41"/>
      <c r="M590" s="198" t="s">
        <v>19</v>
      </c>
      <c r="N590" s="199" t="s">
        <v>43</v>
      </c>
      <c r="O590" s="66"/>
      <c r="P590" s="200">
        <f>O590*H590</f>
        <v>0</v>
      </c>
      <c r="Q590" s="200">
        <v>0</v>
      </c>
      <c r="R590" s="200">
        <f>Q590*H590</f>
        <v>0</v>
      </c>
      <c r="S590" s="200">
        <v>0</v>
      </c>
      <c r="T590" s="201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02" t="s">
        <v>220</v>
      </c>
      <c r="AT590" s="202" t="s">
        <v>150</v>
      </c>
      <c r="AU590" s="202" t="s">
        <v>82</v>
      </c>
      <c r="AY590" s="19" t="s">
        <v>147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19" t="s">
        <v>80</v>
      </c>
      <c r="BK590" s="203">
        <f>ROUND(I590*H590,2)</f>
        <v>0</v>
      </c>
      <c r="BL590" s="19" t="s">
        <v>220</v>
      </c>
      <c r="BM590" s="202" t="s">
        <v>819</v>
      </c>
    </row>
    <row r="591" spans="1:65" s="2" customFormat="1" ht="16.5" customHeight="1">
      <c r="A591" s="36"/>
      <c r="B591" s="37"/>
      <c r="C591" s="190" t="s">
        <v>820</v>
      </c>
      <c r="D591" s="190" t="s">
        <v>150</v>
      </c>
      <c r="E591" s="191" t="s">
        <v>821</v>
      </c>
      <c r="F591" s="192" t="s">
        <v>822</v>
      </c>
      <c r="G591" s="193" t="s">
        <v>182</v>
      </c>
      <c r="H591" s="194">
        <v>1.625</v>
      </c>
      <c r="I591" s="195"/>
      <c r="J591" s="196">
        <f>ROUND(I591*H591,2)</f>
        <v>0</v>
      </c>
      <c r="K591" s="197"/>
      <c r="L591" s="41"/>
      <c r="M591" s="198" t="s">
        <v>19</v>
      </c>
      <c r="N591" s="199" t="s">
        <v>43</v>
      </c>
      <c r="O591" s="66"/>
      <c r="P591" s="200">
        <f>O591*H591</f>
        <v>0</v>
      </c>
      <c r="Q591" s="200">
        <v>0</v>
      </c>
      <c r="R591" s="200">
        <f>Q591*H591</f>
        <v>0</v>
      </c>
      <c r="S591" s="200">
        <v>0</v>
      </c>
      <c r="T591" s="201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202" t="s">
        <v>220</v>
      </c>
      <c r="AT591" s="202" t="s">
        <v>150</v>
      </c>
      <c r="AU591" s="202" t="s">
        <v>82</v>
      </c>
      <c r="AY591" s="19" t="s">
        <v>147</v>
      </c>
      <c r="BE591" s="203">
        <f>IF(N591="základní",J591,0)</f>
        <v>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19" t="s">
        <v>80</v>
      </c>
      <c r="BK591" s="203">
        <f>ROUND(I591*H591,2)</f>
        <v>0</v>
      </c>
      <c r="BL591" s="19" t="s">
        <v>220</v>
      </c>
      <c r="BM591" s="202" t="s">
        <v>823</v>
      </c>
    </row>
    <row r="592" spans="1:65" s="2" customFormat="1" ht="16.5" customHeight="1">
      <c r="A592" s="36"/>
      <c r="B592" s="37"/>
      <c r="C592" s="190" t="s">
        <v>536</v>
      </c>
      <c r="D592" s="190" t="s">
        <v>150</v>
      </c>
      <c r="E592" s="191" t="s">
        <v>824</v>
      </c>
      <c r="F592" s="192" t="s">
        <v>825</v>
      </c>
      <c r="G592" s="193" t="s">
        <v>182</v>
      </c>
      <c r="H592" s="194">
        <v>1.625</v>
      </c>
      <c r="I592" s="195"/>
      <c r="J592" s="196">
        <f>ROUND(I592*H592,2)</f>
        <v>0</v>
      </c>
      <c r="K592" s="197"/>
      <c r="L592" s="41"/>
      <c r="M592" s="198" t="s">
        <v>19</v>
      </c>
      <c r="N592" s="199" t="s">
        <v>43</v>
      </c>
      <c r="O592" s="66"/>
      <c r="P592" s="200">
        <f>O592*H592</f>
        <v>0</v>
      </c>
      <c r="Q592" s="200">
        <v>0</v>
      </c>
      <c r="R592" s="200">
        <f>Q592*H592</f>
        <v>0</v>
      </c>
      <c r="S592" s="200">
        <v>0</v>
      </c>
      <c r="T592" s="201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02" t="s">
        <v>220</v>
      </c>
      <c r="AT592" s="202" t="s">
        <v>150</v>
      </c>
      <c r="AU592" s="202" t="s">
        <v>82</v>
      </c>
      <c r="AY592" s="19" t="s">
        <v>147</v>
      </c>
      <c r="BE592" s="203">
        <f>IF(N592="základní",J592,0)</f>
        <v>0</v>
      </c>
      <c r="BF592" s="203">
        <f>IF(N592="snížená",J592,0)</f>
        <v>0</v>
      </c>
      <c r="BG592" s="203">
        <f>IF(N592="zákl. přenesená",J592,0)</f>
        <v>0</v>
      </c>
      <c r="BH592" s="203">
        <f>IF(N592="sníž. přenesená",J592,0)</f>
        <v>0</v>
      </c>
      <c r="BI592" s="203">
        <f>IF(N592="nulová",J592,0)</f>
        <v>0</v>
      </c>
      <c r="BJ592" s="19" t="s">
        <v>80</v>
      </c>
      <c r="BK592" s="203">
        <f>ROUND(I592*H592,2)</f>
        <v>0</v>
      </c>
      <c r="BL592" s="19" t="s">
        <v>220</v>
      </c>
      <c r="BM592" s="202" t="s">
        <v>826</v>
      </c>
    </row>
    <row r="593" spans="1:65" s="12" customFormat="1" ht="22.9" customHeight="1">
      <c r="B593" s="174"/>
      <c r="C593" s="175"/>
      <c r="D593" s="176" t="s">
        <v>71</v>
      </c>
      <c r="E593" s="188" t="s">
        <v>827</v>
      </c>
      <c r="F593" s="188" t="s">
        <v>828</v>
      </c>
      <c r="G593" s="175"/>
      <c r="H593" s="175"/>
      <c r="I593" s="178"/>
      <c r="J593" s="189">
        <f>BK593</f>
        <v>0</v>
      </c>
      <c r="K593" s="175"/>
      <c r="L593" s="180"/>
      <c r="M593" s="181"/>
      <c r="N593" s="182"/>
      <c r="O593" s="182"/>
      <c r="P593" s="183">
        <f>SUM(P594:P659)</f>
        <v>0</v>
      </c>
      <c r="Q593" s="182"/>
      <c r="R593" s="183">
        <f>SUM(R594:R659)</f>
        <v>0</v>
      </c>
      <c r="S593" s="182"/>
      <c r="T593" s="184">
        <f>SUM(T594:T659)</f>
        <v>0</v>
      </c>
      <c r="AR593" s="185" t="s">
        <v>82</v>
      </c>
      <c r="AT593" s="186" t="s">
        <v>71</v>
      </c>
      <c r="AU593" s="186" t="s">
        <v>80</v>
      </c>
      <c r="AY593" s="185" t="s">
        <v>147</v>
      </c>
      <c r="BK593" s="187">
        <f>SUM(BK594:BK659)</f>
        <v>0</v>
      </c>
    </row>
    <row r="594" spans="1:65" s="2" customFormat="1" ht="16.5" customHeight="1">
      <c r="A594" s="36"/>
      <c r="B594" s="37"/>
      <c r="C594" s="190" t="s">
        <v>829</v>
      </c>
      <c r="D594" s="190" t="s">
        <v>150</v>
      </c>
      <c r="E594" s="191" t="s">
        <v>830</v>
      </c>
      <c r="F594" s="192" t="s">
        <v>831</v>
      </c>
      <c r="G594" s="193" t="s">
        <v>190</v>
      </c>
      <c r="H594" s="194">
        <v>135.59800000000001</v>
      </c>
      <c r="I594" s="195"/>
      <c r="J594" s="196">
        <f>ROUND(I594*H594,2)</f>
        <v>0</v>
      </c>
      <c r="K594" s="197"/>
      <c r="L594" s="41"/>
      <c r="M594" s="198" t="s">
        <v>19</v>
      </c>
      <c r="N594" s="199" t="s">
        <v>43</v>
      </c>
      <c r="O594" s="66"/>
      <c r="P594" s="200">
        <f>O594*H594</f>
        <v>0</v>
      </c>
      <c r="Q594" s="200">
        <v>0</v>
      </c>
      <c r="R594" s="200">
        <f>Q594*H594</f>
        <v>0</v>
      </c>
      <c r="S594" s="200">
        <v>0</v>
      </c>
      <c r="T594" s="201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02" t="s">
        <v>220</v>
      </c>
      <c r="AT594" s="202" t="s">
        <v>150</v>
      </c>
      <c r="AU594" s="202" t="s">
        <v>82</v>
      </c>
      <c r="AY594" s="19" t="s">
        <v>147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19" t="s">
        <v>80</v>
      </c>
      <c r="BK594" s="203">
        <f>ROUND(I594*H594,2)</f>
        <v>0</v>
      </c>
      <c r="BL594" s="19" t="s">
        <v>220</v>
      </c>
      <c r="BM594" s="202" t="s">
        <v>832</v>
      </c>
    </row>
    <row r="595" spans="1:65" s="13" customFormat="1" ht="11.25">
      <c r="B595" s="204"/>
      <c r="C595" s="205"/>
      <c r="D595" s="206" t="s">
        <v>155</v>
      </c>
      <c r="E595" s="207" t="s">
        <v>19</v>
      </c>
      <c r="F595" s="208" t="s">
        <v>167</v>
      </c>
      <c r="G595" s="205"/>
      <c r="H595" s="207" t="s">
        <v>19</v>
      </c>
      <c r="I595" s="209"/>
      <c r="J595" s="205"/>
      <c r="K595" s="205"/>
      <c r="L595" s="210"/>
      <c r="M595" s="211"/>
      <c r="N595" s="212"/>
      <c r="O595" s="212"/>
      <c r="P595" s="212"/>
      <c r="Q595" s="212"/>
      <c r="R595" s="212"/>
      <c r="S595" s="212"/>
      <c r="T595" s="213"/>
      <c r="AT595" s="214" t="s">
        <v>155</v>
      </c>
      <c r="AU595" s="214" t="s">
        <v>82</v>
      </c>
      <c r="AV595" s="13" t="s">
        <v>80</v>
      </c>
      <c r="AW595" s="13" t="s">
        <v>33</v>
      </c>
      <c r="AX595" s="13" t="s">
        <v>72</v>
      </c>
      <c r="AY595" s="214" t="s">
        <v>147</v>
      </c>
    </row>
    <row r="596" spans="1:65" s="14" customFormat="1" ht="11.25">
      <c r="B596" s="215"/>
      <c r="C596" s="216"/>
      <c r="D596" s="206" t="s">
        <v>155</v>
      </c>
      <c r="E596" s="217" t="s">
        <v>19</v>
      </c>
      <c r="F596" s="218" t="s">
        <v>833</v>
      </c>
      <c r="G596" s="216"/>
      <c r="H596" s="219">
        <v>35.328000000000003</v>
      </c>
      <c r="I596" s="220"/>
      <c r="J596" s="216"/>
      <c r="K596" s="216"/>
      <c r="L596" s="221"/>
      <c r="M596" s="222"/>
      <c r="N596" s="223"/>
      <c r="O596" s="223"/>
      <c r="P596" s="223"/>
      <c r="Q596" s="223"/>
      <c r="R596" s="223"/>
      <c r="S596" s="223"/>
      <c r="T596" s="224"/>
      <c r="AT596" s="225" t="s">
        <v>155</v>
      </c>
      <c r="AU596" s="225" t="s">
        <v>82</v>
      </c>
      <c r="AV596" s="14" t="s">
        <v>82</v>
      </c>
      <c r="AW596" s="14" t="s">
        <v>33</v>
      </c>
      <c r="AX596" s="14" t="s">
        <v>72</v>
      </c>
      <c r="AY596" s="225" t="s">
        <v>147</v>
      </c>
    </row>
    <row r="597" spans="1:65" s="14" customFormat="1" ht="11.25">
      <c r="B597" s="215"/>
      <c r="C597" s="216"/>
      <c r="D597" s="206" t="s">
        <v>155</v>
      </c>
      <c r="E597" s="217" t="s">
        <v>19</v>
      </c>
      <c r="F597" s="218" t="s">
        <v>834</v>
      </c>
      <c r="G597" s="216"/>
      <c r="H597" s="219">
        <v>19.02</v>
      </c>
      <c r="I597" s="220"/>
      <c r="J597" s="216"/>
      <c r="K597" s="216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155</v>
      </c>
      <c r="AU597" s="225" t="s">
        <v>82</v>
      </c>
      <c r="AV597" s="14" t="s">
        <v>82</v>
      </c>
      <c r="AW597" s="14" t="s">
        <v>33</v>
      </c>
      <c r="AX597" s="14" t="s">
        <v>72</v>
      </c>
      <c r="AY597" s="225" t="s">
        <v>147</v>
      </c>
    </row>
    <row r="598" spans="1:65" s="14" customFormat="1" ht="11.25">
      <c r="B598" s="215"/>
      <c r="C598" s="216"/>
      <c r="D598" s="206" t="s">
        <v>155</v>
      </c>
      <c r="E598" s="217" t="s">
        <v>19</v>
      </c>
      <c r="F598" s="218" t="s">
        <v>835</v>
      </c>
      <c r="G598" s="216"/>
      <c r="H598" s="219">
        <v>2.585</v>
      </c>
      <c r="I598" s="220"/>
      <c r="J598" s="216"/>
      <c r="K598" s="216"/>
      <c r="L598" s="221"/>
      <c r="M598" s="222"/>
      <c r="N598" s="223"/>
      <c r="O598" s="223"/>
      <c r="P598" s="223"/>
      <c r="Q598" s="223"/>
      <c r="R598" s="223"/>
      <c r="S598" s="223"/>
      <c r="T598" s="224"/>
      <c r="AT598" s="225" t="s">
        <v>155</v>
      </c>
      <c r="AU598" s="225" t="s">
        <v>82</v>
      </c>
      <c r="AV598" s="14" t="s">
        <v>82</v>
      </c>
      <c r="AW598" s="14" t="s">
        <v>33</v>
      </c>
      <c r="AX598" s="14" t="s">
        <v>72</v>
      </c>
      <c r="AY598" s="225" t="s">
        <v>147</v>
      </c>
    </row>
    <row r="599" spans="1:65" s="14" customFormat="1" ht="11.25">
      <c r="B599" s="215"/>
      <c r="C599" s="216"/>
      <c r="D599" s="206" t="s">
        <v>155</v>
      </c>
      <c r="E599" s="217" t="s">
        <v>19</v>
      </c>
      <c r="F599" s="218" t="s">
        <v>836</v>
      </c>
      <c r="G599" s="216"/>
      <c r="H599" s="219">
        <v>25.92</v>
      </c>
      <c r="I599" s="220"/>
      <c r="J599" s="216"/>
      <c r="K599" s="216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155</v>
      </c>
      <c r="AU599" s="225" t="s">
        <v>82</v>
      </c>
      <c r="AV599" s="14" t="s">
        <v>82</v>
      </c>
      <c r="AW599" s="14" t="s">
        <v>33</v>
      </c>
      <c r="AX599" s="14" t="s">
        <v>72</v>
      </c>
      <c r="AY599" s="225" t="s">
        <v>147</v>
      </c>
    </row>
    <row r="600" spans="1:65" s="14" customFormat="1" ht="11.25">
      <c r="B600" s="215"/>
      <c r="C600" s="216"/>
      <c r="D600" s="206" t="s">
        <v>155</v>
      </c>
      <c r="E600" s="217" t="s">
        <v>19</v>
      </c>
      <c r="F600" s="218" t="s">
        <v>837</v>
      </c>
      <c r="G600" s="216"/>
      <c r="H600" s="219">
        <v>18.053999999999998</v>
      </c>
      <c r="I600" s="220"/>
      <c r="J600" s="216"/>
      <c r="K600" s="216"/>
      <c r="L600" s="221"/>
      <c r="M600" s="222"/>
      <c r="N600" s="223"/>
      <c r="O600" s="223"/>
      <c r="P600" s="223"/>
      <c r="Q600" s="223"/>
      <c r="R600" s="223"/>
      <c r="S600" s="223"/>
      <c r="T600" s="224"/>
      <c r="AT600" s="225" t="s">
        <v>155</v>
      </c>
      <c r="AU600" s="225" t="s">
        <v>82</v>
      </c>
      <c r="AV600" s="14" t="s">
        <v>82</v>
      </c>
      <c r="AW600" s="14" t="s">
        <v>33</v>
      </c>
      <c r="AX600" s="14" t="s">
        <v>72</v>
      </c>
      <c r="AY600" s="225" t="s">
        <v>147</v>
      </c>
    </row>
    <row r="601" spans="1:65" s="14" customFormat="1" ht="11.25">
      <c r="B601" s="215"/>
      <c r="C601" s="216"/>
      <c r="D601" s="206" t="s">
        <v>155</v>
      </c>
      <c r="E601" s="217" t="s">
        <v>19</v>
      </c>
      <c r="F601" s="218" t="s">
        <v>838</v>
      </c>
      <c r="G601" s="216"/>
      <c r="H601" s="219">
        <v>27.911000000000001</v>
      </c>
      <c r="I601" s="220"/>
      <c r="J601" s="216"/>
      <c r="K601" s="216"/>
      <c r="L601" s="221"/>
      <c r="M601" s="222"/>
      <c r="N601" s="223"/>
      <c r="O601" s="223"/>
      <c r="P601" s="223"/>
      <c r="Q601" s="223"/>
      <c r="R601" s="223"/>
      <c r="S601" s="223"/>
      <c r="T601" s="224"/>
      <c r="AT601" s="225" t="s">
        <v>155</v>
      </c>
      <c r="AU601" s="225" t="s">
        <v>82</v>
      </c>
      <c r="AV601" s="14" t="s">
        <v>82</v>
      </c>
      <c r="AW601" s="14" t="s">
        <v>33</v>
      </c>
      <c r="AX601" s="14" t="s">
        <v>72</v>
      </c>
      <c r="AY601" s="225" t="s">
        <v>147</v>
      </c>
    </row>
    <row r="602" spans="1:65" s="16" customFormat="1" ht="11.25">
      <c r="B602" s="237"/>
      <c r="C602" s="238"/>
      <c r="D602" s="206" t="s">
        <v>155</v>
      </c>
      <c r="E602" s="239" t="s">
        <v>19</v>
      </c>
      <c r="F602" s="240" t="s">
        <v>198</v>
      </c>
      <c r="G602" s="238"/>
      <c r="H602" s="241">
        <v>128.81800000000001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AT602" s="247" t="s">
        <v>155</v>
      </c>
      <c r="AU602" s="247" t="s">
        <v>82</v>
      </c>
      <c r="AV602" s="16" t="s">
        <v>148</v>
      </c>
      <c r="AW602" s="16" t="s">
        <v>33</v>
      </c>
      <c r="AX602" s="16" t="s">
        <v>72</v>
      </c>
      <c r="AY602" s="247" t="s">
        <v>147</v>
      </c>
    </row>
    <row r="603" spans="1:65" s="14" customFormat="1" ht="11.25">
      <c r="B603" s="215"/>
      <c r="C603" s="216"/>
      <c r="D603" s="206" t="s">
        <v>155</v>
      </c>
      <c r="E603" s="217" t="s">
        <v>19</v>
      </c>
      <c r="F603" s="218" t="s">
        <v>839</v>
      </c>
      <c r="G603" s="216"/>
      <c r="H603" s="219">
        <v>6.78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155</v>
      </c>
      <c r="AU603" s="225" t="s">
        <v>82</v>
      </c>
      <c r="AV603" s="14" t="s">
        <v>82</v>
      </c>
      <c r="AW603" s="14" t="s">
        <v>33</v>
      </c>
      <c r="AX603" s="14" t="s">
        <v>72</v>
      </c>
      <c r="AY603" s="225" t="s">
        <v>147</v>
      </c>
    </row>
    <row r="604" spans="1:65" s="16" customFormat="1" ht="11.25">
      <c r="B604" s="237"/>
      <c r="C604" s="238"/>
      <c r="D604" s="206" t="s">
        <v>155</v>
      </c>
      <c r="E604" s="239" t="s">
        <v>19</v>
      </c>
      <c r="F604" s="240" t="s">
        <v>198</v>
      </c>
      <c r="G604" s="238"/>
      <c r="H604" s="241">
        <v>6.78</v>
      </c>
      <c r="I604" s="242"/>
      <c r="J604" s="238"/>
      <c r="K604" s="238"/>
      <c r="L604" s="243"/>
      <c r="M604" s="244"/>
      <c r="N604" s="245"/>
      <c r="O604" s="245"/>
      <c r="P604" s="245"/>
      <c r="Q604" s="245"/>
      <c r="R604" s="245"/>
      <c r="S604" s="245"/>
      <c r="T604" s="246"/>
      <c r="AT604" s="247" t="s">
        <v>155</v>
      </c>
      <c r="AU604" s="247" t="s">
        <v>82</v>
      </c>
      <c r="AV604" s="16" t="s">
        <v>148</v>
      </c>
      <c r="AW604" s="16" t="s">
        <v>33</v>
      </c>
      <c r="AX604" s="16" t="s">
        <v>72</v>
      </c>
      <c r="AY604" s="247" t="s">
        <v>147</v>
      </c>
    </row>
    <row r="605" spans="1:65" s="15" customFormat="1" ht="11.25">
      <c r="B605" s="226"/>
      <c r="C605" s="227"/>
      <c r="D605" s="206" t="s">
        <v>155</v>
      </c>
      <c r="E605" s="228" t="s">
        <v>19</v>
      </c>
      <c r="F605" s="229" t="s">
        <v>171</v>
      </c>
      <c r="G605" s="227"/>
      <c r="H605" s="230">
        <v>135.59800000000001</v>
      </c>
      <c r="I605" s="231"/>
      <c r="J605" s="227"/>
      <c r="K605" s="227"/>
      <c r="L605" s="232"/>
      <c r="M605" s="233"/>
      <c r="N605" s="234"/>
      <c r="O605" s="234"/>
      <c r="P605" s="234"/>
      <c r="Q605" s="234"/>
      <c r="R605" s="234"/>
      <c r="S605" s="234"/>
      <c r="T605" s="235"/>
      <c r="AT605" s="236" t="s">
        <v>155</v>
      </c>
      <c r="AU605" s="236" t="s">
        <v>82</v>
      </c>
      <c r="AV605" s="15" t="s">
        <v>154</v>
      </c>
      <c r="AW605" s="15" t="s">
        <v>33</v>
      </c>
      <c r="AX605" s="15" t="s">
        <v>80</v>
      </c>
      <c r="AY605" s="236" t="s">
        <v>147</v>
      </c>
    </row>
    <row r="606" spans="1:65" s="2" customFormat="1" ht="16.5" customHeight="1">
      <c r="A606" s="36"/>
      <c r="B606" s="37"/>
      <c r="C606" s="190" t="s">
        <v>540</v>
      </c>
      <c r="D606" s="190" t="s">
        <v>150</v>
      </c>
      <c r="E606" s="191" t="s">
        <v>840</v>
      </c>
      <c r="F606" s="192" t="s">
        <v>841</v>
      </c>
      <c r="G606" s="193" t="s">
        <v>190</v>
      </c>
      <c r="H606" s="194">
        <v>135.59800000000001</v>
      </c>
      <c r="I606" s="195"/>
      <c r="J606" s="196">
        <f>ROUND(I606*H606,2)</f>
        <v>0</v>
      </c>
      <c r="K606" s="197"/>
      <c r="L606" s="41"/>
      <c r="M606" s="198" t="s">
        <v>19</v>
      </c>
      <c r="N606" s="199" t="s">
        <v>43</v>
      </c>
      <c r="O606" s="66"/>
      <c r="P606" s="200">
        <f>O606*H606</f>
        <v>0</v>
      </c>
      <c r="Q606" s="200">
        <v>0</v>
      </c>
      <c r="R606" s="200">
        <f>Q606*H606</f>
        <v>0</v>
      </c>
      <c r="S606" s="200">
        <v>0</v>
      </c>
      <c r="T606" s="201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202" t="s">
        <v>220</v>
      </c>
      <c r="AT606" s="202" t="s">
        <v>150</v>
      </c>
      <c r="AU606" s="202" t="s">
        <v>82</v>
      </c>
      <c r="AY606" s="19" t="s">
        <v>147</v>
      </c>
      <c r="BE606" s="203">
        <f>IF(N606="základní",J606,0)</f>
        <v>0</v>
      </c>
      <c r="BF606" s="203">
        <f>IF(N606="snížená",J606,0)</f>
        <v>0</v>
      </c>
      <c r="BG606" s="203">
        <f>IF(N606="zákl. přenesená",J606,0)</f>
        <v>0</v>
      </c>
      <c r="BH606" s="203">
        <f>IF(N606="sníž. přenesená",J606,0)</f>
        <v>0</v>
      </c>
      <c r="BI606" s="203">
        <f>IF(N606="nulová",J606,0)</f>
        <v>0</v>
      </c>
      <c r="BJ606" s="19" t="s">
        <v>80</v>
      </c>
      <c r="BK606" s="203">
        <f>ROUND(I606*H606,2)</f>
        <v>0</v>
      </c>
      <c r="BL606" s="19" t="s">
        <v>220</v>
      </c>
      <c r="BM606" s="202" t="s">
        <v>842</v>
      </c>
    </row>
    <row r="607" spans="1:65" s="2" customFormat="1" ht="16.5" customHeight="1">
      <c r="A607" s="36"/>
      <c r="B607" s="37"/>
      <c r="C607" s="190" t="s">
        <v>843</v>
      </c>
      <c r="D607" s="190" t="s">
        <v>150</v>
      </c>
      <c r="E607" s="191" t="s">
        <v>844</v>
      </c>
      <c r="F607" s="192" t="s">
        <v>845</v>
      </c>
      <c r="G607" s="193" t="s">
        <v>190</v>
      </c>
      <c r="H607" s="194">
        <v>135.59800000000001</v>
      </c>
      <c r="I607" s="195"/>
      <c r="J607" s="196">
        <f>ROUND(I607*H607,2)</f>
        <v>0</v>
      </c>
      <c r="K607" s="197"/>
      <c r="L607" s="41"/>
      <c r="M607" s="198" t="s">
        <v>19</v>
      </c>
      <c r="N607" s="199" t="s">
        <v>43</v>
      </c>
      <c r="O607" s="66"/>
      <c r="P607" s="200">
        <f>O607*H607</f>
        <v>0</v>
      </c>
      <c r="Q607" s="200">
        <v>0</v>
      </c>
      <c r="R607" s="200">
        <f>Q607*H607</f>
        <v>0</v>
      </c>
      <c r="S607" s="200">
        <v>0</v>
      </c>
      <c r="T607" s="201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202" t="s">
        <v>220</v>
      </c>
      <c r="AT607" s="202" t="s">
        <v>150</v>
      </c>
      <c r="AU607" s="202" t="s">
        <v>82</v>
      </c>
      <c r="AY607" s="19" t="s">
        <v>147</v>
      </c>
      <c r="BE607" s="203">
        <f>IF(N607="základní",J607,0)</f>
        <v>0</v>
      </c>
      <c r="BF607" s="203">
        <f>IF(N607="snížená",J607,0)</f>
        <v>0</v>
      </c>
      <c r="BG607" s="203">
        <f>IF(N607="zákl. přenesená",J607,0)</f>
        <v>0</v>
      </c>
      <c r="BH607" s="203">
        <f>IF(N607="sníž. přenesená",J607,0)</f>
        <v>0</v>
      </c>
      <c r="BI607" s="203">
        <f>IF(N607="nulová",J607,0)</f>
        <v>0</v>
      </c>
      <c r="BJ607" s="19" t="s">
        <v>80</v>
      </c>
      <c r="BK607" s="203">
        <f>ROUND(I607*H607,2)</f>
        <v>0</v>
      </c>
      <c r="BL607" s="19" t="s">
        <v>220</v>
      </c>
      <c r="BM607" s="202" t="s">
        <v>846</v>
      </c>
    </row>
    <row r="608" spans="1:65" s="2" customFormat="1" ht="16.5" customHeight="1">
      <c r="A608" s="36"/>
      <c r="B608" s="37"/>
      <c r="C608" s="190" t="s">
        <v>544</v>
      </c>
      <c r="D608" s="190" t="s">
        <v>150</v>
      </c>
      <c r="E608" s="191" t="s">
        <v>847</v>
      </c>
      <c r="F608" s="192" t="s">
        <v>848</v>
      </c>
      <c r="G608" s="193" t="s">
        <v>466</v>
      </c>
      <c r="H608" s="194">
        <v>76.23</v>
      </c>
      <c r="I608" s="195"/>
      <c r="J608" s="196">
        <f>ROUND(I608*H608,2)</f>
        <v>0</v>
      </c>
      <c r="K608" s="197"/>
      <c r="L608" s="41"/>
      <c r="M608" s="198" t="s">
        <v>19</v>
      </c>
      <c r="N608" s="199" t="s">
        <v>43</v>
      </c>
      <c r="O608" s="66"/>
      <c r="P608" s="200">
        <f>O608*H608</f>
        <v>0</v>
      </c>
      <c r="Q608" s="200">
        <v>0</v>
      </c>
      <c r="R608" s="200">
        <f>Q608*H608</f>
        <v>0</v>
      </c>
      <c r="S608" s="200">
        <v>0</v>
      </c>
      <c r="T608" s="201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202" t="s">
        <v>220</v>
      </c>
      <c r="AT608" s="202" t="s">
        <v>150</v>
      </c>
      <c r="AU608" s="202" t="s">
        <v>82</v>
      </c>
      <c r="AY608" s="19" t="s">
        <v>147</v>
      </c>
      <c r="BE608" s="203">
        <f>IF(N608="základní",J608,0)</f>
        <v>0</v>
      </c>
      <c r="BF608" s="203">
        <f>IF(N608="snížená",J608,0)</f>
        <v>0</v>
      </c>
      <c r="BG608" s="203">
        <f>IF(N608="zákl. přenesená",J608,0)</f>
        <v>0</v>
      </c>
      <c r="BH608" s="203">
        <f>IF(N608="sníž. přenesená",J608,0)</f>
        <v>0</v>
      </c>
      <c r="BI608" s="203">
        <f>IF(N608="nulová",J608,0)</f>
        <v>0</v>
      </c>
      <c r="BJ608" s="19" t="s">
        <v>80</v>
      </c>
      <c r="BK608" s="203">
        <f>ROUND(I608*H608,2)</f>
        <v>0</v>
      </c>
      <c r="BL608" s="19" t="s">
        <v>220</v>
      </c>
      <c r="BM608" s="202" t="s">
        <v>849</v>
      </c>
    </row>
    <row r="609" spans="1:65" s="14" customFormat="1" ht="11.25">
      <c r="B609" s="215"/>
      <c r="C609" s="216"/>
      <c r="D609" s="206" t="s">
        <v>155</v>
      </c>
      <c r="E609" s="217" t="s">
        <v>19</v>
      </c>
      <c r="F609" s="218" t="s">
        <v>850</v>
      </c>
      <c r="G609" s="216"/>
      <c r="H609" s="219">
        <v>10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155</v>
      </c>
      <c r="AU609" s="225" t="s">
        <v>82</v>
      </c>
      <c r="AV609" s="14" t="s">
        <v>82</v>
      </c>
      <c r="AW609" s="14" t="s">
        <v>33</v>
      </c>
      <c r="AX609" s="14" t="s">
        <v>72</v>
      </c>
      <c r="AY609" s="225" t="s">
        <v>147</v>
      </c>
    </row>
    <row r="610" spans="1:65" s="14" customFormat="1" ht="11.25">
      <c r="B610" s="215"/>
      <c r="C610" s="216"/>
      <c r="D610" s="206" t="s">
        <v>155</v>
      </c>
      <c r="E610" s="217" t="s">
        <v>19</v>
      </c>
      <c r="F610" s="218" t="s">
        <v>851</v>
      </c>
      <c r="G610" s="216"/>
      <c r="H610" s="219">
        <v>1.2</v>
      </c>
      <c r="I610" s="220"/>
      <c r="J610" s="216"/>
      <c r="K610" s="216"/>
      <c r="L610" s="221"/>
      <c r="M610" s="222"/>
      <c r="N610" s="223"/>
      <c r="O610" s="223"/>
      <c r="P610" s="223"/>
      <c r="Q610" s="223"/>
      <c r="R610" s="223"/>
      <c r="S610" s="223"/>
      <c r="T610" s="224"/>
      <c r="AT610" s="225" t="s">
        <v>155</v>
      </c>
      <c r="AU610" s="225" t="s">
        <v>82</v>
      </c>
      <c r="AV610" s="14" t="s">
        <v>82</v>
      </c>
      <c r="AW610" s="14" t="s">
        <v>33</v>
      </c>
      <c r="AX610" s="14" t="s">
        <v>72</v>
      </c>
      <c r="AY610" s="225" t="s">
        <v>147</v>
      </c>
    </row>
    <row r="611" spans="1:65" s="14" customFormat="1" ht="11.25">
      <c r="B611" s="215"/>
      <c r="C611" s="216"/>
      <c r="D611" s="206" t="s">
        <v>155</v>
      </c>
      <c r="E611" s="217" t="s">
        <v>19</v>
      </c>
      <c r="F611" s="218" t="s">
        <v>852</v>
      </c>
      <c r="G611" s="216"/>
      <c r="H611" s="219">
        <v>34.4</v>
      </c>
      <c r="I611" s="220"/>
      <c r="J611" s="216"/>
      <c r="K611" s="216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155</v>
      </c>
      <c r="AU611" s="225" t="s">
        <v>82</v>
      </c>
      <c r="AV611" s="14" t="s">
        <v>82</v>
      </c>
      <c r="AW611" s="14" t="s">
        <v>33</v>
      </c>
      <c r="AX611" s="14" t="s">
        <v>72</v>
      </c>
      <c r="AY611" s="225" t="s">
        <v>147</v>
      </c>
    </row>
    <row r="612" spans="1:65" s="14" customFormat="1" ht="11.25">
      <c r="B612" s="215"/>
      <c r="C612" s="216"/>
      <c r="D612" s="206" t="s">
        <v>155</v>
      </c>
      <c r="E612" s="217" t="s">
        <v>19</v>
      </c>
      <c r="F612" s="218" t="s">
        <v>853</v>
      </c>
      <c r="G612" s="216"/>
      <c r="H612" s="219">
        <v>9.8000000000000007</v>
      </c>
      <c r="I612" s="220"/>
      <c r="J612" s="216"/>
      <c r="K612" s="216"/>
      <c r="L612" s="221"/>
      <c r="M612" s="222"/>
      <c r="N612" s="223"/>
      <c r="O612" s="223"/>
      <c r="P612" s="223"/>
      <c r="Q612" s="223"/>
      <c r="R612" s="223"/>
      <c r="S612" s="223"/>
      <c r="T612" s="224"/>
      <c r="AT612" s="225" t="s">
        <v>155</v>
      </c>
      <c r="AU612" s="225" t="s">
        <v>82</v>
      </c>
      <c r="AV612" s="14" t="s">
        <v>82</v>
      </c>
      <c r="AW612" s="14" t="s">
        <v>33</v>
      </c>
      <c r="AX612" s="14" t="s">
        <v>72</v>
      </c>
      <c r="AY612" s="225" t="s">
        <v>147</v>
      </c>
    </row>
    <row r="613" spans="1:65" s="14" customFormat="1" ht="11.25">
      <c r="B613" s="215"/>
      <c r="C613" s="216"/>
      <c r="D613" s="206" t="s">
        <v>155</v>
      </c>
      <c r="E613" s="217" t="s">
        <v>19</v>
      </c>
      <c r="F613" s="218" t="s">
        <v>854</v>
      </c>
      <c r="G613" s="216"/>
      <c r="H613" s="219">
        <v>3.83</v>
      </c>
      <c r="I613" s="220"/>
      <c r="J613" s="216"/>
      <c r="K613" s="216"/>
      <c r="L613" s="221"/>
      <c r="M613" s="222"/>
      <c r="N613" s="223"/>
      <c r="O613" s="223"/>
      <c r="P613" s="223"/>
      <c r="Q613" s="223"/>
      <c r="R613" s="223"/>
      <c r="S613" s="223"/>
      <c r="T613" s="224"/>
      <c r="AT613" s="225" t="s">
        <v>155</v>
      </c>
      <c r="AU613" s="225" t="s">
        <v>82</v>
      </c>
      <c r="AV613" s="14" t="s">
        <v>82</v>
      </c>
      <c r="AW613" s="14" t="s">
        <v>33</v>
      </c>
      <c r="AX613" s="14" t="s">
        <v>72</v>
      </c>
      <c r="AY613" s="225" t="s">
        <v>147</v>
      </c>
    </row>
    <row r="614" spans="1:65" s="14" customFormat="1" ht="11.25">
      <c r="B614" s="215"/>
      <c r="C614" s="216"/>
      <c r="D614" s="206" t="s">
        <v>155</v>
      </c>
      <c r="E614" s="217" t="s">
        <v>19</v>
      </c>
      <c r="F614" s="218" t="s">
        <v>855</v>
      </c>
      <c r="G614" s="216"/>
      <c r="H614" s="219">
        <v>12.2</v>
      </c>
      <c r="I614" s="220"/>
      <c r="J614" s="216"/>
      <c r="K614" s="216"/>
      <c r="L614" s="221"/>
      <c r="M614" s="222"/>
      <c r="N614" s="223"/>
      <c r="O614" s="223"/>
      <c r="P614" s="223"/>
      <c r="Q614" s="223"/>
      <c r="R614" s="223"/>
      <c r="S614" s="223"/>
      <c r="T614" s="224"/>
      <c r="AT614" s="225" t="s">
        <v>155</v>
      </c>
      <c r="AU614" s="225" t="s">
        <v>82</v>
      </c>
      <c r="AV614" s="14" t="s">
        <v>82</v>
      </c>
      <c r="AW614" s="14" t="s">
        <v>33</v>
      </c>
      <c r="AX614" s="14" t="s">
        <v>72</v>
      </c>
      <c r="AY614" s="225" t="s">
        <v>147</v>
      </c>
    </row>
    <row r="615" spans="1:65" s="14" customFormat="1" ht="11.25">
      <c r="B615" s="215"/>
      <c r="C615" s="216"/>
      <c r="D615" s="206" t="s">
        <v>155</v>
      </c>
      <c r="E615" s="217" t="s">
        <v>19</v>
      </c>
      <c r="F615" s="218" t="s">
        <v>856</v>
      </c>
      <c r="G615" s="216"/>
      <c r="H615" s="219">
        <v>4.8</v>
      </c>
      <c r="I615" s="220"/>
      <c r="J615" s="216"/>
      <c r="K615" s="216"/>
      <c r="L615" s="221"/>
      <c r="M615" s="222"/>
      <c r="N615" s="223"/>
      <c r="O615" s="223"/>
      <c r="P615" s="223"/>
      <c r="Q615" s="223"/>
      <c r="R615" s="223"/>
      <c r="S615" s="223"/>
      <c r="T615" s="224"/>
      <c r="AT615" s="225" t="s">
        <v>155</v>
      </c>
      <c r="AU615" s="225" t="s">
        <v>82</v>
      </c>
      <c r="AV615" s="14" t="s">
        <v>82</v>
      </c>
      <c r="AW615" s="14" t="s">
        <v>33</v>
      </c>
      <c r="AX615" s="14" t="s">
        <v>72</v>
      </c>
      <c r="AY615" s="225" t="s">
        <v>147</v>
      </c>
    </row>
    <row r="616" spans="1:65" s="15" customFormat="1" ht="11.25">
      <c r="B616" s="226"/>
      <c r="C616" s="227"/>
      <c r="D616" s="206" t="s">
        <v>155</v>
      </c>
      <c r="E616" s="228" t="s">
        <v>19</v>
      </c>
      <c r="F616" s="229" t="s">
        <v>171</v>
      </c>
      <c r="G616" s="227"/>
      <c r="H616" s="230">
        <v>76.22999999999999</v>
      </c>
      <c r="I616" s="231"/>
      <c r="J616" s="227"/>
      <c r="K616" s="227"/>
      <c r="L616" s="232"/>
      <c r="M616" s="233"/>
      <c r="N616" s="234"/>
      <c r="O616" s="234"/>
      <c r="P616" s="234"/>
      <c r="Q616" s="234"/>
      <c r="R616" s="234"/>
      <c r="S616" s="234"/>
      <c r="T616" s="235"/>
      <c r="AT616" s="236" t="s">
        <v>155</v>
      </c>
      <c r="AU616" s="236" t="s">
        <v>82</v>
      </c>
      <c r="AV616" s="15" t="s">
        <v>154</v>
      </c>
      <c r="AW616" s="15" t="s">
        <v>33</v>
      </c>
      <c r="AX616" s="15" t="s">
        <v>80</v>
      </c>
      <c r="AY616" s="236" t="s">
        <v>147</v>
      </c>
    </row>
    <row r="617" spans="1:65" s="2" customFormat="1" ht="16.5" customHeight="1">
      <c r="A617" s="36"/>
      <c r="B617" s="37"/>
      <c r="C617" s="248" t="s">
        <v>857</v>
      </c>
      <c r="D617" s="248" t="s">
        <v>254</v>
      </c>
      <c r="E617" s="249" t="s">
        <v>858</v>
      </c>
      <c r="F617" s="250" t="s">
        <v>859</v>
      </c>
      <c r="G617" s="251" t="s">
        <v>466</v>
      </c>
      <c r="H617" s="252">
        <v>83.852999999999994</v>
      </c>
      <c r="I617" s="253"/>
      <c r="J617" s="254">
        <f>ROUND(I617*H617,2)</f>
        <v>0</v>
      </c>
      <c r="K617" s="255"/>
      <c r="L617" s="256"/>
      <c r="M617" s="257" t="s">
        <v>19</v>
      </c>
      <c r="N617" s="258" t="s">
        <v>43</v>
      </c>
      <c r="O617" s="66"/>
      <c r="P617" s="200">
        <f>O617*H617</f>
        <v>0</v>
      </c>
      <c r="Q617" s="200">
        <v>0</v>
      </c>
      <c r="R617" s="200">
        <f>Q617*H617</f>
        <v>0</v>
      </c>
      <c r="S617" s="200">
        <v>0</v>
      </c>
      <c r="T617" s="201">
        <f>S617*H617</f>
        <v>0</v>
      </c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R617" s="202" t="s">
        <v>251</v>
      </c>
      <c r="AT617" s="202" t="s">
        <v>254</v>
      </c>
      <c r="AU617" s="202" t="s">
        <v>82</v>
      </c>
      <c r="AY617" s="19" t="s">
        <v>147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19" t="s">
        <v>80</v>
      </c>
      <c r="BK617" s="203">
        <f>ROUND(I617*H617,2)</f>
        <v>0</v>
      </c>
      <c r="BL617" s="19" t="s">
        <v>220</v>
      </c>
      <c r="BM617" s="202" t="s">
        <v>860</v>
      </c>
    </row>
    <row r="618" spans="1:65" s="2" customFormat="1" ht="16.5" customHeight="1">
      <c r="A618" s="36"/>
      <c r="B618" s="37"/>
      <c r="C618" s="190" t="s">
        <v>548</v>
      </c>
      <c r="D618" s="190" t="s">
        <v>150</v>
      </c>
      <c r="E618" s="191" t="s">
        <v>861</v>
      </c>
      <c r="F618" s="192" t="s">
        <v>862</v>
      </c>
      <c r="G618" s="193" t="s">
        <v>190</v>
      </c>
      <c r="H618" s="194">
        <v>128.81800000000001</v>
      </c>
      <c r="I618" s="195"/>
      <c r="J618" s="196">
        <f>ROUND(I618*H618,2)</f>
        <v>0</v>
      </c>
      <c r="K618" s="197"/>
      <c r="L618" s="41"/>
      <c r="M618" s="198" t="s">
        <v>19</v>
      </c>
      <c r="N618" s="199" t="s">
        <v>43</v>
      </c>
      <c r="O618" s="66"/>
      <c r="P618" s="200">
        <f>O618*H618</f>
        <v>0</v>
      </c>
      <c r="Q618" s="200">
        <v>0</v>
      </c>
      <c r="R618" s="200">
        <f>Q618*H618</f>
        <v>0</v>
      </c>
      <c r="S618" s="200">
        <v>0</v>
      </c>
      <c r="T618" s="201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202" t="s">
        <v>220</v>
      </c>
      <c r="AT618" s="202" t="s">
        <v>150</v>
      </c>
      <c r="AU618" s="202" t="s">
        <v>82</v>
      </c>
      <c r="AY618" s="19" t="s">
        <v>147</v>
      </c>
      <c r="BE618" s="203">
        <f>IF(N618="základní",J618,0)</f>
        <v>0</v>
      </c>
      <c r="BF618" s="203">
        <f>IF(N618="snížená",J618,0)</f>
        <v>0</v>
      </c>
      <c r="BG618" s="203">
        <f>IF(N618="zákl. přenesená",J618,0)</f>
        <v>0</v>
      </c>
      <c r="BH618" s="203">
        <f>IF(N618="sníž. přenesená",J618,0)</f>
        <v>0</v>
      </c>
      <c r="BI618" s="203">
        <f>IF(N618="nulová",J618,0)</f>
        <v>0</v>
      </c>
      <c r="BJ618" s="19" t="s">
        <v>80</v>
      </c>
      <c r="BK618" s="203">
        <f>ROUND(I618*H618,2)</f>
        <v>0</v>
      </c>
      <c r="BL618" s="19" t="s">
        <v>220</v>
      </c>
      <c r="BM618" s="202" t="s">
        <v>863</v>
      </c>
    </row>
    <row r="619" spans="1:65" s="14" customFormat="1" ht="11.25">
      <c r="B619" s="215"/>
      <c r="C619" s="216"/>
      <c r="D619" s="206" t="s">
        <v>155</v>
      </c>
      <c r="E619" s="217" t="s">
        <v>19</v>
      </c>
      <c r="F619" s="218" t="s">
        <v>864</v>
      </c>
      <c r="G619" s="216"/>
      <c r="H619" s="219">
        <v>128.81800000000001</v>
      </c>
      <c r="I619" s="220"/>
      <c r="J619" s="216"/>
      <c r="K619" s="216"/>
      <c r="L619" s="221"/>
      <c r="M619" s="222"/>
      <c r="N619" s="223"/>
      <c r="O619" s="223"/>
      <c r="P619" s="223"/>
      <c r="Q619" s="223"/>
      <c r="R619" s="223"/>
      <c r="S619" s="223"/>
      <c r="T619" s="224"/>
      <c r="AT619" s="225" t="s">
        <v>155</v>
      </c>
      <c r="AU619" s="225" t="s">
        <v>82</v>
      </c>
      <c r="AV619" s="14" t="s">
        <v>82</v>
      </c>
      <c r="AW619" s="14" t="s">
        <v>33</v>
      </c>
      <c r="AX619" s="14" t="s">
        <v>72</v>
      </c>
      <c r="AY619" s="225" t="s">
        <v>147</v>
      </c>
    </row>
    <row r="620" spans="1:65" s="15" customFormat="1" ht="11.25">
      <c r="B620" s="226"/>
      <c r="C620" s="227"/>
      <c r="D620" s="206" t="s">
        <v>155</v>
      </c>
      <c r="E620" s="228" t="s">
        <v>19</v>
      </c>
      <c r="F620" s="229" t="s">
        <v>171</v>
      </c>
      <c r="G620" s="227"/>
      <c r="H620" s="230">
        <v>128.81800000000001</v>
      </c>
      <c r="I620" s="231"/>
      <c r="J620" s="227"/>
      <c r="K620" s="227"/>
      <c r="L620" s="232"/>
      <c r="M620" s="233"/>
      <c r="N620" s="234"/>
      <c r="O620" s="234"/>
      <c r="P620" s="234"/>
      <c r="Q620" s="234"/>
      <c r="R620" s="234"/>
      <c r="S620" s="234"/>
      <c r="T620" s="235"/>
      <c r="AT620" s="236" t="s">
        <v>155</v>
      </c>
      <c r="AU620" s="236" t="s">
        <v>82</v>
      </c>
      <c r="AV620" s="15" t="s">
        <v>154</v>
      </c>
      <c r="AW620" s="15" t="s">
        <v>33</v>
      </c>
      <c r="AX620" s="15" t="s">
        <v>80</v>
      </c>
      <c r="AY620" s="236" t="s">
        <v>147</v>
      </c>
    </row>
    <row r="621" spans="1:65" s="2" customFormat="1" ht="16.5" customHeight="1">
      <c r="A621" s="36"/>
      <c r="B621" s="37"/>
      <c r="C621" s="248" t="s">
        <v>865</v>
      </c>
      <c r="D621" s="248" t="s">
        <v>254</v>
      </c>
      <c r="E621" s="249" t="s">
        <v>866</v>
      </c>
      <c r="F621" s="250" t="s">
        <v>867</v>
      </c>
      <c r="G621" s="251" t="s">
        <v>190</v>
      </c>
      <c r="H621" s="252">
        <v>141.69999999999999</v>
      </c>
      <c r="I621" s="253"/>
      <c r="J621" s="254">
        <f>ROUND(I621*H621,2)</f>
        <v>0</v>
      </c>
      <c r="K621" s="255"/>
      <c r="L621" s="256"/>
      <c r="M621" s="257" t="s">
        <v>19</v>
      </c>
      <c r="N621" s="258" t="s">
        <v>43</v>
      </c>
      <c r="O621" s="66"/>
      <c r="P621" s="200">
        <f>O621*H621</f>
        <v>0</v>
      </c>
      <c r="Q621" s="200">
        <v>0</v>
      </c>
      <c r="R621" s="200">
        <f>Q621*H621</f>
        <v>0</v>
      </c>
      <c r="S621" s="200">
        <v>0</v>
      </c>
      <c r="T621" s="201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202" t="s">
        <v>251</v>
      </c>
      <c r="AT621" s="202" t="s">
        <v>254</v>
      </c>
      <c r="AU621" s="202" t="s">
        <v>82</v>
      </c>
      <c r="AY621" s="19" t="s">
        <v>147</v>
      </c>
      <c r="BE621" s="203">
        <f>IF(N621="základní",J621,0)</f>
        <v>0</v>
      </c>
      <c r="BF621" s="203">
        <f>IF(N621="snížená",J621,0)</f>
        <v>0</v>
      </c>
      <c r="BG621" s="203">
        <f>IF(N621="zákl. přenesená",J621,0)</f>
        <v>0</v>
      </c>
      <c r="BH621" s="203">
        <f>IF(N621="sníž. přenesená",J621,0)</f>
        <v>0</v>
      </c>
      <c r="BI621" s="203">
        <f>IF(N621="nulová",J621,0)</f>
        <v>0</v>
      </c>
      <c r="BJ621" s="19" t="s">
        <v>80</v>
      </c>
      <c r="BK621" s="203">
        <f>ROUND(I621*H621,2)</f>
        <v>0</v>
      </c>
      <c r="BL621" s="19" t="s">
        <v>220</v>
      </c>
      <c r="BM621" s="202" t="s">
        <v>868</v>
      </c>
    </row>
    <row r="622" spans="1:65" s="14" customFormat="1" ht="11.25">
      <c r="B622" s="215"/>
      <c r="C622" s="216"/>
      <c r="D622" s="206" t="s">
        <v>155</v>
      </c>
      <c r="E622" s="217" t="s">
        <v>19</v>
      </c>
      <c r="F622" s="218" t="s">
        <v>864</v>
      </c>
      <c r="G622" s="216"/>
      <c r="H622" s="219">
        <v>128.81800000000001</v>
      </c>
      <c r="I622" s="220"/>
      <c r="J622" s="216"/>
      <c r="K622" s="216"/>
      <c r="L622" s="221"/>
      <c r="M622" s="222"/>
      <c r="N622" s="223"/>
      <c r="O622" s="223"/>
      <c r="P622" s="223"/>
      <c r="Q622" s="223"/>
      <c r="R622" s="223"/>
      <c r="S622" s="223"/>
      <c r="T622" s="224"/>
      <c r="AT622" s="225" t="s">
        <v>155</v>
      </c>
      <c r="AU622" s="225" t="s">
        <v>82</v>
      </c>
      <c r="AV622" s="14" t="s">
        <v>82</v>
      </c>
      <c r="AW622" s="14" t="s">
        <v>33</v>
      </c>
      <c r="AX622" s="14" t="s">
        <v>72</v>
      </c>
      <c r="AY622" s="225" t="s">
        <v>147</v>
      </c>
    </row>
    <row r="623" spans="1:65" s="15" customFormat="1" ht="11.25">
      <c r="B623" s="226"/>
      <c r="C623" s="227"/>
      <c r="D623" s="206" t="s">
        <v>155</v>
      </c>
      <c r="E623" s="228" t="s">
        <v>19</v>
      </c>
      <c r="F623" s="229" t="s">
        <v>171</v>
      </c>
      <c r="G623" s="227"/>
      <c r="H623" s="230">
        <v>128.81800000000001</v>
      </c>
      <c r="I623" s="231"/>
      <c r="J623" s="227"/>
      <c r="K623" s="227"/>
      <c r="L623" s="232"/>
      <c r="M623" s="233"/>
      <c r="N623" s="234"/>
      <c r="O623" s="234"/>
      <c r="P623" s="234"/>
      <c r="Q623" s="234"/>
      <c r="R623" s="234"/>
      <c r="S623" s="234"/>
      <c r="T623" s="235"/>
      <c r="AT623" s="236" t="s">
        <v>155</v>
      </c>
      <c r="AU623" s="236" t="s">
        <v>82</v>
      </c>
      <c r="AV623" s="15" t="s">
        <v>154</v>
      </c>
      <c r="AW623" s="15" t="s">
        <v>33</v>
      </c>
      <c r="AX623" s="15" t="s">
        <v>72</v>
      </c>
      <c r="AY623" s="236" t="s">
        <v>147</v>
      </c>
    </row>
    <row r="624" spans="1:65" s="14" customFormat="1" ht="11.25">
      <c r="B624" s="215"/>
      <c r="C624" s="216"/>
      <c r="D624" s="206" t="s">
        <v>155</v>
      </c>
      <c r="E624" s="217" t="s">
        <v>19</v>
      </c>
      <c r="F624" s="218" t="s">
        <v>869</v>
      </c>
      <c r="G624" s="216"/>
      <c r="H624" s="219">
        <v>141.69999999999999</v>
      </c>
      <c r="I624" s="220"/>
      <c r="J624" s="216"/>
      <c r="K624" s="216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155</v>
      </c>
      <c r="AU624" s="225" t="s">
        <v>82</v>
      </c>
      <c r="AV624" s="14" t="s">
        <v>82</v>
      </c>
      <c r="AW624" s="14" t="s">
        <v>33</v>
      </c>
      <c r="AX624" s="14" t="s">
        <v>72</v>
      </c>
      <c r="AY624" s="225" t="s">
        <v>147</v>
      </c>
    </row>
    <row r="625" spans="1:65" s="15" customFormat="1" ht="11.25">
      <c r="B625" s="226"/>
      <c r="C625" s="227"/>
      <c r="D625" s="206" t="s">
        <v>155</v>
      </c>
      <c r="E625" s="228" t="s">
        <v>19</v>
      </c>
      <c r="F625" s="229" t="s">
        <v>171</v>
      </c>
      <c r="G625" s="227"/>
      <c r="H625" s="230">
        <v>141.69999999999999</v>
      </c>
      <c r="I625" s="231"/>
      <c r="J625" s="227"/>
      <c r="K625" s="227"/>
      <c r="L625" s="232"/>
      <c r="M625" s="233"/>
      <c r="N625" s="234"/>
      <c r="O625" s="234"/>
      <c r="P625" s="234"/>
      <c r="Q625" s="234"/>
      <c r="R625" s="234"/>
      <c r="S625" s="234"/>
      <c r="T625" s="235"/>
      <c r="AT625" s="236" t="s">
        <v>155</v>
      </c>
      <c r="AU625" s="236" t="s">
        <v>82</v>
      </c>
      <c r="AV625" s="15" t="s">
        <v>154</v>
      </c>
      <c r="AW625" s="15" t="s">
        <v>33</v>
      </c>
      <c r="AX625" s="15" t="s">
        <v>80</v>
      </c>
      <c r="AY625" s="236" t="s">
        <v>147</v>
      </c>
    </row>
    <row r="626" spans="1:65" s="2" customFormat="1" ht="16.5" customHeight="1">
      <c r="A626" s="36"/>
      <c r="B626" s="37"/>
      <c r="C626" s="190" t="s">
        <v>552</v>
      </c>
      <c r="D626" s="190" t="s">
        <v>150</v>
      </c>
      <c r="E626" s="191" t="s">
        <v>870</v>
      </c>
      <c r="F626" s="192" t="s">
        <v>871</v>
      </c>
      <c r="G626" s="193" t="s">
        <v>466</v>
      </c>
      <c r="H626" s="194">
        <v>172.65</v>
      </c>
      <c r="I626" s="195"/>
      <c r="J626" s="196">
        <f>ROUND(I626*H626,2)</f>
        <v>0</v>
      </c>
      <c r="K626" s="197"/>
      <c r="L626" s="41"/>
      <c r="M626" s="198" t="s">
        <v>19</v>
      </c>
      <c r="N626" s="199" t="s">
        <v>43</v>
      </c>
      <c r="O626" s="66"/>
      <c r="P626" s="200">
        <f>O626*H626</f>
        <v>0</v>
      </c>
      <c r="Q626" s="200">
        <v>0</v>
      </c>
      <c r="R626" s="200">
        <f>Q626*H626</f>
        <v>0</v>
      </c>
      <c r="S626" s="200">
        <v>0</v>
      </c>
      <c r="T626" s="201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02" t="s">
        <v>220</v>
      </c>
      <c r="AT626" s="202" t="s">
        <v>150</v>
      </c>
      <c r="AU626" s="202" t="s">
        <v>82</v>
      </c>
      <c r="AY626" s="19" t="s">
        <v>147</v>
      </c>
      <c r="BE626" s="203">
        <f>IF(N626="základní",J626,0)</f>
        <v>0</v>
      </c>
      <c r="BF626" s="203">
        <f>IF(N626="snížená",J626,0)</f>
        <v>0</v>
      </c>
      <c r="BG626" s="203">
        <f>IF(N626="zákl. přenesená",J626,0)</f>
        <v>0</v>
      </c>
      <c r="BH626" s="203">
        <f>IF(N626="sníž. přenesená",J626,0)</f>
        <v>0</v>
      </c>
      <c r="BI626" s="203">
        <f>IF(N626="nulová",J626,0)</f>
        <v>0</v>
      </c>
      <c r="BJ626" s="19" t="s">
        <v>80</v>
      </c>
      <c r="BK626" s="203">
        <f>ROUND(I626*H626,2)</f>
        <v>0</v>
      </c>
      <c r="BL626" s="19" t="s">
        <v>220</v>
      </c>
      <c r="BM626" s="202" t="s">
        <v>872</v>
      </c>
    </row>
    <row r="627" spans="1:65" s="14" customFormat="1" ht="11.25">
      <c r="B627" s="215"/>
      <c r="C627" s="216"/>
      <c r="D627" s="206" t="s">
        <v>155</v>
      </c>
      <c r="E627" s="217" t="s">
        <v>19</v>
      </c>
      <c r="F627" s="218" t="s">
        <v>873</v>
      </c>
      <c r="G627" s="216"/>
      <c r="H627" s="219">
        <v>16</v>
      </c>
      <c r="I627" s="220"/>
      <c r="J627" s="216"/>
      <c r="K627" s="216"/>
      <c r="L627" s="221"/>
      <c r="M627" s="222"/>
      <c r="N627" s="223"/>
      <c r="O627" s="223"/>
      <c r="P627" s="223"/>
      <c r="Q627" s="223"/>
      <c r="R627" s="223"/>
      <c r="S627" s="223"/>
      <c r="T627" s="224"/>
      <c r="AT627" s="225" t="s">
        <v>155</v>
      </c>
      <c r="AU627" s="225" t="s">
        <v>82</v>
      </c>
      <c r="AV627" s="14" t="s">
        <v>82</v>
      </c>
      <c r="AW627" s="14" t="s">
        <v>33</v>
      </c>
      <c r="AX627" s="14" t="s">
        <v>72</v>
      </c>
      <c r="AY627" s="225" t="s">
        <v>147</v>
      </c>
    </row>
    <row r="628" spans="1:65" s="14" customFormat="1" ht="11.25">
      <c r="B628" s="215"/>
      <c r="C628" s="216"/>
      <c r="D628" s="206" t="s">
        <v>155</v>
      </c>
      <c r="E628" s="217" t="s">
        <v>19</v>
      </c>
      <c r="F628" s="218" t="s">
        <v>874</v>
      </c>
      <c r="G628" s="216"/>
      <c r="H628" s="219">
        <v>13.2</v>
      </c>
      <c r="I628" s="220"/>
      <c r="J628" s="216"/>
      <c r="K628" s="216"/>
      <c r="L628" s="221"/>
      <c r="M628" s="222"/>
      <c r="N628" s="223"/>
      <c r="O628" s="223"/>
      <c r="P628" s="223"/>
      <c r="Q628" s="223"/>
      <c r="R628" s="223"/>
      <c r="S628" s="223"/>
      <c r="T628" s="224"/>
      <c r="AT628" s="225" t="s">
        <v>155</v>
      </c>
      <c r="AU628" s="225" t="s">
        <v>82</v>
      </c>
      <c r="AV628" s="14" t="s">
        <v>82</v>
      </c>
      <c r="AW628" s="14" t="s">
        <v>33</v>
      </c>
      <c r="AX628" s="14" t="s">
        <v>72</v>
      </c>
      <c r="AY628" s="225" t="s">
        <v>147</v>
      </c>
    </row>
    <row r="629" spans="1:65" s="14" customFormat="1" ht="11.25">
      <c r="B629" s="215"/>
      <c r="C629" s="216"/>
      <c r="D629" s="206" t="s">
        <v>155</v>
      </c>
      <c r="E629" s="217" t="s">
        <v>19</v>
      </c>
      <c r="F629" s="218" t="s">
        <v>875</v>
      </c>
      <c r="G629" s="216"/>
      <c r="H629" s="219">
        <v>22</v>
      </c>
      <c r="I629" s="220"/>
      <c r="J629" s="216"/>
      <c r="K629" s="216"/>
      <c r="L629" s="221"/>
      <c r="M629" s="222"/>
      <c r="N629" s="223"/>
      <c r="O629" s="223"/>
      <c r="P629" s="223"/>
      <c r="Q629" s="223"/>
      <c r="R629" s="223"/>
      <c r="S629" s="223"/>
      <c r="T629" s="224"/>
      <c r="AT629" s="225" t="s">
        <v>155</v>
      </c>
      <c r="AU629" s="225" t="s">
        <v>82</v>
      </c>
      <c r="AV629" s="14" t="s">
        <v>82</v>
      </c>
      <c r="AW629" s="14" t="s">
        <v>33</v>
      </c>
      <c r="AX629" s="14" t="s">
        <v>72</v>
      </c>
      <c r="AY629" s="225" t="s">
        <v>147</v>
      </c>
    </row>
    <row r="630" spans="1:65" s="14" customFormat="1" ht="11.25">
      <c r="B630" s="215"/>
      <c r="C630" s="216"/>
      <c r="D630" s="206" t="s">
        <v>155</v>
      </c>
      <c r="E630" s="217" t="s">
        <v>19</v>
      </c>
      <c r="F630" s="218" t="s">
        <v>876</v>
      </c>
      <c r="G630" s="216"/>
      <c r="H630" s="219">
        <v>23</v>
      </c>
      <c r="I630" s="220"/>
      <c r="J630" s="216"/>
      <c r="K630" s="216"/>
      <c r="L630" s="221"/>
      <c r="M630" s="222"/>
      <c r="N630" s="223"/>
      <c r="O630" s="223"/>
      <c r="P630" s="223"/>
      <c r="Q630" s="223"/>
      <c r="R630" s="223"/>
      <c r="S630" s="223"/>
      <c r="T630" s="224"/>
      <c r="AT630" s="225" t="s">
        <v>155</v>
      </c>
      <c r="AU630" s="225" t="s">
        <v>82</v>
      </c>
      <c r="AV630" s="14" t="s">
        <v>82</v>
      </c>
      <c r="AW630" s="14" t="s">
        <v>33</v>
      </c>
      <c r="AX630" s="14" t="s">
        <v>72</v>
      </c>
      <c r="AY630" s="225" t="s">
        <v>147</v>
      </c>
    </row>
    <row r="631" spans="1:65" s="14" customFormat="1" ht="11.25">
      <c r="B631" s="215"/>
      <c r="C631" s="216"/>
      <c r="D631" s="206" t="s">
        <v>155</v>
      </c>
      <c r="E631" s="217" t="s">
        <v>19</v>
      </c>
      <c r="F631" s="218" t="s">
        <v>877</v>
      </c>
      <c r="G631" s="216"/>
      <c r="H631" s="219">
        <v>1.1000000000000001</v>
      </c>
      <c r="I631" s="220"/>
      <c r="J631" s="216"/>
      <c r="K631" s="216"/>
      <c r="L631" s="221"/>
      <c r="M631" s="222"/>
      <c r="N631" s="223"/>
      <c r="O631" s="223"/>
      <c r="P631" s="223"/>
      <c r="Q631" s="223"/>
      <c r="R631" s="223"/>
      <c r="S631" s="223"/>
      <c r="T631" s="224"/>
      <c r="AT631" s="225" t="s">
        <v>155</v>
      </c>
      <c r="AU631" s="225" t="s">
        <v>82</v>
      </c>
      <c r="AV631" s="14" t="s">
        <v>82</v>
      </c>
      <c r="AW631" s="14" t="s">
        <v>33</v>
      </c>
      <c r="AX631" s="14" t="s">
        <v>72</v>
      </c>
      <c r="AY631" s="225" t="s">
        <v>147</v>
      </c>
    </row>
    <row r="632" spans="1:65" s="14" customFormat="1" ht="11.25">
      <c r="B632" s="215"/>
      <c r="C632" s="216"/>
      <c r="D632" s="206" t="s">
        <v>155</v>
      </c>
      <c r="E632" s="217" t="s">
        <v>19</v>
      </c>
      <c r="F632" s="218" t="s">
        <v>878</v>
      </c>
      <c r="G632" s="216"/>
      <c r="H632" s="219">
        <v>21</v>
      </c>
      <c r="I632" s="220"/>
      <c r="J632" s="216"/>
      <c r="K632" s="216"/>
      <c r="L632" s="221"/>
      <c r="M632" s="222"/>
      <c r="N632" s="223"/>
      <c r="O632" s="223"/>
      <c r="P632" s="223"/>
      <c r="Q632" s="223"/>
      <c r="R632" s="223"/>
      <c r="S632" s="223"/>
      <c r="T632" s="224"/>
      <c r="AT632" s="225" t="s">
        <v>155</v>
      </c>
      <c r="AU632" s="225" t="s">
        <v>82</v>
      </c>
      <c r="AV632" s="14" t="s">
        <v>82</v>
      </c>
      <c r="AW632" s="14" t="s">
        <v>33</v>
      </c>
      <c r="AX632" s="14" t="s">
        <v>72</v>
      </c>
      <c r="AY632" s="225" t="s">
        <v>147</v>
      </c>
    </row>
    <row r="633" spans="1:65" s="14" customFormat="1" ht="11.25">
      <c r="B633" s="215"/>
      <c r="C633" s="216"/>
      <c r="D633" s="206" t="s">
        <v>155</v>
      </c>
      <c r="E633" s="217" t="s">
        <v>19</v>
      </c>
      <c r="F633" s="218" t="s">
        <v>879</v>
      </c>
      <c r="G633" s="216"/>
      <c r="H633" s="219">
        <v>20</v>
      </c>
      <c r="I633" s="220"/>
      <c r="J633" s="216"/>
      <c r="K633" s="216"/>
      <c r="L633" s="221"/>
      <c r="M633" s="222"/>
      <c r="N633" s="223"/>
      <c r="O633" s="223"/>
      <c r="P633" s="223"/>
      <c r="Q633" s="223"/>
      <c r="R633" s="223"/>
      <c r="S633" s="223"/>
      <c r="T633" s="224"/>
      <c r="AT633" s="225" t="s">
        <v>155</v>
      </c>
      <c r="AU633" s="225" t="s">
        <v>82</v>
      </c>
      <c r="AV633" s="14" t="s">
        <v>82</v>
      </c>
      <c r="AW633" s="14" t="s">
        <v>33</v>
      </c>
      <c r="AX633" s="14" t="s">
        <v>72</v>
      </c>
      <c r="AY633" s="225" t="s">
        <v>147</v>
      </c>
    </row>
    <row r="634" spans="1:65" s="14" customFormat="1" ht="11.25">
      <c r="B634" s="215"/>
      <c r="C634" s="216"/>
      <c r="D634" s="206" t="s">
        <v>155</v>
      </c>
      <c r="E634" s="217" t="s">
        <v>19</v>
      </c>
      <c r="F634" s="218" t="s">
        <v>880</v>
      </c>
      <c r="G634" s="216"/>
      <c r="H634" s="219">
        <v>2.75</v>
      </c>
      <c r="I634" s="220"/>
      <c r="J634" s="216"/>
      <c r="K634" s="216"/>
      <c r="L634" s="221"/>
      <c r="M634" s="222"/>
      <c r="N634" s="223"/>
      <c r="O634" s="223"/>
      <c r="P634" s="223"/>
      <c r="Q634" s="223"/>
      <c r="R634" s="223"/>
      <c r="S634" s="223"/>
      <c r="T634" s="224"/>
      <c r="AT634" s="225" t="s">
        <v>155</v>
      </c>
      <c r="AU634" s="225" t="s">
        <v>82</v>
      </c>
      <c r="AV634" s="14" t="s">
        <v>82</v>
      </c>
      <c r="AW634" s="14" t="s">
        <v>33</v>
      </c>
      <c r="AX634" s="14" t="s">
        <v>72</v>
      </c>
      <c r="AY634" s="225" t="s">
        <v>147</v>
      </c>
    </row>
    <row r="635" spans="1:65" s="14" customFormat="1" ht="11.25">
      <c r="B635" s="215"/>
      <c r="C635" s="216"/>
      <c r="D635" s="206" t="s">
        <v>155</v>
      </c>
      <c r="E635" s="217" t="s">
        <v>19</v>
      </c>
      <c r="F635" s="218" t="s">
        <v>881</v>
      </c>
      <c r="G635" s="216"/>
      <c r="H635" s="219">
        <v>22.2</v>
      </c>
      <c r="I635" s="220"/>
      <c r="J635" s="216"/>
      <c r="K635" s="216"/>
      <c r="L635" s="221"/>
      <c r="M635" s="222"/>
      <c r="N635" s="223"/>
      <c r="O635" s="223"/>
      <c r="P635" s="223"/>
      <c r="Q635" s="223"/>
      <c r="R635" s="223"/>
      <c r="S635" s="223"/>
      <c r="T635" s="224"/>
      <c r="AT635" s="225" t="s">
        <v>155</v>
      </c>
      <c r="AU635" s="225" t="s">
        <v>82</v>
      </c>
      <c r="AV635" s="14" t="s">
        <v>82</v>
      </c>
      <c r="AW635" s="14" t="s">
        <v>33</v>
      </c>
      <c r="AX635" s="14" t="s">
        <v>72</v>
      </c>
      <c r="AY635" s="225" t="s">
        <v>147</v>
      </c>
    </row>
    <row r="636" spans="1:65" s="14" customFormat="1" ht="11.25">
      <c r="B636" s="215"/>
      <c r="C636" s="216"/>
      <c r="D636" s="206" t="s">
        <v>155</v>
      </c>
      <c r="E636" s="217" t="s">
        <v>19</v>
      </c>
      <c r="F636" s="218" t="s">
        <v>853</v>
      </c>
      <c r="G636" s="216"/>
      <c r="H636" s="219">
        <v>9.8000000000000007</v>
      </c>
      <c r="I636" s="220"/>
      <c r="J636" s="216"/>
      <c r="K636" s="216"/>
      <c r="L636" s="221"/>
      <c r="M636" s="222"/>
      <c r="N636" s="223"/>
      <c r="O636" s="223"/>
      <c r="P636" s="223"/>
      <c r="Q636" s="223"/>
      <c r="R636" s="223"/>
      <c r="S636" s="223"/>
      <c r="T636" s="224"/>
      <c r="AT636" s="225" t="s">
        <v>155</v>
      </c>
      <c r="AU636" s="225" t="s">
        <v>82</v>
      </c>
      <c r="AV636" s="14" t="s">
        <v>82</v>
      </c>
      <c r="AW636" s="14" t="s">
        <v>33</v>
      </c>
      <c r="AX636" s="14" t="s">
        <v>72</v>
      </c>
      <c r="AY636" s="225" t="s">
        <v>147</v>
      </c>
    </row>
    <row r="637" spans="1:65" s="14" customFormat="1" ht="11.25">
      <c r="B637" s="215"/>
      <c r="C637" s="216"/>
      <c r="D637" s="206" t="s">
        <v>155</v>
      </c>
      <c r="E637" s="217" t="s">
        <v>19</v>
      </c>
      <c r="F637" s="218" t="s">
        <v>882</v>
      </c>
      <c r="G637" s="216"/>
      <c r="H637" s="219">
        <v>21.6</v>
      </c>
      <c r="I637" s="220"/>
      <c r="J637" s="216"/>
      <c r="K637" s="216"/>
      <c r="L637" s="221"/>
      <c r="M637" s="222"/>
      <c r="N637" s="223"/>
      <c r="O637" s="223"/>
      <c r="P637" s="223"/>
      <c r="Q637" s="223"/>
      <c r="R637" s="223"/>
      <c r="S637" s="223"/>
      <c r="T637" s="224"/>
      <c r="AT637" s="225" t="s">
        <v>155</v>
      </c>
      <c r="AU637" s="225" t="s">
        <v>82</v>
      </c>
      <c r="AV637" s="14" t="s">
        <v>82</v>
      </c>
      <c r="AW637" s="14" t="s">
        <v>33</v>
      </c>
      <c r="AX637" s="14" t="s">
        <v>72</v>
      </c>
      <c r="AY637" s="225" t="s">
        <v>147</v>
      </c>
    </row>
    <row r="638" spans="1:65" s="15" customFormat="1" ht="11.25">
      <c r="B638" s="226"/>
      <c r="C638" s="227"/>
      <c r="D638" s="206" t="s">
        <v>155</v>
      </c>
      <c r="E638" s="228" t="s">
        <v>19</v>
      </c>
      <c r="F638" s="229" t="s">
        <v>171</v>
      </c>
      <c r="G638" s="227"/>
      <c r="H638" s="230">
        <v>172.65</v>
      </c>
      <c r="I638" s="231"/>
      <c r="J638" s="227"/>
      <c r="K638" s="227"/>
      <c r="L638" s="232"/>
      <c r="M638" s="233"/>
      <c r="N638" s="234"/>
      <c r="O638" s="234"/>
      <c r="P638" s="234"/>
      <c r="Q638" s="234"/>
      <c r="R638" s="234"/>
      <c r="S638" s="234"/>
      <c r="T638" s="235"/>
      <c r="AT638" s="236" t="s">
        <v>155</v>
      </c>
      <c r="AU638" s="236" t="s">
        <v>82</v>
      </c>
      <c r="AV638" s="15" t="s">
        <v>154</v>
      </c>
      <c r="AW638" s="15" t="s">
        <v>33</v>
      </c>
      <c r="AX638" s="15" t="s">
        <v>80</v>
      </c>
      <c r="AY638" s="236" t="s">
        <v>147</v>
      </c>
    </row>
    <row r="639" spans="1:65" s="2" customFormat="1" ht="16.5" customHeight="1">
      <c r="A639" s="36"/>
      <c r="B639" s="37"/>
      <c r="C639" s="190" t="s">
        <v>883</v>
      </c>
      <c r="D639" s="190" t="s">
        <v>150</v>
      </c>
      <c r="E639" s="191" t="s">
        <v>884</v>
      </c>
      <c r="F639" s="192" t="s">
        <v>885</v>
      </c>
      <c r="G639" s="193" t="s">
        <v>174</v>
      </c>
      <c r="H639" s="194">
        <v>20</v>
      </c>
      <c r="I639" s="195"/>
      <c r="J639" s="196">
        <f>ROUND(I639*H639,2)</f>
        <v>0</v>
      </c>
      <c r="K639" s="197"/>
      <c r="L639" s="41"/>
      <c r="M639" s="198" t="s">
        <v>19</v>
      </c>
      <c r="N639" s="199" t="s">
        <v>43</v>
      </c>
      <c r="O639" s="66"/>
      <c r="P639" s="200">
        <f>O639*H639</f>
        <v>0</v>
      </c>
      <c r="Q639" s="200">
        <v>0</v>
      </c>
      <c r="R639" s="200">
        <f>Q639*H639</f>
        <v>0</v>
      </c>
      <c r="S639" s="200">
        <v>0</v>
      </c>
      <c r="T639" s="201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202" t="s">
        <v>220</v>
      </c>
      <c r="AT639" s="202" t="s">
        <v>150</v>
      </c>
      <c r="AU639" s="202" t="s">
        <v>82</v>
      </c>
      <c r="AY639" s="19" t="s">
        <v>147</v>
      </c>
      <c r="BE639" s="203">
        <f>IF(N639="základní",J639,0)</f>
        <v>0</v>
      </c>
      <c r="BF639" s="203">
        <f>IF(N639="snížená",J639,0)</f>
        <v>0</v>
      </c>
      <c r="BG639" s="203">
        <f>IF(N639="zákl. přenesená",J639,0)</f>
        <v>0</v>
      </c>
      <c r="BH639" s="203">
        <f>IF(N639="sníž. přenesená",J639,0)</f>
        <v>0</v>
      </c>
      <c r="BI639" s="203">
        <f>IF(N639="nulová",J639,0)</f>
        <v>0</v>
      </c>
      <c r="BJ639" s="19" t="s">
        <v>80</v>
      </c>
      <c r="BK639" s="203">
        <f>ROUND(I639*H639,2)</f>
        <v>0</v>
      </c>
      <c r="BL639" s="19" t="s">
        <v>220</v>
      </c>
      <c r="BM639" s="202" t="s">
        <v>886</v>
      </c>
    </row>
    <row r="640" spans="1:65" s="14" customFormat="1" ht="11.25">
      <c r="B640" s="215"/>
      <c r="C640" s="216"/>
      <c r="D640" s="206" t="s">
        <v>155</v>
      </c>
      <c r="E640" s="217" t="s">
        <v>19</v>
      </c>
      <c r="F640" s="218" t="s">
        <v>887</v>
      </c>
      <c r="G640" s="216"/>
      <c r="H640" s="219">
        <v>20</v>
      </c>
      <c r="I640" s="220"/>
      <c r="J640" s="216"/>
      <c r="K640" s="216"/>
      <c r="L640" s="221"/>
      <c r="M640" s="222"/>
      <c r="N640" s="223"/>
      <c r="O640" s="223"/>
      <c r="P640" s="223"/>
      <c r="Q640" s="223"/>
      <c r="R640" s="223"/>
      <c r="S640" s="223"/>
      <c r="T640" s="224"/>
      <c r="AT640" s="225" t="s">
        <v>155</v>
      </c>
      <c r="AU640" s="225" t="s">
        <v>82</v>
      </c>
      <c r="AV640" s="14" t="s">
        <v>82</v>
      </c>
      <c r="AW640" s="14" t="s">
        <v>33</v>
      </c>
      <c r="AX640" s="14" t="s">
        <v>72</v>
      </c>
      <c r="AY640" s="225" t="s">
        <v>147</v>
      </c>
    </row>
    <row r="641" spans="1:65" s="15" customFormat="1" ht="11.25">
      <c r="B641" s="226"/>
      <c r="C641" s="227"/>
      <c r="D641" s="206" t="s">
        <v>155</v>
      </c>
      <c r="E641" s="228" t="s">
        <v>19</v>
      </c>
      <c r="F641" s="229" t="s">
        <v>171</v>
      </c>
      <c r="G641" s="227"/>
      <c r="H641" s="230">
        <v>20</v>
      </c>
      <c r="I641" s="231"/>
      <c r="J641" s="227"/>
      <c r="K641" s="227"/>
      <c r="L641" s="232"/>
      <c r="M641" s="233"/>
      <c r="N641" s="234"/>
      <c r="O641" s="234"/>
      <c r="P641" s="234"/>
      <c r="Q641" s="234"/>
      <c r="R641" s="234"/>
      <c r="S641" s="234"/>
      <c r="T641" s="235"/>
      <c r="AT641" s="236" t="s">
        <v>155</v>
      </c>
      <c r="AU641" s="236" t="s">
        <v>82</v>
      </c>
      <c r="AV641" s="15" t="s">
        <v>154</v>
      </c>
      <c r="AW641" s="15" t="s">
        <v>33</v>
      </c>
      <c r="AX641" s="15" t="s">
        <v>80</v>
      </c>
      <c r="AY641" s="236" t="s">
        <v>147</v>
      </c>
    </row>
    <row r="642" spans="1:65" s="2" customFormat="1" ht="16.5" customHeight="1">
      <c r="A642" s="36"/>
      <c r="B642" s="37"/>
      <c r="C642" s="190" t="s">
        <v>556</v>
      </c>
      <c r="D642" s="190" t="s">
        <v>150</v>
      </c>
      <c r="E642" s="191" t="s">
        <v>888</v>
      </c>
      <c r="F642" s="192" t="s">
        <v>889</v>
      </c>
      <c r="G642" s="193" t="s">
        <v>174</v>
      </c>
      <c r="H642" s="194">
        <v>32</v>
      </c>
      <c r="I642" s="195"/>
      <c r="J642" s="196">
        <f>ROUND(I642*H642,2)</f>
        <v>0</v>
      </c>
      <c r="K642" s="197"/>
      <c r="L642" s="41"/>
      <c r="M642" s="198" t="s">
        <v>19</v>
      </c>
      <c r="N642" s="199" t="s">
        <v>43</v>
      </c>
      <c r="O642" s="66"/>
      <c r="P642" s="200">
        <f>O642*H642</f>
        <v>0</v>
      </c>
      <c r="Q642" s="200">
        <v>0</v>
      </c>
      <c r="R642" s="200">
        <f>Q642*H642</f>
        <v>0</v>
      </c>
      <c r="S642" s="200">
        <v>0</v>
      </c>
      <c r="T642" s="201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02" t="s">
        <v>220</v>
      </c>
      <c r="AT642" s="202" t="s">
        <v>150</v>
      </c>
      <c r="AU642" s="202" t="s">
        <v>82</v>
      </c>
      <c r="AY642" s="19" t="s">
        <v>147</v>
      </c>
      <c r="BE642" s="203">
        <f>IF(N642="základní",J642,0)</f>
        <v>0</v>
      </c>
      <c r="BF642" s="203">
        <f>IF(N642="snížená",J642,0)</f>
        <v>0</v>
      </c>
      <c r="BG642" s="203">
        <f>IF(N642="zákl. přenesená",J642,0)</f>
        <v>0</v>
      </c>
      <c r="BH642" s="203">
        <f>IF(N642="sníž. přenesená",J642,0)</f>
        <v>0</v>
      </c>
      <c r="BI642" s="203">
        <f>IF(N642="nulová",J642,0)</f>
        <v>0</v>
      </c>
      <c r="BJ642" s="19" t="s">
        <v>80</v>
      </c>
      <c r="BK642" s="203">
        <f>ROUND(I642*H642,2)</f>
        <v>0</v>
      </c>
      <c r="BL642" s="19" t="s">
        <v>220</v>
      </c>
      <c r="BM642" s="202" t="s">
        <v>890</v>
      </c>
    </row>
    <row r="643" spans="1:65" s="14" customFormat="1" ht="11.25">
      <c r="B643" s="215"/>
      <c r="C643" s="216"/>
      <c r="D643" s="206" t="s">
        <v>155</v>
      </c>
      <c r="E643" s="217" t="s">
        <v>19</v>
      </c>
      <c r="F643" s="218" t="s">
        <v>891</v>
      </c>
      <c r="G643" s="216"/>
      <c r="H643" s="219">
        <v>32</v>
      </c>
      <c r="I643" s="220"/>
      <c r="J643" s="216"/>
      <c r="K643" s="216"/>
      <c r="L643" s="221"/>
      <c r="M643" s="222"/>
      <c r="N643" s="223"/>
      <c r="O643" s="223"/>
      <c r="P643" s="223"/>
      <c r="Q643" s="223"/>
      <c r="R643" s="223"/>
      <c r="S643" s="223"/>
      <c r="T643" s="224"/>
      <c r="AT643" s="225" t="s">
        <v>155</v>
      </c>
      <c r="AU643" s="225" t="s">
        <v>82</v>
      </c>
      <c r="AV643" s="14" t="s">
        <v>82</v>
      </c>
      <c r="AW643" s="14" t="s">
        <v>33</v>
      </c>
      <c r="AX643" s="14" t="s">
        <v>72</v>
      </c>
      <c r="AY643" s="225" t="s">
        <v>147</v>
      </c>
    </row>
    <row r="644" spans="1:65" s="15" customFormat="1" ht="11.25">
      <c r="B644" s="226"/>
      <c r="C644" s="227"/>
      <c r="D644" s="206" t="s">
        <v>155</v>
      </c>
      <c r="E644" s="228" t="s">
        <v>19</v>
      </c>
      <c r="F644" s="229" t="s">
        <v>171</v>
      </c>
      <c r="G644" s="227"/>
      <c r="H644" s="230">
        <v>32</v>
      </c>
      <c r="I644" s="231"/>
      <c r="J644" s="227"/>
      <c r="K644" s="227"/>
      <c r="L644" s="232"/>
      <c r="M644" s="233"/>
      <c r="N644" s="234"/>
      <c r="O644" s="234"/>
      <c r="P644" s="234"/>
      <c r="Q644" s="234"/>
      <c r="R644" s="234"/>
      <c r="S644" s="234"/>
      <c r="T644" s="235"/>
      <c r="AT644" s="236" t="s">
        <v>155</v>
      </c>
      <c r="AU644" s="236" t="s">
        <v>82</v>
      </c>
      <c r="AV644" s="15" t="s">
        <v>154</v>
      </c>
      <c r="AW644" s="15" t="s">
        <v>33</v>
      </c>
      <c r="AX644" s="15" t="s">
        <v>80</v>
      </c>
      <c r="AY644" s="236" t="s">
        <v>147</v>
      </c>
    </row>
    <row r="645" spans="1:65" s="2" customFormat="1" ht="16.5" customHeight="1">
      <c r="A645" s="36"/>
      <c r="B645" s="37"/>
      <c r="C645" s="190" t="s">
        <v>892</v>
      </c>
      <c r="D645" s="190" t="s">
        <v>150</v>
      </c>
      <c r="E645" s="191" t="s">
        <v>893</v>
      </c>
      <c r="F645" s="192" t="s">
        <v>894</v>
      </c>
      <c r="G645" s="193" t="s">
        <v>174</v>
      </c>
      <c r="H645" s="194">
        <v>250</v>
      </c>
      <c r="I645" s="195"/>
      <c r="J645" s="196">
        <f>ROUND(I645*H645,2)</f>
        <v>0</v>
      </c>
      <c r="K645" s="197"/>
      <c r="L645" s="41"/>
      <c r="M645" s="198" t="s">
        <v>19</v>
      </c>
      <c r="N645" s="199" t="s">
        <v>43</v>
      </c>
      <c r="O645" s="66"/>
      <c r="P645" s="200">
        <f>O645*H645</f>
        <v>0</v>
      </c>
      <c r="Q645" s="200">
        <v>0</v>
      </c>
      <c r="R645" s="200">
        <f>Q645*H645</f>
        <v>0</v>
      </c>
      <c r="S645" s="200">
        <v>0</v>
      </c>
      <c r="T645" s="201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202" t="s">
        <v>220</v>
      </c>
      <c r="AT645" s="202" t="s">
        <v>150</v>
      </c>
      <c r="AU645" s="202" t="s">
        <v>82</v>
      </c>
      <c r="AY645" s="19" t="s">
        <v>147</v>
      </c>
      <c r="BE645" s="203">
        <f>IF(N645="základní",J645,0)</f>
        <v>0</v>
      </c>
      <c r="BF645" s="203">
        <f>IF(N645="snížená",J645,0)</f>
        <v>0</v>
      </c>
      <c r="BG645" s="203">
        <f>IF(N645="zákl. přenesená",J645,0)</f>
        <v>0</v>
      </c>
      <c r="BH645" s="203">
        <f>IF(N645="sníž. přenesená",J645,0)</f>
        <v>0</v>
      </c>
      <c r="BI645" s="203">
        <f>IF(N645="nulová",J645,0)</f>
        <v>0</v>
      </c>
      <c r="BJ645" s="19" t="s">
        <v>80</v>
      </c>
      <c r="BK645" s="203">
        <f>ROUND(I645*H645,2)</f>
        <v>0</v>
      </c>
      <c r="BL645" s="19" t="s">
        <v>220</v>
      </c>
      <c r="BM645" s="202" t="s">
        <v>895</v>
      </c>
    </row>
    <row r="646" spans="1:65" s="2" customFormat="1" ht="16.5" customHeight="1">
      <c r="A646" s="36"/>
      <c r="B646" s="37"/>
      <c r="C646" s="190" t="s">
        <v>559</v>
      </c>
      <c r="D646" s="190" t="s">
        <v>150</v>
      </c>
      <c r="E646" s="191" t="s">
        <v>896</v>
      </c>
      <c r="F646" s="192" t="s">
        <v>897</v>
      </c>
      <c r="G646" s="193" t="s">
        <v>466</v>
      </c>
      <c r="H646" s="194">
        <v>17.8</v>
      </c>
      <c r="I646" s="195"/>
      <c r="J646" s="196">
        <f>ROUND(I646*H646,2)</f>
        <v>0</v>
      </c>
      <c r="K646" s="197"/>
      <c r="L646" s="41"/>
      <c r="M646" s="198" t="s">
        <v>19</v>
      </c>
      <c r="N646" s="199" t="s">
        <v>43</v>
      </c>
      <c r="O646" s="66"/>
      <c r="P646" s="200">
        <f>O646*H646</f>
        <v>0</v>
      </c>
      <c r="Q646" s="200">
        <v>0</v>
      </c>
      <c r="R646" s="200">
        <f>Q646*H646</f>
        <v>0</v>
      </c>
      <c r="S646" s="200">
        <v>0</v>
      </c>
      <c r="T646" s="201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202" t="s">
        <v>220</v>
      </c>
      <c r="AT646" s="202" t="s">
        <v>150</v>
      </c>
      <c r="AU646" s="202" t="s">
        <v>82</v>
      </c>
      <c r="AY646" s="19" t="s">
        <v>147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19" t="s">
        <v>80</v>
      </c>
      <c r="BK646" s="203">
        <f>ROUND(I646*H646,2)</f>
        <v>0</v>
      </c>
      <c r="BL646" s="19" t="s">
        <v>220</v>
      </c>
      <c r="BM646" s="202" t="s">
        <v>898</v>
      </c>
    </row>
    <row r="647" spans="1:65" s="14" customFormat="1" ht="11.25">
      <c r="B647" s="215"/>
      <c r="C647" s="216"/>
      <c r="D647" s="206" t="s">
        <v>155</v>
      </c>
      <c r="E647" s="217" t="s">
        <v>19</v>
      </c>
      <c r="F647" s="218" t="s">
        <v>899</v>
      </c>
      <c r="G647" s="216"/>
      <c r="H647" s="219">
        <v>2</v>
      </c>
      <c r="I647" s="220"/>
      <c r="J647" s="216"/>
      <c r="K647" s="216"/>
      <c r="L647" s="221"/>
      <c r="M647" s="222"/>
      <c r="N647" s="223"/>
      <c r="O647" s="223"/>
      <c r="P647" s="223"/>
      <c r="Q647" s="223"/>
      <c r="R647" s="223"/>
      <c r="S647" s="223"/>
      <c r="T647" s="224"/>
      <c r="AT647" s="225" t="s">
        <v>155</v>
      </c>
      <c r="AU647" s="225" t="s">
        <v>82</v>
      </c>
      <c r="AV647" s="14" t="s">
        <v>82</v>
      </c>
      <c r="AW647" s="14" t="s">
        <v>33</v>
      </c>
      <c r="AX647" s="14" t="s">
        <v>72</v>
      </c>
      <c r="AY647" s="225" t="s">
        <v>147</v>
      </c>
    </row>
    <row r="648" spans="1:65" s="14" customFormat="1" ht="11.25">
      <c r="B648" s="215"/>
      <c r="C648" s="216"/>
      <c r="D648" s="206" t="s">
        <v>155</v>
      </c>
      <c r="E648" s="217" t="s">
        <v>19</v>
      </c>
      <c r="F648" s="218" t="s">
        <v>899</v>
      </c>
      <c r="G648" s="216"/>
      <c r="H648" s="219">
        <v>2</v>
      </c>
      <c r="I648" s="220"/>
      <c r="J648" s="216"/>
      <c r="K648" s="216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155</v>
      </c>
      <c r="AU648" s="225" t="s">
        <v>82</v>
      </c>
      <c r="AV648" s="14" t="s">
        <v>82</v>
      </c>
      <c r="AW648" s="14" t="s">
        <v>33</v>
      </c>
      <c r="AX648" s="14" t="s">
        <v>72</v>
      </c>
      <c r="AY648" s="225" t="s">
        <v>147</v>
      </c>
    </row>
    <row r="649" spans="1:65" s="14" customFormat="1" ht="11.25">
      <c r="B649" s="215"/>
      <c r="C649" s="216"/>
      <c r="D649" s="206" t="s">
        <v>155</v>
      </c>
      <c r="E649" s="217" t="s">
        <v>19</v>
      </c>
      <c r="F649" s="218" t="s">
        <v>900</v>
      </c>
      <c r="G649" s="216"/>
      <c r="H649" s="219">
        <v>3.6</v>
      </c>
      <c r="I649" s="220"/>
      <c r="J649" s="216"/>
      <c r="K649" s="216"/>
      <c r="L649" s="221"/>
      <c r="M649" s="222"/>
      <c r="N649" s="223"/>
      <c r="O649" s="223"/>
      <c r="P649" s="223"/>
      <c r="Q649" s="223"/>
      <c r="R649" s="223"/>
      <c r="S649" s="223"/>
      <c r="T649" s="224"/>
      <c r="AT649" s="225" t="s">
        <v>155</v>
      </c>
      <c r="AU649" s="225" t="s">
        <v>82</v>
      </c>
      <c r="AV649" s="14" t="s">
        <v>82</v>
      </c>
      <c r="AW649" s="14" t="s">
        <v>33</v>
      </c>
      <c r="AX649" s="14" t="s">
        <v>72</v>
      </c>
      <c r="AY649" s="225" t="s">
        <v>147</v>
      </c>
    </row>
    <row r="650" spans="1:65" s="14" customFormat="1" ht="11.25">
      <c r="B650" s="215"/>
      <c r="C650" s="216"/>
      <c r="D650" s="206" t="s">
        <v>155</v>
      </c>
      <c r="E650" s="217" t="s">
        <v>19</v>
      </c>
      <c r="F650" s="218" t="s">
        <v>900</v>
      </c>
      <c r="G650" s="216"/>
      <c r="H650" s="219">
        <v>3.6</v>
      </c>
      <c r="I650" s="220"/>
      <c r="J650" s="216"/>
      <c r="K650" s="216"/>
      <c r="L650" s="221"/>
      <c r="M650" s="222"/>
      <c r="N650" s="223"/>
      <c r="O650" s="223"/>
      <c r="P650" s="223"/>
      <c r="Q650" s="223"/>
      <c r="R650" s="223"/>
      <c r="S650" s="223"/>
      <c r="T650" s="224"/>
      <c r="AT650" s="225" t="s">
        <v>155</v>
      </c>
      <c r="AU650" s="225" t="s">
        <v>82</v>
      </c>
      <c r="AV650" s="14" t="s">
        <v>82</v>
      </c>
      <c r="AW650" s="14" t="s">
        <v>33</v>
      </c>
      <c r="AX650" s="14" t="s">
        <v>72</v>
      </c>
      <c r="AY650" s="225" t="s">
        <v>147</v>
      </c>
    </row>
    <row r="651" spans="1:65" s="14" customFormat="1" ht="11.25">
      <c r="B651" s="215"/>
      <c r="C651" s="216"/>
      <c r="D651" s="206" t="s">
        <v>155</v>
      </c>
      <c r="E651" s="217" t="s">
        <v>19</v>
      </c>
      <c r="F651" s="218" t="s">
        <v>899</v>
      </c>
      <c r="G651" s="216"/>
      <c r="H651" s="219">
        <v>2</v>
      </c>
      <c r="I651" s="220"/>
      <c r="J651" s="216"/>
      <c r="K651" s="216"/>
      <c r="L651" s="221"/>
      <c r="M651" s="222"/>
      <c r="N651" s="223"/>
      <c r="O651" s="223"/>
      <c r="P651" s="223"/>
      <c r="Q651" s="223"/>
      <c r="R651" s="223"/>
      <c r="S651" s="223"/>
      <c r="T651" s="224"/>
      <c r="AT651" s="225" t="s">
        <v>155</v>
      </c>
      <c r="AU651" s="225" t="s">
        <v>82</v>
      </c>
      <c r="AV651" s="14" t="s">
        <v>82</v>
      </c>
      <c r="AW651" s="14" t="s">
        <v>33</v>
      </c>
      <c r="AX651" s="14" t="s">
        <v>72</v>
      </c>
      <c r="AY651" s="225" t="s">
        <v>147</v>
      </c>
    </row>
    <row r="652" spans="1:65" s="14" customFormat="1" ht="11.25">
      <c r="B652" s="215"/>
      <c r="C652" s="216"/>
      <c r="D652" s="206" t="s">
        <v>155</v>
      </c>
      <c r="E652" s="217" t="s">
        <v>19</v>
      </c>
      <c r="F652" s="218" t="s">
        <v>899</v>
      </c>
      <c r="G652" s="216"/>
      <c r="H652" s="219">
        <v>2</v>
      </c>
      <c r="I652" s="220"/>
      <c r="J652" s="216"/>
      <c r="K652" s="216"/>
      <c r="L652" s="221"/>
      <c r="M652" s="222"/>
      <c r="N652" s="223"/>
      <c r="O652" s="223"/>
      <c r="P652" s="223"/>
      <c r="Q652" s="223"/>
      <c r="R652" s="223"/>
      <c r="S652" s="223"/>
      <c r="T652" s="224"/>
      <c r="AT652" s="225" t="s">
        <v>155</v>
      </c>
      <c r="AU652" s="225" t="s">
        <v>82</v>
      </c>
      <c r="AV652" s="14" t="s">
        <v>82</v>
      </c>
      <c r="AW652" s="14" t="s">
        <v>33</v>
      </c>
      <c r="AX652" s="14" t="s">
        <v>72</v>
      </c>
      <c r="AY652" s="225" t="s">
        <v>147</v>
      </c>
    </row>
    <row r="653" spans="1:65" s="14" customFormat="1" ht="11.25">
      <c r="B653" s="215"/>
      <c r="C653" s="216"/>
      <c r="D653" s="206" t="s">
        <v>155</v>
      </c>
      <c r="E653" s="217" t="s">
        <v>19</v>
      </c>
      <c r="F653" s="218" t="s">
        <v>901</v>
      </c>
      <c r="G653" s="216"/>
      <c r="H653" s="219">
        <v>2.6</v>
      </c>
      <c r="I653" s="220"/>
      <c r="J653" s="216"/>
      <c r="K653" s="216"/>
      <c r="L653" s="221"/>
      <c r="M653" s="222"/>
      <c r="N653" s="223"/>
      <c r="O653" s="223"/>
      <c r="P653" s="223"/>
      <c r="Q653" s="223"/>
      <c r="R653" s="223"/>
      <c r="S653" s="223"/>
      <c r="T653" s="224"/>
      <c r="AT653" s="225" t="s">
        <v>155</v>
      </c>
      <c r="AU653" s="225" t="s">
        <v>82</v>
      </c>
      <c r="AV653" s="14" t="s">
        <v>82</v>
      </c>
      <c r="AW653" s="14" t="s">
        <v>33</v>
      </c>
      <c r="AX653" s="14" t="s">
        <v>72</v>
      </c>
      <c r="AY653" s="225" t="s">
        <v>147</v>
      </c>
    </row>
    <row r="654" spans="1:65" s="15" customFormat="1" ht="11.25">
      <c r="B654" s="226"/>
      <c r="C654" s="227"/>
      <c r="D654" s="206" t="s">
        <v>155</v>
      </c>
      <c r="E654" s="228" t="s">
        <v>19</v>
      </c>
      <c r="F654" s="229" t="s">
        <v>171</v>
      </c>
      <c r="G654" s="227"/>
      <c r="H654" s="230">
        <v>17.8</v>
      </c>
      <c r="I654" s="231"/>
      <c r="J654" s="227"/>
      <c r="K654" s="227"/>
      <c r="L654" s="232"/>
      <c r="M654" s="233"/>
      <c r="N654" s="234"/>
      <c r="O654" s="234"/>
      <c r="P654" s="234"/>
      <c r="Q654" s="234"/>
      <c r="R654" s="234"/>
      <c r="S654" s="234"/>
      <c r="T654" s="235"/>
      <c r="AT654" s="236" t="s">
        <v>155</v>
      </c>
      <c r="AU654" s="236" t="s">
        <v>82</v>
      </c>
      <c r="AV654" s="15" t="s">
        <v>154</v>
      </c>
      <c r="AW654" s="15" t="s">
        <v>33</v>
      </c>
      <c r="AX654" s="15" t="s">
        <v>80</v>
      </c>
      <c r="AY654" s="236" t="s">
        <v>147</v>
      </c>
    </row>
    <row r="655" spans="1:65" s="2" customFormat="1" ht="16.5" customHeight="1">
      <c r="A655" s="36"/>
      <c r="B655" s="37"/>
      <c r="C655" s="190" t="s">
        <v>902</v>
      </c>
      <c r="D655" s="190" t="s">
        <v>150</v>
      </c>
      <c r="E655" s="191" t="s">
        <v>903</v>
      </c>
      <c r="F655" s="192" t="s">
        <v>904</v>
      </c>
      <c r="G655" s="193" t="s">
        <v>466</v>
      </c>
      <c r="H655" s="194">
        <v>4.8</v>
      </c>
      <c r="I655" s="195"/>
      <c r="J655" s="196">
        <f>ROUND(I655*H655,2)</f>
        <v>0</v>
      </c>
      <c r="K655" s="197"/>
      <c r="L655" s="41"/>
      <c r="M655" s="198" t="s">
        <v>19</v>
      </c>
      <c r="N655" s="199" t="s">
        <v>43</v>
      </c>
      <c r="O655" s="66"/>
      <c r="P655" s="200">
        <f>O655*H655</f>
        <v>0</v>
      </c>
      <c r="Q655" s="200">
        <v>0</v>
      </c>
      <c r="R655" s="200">
        <f>Q655*H655</f>
        <v>0</v>
      </c>
      <c r="S655" s="200">
        <v>0</v>
      </c>
      <c r="T655" s="201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202" t="s">
        <v>220</v>
      </c>
      <c r="AT655" s="202" t="s">
        <v>150</v>
      </c>
      <c r="AU655" s="202" t="s">
        <v>82</v>
      </c>
      <c r="AY655" s="19" t="s">
        <v>147</v>
      </c>
      <c r="BE655" s="203">
        <f>IF(N655="základní",J655,0)</f>
        <v>0</v>
      </c>
      <c r="BF655" s="203">
        <f>IF(N655="snížená",J655,0)</f>
        <v>0</v>
      </c>
      <c r="BG655" s="203">
        <f>IF(N655="zákl. přenesená",J655,0)</f>
        <v>0</v>
      </c>
      <c r="BH655" s="203">
        <f>IF(N655="sníž. přenesená",J655,0)</f>
        <v>0</v>
      </c>
      <c r="BI655" s="203">
        <f>IF(N655="nulová",J655,0)</f>
        <v>0</v>
      </c>
      <c r="BJ655" s="19" t="s">
        <v>80</v>
      </c>
      <c r="BK655" s="203">
        <f>ROUND(I655*H655,2)</f>
        <v>0</v>
      </c>
      <c r="BL655" s="19" t="s">
        <v>220</v>
      </c>
      <c r="BM655" s="202" t="s">
        <v>905</v>
      </c>
    </row>
    <row r="656" spans="1:65" s="14" customFormat="1" ht="11.25">
      <c r="B656" s="215"/>
      <c r="C656" s="216"/>
      <c r="D656" s="206" t="s">
        <v>155</v>
      </c>
      <c r="E656" s="217" t="s">
        <v>19</v>
      </c>
      <c r="F656" s="218" t="s">
        <v>906</v>
      </c>
      <c r="G656" s="216"/>
      <c r="H656" s="219">
        <v>4.8</v>
      </c>
      <c r="I656" s="220"/>
      <c r="J656" s="216"/>
      <c r="K656" s="216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155</v>
      </c>
      <c r="AU656" s="225" t="s">
        <v>82</v>
      </c>
      <c r="AV656" s="14" t="s">
        <v>82</v>
      </c>
      <c r="AW656" s="14" t="s">
        <v>33</v>
      </c>
      <c r="AX656" s="14" t="s">
        <v>72</v>
      </c>
      <c r="AY656" s="225" t="s">
        <v>147</v>
      </c>
    </row>
    <row r="657" spans="1:65" s="15" customFormat="1" ht="11.25">
      <c r="B657" s="226"/>
      <c r="C657" s="227"/>
      <c r="D657" s="206" t="s">
        <v>155</v>
      </c>
      <c r="E657" s="228" t="s">
        <v>19</v>
      </c>
      <c r="F657" s="229" t="s">
        <v>171</v>
      </c>
      <c r="G657" s="227"/>
      <c r="H657" s="230">
        <v>4.8</v>
      </c>
      <c r="I657" s="231"/>
      <c r="J657" s="227"/>
      <c r="K657" s="227"/>
      <c r="L657" s="232"/>
      <c r="M657" s="233"/>
      <c r="N657" s="234"/>
      <c r="O657" s="234"/>
      <c r="P657" s="234"/>
      <c r="Q657" s="234"/>
      <c r="R657" s="234"/>
      <c r="S657" s="234"/>
      <c r="T657" s="235"/>
      <c r="AT657" s="236" t="s">
        <v>155</v>
      </c>
      <c r="AU657" s="236" t="s">
        <v>82</v>
      </c>
      <c r="AV657" s="15" t="s">
        <v>154</v>
      </c>
      <c r="AW657" s="15" t="s">
        <v>33</v>
      </c>
      <c r="AX657" s="15" t="s">
        <v>80</v>
      </c>
      <c r="AY657" s="236" t="s">
        <v>147</v>
      </c>
    </row>
    <row r="658" spans="1:65" s="2" customFormat="1" ht="16.5" customHeight="1">
      <c r="A658" s="36"/>
      <c r="B658" s="37"/>
      <c r="C658" s="190" t="s">
        <v>564</v>
      </c>
      <c r="D658" s="190" t="s">
        <v>150</v>
      </c>
      <c r="E658" s="191" t="s">
        <v>907</v>
      </c>
      <c r="F658" s="192" t="s">
        <v>908</v>
      </c>
      <c r="G658" s="193" t="s">
        <v>182</v>
      </c>
      <c r="H658" s="194">
        <v>2.919</v>
      </c>
      <c r="I658" s="195"/>
      <c r="J658" s="196">
        <f>ROUND(I658*H658,2)</f>
        <v>0</v>
      </c>
      <c r="K658" s="197"/>
      <c r="L658" s="41"/>
      <c r="M658" s="198" t="s">
        <v>19</v>
      </c>
      <c r="N658" s="199" t="s">
        <v>43</v>
      </c>
      <c r="O658" s="66"/>
      <c r="P658" s="200">
        <f>O658*H658</f>
        <v>0</v>
      </c>
      <c r="Q658" s="200">
        <v>0</v>
      </c>
      <c r="R658" s="200">
        <f>Q658*H658</f>
        <v>0</v>
      </c>
      <c r="S658" s="200">
        <v>0</v>
      </c>
      <c r="T658" s="201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202" t="s">
        <v>220</v>
      </c>
      <c r="AT658" s="202" t="s">
        <v>150</v>
      </c>
      <c r="AU658" s="202" t="s">
        <v>82</v>
      </c>
      <c r="AY658" s="19" t="s">
        <v>147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9" t="s">
        <v>80</v>
      </c>
      <c r="BK658" s="203">
        <f>ROUND(I658*H658,2)</f>
        <v>0</v>
      </c>
      <c r="BL658" s="19" t="s">
        <v>220</v>
      </c>
      <c r="BM658" s="202" t="s">
        <v>909</v>
      </c>
    </row>
    <row r="659" spans="1:65" s="2" customFormat="1" ht="16.5" customHeight="1">
      <c r="A659" s="36"/>
      <c r="B659" s="37"/>
      <c r="C659" s="190" t="s">
        <v>910</v>
      </c>
      <c r="D659" s="190" t="s">
        <v>150</v>
      </c>
      <c r="E659" s="191" t="s">
        <v>911</v>
      </c>
      <c r="F659" s="192" t="s">
        <v>912</v>
      </c>
      <c r="G659" s="193" t="s">
        <v>182</v>
      </c>
      <c r="H659" s="194">
        <v>2.919</v>
      </c>
      <c r="I659" s="195"/>
      <c r="J659" s="196">
        <f>ROUND(I659*H659,2)</f>
        <v>0</v>
      </c>
      <c r="K659" s="197"/>
      <c r="L659" s="41"/>
      <c r="M659" s="198" t="s">
        <v>19</v>
      </c>
      <c r="N659" s="199" t="s">
        <v>43</v>
      </c>
      <c r="O659" s="66"/>
      <c r="P659" s="200">
        <f>O659*H659</f>
        <v>0</v>
      </c>
      <c r="Q659" s="200">
        <v>0</v>
      </c>
      <c r="R659" s="200">
        <f>Q659*H659</f>
        <v>0</v>
      </c>
      <c r="S659" s="200">
        <v>0</v>
      </c>
      <c r="T659" s="201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202" t="s">
        <v>220</v>
      </c>
      <c r="AT659" s="202" t="s">
        <v>150</v>
      </c>
      <c r="AU659" s="202" t="s">
        <v>82</v>
      </c>
      <c r="AY659" s="19" t="s">
        <v>147</v>
      </c>
      <c r="BE659" s="203">
        <f>IF(N659="základní",J659,0)</f>
        <v>0</v>
      </c>
      <c r="BF659" s="203">
        <f>IF(N659="snížená",J659,0)</f>
        <v>0</v>
      </c>
      <c r="BG659" s="203">
        <f>IF(N659="zákl. přenesená",J659,0)</f>
        <v>0</v>
      </c>
      <c r="BH659" s="203">
        <f>IF(N659="sníž. přenesená",J659,0)</f>
        <v>0</v>
      </c>
      <c r="BI659" s="203">
        <f>IF(N659="nulová",J659,0)</f>
        <v>0</v>
      </c>
      <c r="BJ659" s="19" t="s">
        <v>80</v>
      </c>
      <c r="BK659" s="203">
        <f>ROUND(I659*H659,2)</f>
        <v>0</v>
      </c>
      <c r="BL659" s="19" t="s">
        <v>220</v>
      </c>
      <c r="BM659" s="202" t="s">
        <v>913</v>
      </c>
    </row>
    <row r="660" spans="1:65" s="12" customFormat="1" ht="22.9" customHeight="1">
      <c r="B660" s="174"/>
      <c r="C660" s="175"/>
      <c r="D660" s="176" t="s">
        <v>71</v>
      </c>
      <c r="E660" s="188" t="s">
        <v>914</v>
      </c>
      <c r="F660" s="188" t="s">
        <v>915</v>
      </c>
      <c r="G660" s="175"/>
      <c r="H660" s="175"/>
      <c r="I660" s="178"/>
      <c r="J660" s="189">
        <f>BK660</f>
        <v>0</v>
      </c>
      <c r="K660" s="175"/>
      <c r="L660" s="180"/>
      <c r="M660" s="181"/>
      <c r="N660" s="182"/>
      <c r="O660" s="182"/>
      <c r="P660" s="183">
        <f>SUM(P661:P678)</f>
        <v>0</v>
      </c>
      <c r="Q660" s="182"/>
      <c r="R660" s="183">
        <f>SUM(R661:R678)</f>
        <v>0</v>
      </c>
      <c r="S660" s="182"/>
      <c r="T660" s="184">
        <f>SUM(T661:T678)</f>
        <v>0</v>
      </c>
      <c r="AR660" s="185" t="s">
        <v>82</v>
      </c>
      <c r="AT660" s="186" t="s">
        <v>71</v>
      </c>
      <c r="AU660" s="186" t="s">
        <v>80</v>
      </c>
      <c r="AY660" s="185" t="s">
        <v>147</v>
      </c>
      <c r="BK660" s="187">
        <f>SUM(BK661:BK678)</f>
        <v>0</v>
      </c>
    </row>
    <row r="661" spans="1:65" s="2" customFormat="1" ht="16.5" customHeight="1">
      <c r="A661" s="36"/>
      <c r="B661" s="37"/>
      <c r="C661" s="190" t="s">
        <v>567</v>
      </c>
      <c r="D661" s="190" t="s">
        <v>150</v>
      </c>
      <c r="E661" s="191" t="s">
        <v>916</v>
      </c>
      <c r="F661" s="192" t="s">
        <v>917</v>
      </c>
      <c r="G661" s="193" t="s">
        <v>190</v>
      </c>
      <c r="H661" s="194">
        <v>0.42799999999999999</v>
      </c>
      <c r="I661" s="195"/>
      <c r="J661" s="196">
        <f>ROUND(I661*H661,2)</f>
        <v>0</v>
      </c>
      <c r="K661" s="197"/>
      <c r="L661" s="41"/>
      <c r="M661" s="198" t="s">
        <v>19</v>
      </c>
      <c r="N661" s="199" t="s">
        <v>43</v>
      </c>
      <c r="O661" s="66"/>
      <c r="P661" s="200">
        <f>O661*H661</f>
        <v>0</v>
      </c>
      <c r="Q661" s="200">
        <v>0</v>
      </c>
      <c r="R661" s="200">
        <f>Q661*H661</f>
        <v>0</v>
      </c>
      <c r="S661" s="200">
        <v>0</v>
      </c>
      <c r="T661" s="201">
        <f>S661*H661</f>
        <v>0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202" t="s">
        <v>220</v>
      </c>
      <c r="AT661" s="202" t="s">
        <v>150</v>
      </c>
      <c r="AU661" s="202" t="s">
        <v>82</v>
      </c>
      <c r="AY661" s="19" t="s">
        <v>147</v>
      </c>
      <c r="BE661" s="203">
        <f>IF(N661="základní",J661,0)</f>
        <v>0</v>
      </c>
      <c r="BF661" s="203">
        <f>IF(N661="snížená",J661,0)</f>
        <v>0</v>
      </c>
      <c r="BG661" s="203">
        <f>IF(N661="zákl. přenesená",J661,0)</f>
        <v>0</v>
      </c>
      <c r="BH661" s="203">
        <f>IF(N661="sníž. přenesená",J661,0)</f>
        <v>0</v>
      </c>
      <c r="BI661" s="203">
        <f>IF(N661="nulová",J661,0)</f>
        <v>0</v>
      </c>
      <c r="BJ661" s="19" t="s">
        <v>80</v>
      </c>
      <c r="BK661" s="203">
        <f>ROUND(I661*H661,2)</f>
        <v>0</v>
      </c>
      <c r="BL661" s="19" t="s">
        <v>220</v>
      </c>
      <c r="BM661" s="202" t="s">
        <v>918</v>
      </c>
    </row>
    <row r="662" spans="1:65" s="14" customFormat="1" ht="11.25">
      <c r="B662" s="215"/>
      <c r="C662" s="216"/>
      <c r="D662" s="206" t="s">
        <v>155</v>
      </c>
      <c r="E662" s="217" t="s">
        <v>19</v>
      </c>
      <c r="F662" s="218" t="s">
        <v>919</v>
      </c>
      <c r="G662" s="216"/>
      <c r="H662" s="219">
        <v>0.42799999999999999</v>
      </c>
      <c r="I662" s="220"/>
      <c r="J662" s="216"/>
      <c r="K662" s="216"/>
      <c r="L662" s="221"/>
      <c r="M662" s="222"/>
      <c r="N662" s="223"/>
      <c r="O662" s="223"/>
      <c r="P662" s="223"/>
      <c r="Q662" s="223"/>
      <c r="R662" s="223"/>
      <c r="S662" s="223"/>
      <c r="T662" s="224"/>
      <c r="AT662" s="225" t="s">
        <v>155</v>
      </c>
      <c r="AU662" s="225" t="s">
        <v>82</v>
      </c>
      <c r="AV662" s="14" t="s">
        <v>82</v>
      </c>
      <c r="AW662" s="14" t="s">
        <v>33</v>
      </c>
      <c r="AX662" s="14" t="s">
        <v>72</v>
      </c>
      <c r="AY662" s="225" t="s">
        <v>147</v>
      </c>
    </row>
    <row r="663" spans="1:65" s="15" customFormat="1" ht="11.25">
      <c r="B663" s="226"/>
      <c r="C663" s="227"/>
      <c r="D663" s="206" t="s">
        <v>155</v>
      </c>
      <c r="E663" s="228" t="s">
        <v>19</v>
      </c>
      <c r="F663" s="229" t="s">
        <v>171</v>
      </c>
      <c r="G663" s="227"/>
      <c r="H663" s="230">
        <v>0.42799999999999999</v>
      </c>
      <c r="I663" s="231"/>
      <c r="J663" s="227"/>
      <c r="K663" s="227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155</v>
      </c>
      <c r="AU663" s="236" t="s">
        <v>82</v>
      </c>
      <c r="AV663" s="15" t="s">
        <v>154</v>
      </c>
      <c r="AW663" s="15" t="s">
        <v>33</v>
      </c>
      <c r="AX663" s="15" t="s">
        <v>80</v>
      </c>
      <c r="AY663" s="236" t="s">
        <v>147</v>
      </c>
    </row>
    <row r="664" spans="1:65" s="2" customFormat="1" ht="16.5" customHeight="1">
      <c r="A664" s="36"/>
      <c r="B664" s="37"/>
      <c r="C664" s="190" t="s">
        <v>920</v>
      </c>
      <c r="D664" s="190" t="s">
        <v>150</v>
      </c>
      <c r="E664" s="191" t="s">
        <v>921</v>
      </c>
      <c r="F664" s="192" t="s">
        <v>922</v>
      </c>
      <c r="G664" s="193" t="s">
        <v>190</v>
      </c>
      <c r="H664" s="194">
        <v>0.42799999999999999</v>
      </c>
      <c r="I664" s="195"/>
      <c r="J664" s="196">
        <f>ROUND(I664*H664,2)</f>
        <v>0</v>
      </c>
      <c r="K664" s="197"/>
      <c r="L664" s="41"/>
      <c r="M664" s="198" t="s">
        <v>19</v>
      </c>
      <c r="N664" s="199" t="s">
        <v>43</v>
      </c>
      <c r="O664" s="66"/>
      <c r="P664" s="200">
        <f>O664*H664</f>
        <v>0</v>
      </c>
      <c r="Q664" s="200">
        <v>0</v>
      </c>
      <c r="R664" s="200">
        <f>Q664*H664</f>
        <v>0</v>
      </c>
      <c r="S664" s="200">
        <v>0</v>
      </c>
      <c r="T664" s="201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02" t="s">
        <v>220</v>
      </c>
      <c r="AT664" s="202" t="s">
        <v>150</v>
      </c>
      <c r="AU664" s="202" t="s">
        <v>82</v>
      </c>
      <c r="AY664" s="19" t="s">
        <v>147</v>
      </c>
      <c r="BE664" s="203">
        <f>IF(N664="základní",J664,0)</f>
        <v>0</v>
      </c>
      <c r="BF664" s="203">
        <f>IF(N664="snížená",J664,0)</f>
        <v>0</v>
      </c>
      <c r="BG664" s="203">
        <f>IF(N664="zákl. přenesená",J664,0)</f>
        <v>0</v>
      </c>
      <c r="BH664" s="203">
        <f>IF(N664="sníž. přenesená",J664,0)</f>
        <v>0</v>
      </c>
      <c r="BI664" s="203">
        <f>IF(N664="nulová",J664,0)</f>
        <v>0</v>
      </c>
      <c r="BJ664" s="19" t="s">
        <v>80</v>
      </c>
      <c r="BK664" s="203">
        <f>ROUND(I664*H664,2)</f>
        <v>0</v>
      </c>
      <c r="BL664" s="19" t="s">
        <v>220</v>
      </c>
      <c r="BM664" s="202" t="s">
        <v>923</v>
      </c>
    </row>
    <row r="665" spans="1:65" s="2" customFormat="1" ht="16.5" customHeight="1">
      <c r="A665" s="36"/>
      <c r="B665" s="37"/>
      <c r="C665" s="190" t="s">
        <v>572</v>
      </c>
      <c r="D665" s="190" t="s">
        <v>150</v>
      </c>
      <c r="E665" s="191" t="s">
        <v>924</v>
      </c>
      <c r="F665" s="192" t="s">
        <v>925</v>
      </c>
      <c r="G665" s="193" t="s">
        <v>190</v>
      </c>
      <c r="H665" s="194">
        <v>0.42799999999999999</v>
      </c>
      <c r="I665" s="195"/>
      <c r="J665" s="196">
        <f>ROUND(I665*H665,2)</f>
        <v>0</v>
      </c>
      <c r="K665" s="197"/>
      <c r="L665" s="41"/>
      <c r="M665" s="198" t="s">
        <v>19</v>
      </c>
      <c r="N665" s="199" t="s">
        <v>43</v>
      </c>
      <c r="O665" s="66"/>
      <c r="P665" s="200">
        <f>O665*H665</f>
        <v>0</v>
      </c>
      <c r="Q665" s="200">
        <v>0</v>
      </c>
      <c r="R665" s="200">
        <f>Q665*H665</f>
        <v>0</v>
      </c>
      <c r="S665" s="200">
        <v>0</v>
      </c>
      <c r="T665" s="201">
        <f>S665*H665</f>
        <v>0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202" t="s">
        <v>220</v>
      </c>
      <c r="AT665" s="202" t="s">
        <v>150</v>
      </c>
      <c r="AU665" s="202" t="s">
        <v>82</v>
      </c>
      <c r="AY665" s="19" t="s">
        <v>147</v>
      </c>
      <c r="BE665" s="203">
        <f>IF(N665="základní",J665,0)</f>
        <v>0</v>
      </c>
      <c r="BF665" s="203">
        <f>IF(N665="snížená",J665,0)</f>
        <v>0</v>
      </c>
      <c r="BG665" s="203">
        <f>IF(N665="zákl. přenesená",J665,0)</f>
        <v>0</v>
      </c>
      <c r="BH665" s="203">
        <f>IF(N665="sníž. přenesená",J665,0)</f>
        <v>0</v>
      </c>
      <c r="BI665" s="203">
        <f>IF(N665="nulová",J665,0)</f>
        <v>0</v>
      </c>
      <c r="BJ665" s="19" t="s">
        <v>80</v>
      </c>
      <c r="BK665" s="203">
        <f>ROUND(I665*H665,2)</f>
        <v>0</v>
      </c>
      <c r="BL665" s="19" t="s">
        <v>220</v>
      </c>
      <c r="BM665" s="202" t="s">
        <v>926</v>
      </c>
    </row>
    <row r="666" spans="1:65" s="2" customFormat="1" ht="16.5" customHeight="1">
      <c r="A666" s="36"/>
      <c r="B666" s="37"/>
      <c r="C666" s="190" t="s">
        <v>927</v>
      </c>
      <c r="D666" s="190" t="s">
        <v>150</v>
      </c>
      <c r="E666" s="191" t="s">
        <v>928</v>
      </c>
      <c r="F666" s="192" t="s">
        <v>929</v>
      </c>
      <c r="G666" s="193" t="s">
        <v>190</v>
      </c>
      <c r="H666" s="194">
        <v>0.42799999999999999</v>
      </c>
      <c r="I666" s="195"/>
      <c r="J666" s="196">
        <f>ROUND(I666*H666,2)</f>
        <v>0</v>
      </c>
      <c r="K666" s="197"/>
      <c r="L666" s="41"/>
      <c r="M666" s="198" t="s">
        <v>19</v>
      </c>
      <c r="N666" s="199" t="s">
        <v>43</v>
      </c>
      <c r="O666" s="66"/>
      <c r="P666" s="200">
        <f>O666*H666</f>
        <v>0</v>
      </c>
      <c r="Q666" s="200">
        <v>0</v>
      </c>
      <c r="R666" s="200">
        <f>Q666*H666</f>
        <v>0</v>
      </c>
      <c r="S666" s="200">
        <v>0</v>
      </c>
      <c r="T666" s="201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202" t="s">
        <v>220</v>
      </c>
      <c r="AT666" s="202" t="s">
        <v>150</v>
      </c>
      <c r="AU666" s="202" t="s">
        <v>82</v>
      </c>
      <c r="AY666" s="19" t="s">
        <v>147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19" t="s">
        <v>80</v>
      </c>
      <c r="BK666" s="203">
        <f>ROUND(I666*H666,2)</f>
        <v>0</v>
      </c>
      <c r="BL666" s="19" t="s">
        <v>220</v>
      </c>
      <c r="BM666" s="202" t="s">
        <v>930</v>
      </c>
    </row>
    <row r="667" spans="1:65" s="2" customFormat="1" ht="16.5" customHeight="1">
      <c r="A667" s="36"/>
      <c r="B667" s="37"/>
      <c r="C667" s="190" t="s">
        <v>577</v>
      </c>
      <c r="D667" s="190" t="s">
        <v>150</v>
      </c>
      <c r="E667" s="191" t="s">
        <v>931</v>
      </c>
      <c r="F667" s="192" t="s">
        <v>932</v>
      </c>
      <c r="G667" s="193" t="s">
        <v>190</v>
      </c>
      <c r="H667" s="194">
        <v>0.42799999999999999</v>
      </c>
      <c r="I667" s="195"/>
      <c r="J667" s="196">
        <f>ROUND(I667*H667,2)</f>
        <v>0</v>
      </c>
      <c r="K667" s="197"/>
      <c r="L667" s="41"/>
      <c r="M667" s="198" t="s">
        <v>19</v>
      </c>
      <c r="N667" s="199" t="s">
        <v>43</v>
      </c>
      <c r="O667" s="66"/>
      <c r="P667" s="200">
        <f>O667*H667</f>
        <v>0</v>
      </c>
      <c r="Q667" s="200">
        <v>0</v>
      </c>
      <c r="R667" s="200">
        <f>Q667*H667</f>
        <v>0</v>
      </c>
      <c r="S667" s="200">
        <v>0</v>
      </c>
      <c r="T667" s="201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202" t="s">
        <v>220</v>
      </c>
      <c r="AT667" s="202" t="s">
        <v>150</v>
      </c>
      <c r="AU667" s="202" t="s">
        <v>82</v>
      </c>
      <c r="AY667" s="19" t="s">
        <v>147</v>
      </c>
      <c r="BE667" s="203">
        <f>IF(N667="základní",J667,0)</f>
        <v>0</v>
      </c>
      <c r="BF667" s="203">
        <f>IF(N667="snížená",J667,0)</f>
        <v>0</v>
      </c>
      <c r="BG667" s="203">
        <f>IF(N667="zákl. přenesená",J667,0)</f>
        <v>0</v>
      </c>
      <c r="BH667" s="203">
        <f>IF(N667="sníž. přenesená",J667,0)</f>
        <v>0</v>
      </c>
      <c r="BI667" s="203">
        <f>IF(N667="nulová",J667,0)</f>
        <v>0</v>
      </c>
      <c r="BJ667" s="19" t="s">
        <v>80</v>
      </c>
      <c r="BK667" s="203">
        <f>ROUND(I667*H667,2)</f>
        <v>0</v>
      </c>
      <c r="BL667" s="19" t="s">
        <v>220</v>
      </c>
      <c r="BM667" s="202" t="s">
        <v>933</v>
      </c>
    </row>
    <row r="668" spans="1:65" s="2" customFormat="1" ht="16.5" customHeight="1">
      <c r="A668" s="36"/>
      <c r="B668" s="37"/>
      <c r="C668" s="190" t="s">
        <v>934</v>
      </c>
      <c r="D668" s="190" t="s">
        <v>150</v>
      </c>
      <c r="E668" s="191" t="s">
        <v>935</v>
      </c>
      <c r="F668" s="192" t="s">
        <v>936</v>
      </c>
      <c r="G668" s="193" t="s">
        <v>190</v>
      </c>
      <c r="H668" s="194">
        <v>74.900000000000006</v>
      </c>
      <c r="I668" s="195"/>
      <c r="J668" s="196">
        <f>ROUND(I668*H668,2)</f>
        <v>0</v>
      </c>
      <c r="K668" s="197"/>
      <c r="L668" s="41"/>
      <c r="M668" s="198" t="s">
        <v>19</v>
      </c>
      <c r="N668" s="199" t="s">
        <v>43</v>
      </c>
      <c r="O668" s="66"/>
      <c r="P668" s="200">
        <f>O668*H668</f>
        <v>0</v>
      </c>
      <c r="Q668" s="200">
        <v>0</v>
      </c>
      <c r="R668" s="200">
        <f>Q668*H668</f>
        <v>0</v>
      </c>
      <c r="S668" s="200">
        <v>0</v>
      </c>
      <c r="T668" s="201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202" t="s">
        <v>220</v>
      </c>
      <c r="AT668" s="202" t="s">
        <v>150</v>
      </c>
      <c r="AU668" s="202" t="s">
        <v>82</v>
      </c>
      <c r="AY668" s="19" t="s">
        <v>147</v>
      </c>
      <c r="BE668" s="203">
        <f>IF(N668="základní",J668,0)</f>
        <v>0</v>
      </c>
      <c r="BF668" s="203">
        <f>IF(N668="snížená",J668,0)</f>
        <v>0</v>
      </c>
      <c r="BG668" s="203">
        <f>IF(N668="zákl. přenesená",J668,0)</f>
        <v>0</v>
      </c>
      <c r="BH668" s="203">
        <f>IF(N668="sníž. přenesená",J668,0)</f>
        <v>0</v>
      </c>
      <c r="BI668" s="203">
        <f>IF(N668="nulová",J668,0)</f>
        <v>0</v>
      </c>
      <c r="BJ668" s="19" t="s">
        <v>80</v>
      </c>
      <c r="BK668" s="203">
        <f>ROUND(I668*H668,2)</f>
        <v>0</v>
      </c>
      <c r="BL668" s="19" t="s">
        <v>220</v>
      </c>
      <c r="BM668" s="202" t="s">
        <v>937</v>
      </c>
    </row>
    <row r="669" spans="1:65" s="13" customFormat="1" ht="11.25">
      <c r="B669" s="204"/>
      <c r="C669" s="205"/>
      <c r="D669" s="206" t="s">
        <v>155</v>
      </c>
      <c r="E669" s="207" t="s">
        <v>19</v>
      </c>
      <c r="F669" s="208" t="s">
        <v>938</v>
      </c>
      <c r="G669" s="205"/>
      <c r="H669" s="207" t="s">
        <v>19</v>
      </c>
      <c r="I669" s="209"/>
      <c r="J669" s="205"/>
      <c r="K669" s="205"/>
      <c r="L669" s="210"/>
      <c r="M669" s="211"/>
      <c r="N669" s="212"/>
      <c r="O669" s="212"/>
      <c r="P669" s="212"/>
      <c r="Q669" s="212"/>
      <c r="R669" s="212"/>
      <c r="S669" s="212"/>
      <c r="T669" s="213"/>
      <c r="AT669" s="214" t="s">
        <v>155</v>
      </c>
      <c r="AU669" s="214" t="s">
        <v>82</v>
      </c>
      <c r="AV669" s="13" t="s">
        <v>80</v>
      </c>
      <c r="AW669" s="13" t="s">
        <v>33</v>
      </c>
      <c r="AX669" s="13" t="s">
        <v>72</v>
      </c>
      <c r="AY669" s="214" t="s">
        <v>147</v>
      </c>
    </row>
    <row r="670" spans="1:65" s="14" customFormat="1" ht="11.25">
      <c r="B670" s="215"/>
      <c r="C670" s="216"/>
      <c r="D670" s="206" t="s">
        <v>155</v>
      </c>
      <c r="E670" s="217" t="s">
        <v>19</v>
      </c>
      <c r="F670" s="218" t="s">
        <v>939</v>
      </c>
      <c r="G670" s="216"/>
      <c r="H670" s="219">
        <v>14.7</v>
      </c>
      <c r="I670" s="220"/>
      <c r="J670" s="216"/>
      <c r="K670" s="216"/>
      <c r="L670" s="221"/>
      <c r="M670" s="222"/>
      <c r="N670" s="223"/>
      <c r="O670" s="223"/>
      <c r="P670" s="223"/>
      <c r="Q670" s="223"/>
      <c r="R670" s="223"/>
      <c r="S670" s="223"/>
      <c r="T670" s="224"/>
      <c r="AT670" s="225" t="s">
        <v>155</v>
      </c>
      <c r="AU670" s="225" t="s">
        <v>82</v>
      </c>
      <c r="AV670" s="14" t="s">
        <v>82</v>
      </c>
      <c r="AW670" s="14" t="s">
        <v>33</v>
      </c>
      <c r="AX670" s="14" t="s">
        <v>72</v>
      </c>
      <c r="AY670" s="225" t="s">
        <v>147</v>
      </c>
    </row>
    <row r="671" spans="1:65" s="14" customFormat="1" ht="11.25">
      <c r="B671" s="215"/>
      <c r="C671" s="216"/>
      <c r="D671" s="206" t="s">
        <v>155</v>
      </c>
      <c r="E671" s="217" t="s">
        <v>19</v>
      </c>
      <c r="F671" s="218" t="s">
        <v>940</v>
      </c>
      <c r="G671" s="216"/>
      <c r="H671" s="219">
        <v>50</v>
      </c>
      <c r="I671" s="220"/>
      <c r="J671" s="216"/>
      <c r="K671" s="216"/>
      <c r="L671" s="221"/>
      <c r="M671" s="222"/>
      <c r="N671" s="223"/>
      <c r="O671" s="223"/>
      <c r="P671" s="223"/>
      <c r="Q671" s="223"/>
      <c r="R671" s="223"/>
      <c r="S671" s="223"/>
      <c r="T671" s="224"/>
      <c r="AT671" s="225" t="s">
        <v>155</v>
      </c>
      <c r="AU671" s="225" t="s">
        <v>82</v>
      </c>
      <c r="AV671" s="14" t="s">
        <v>82</v>
      </c>
      <c r="AW671" s="14" t="s">
        <v>33</v>
      </c>
      <c r="AX671" s="14" t="s">
        <v>72</v>
      </c>
      <c r="AY671" s="225" t="s">
        <v>147</v>
      </c>
    </row>
    <row r="672" spans="1:65" s="14" customFormat="1" ht="11.25">
      <c r="B672" s="215"/>
      <c r="C672" s="216"/>
      <c r="D672" s="206" t="s">
        <v>155</v>
      </c>
      <c r="E672" s="217" t="s">
        <v>19</v>
      </c>
      <c r="F672" s="218" t="s">
        <v>941</v>
      </c>
      <c r="G672" s="216"/>
      <c r="H672" s="219">
        <v>10.199999999999999</v>
      </c>
      <c r="I672" s="220"/>
      <c r="J672" s="216"/>
      <c r="K672" s="216"/>
      <c r="L672" s="221"/>
      <c r="M672" s="222"/>
      <c r="N672" s="223"/>
      <c r="O672" s="223"/>
      <c r="P672" s="223"/>
      <c r="Q672" s="223"/>
      <c r="R672" s="223"/>
      <c r="S672" s="223"/>
      <c r="T672" s="224"/>
      <c r="AT672" s="225" t="s">
        <v>155</v>
      </c>
      <c r="AU672" s="225" t="s">
        <v>82</v>
      </c>
      <c r="AV672" s="14" t="s">
        <v>82</v>
      </c>
      <c r="AW672" s="14" t="s">
        <v>33</v>
      </c>
      <c r="AX672" s="14" t="s">
        <v>72</v>
      </c>
      <c r="AY672" s="225" t="s">
        <v>147</v>
      </c>
    </row>
    <row r="673" spans="1:65" s="15" customFormat="1" ht="11.25">
      <c r="B673" s="226"/>
      <c r="C673" s="227"/>
      <c r="D673" s="206" t="s">
        <v>155</v>
      </c>
      <c r="E673" s="228" t="s">
        <v>19</v>
      </c>
      <c r="F673" s="229" t="s">
        <v>171</v>
      </c>
      <c r="G673" s="227"/>
      <c r="H673" s="230">
        <v>74.900000000000006</v>
      </c>
      <c r="I673" s="231"/>
      <c r="J673" s="227"/>
      <c r="K673" s="227"/>
      <c r="L673" s="232"/>
      <c r="M673" s="233"/>
      <c r="N673" s="234"/>
      <c r="O673" s="234"/>
      <c r="P673" s="234"/>
      <c r="Q673" s="234"/>
      <c r="R673" s="234"/>
      <c r="S673" s="234"/>
      <c r="T673" s="235"/>
      <c r="AT673" s="236" t="s">
        <v>155</v>
      </c>
      <c r="AU673" s="236" t="s">
        <v>82</v>
      </c>
      <c r="AV673" s="15" t="s">
        <v>154</v>
      </c>
      <c r="AW673" s="15" t="s">
        <v>33</v>
      </c>
      <c r="AX673" s="15" t="s">
        <v>80</v>
      </c>
      <c r="AY673" s="236" t="s">
        <v>147</v>
      </c>
    </row>
    <row r="674" spans="1:65" s="2" customFormat="1" ht="16.5" customHeight="1">
      <c r="A674" s="36"/>
      <c r="B674" s="37"/>
      <c r="C674" s="190" t="s">
        <v>581</v>
      </c>
      <c r="D674" s="190" t="s">
        <v>150</v>
      </c>
      <c r="E674" s="191" t="s">
        <v>942</v>
      </c>
      <c r="F674" s="192" t="s">
        <v>943</v>
      </c>
      <c r="G674" s="193" t="s">
        <v>190</v>
      </c>
      <c r="H674" s="194">
        <v>74.900000000000006</v>
      </c>
      <c r="I674" s="195"/>
      <c r="J674" s="196">
        <f>ROUND(I674*H674,2)</f>
        <v>0</v>
      </c>
      <c r="K674" s="197"/>
      <c r="L674" s="41"/>
      <c r="M674" s="198" t="s">
        <v>19</v>
      </c>
      <c r="N674" s="199" t="s">
        <v>43</v>
      </c>
      <c r="O674" s="66"/>
      <c r="P674" s="200">
        <f>O674*H674</f>
        <v>0</v>
      </c>
      <c r="Q674" s="200">
        <v>0</v>
      </c>
      <c r="R674" s="200">
        <f>Q674*H674</f>
        <v>0</v>
      </c>
      <c r="S674" s="200">
        <v>0</v>
      </c>
      <c r="T674" s="201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202" t="s">
        <v>220</v>
      </c>
      <c r="AT674" s="202" t="s">
        <v>150</v>
      </c>
      <c r="AU674" s="202" t="s">
        <v>82</v>
      </c>
      <c r="AY674" s="19" t="s">
        <v>147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19" t="s">
        <v>80</v>
      </c>
      <c r="BK674" s="203">
        <f>ROUND(I674*H674,2)</f>
        <v>0</v>
      </c>
      <c r="BL674" s="19" t="s">
        <v>220</v>
      </c>
      <c r="BM674" s="202" t="s">
        <v>944</v>
      </c>
    </row>
    <row r="675" spans="1:65" s="14" customFormat="1" ht="11.25">
      <c r="B675" s="215"/>
      <c r="C675" s="216"/>
      <c r="D675" s="206" t="s">
        <v>155</v>
      </c>
      <c r="E675" s="217" t="s">
        <v>19</v>
      </c>
      <c r="F675" s="218" t="s">
        <v>945</v>
      </c>
      <c r="G675" s="216"/>
      <c r="H675" s="219">
        <v>74.900000000000006</v>
      </c>
      <c r="I675" s="220"/>
      <c r="J675" s="216"/>
      <c r="K675" s="216"/>
      <c r="L675" s="221"/>
      <c r="M675" s="222"/>
      <c r="N675" s="223"/>
      <c r="O675" s="223"/>
      <c r="P675" s="223"/>
      <c r="Q675" s="223"/>
      <c r="R675" s="223"/>
      <c r="S675" s="223"/>
      <c r="T675" s="224"/>
      <c r="AT675" s="225" t="s">
        <v>155</v>
      </c>
      <c r="AU675" s="225" t="s">
        <v>82</v>
      </c>
      <c r="AV675" s="14" t="s">
        <v>82</v>
      </c>
      <c r="AW675" s="14" t="s">
        <v>33</v>
      </c>
      <c r="AX675" s="14" t="s">
        <v>72</v>
      </c>
      <c r="AY675" s="225" t="s">
        <v>147</v>
      </c>
    </row>
    <row r="676" spans="1:65" s="15" customFormat="1" ht="11.25">
      <c r="B676" s="226"/>
      <c r="C676" s="227"/>
      <c r="D676" s="206" t="s">
        <v>155</v>
      </c>
      <c r="E676" s="228" t="s">
        <v>19</v>
      </c>
      <c r="F676" s="229" t="s">
        <v>171</v>
      </c>
      <c r="G676" s="227"/>
      <c r="H676" s="230">
        <v>74.900000000000006</v>
      </c>
      <c r="I676" s="231"/>
      <c r="J676" s="227"/>
      <c r="K676" s="227"/>
      <c r="L676" s="232"/>
      <c r="M676" s="233"/>
      <c r="N676" s="234"/>
      <c r="O676" s="234"/>
      <c r="P676" s="234"/>
      <c r="Q676" s="234"/>
      <c r="R676" s="234"/>
      <c r="S676" s="234"/>
      <c r="T676" s="235"/>
      <c r="AT676" s="236" t="s">
        <v>155</v>
      </c>
      <c r="AU676" s="236" t="s">
        <v>82</v>
      </c>
      <c r="AV676" s="15" t="s">
        <v>154</v>
      </c>
      <c r="AW676" s="15" t="s">
        <v>33</v>
      </c>
      <c r="AX676" s="15" t="s">
        <v>80</v>
      </c>
      <c r="AY676" s="236" t="s">
        <v>147</v>
      </c>
    </row>
    <row r="677" spans="1:65" s="2" customFormat="1" ht="16.5" customHeight="1">
      <c r="A677" s="36"/>
      <c r="B677" s="37"/>
      <c r="C677" s="190" t="s">
        <v>946</v>
      </c>
      <c r="D677" s="190" t="s">
        <v>150</v>
      </c>
      <c r="E677" s="191" t="s">
        <v>947</v>
      </c>
      <c r="F677" s="192" t="s">
        <v>948</v>
      </c>
      <c r="G677" s="193" t="s">
        <v>190</v>
      </c>
      <c r="H677" s="194">
        <v>74.900000000000006</v>
      </c>
      <c r="I677" s="195"/>
      <c r="J677" s="196">
        <f>ROUND(I677*H677,2)</f>
        <v>0</v>
      </c>
      <c r="K677" s="197"/>
      <c r="L677" s="41"/>
      <c r="M677" s="198" t="s">
        <v>19</v>
      </c>
      <c r="N677" s="199" t="s">
        <v>43</v>
      </c>
      <c r="O677" s="66"/>
      <c r="P677" s="200">
        <f>O677*H677</f>
        <v>0</v>
      </c>
      <c r="Q677" s="200">
        <v>0</v>
      </c>
      <c r="R677" s="200">
        <f>Q677*H677</f>
        <v>0</v>
      </c>
      <c r="S677" s="200">
        <v>0</v>
      </c>
      <c r="T677" s="201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202" t="s">
        <v>220</v>
      </c>
      <c r="AT677" s="202" t="s">
        <v>150</v>
      </c>
      <c r="AU677" s="202" t="s">
        <v>82</v>
      </c>
      <c r="AY677" s="19" t="s">
        <v>147</v>
      </c>
      <c r="BE677" s="203">
        <f>IF(N677="základní",J677,0)</f>
        <v>0</v>
      </c>
      <c r="BF677" s="203">
        <f>IF(N677="snížená",J677,0)</f>
        <v>0</v>
      </c>
      <c r="BG677" s="203">
        <f>IF(N677="zákl. přenesená",J677,0)</f>
        <v>0</v>
      </c>
      <c r="BH677" s="203">
        <f>IF(N677="sníž. přenesená",J677,0)</f>
        <v>0</v>
      </c>
      <c r="BI677" s="203">
        <f>IF(N677="nulová",J677,0)</f>
        <v>0</v>
      </c>
      <c r="BJ677" s="19" t="s">
        <v>80</v>
      </c>
      <c r="BK677" s="203">
        <f>ROUND(I677*H677,2)</f>
        <v>0</v>
      </c>
      <c r="BL677" s="19" t="s">
        <v>220</v>
      </c>
      <c r="BM677" s="202" t="s">
        <v>949</v>
      </c>
    </row>
    <row r="678" spans="1:65" s="2" customFormat="1" ht="16.5" customHeight="1">
      <c r="A678" s="36"/>
      <c r="B678" s="37"/>
      <c r="C678" s="190" t="s">
        <v>589</v>
      </c>
      <c r="D678" s="190" t="s">
        <v>150</v>
      </c>
      <c r="E678" s="191" t="s">
        <v>950</v>
      </c>
      <c r="F678" s="192" t="s">
        <v>951</v>
      </c>
      <c r="G678" s="193" t="s">
        <v>190</v>
      </c>
      <c r="H678" s="194">
        <v>74.900000000000006</v>
      </c>
      <c r="I678" s="195"/>
      <c r="J678" s="196">
        <f>ROUND(I678*H678,2)</f>
        <v>0</v>
      </c>
      <c r="K678" s="197"/>
      <c r="L678" s="41"/>
      <c r="M678" s="198" t="s">
        <v>19</v>
      </c>
      <c r="N678" s="199" t="s">
        <v>43</v>
      </c>
      <c r="O678" s="66"/>
      <c r="P678" s="200">
        <f>O678*H678</f>
        <v>0</v>
      </c>
      <c r="Q678" s="200">
        <v>0</v>
      </c>
      <c r="R678" s="200">
        <f>Q678*H678</f>
        <v>0</v>
      </c>
      <c r="S678" s="200">
        <v>0</v>
      </c>
      <c r="T678" s="201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202" t="s">
        <v>220</v>
      </c>
      <c r="AT678" s="202" t="s">
        <v>150</v>
      </c>
      <c r="AU678" s="202" t="s">
        <v>82</v>
      </c>
      <c r="AY678" s="19" t="s">
        <v>147</v>
      </c>
      <c r="BE678" s="203">
        <f>IF(N678="základní",J678,0)</f>
        <v>0</v>
      </c>
      <c r="BF678" s="203">
        <f>IF(N678="snížená",J678,0)</f>
        <v>0</v>
      </c>
      <c r="BG678" s="203">
        <f>IF(N678="zákl. přenesená",J678,0)</f>
        <v>0</v>
      </c>
      <c r="BH678" s="203">
        <f>IF(N678="sníž. přenesená",J678,0)</f>
        <v>0</v>
      </c>
      <c r="BI678" s="203">
        <f>IF(N678="nulová",J678,0)</f>
        <v>0</v>
      </c>
      <c r="BJ678" s="19" t="s">
        <v>80</v>
      </c>
      <c r="BK678" s="203">
        <f>ROUND(I678*H678,2)</f>
        <v>0</v>
      </c>
      <c r="BL678" s="19" t="s">
        <v>220</v>
      </c>
      <c r="BM678" s="202" t="s">
        <v>952</v>
      </c>
    </row>
    <row r="679" spans="1:65" s="12" customFormat="1" ht="22.9" customHeight="1">
      <c r="B679" s="174"/>
      <c r="C679" s="175"/>
      <c r="D679" s="176" t="s">
        <v>71</v>
      </c>
      <c r="E679" s="188" t="s">
        <v>953</v>
      </c>
      <c r="F679" s="188" t="s">
        <v>954</v>
      </c>
      <c r="G679" s="175"/>
      <c r="H679" s="175"/>
      <c r="I679" s="178"/>
      <c r="J679" s="189">
        <f>BK679</f>
        <v>0</v>
      </c>
      <c r="K679" s="175"/>
      <c r="L679" s="180"/>
      <c r="M679" s="181"/>
      <c r="N679" s="182"/>
      <c r="O679" s="182"/>
      <c r="P679" s="183">
        <f>SUM(P680:P702)</f>
        <v>0</v>
      </c>
      <c r="Q679" s="182"/>
      <c r="R679" s="183">
        <f>SUM(R680:R702)</f>
        <v>0</v>
      </c>
      <c r="S679" s="182"/>
      <c r="T679" s="184">
        <f>SUM(T680:T702)</f>
        <v>0</v>
      </c>
      <c r="AR679" s="185" t="s">
        <v>82</v>
      </c>
      <c r="AT679" s="186" t="s">
        <v>71</v>
      </c>
      <c r="AU679" s="186" t="s">
        <v>80</v>
      </c>
      <c r="AY679" s="185" t="s">
        <v>147</v>
      </c>
      <c r="BK679" s="187">
        <f>SUM(BK680:BK702)</f>
        <v>0</v>
      </c>
    </row>
    <row r="680" spans="1:65" s="2" customFormat="1" ht="16.5" customHeight="1">
      <c r="A680" s="36"/>
      <c r="B680" s="37"/>
      <c r="C680" s="190" t="s">
        <v>955</v>
      </c>
      <c r="D680" s="190" t="s">
        <v>150</v>
      </c>
      <c r="E680" s="191" t="s">
        <v>956</v>
      </c>
      <c r="F680" s="192" t="s">
        <v>957</v>
      </c>
      <c r="G680" s="193" t="s">
        <v>190</v>
      </c>
      <c r="H680" s="194">
        <v>660.89200000000005</v>
      </c>
      <c r="I680" s="195"/>
      <c r="J680" s="196">
        <f>ROUND(I680*H680,2)</f>
        <v>0</v>
      </c>
      <c r="K680" s="197"/>
      <c r="L680" s="41"/>
      <c r="M680" s="198" t="s">
        <v>19</v>
      </c>
      <c r="N680" s="199" t="s">
        <v>43</v>
      </c>
      <c r="O680" s="66"/>
      <c r="P680" s="200">
        <f>O680*H680</f>
        <v>0</v>
      </c>
      <c r="Q680" s="200">
        <v>0</v>
      </c>
      <c r="R680" s="200">
        <f>Q680*H680</f>
        <v>0</v>
      </c>
      <c r="S680" s="200">
        <v>0</v>
      </c>
      <c r="T680" s="201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202" t="s">
        <v>220</v>
      </c>
      <c r="AT680" s="202" t="s">
        <v>150</v>
      </c>
      <c r="AU680" s="202" t="s">
        <v>82</v>
      </c>
      <c r="AY680" s="19" t="s">
        <v>147</v>
      </c>
      <c r="BE680" s="203">
        <f>IF(N680="základní",J680,0)</f>
        <v>0</v>
      </c>
      <c r="BF680" s="203">
        <f>IF(N680="snížená",J680,0)</f>
        <v>0</v>
      </c>
      <c r="BG680" s="203">
        <f>IF(N680="zákl. přenesená",J680,0)</f>
        <v>0</v>
      </c>
      <c r="BH680" s="203">
        <f>IF(N680="sníž. přenesená",J680,0)</f>
        <v>0</v>
      </c>
      <c r="BI680" s="203">
        <f>IF(N680="nulová",J680,0)</f>
        <v>0</v>
      </c>
      <c r="BJ680" s="19" t="s">
        <v>80</v>
      </c>
      <c r="BK680" s="203">
        <f>ROUND(I680*H680,2)</f>
        <v>0</v>
      </c>
      <c r="BL680" s="19" t="s">
        <v>220</v>
      </c>
      <c r="BM680" s="202" t="s">
        <v>958</v>
      </c>
    </row>
    <row r="681" spans="1:65" s="14" customFormat="1" ht="11.25">
      <c r="B681" s="215"/>
      <c r="C681" s="216"/>
      <c r="D681" s="206" t="s">
        <v>155</v>
      </c>
      <c r="E681" s="217" t="s">
        <v>19</v>
      </c>
      <c r="F681" s="218" t="s">
        <v>959</v>
      </c>
      <c r="G681" s="216"/>
      <c r="H681" s="219">
        <v>660.89200000000005</v>
      </c>
      <c r="I681" s="220"/>
      <c r="J681" s="216"/>
      <c r="K681" s="216"/>
      <c r="L681" s="221"/>
      <c r="M681" s="222"/>
      <c r="N681" s="223"/>
      <c r="O681" s="223"/>
      <c r="P681" s="223"/>
      <c r="Q681" s="223"/>
      <c r="R681" s="223"/>
      <c r="S681" s="223"/>
      <c r="T681" s="224"/>
      <c r="AT681" s="225" t="s">
        <v>155</v>
      </c>
      <c r="AU681" s="225" t="s">
        <v>82</v>
      </c>
      <c r="AV681" s="14" t="s">
        <v>82</v>
      </c>
      <c r="AW681" s="14" t="s">
        <v>33</v>
      </c>
      <c r="AX681" s="14" t="s">
        <v>72</v>
      </c>
      <c r="AY681" s="225" t="s">
        <v>147</v>
      </c>
    </row>
    <row r="682" spans="1:65" s="15" customFormat="1" ht="11.25">
      <c r="B682" s="226"/>
      <c r="C682" s="227"/>
      <c r="D682" s="206" t="s">
        <v>155</v>
      </c>
      <c r="E682" s="228" t="s">
        <v>19</v>
      </c>
      <c r="F682" s="229" t="s">
        <v>171</v>
      </c>
      <c r="G682" s="227"/>
      <c r="H682" s="230">
        <v>660.89200000000005</v>
      </c>
      <c r="I682" s="231"/>
      <c r="J682" s="227"/>
      <c r="K682" s="227"/>
      <c r="L682" s="232"/>
      <c r="M682" s="233"/>
      <c r="N682" s="234"/>
      <c r="O682" s="234"/>
      <c r="P682" s="234"/>
      <c r="Q682" s="234"/>
      <c r="R682" s="234"/>
      <c r="S682" s="234"/>
      <c r="T682" s="235"/>
      <c r="AT682" s="236" t="s">
        <v>155</v>
      </c>
      <c r="AU682" s="236" t="s">
        <v>82</v>
      </c>
      <c r="AV682" s="15" t="s">
        <v>154</v>
      </c>
      <c r="AW682" s="15" t="s">
        <v>33</v>
      </c>
      <c r="AX682" s="15" t="s">
        <v>80</v>
      </c>
      <c r="AY682" s="236" t="s">
        <v>147</v>
      </c>
    </row>
    <row r="683" spans="1:65" s="2" customFormat="1" ht="16.5" customHeight="1">
      <c r="A683" s="36"/>
      <c r="B683" s="37"/>
      <c r="C683" s="190" t="s">
        <v>594</v>
      </c>
      <c r="D683" s="190" t="s">
        <v>150</v>
      </c>
      <c r="E683" s="191" t="s">
        <v>960</v>
      </c>
      <c r="F683" s="192" t="s">
        <v>961</v>
      </c>
      <c r="G683" s="193" t="s">
        <v>190</v>
      </c>
      <c r="H683" s="194">
        <v>660.89200000000005</v>
      </c>
      <c r="I683" s="195"/>
      <c r="J683" s="196">
        <f>ROUND(I683*H683,2)</f>
        <v>0</v>
      </c>
      <c r="K683" s="197"/>
      <c r="L683" s="41"/>
      <c r="M683" s="198" t="s">
        <v>19</v>
      </c>
      <c r="N683" s="199" t="s">
        <v>43</v>
      </c>
      <c r="O683" s="66"/>
      <c r="P683" s="200">
        <f>O683*H683</f>
        <v>0</v>
      </c>
      <c r="Q683" s="200">
        <v>0</v>
      </c>
      <c r="R683" s="200">
        <f>Q683*H683</f>
        <v>0</v>
      </c>
      <c r="S683" s="200">
        <v>0</v>
      </c>
      <c r="T683" s="201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202" t="s">
        <v>220</v>
      </c>
      <c r="AT683" s="202" t="s">
        <v>150</v>
      </c>
      <c r="AU683" s="202" t="s">
        <v>82</v>
      </c>
      <c r="AY683" s="19" t="s">
        <v>147</v>
      </c>
      <c r="BE683" s="203">
        <f>IF(N683="základní",J683,0)</f>
        <v>0</v>
      </c>
      <c r="BF683" s="203">
        <f>IF(N683="snížená",J683,0)</f>
        <v>0</v>
      </c>
      <c r="BG683" s="203">
        <f>IF(N683="zákl. přenesená",J683,0)</f>
        <v>0</v>
      </c>
      <c r="BH683" s="203">
        <f>IF(N683="sníž. přenesená",J683,0)</f>
        <v>0</v>
      </c>
      <c r="BI683" s="203">
        <f>IF(N683="nulová",J683,0)</f>
        <v>0</v>
      </c>
      <c r="BJ683" s="19" t="s">
        <v>80</v>
      </c>
      <c r="BK683" s="203">
        <f>ROUND(I683*H683,2)</f>
        <v>0</v>
      </c>
      <c r="BL683" s="19" t="s">
        <v>220</v>
      </c>
      <c r="BM683" s="202" t="s">
        <v>962</v>
      </c>
    </row>
    <row r="684" spans="1:65" s="2" customFormat="1" ht="16.5" customHeight="1">
      <c r="A684" s="36"/>
      <c r="B684" s="37"/>
      <c r="C684" s="190" t="s">
        <v>963</v>
      </c>
      <c r="D684" s="190" t="s">
        <v>150</v>
      </c>
      <c r="E684" s="191" t="s">
        <v>964</v>
      </c>
      <c r="F684" s="192" t="s">
        <v>965</v>
      </c>
      <c r="G684" s="193" t="s">
        <v>190</v>
      </c>
      <c r="H684" s="194">
        <v>317.17399999999998</v>
      </c>
      <c r="I684" s="195"/>
      <c r="J684" s="196">
        <f>ROUND(I684*H684,2)</f>
        <v>0</v>
      </c>
      <c r="K684" s="197"/>
      <c r="L684" s="41"/>
      <c r="M684" s="198" t="s">
        <v>19</v>
      </c>
      <c r="N684" s="199" t="s">
        <v>43</v>
      </c>
      <c r="O684" s="66"/>
      <c r="P684" s="200">
        <f>O684*H684</f>
        <v>0</v>
      </c>
      <c r="Q684" s="200">
        <v>0</v>
      </c>
      <c r="R684" s="200">
        <f>Q684*H684</f>
        <v>0</v>
      </c>
      <c r="S684" s="200">
        <v>0</v>
      </c>
      <c r="T684" s="201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202" t="s">
        <v>220</v>
      </c>
      <c r="AT684" s="202" t="s">
        <v>150</v>
      </c>
      <c r="AU684" s="202" t="s">
        <v>82</v>
      </c>
      <c r="AY684" s="19" t="s">
        <v>147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9" t="s">
        <v>80</v>
      </c>
      <c r="BK684" s="203">
        <f>ROUND(I684*H684,2)</f>
        <v>0</v>
      </c>
      <c r="BL684" s="19" t="s">
        <v>220</v>
      </c>
      <c r="BM684" s="202" t="s">
        <v>966</v>
      </c>
    </row>
    <row r="685" spans="1:65" s="13" customFormat="1" ht="11.25">
      <c r="B685" s="204"/>
      <c r="C685" s="205"/>
      <c r="D685" s="206" t="s">
        <v>155</v>
      </c>
      <c r="E685" s="207" t="s">
        <v>19</v>
      </c>
      <c r="F685" s="208" t="s">
        <v>167</v>
      </c>
      <c r="G685" s="205"/>
      <c r="H685" s="207" t="s">
        <v>19</v>
      </c>
      <c r="I685" s="209"/>
      <c r="J685" s="205"/>
      <c r="K685" s="205"/>
      <c r="L685" s="210"/>
      <c r="M685" s="211"/>
      <c r="N685" s="212"/>
      <c r="O685" s="212"/>
      <c r="P685" s="212"/>
      <c r="Q685" s="212"/>
      <c r="R685" s="212"/>
      <c r="S685" s="212"/>
      <c r="T685" s="213"/>
      <c r="AT685" s="214" t="s">
        <v>155</v>
      </c>
      <c r="AU685" s="214" t="s">
        <v>82</v>
      </c>
      <c r="AV685" s="13" t="s">
        <v>80</v>
      </c>
      <c r="AW685" s="13" t="s">
        <v>33</v>
      </c>
      <c r="AX685" s="13" t="s">
        <v>72</v>
      </c>
      <c r="AY685" s="214" t="s">
        <v>147</v>
      </c>
    </row>
    <row r="686" spans="1:65" s="14" customFormat="1" ht="11.25">
      <c r="B686" s="215"/>
      <c r="C686" s="216"/>
      <c r="D686" s="206" t="s">
        <v>155</v>
      </c>
      <c r="E686" s="217" t="s">
        <v>19</v>
      </c>
      <c r="F686" s="218" t="s">
        <v>348</v>
      </c>
      <c r="G686" s="216"/>
      <c r="H686" s="219">
        <v>9.1229999999999993</v>
      </c>
      <c r="I686" s="220"/>
      <c r="J686" s="216"/>
      <c r="K686" s="216"/>
      <c r="L686" s="221"/>
      <c r="M686" s="222"/>
      <c r="N686" s="223"/>
      <c r="O686" s="223"/>
      <c r="P686" s="223"/>
      <c r="Q686" s="223"/>
      <c r="R686" s="223"/>
      <c r="S686" s="223"/>
      <c r="T686" s="224"/>
      <c r="AT686" s="225" t="s">
        <v>155</v>
      </c>
      <c r="AU686" s="225" t="s">
        <v>82</v>
      </c>
      <c r="AV686" s="14" t="s">
        <v>82</v>
      </c>
      <c r="AW686" s="14" t="s">
        <v>33</v>
      </c>
      <c r="AX686" s="14" t="s">
        <v>72</v>
      </c>
      <c r="AY686" s="225" t="s">
        <v>147</v>
      </c>
    </row>
    <row r="687" spans="1:65" s="14" customFormat="1" ht="11.25">
      <c r="B687" s="215"/>
      <c r="C687" s="216"/>
      <c r="D687" s="206" t="s">
        <v>155</v>
      </c>
      <c r="E687" s="217" t="s">
        <v>19</v>
      </c>
      <c r="F687" s="218" t="s">
        <v>349</v>
      </c>
      <c r="G687" s="216"/>
      <c r="H687" s="219">
        <v>26.053999999999998</v>
      </c>
      <c r="I687" s="220"/>
      <c r="J687" s="216"/>
      <c r="K687" s="216"/>
      <c r="L687" s="221"/>
      <c r="M687" s="222"/>
      <c r="N687" s="223"/>
      <c r="O687" s="223"/>
      <c r="P687" s="223"/>
      <c r="Q687" s="223"/>
      <c r="R687" s="223"/>
      <c r="S687" s="223"/>
      <c r="T687" s="224"/>
      <c r="AT687" s="225" t="s">
        <v>155</v>
      </c>
      <c r="AU687" s="225" t="s">
        <v>82</v>
      </c>
      <c r="AV687" s="14" t="s">
        <v>82</v>
      </c>
      <c r="AW687" s="14" t="s">
        <v>33</v>
      </c>
      <c r="AX687" s="14" t="s">
        <v>72</v>
      </c>
      <c r="AY687" s="225" t="s">
        <v>147</v>
      </c>
    </row>
    <row r="688" spans="1:65" s="14" customFormat="1" ht="11.25">
      <c r="B688" s="215"/>
      <c r="C688" s="216"/>
      <c r="D688" s="206" t="s">
        <v>155</v>
      </c>
      <c r="E688" s="217" t="s">
        <v>19</v>
      </c>
      <c r="F688" s="218" t="s">
        <v>350</v>
      </c>
      <c r="G688" s="216"/>
      <c r="H688" s="219">
        <v>55.924999999999997</v>
      </c>
      <c r="I688" s="220"/>
      <c r="J688" s="216"/>
      <c r="K688" s="216"/>
      <c r="L688" s="221"/>
      <c r="M688" s="222"/>
      <c r="N688" s="223"/>
      <c r="O688" s="223"/>
      <c r="P688" s="223"/>
      <c r="Q688" s="223"/>
      <c r="R688" s="223"/>
      <c r="S688" s="223"/>
      <c r="T688" s="224"/>
      <c r="AT688" s="225" t="s">
        <v>155</v>
      </c>
      <c r="AU688" s="225" t="s">
        <v>82</v>
      </c>
      <c r="AV688" s="14" t="s">
        <v>82</v>
      </c>
      <c r="AW688" s="14" t="s">
        <v>33</v>
      </c>
      <c r="AX688" s="14" t="s">
        <v>72</v>
      </c>
      <c r="AY688" s="225" t="s">
        <v>147</v>
      </c>
    </row>
    <row r="689" spans="1:65" s="14" customFormat="1" ht="11.25">
      <c r="B689" s="215"/>
      <c r="C689" s="216"/>
      <c r="D689" s="206" t="s">
        <v>155</v>
      </c>
      <c r="E689" s="217" t="s">
        <v>19</v>
      </c>
      <c r="F689" s="218" t="s">
        <v>351</v>
      </c>
      <c r="G689" s="216"/>
      <c r="H689" s="219">
        <v>48.631999999999998</v>
      </c>
      <c r="I689" s="220"/>
      <c r="J689" s="216"/>
      <c r="K689" s="216"/>
      <c r="L689" s="221"/>
      <c r="M689" s="222"/>
      <c r="N689" s="223"/>
      <c r="O689" s="223"/>
      <c r="P689" s="223"/>
      <c r="Q689" s="223"/>
      <c r="R689" s="223"/>
      <c r="S689" s="223"/>
      <c r="T689" s="224"/>
      <c r="AT689" s="225" t="s">
        <v>155</v>
      </c>
      <c r="AU689" s="225" t="s">
        <v>82</v>
      </c>
      <c r="AV689" s="14" t="s">
        <v>82</v>
      </c>
      <c r="AW689" s="14" t="s">
        <v>33</v>
      </c>
      <c r="AX689" s="14" t="s">
        <v>72</v>
      </c>
      <c r="AY689" s="225" t="s">
        <v>147</v>
      </c>
    </row>
    <row r="690" spans="1:65" s="14" customFormat="1" ht="11.25">
      <c r="B690" s="215"/>
      <c r="C690" s="216"/>
      <c r="D690" s="206" t="s">
        <v>155</v>
      </c>
      <c r="E690" s="217" t="s">
        <v>19</v>
      </c>
      <c r="F690" s="218" t="s">
        <v>352</v>
      </c>
      <c r="G690" s="216"/>
      <c r="H690" s="219">
        <v>39.302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155</v>
      </c>
      <c r="AU690" s="225" t="s">
        <v>82</v>
      </c>
      <c r="AV690" s="14" t="s">
        <v>82</v>
      </c>
      <c r="AW690" s="14" t="s">
        <v>33</v>
      </c>
      <c r="AX690" s="14" t="s">
        <v>72</v>
      </c>
      <c r="AY690" s="225" t="s">
        <v>147</v>
      </c>
    </row>
    <row r="691" spans="1:65" s="14" customFormat="1" ht="11.25">
      <c r="B691" s="215"/>
      <c r="C691" s="216"/>
      <c r="D691" s="206" t="s">
        <v>155</v>
      </c>
      <c r="E691" s="217" t="s">
        <v>19</v>
      </c>
      <c r="F691" s="218" t="s">
        <v>353</v>
      </c>
      <c r="G691" s="216"/>
      <c r="H691" s="219">
        <v>13.986000000000001</v>
      </c>
      <c r="I691" s="220"/>
      <c r="J691" s="216"/>
      <c r="K691" s="216"/>
      <c r="L691" s="221"/>
      <c r="M691" s="222"/>
      <c r="N691" s="223"/>
      <c r="O691" s="223"/>
      <c r="P691" s="223"/>
      <c r="Q691" s="223"/>
      <c r="R691" s="223"/>
      <c r="S691" s="223"/>
      <c r="T691" s="224"/>
      <c r="AT691" s="225" t="s">
        <v>155</v>
      </c>
      <c r="AU691" s="225" t="s">
        <v>82</v>
      </c>
      <c r="AV691" s="14" t="s">
        <v>82</v>
      </c>
      <c r="AW691" s="14" t="s">
        <v>33</v>
      </c>
      <c r="AX691" s="14" t="s">
        <v>72</v>
      </c>
      <c r="AY691" s="225" t="s">
        <v>147</v>
      </c>
    </row>
    <row r="692" spans="1:65" s="14" customFormat="1" ht="11.25">
      <c r="B692" s="215"/>
      <c r="C692" s="216"/>
      <c r="D692" s="206" t="s">
        <v>155</v>
      </c>
      <c r="E692" s="217" t="s">
        <v>19</v>
      </c>
      <c r="F692" s="218" t="s">
        <v>354</v>
      </c>
      <c r="G692" s="216"/>
      <c r="H692" s="219">
        <v>37.787999999999997</v>
      </c>
      <c r="I692" s="220"/>
      <c r="J692" s="216"/>
      <c r="K692" s="216"/>
      <c r="L692" s="221"/>
      <c r="M692" s="222"/>
      <c r="N692" s="223"/>
      <c r="O692" s="223"/>
      <c r="P692" s="223"/>
      <c r="Q692" s="223"/>
      <c r="R692" s="223"/>
      <c r="S692" s="223"/>
      <c r="T692" s="224"/>
      <c r="AT692" s="225" t="s">
        <v>155</v>
      </c>
      <c r="AU692" s="225" t="s">
        <v>82</v>
      </c>
      <c r="AV692" s="14" t="s">
        <v>82</v>
      </c>
      <c r="AW692" s="14" t="s">
        <v>33</v>
      </c>
      <c r="AX692" s="14" t="s">
        <v>72</v>
      </c>
      <c r="AY692" s="225" t="s">
        <v>147</v>
      </c>
    </row>
    <row r="693" spans="1:65" s="14" customFormat="1" ht="11.25">
      <c r="B693" s="215"/>
      <c r="C693" s="216"/>
      <c r="D693" s="206" t="s">
        <v>155</v>
      </c>
      <c r="E693" s="217" t="s">
        <v>19</v>
      </c>
      <c r="F693" s="218" t="s">
        <v>355</v>
      </c>
      <c r="G693" s="216"/>
      <c r="H693" s="219">
        <v>28.988</v>
      </c>
      <c r="I693" s="220"/>
      <c r="J693" s="216"/>
      <c r="K693" s="216"/>
      <c r="L693" s="221"/>
      <c r="M693" s="222"/>
      <c r="N693" s="223"/>
      <c r="O693" s="223"/>
      <c r="P693" s="223"/>
      <c r="Q693" s="223"/>
      <c r="R693" s="223"/>
      <c r="S693" s="223"/>
      <c r="T693" s="224"/>
      <c r="AT693" s="225" t="s">
        <v>155</v>
      </c>
      <c r="AU693" s="225" t="s">
        <v>82</v>
      </c>
      <c r="AV693" s="14" t="s">
        <v>82</v>
      </c>
      <c r="AW693" s="14" t="s">
        <v>33</v>
      </c>
      <c r="AX693" s="14" t="s">
        <v>72</v>
      </c>
      <c r="AY693" s="225" t="s">
        <v>147</v>
      </c>
    </row>
    <row r="694" spans="1:65" s="14" customFormat="1" ht="11.25">
      <c r="B694" s="215"/>
      <c r="C694" s="216"/>
      <c r="D694" s="206" t="s">
        <v>155</v>
      </c>
      <c r="E694" s="217" t="s">
        <v>19</v>
      </c>
      <c r="F694" s="218" t="s">
        <v>356</v>
      </c>
      <c r="G694" s="216"/>
      <c r="H694" s="219">
        <v>36.100999999999999</v>
      </c>
      <c r="I694" s="220"/>
      <c r="J694" s="216"/>
      <c r="K694" s="216"/>
      <c r="L694" s="221"/>
      <c r="M694" s="222"/>
      <c r="N694" s="223"/>
      <c r="O694" s="223"/>
      <c r="P694" s="223"/>
      <c r="Q694" s="223"/>
      <c r="R694" s="223"/>
      <c r="S694" s="223"/>
      <c r="T694" s="224"/>
      <c r="AT694" s="225" t="s">
        <v>155</v>
      </c>
      <c r="AU694" s="225" t="s">
        <v>82</v>
      </c>
      <c r="AV694" s="14" t="s">
        <v>82</v>
      </c>
      <c r="AW694" s="14" t="s">
        <v>33</v>
      </c>
      <c r="AX694" s="14" t="s">
        <v>72</v>
      </c>
      <c r="AY694" s="225" t="s">
        <v>147</v>
      </c>
    </row>
    <row r="695" spans="1:65" s="14" customFormat="1" ht="11.25">
      <c r="B695" s="215"/>
      <c r="C695" s="216"/>
      <c r="D695" s="206" t="s">
        <v>155</v>
      </c>
      <c r="E695" s="217" t="s">
        <v>19</v>
      </c>
      <c r="F695" s="218" t="s">
        <v>357</v>
      </c>
      <c r="G695" s="216"/>
      <c r="H695" s="219">
        <v>7.8</v>
      </c>
      <c r="I695" s="220"/>
      <c r="J695" s="216"/>
      <c r="K695" s="216"/>
      <c r="L695" s="221"/>
      <c r="M695" s="222"/>
      <c r="N695" s="223"/>
      <c r="O695" s="223"/>
      <c r="P695" s="223"/>
      <c r="Q695" s="223"/>
      <c r="R695" s="223"/>
      <c r="S695" s="223"/>
      <c r="T695" s="224"/>
      <c r="AT695" s="225" t="s">
        <v>155</v>
      </c>
      <c r="AU695" s="225" t="s">
        <v>82</v>
      </c>
      <c r="AV695" s="14" t="s">
        <v>82</v>
      </c>
      <c r="AW695" s="14" t="s">
        <v>33</v>
      </c>
      <c r="AX695" s="14" t="s">
        <v>72</v>
      </c>
      <c r="AY695" s="225" t="s">
        <v>147</v>
      </c>
    </row>
    <row r="696" spans="1:65" s="14" customFormat="1" ht="11.25">
      <c r="B696" s="215"/>
      <c r="C696" s="216"/>
      <c r="D696" s="206" t="s">
        <v>155</v>
      </c>
      <c r="E696" s="217" t="s">
        <v>19</v>
      </c>
      <c r="F696" s="218" t="s">
        <v>358</v>
      </c>
      <c r="G696" s="216"/>
      <c r="H696" s="219">
        <v>13.475</v>
      </c>
      <c r="I696" s="220"/>
      <c r="J696" s="216"/>
      <c r="K696" s="216"/>
      <c r="L696" s="221"/>
      <c r="M696" s="222"/>
      <c r="N696" s="223"/>
      <c r="O696" s="223"/>
      <c r="P696" s="223"/>
      <c r="Q696" s="223"/>
      <c r="R696" s="223"/>
      <c r="S696" s="223"/>
      <c r="T696" s="224"/>
      <c r="AT696" s="225" t="s">
        <v>155</v>
      </c>
      <c r="AU696" s="225" t="s">
        <v>82</v>
      </c>
      <c r="AV696" s="14" t="s">
        <v>82</v>
      </c>
      <c r="AW696" s="14" t="s">
        <v>33</v>
      </c>
      <c r="AX696" s="14" t="s">
        <v>72</v>
      </c>
      <c r="AY696" s="225" t="s">
        <v>147</v>
      </c>
    </row>
    <row r="697" spans="1:65" s="15" customFormat="1" ht="11.25">
      <c r="B697" s="226"/>
      <c r="C697" s="227"/>
      <c r="D697" s="206" t="s">
        <v>155</v>
      </c>
      <c r="E697" s="228" t="s">
        <v>19</v>
      </c>
      <c r="F697" s="229" t="s">
        <v>171</v>
      </c>
      <c r="G697" s="227"/>
      <c r="H697" s="230">
        <v>317.17400000000004</v>
      </c>
      <c r="I697" s="231"/>
      <c r="J697" s="227"/>
      <c r="K697" s="227"/>
      <c r="L697" s="232"/>
      <c r="M697" s="233"/>
      <c r="N697" s="234"/>
      <c r="O697" s="234"/>
      <c r="P697" s="234"/>
      <c r="Q697" s="234"/>
      <c r="R697" s="234"/>
      <c r="S697" s="234"/>
      <c r="T697" s="235"/>
      <c r="AT697" s="236" t="s">
        <v>155</v>
      </c>
      <c r="AU697" s="236" t="s">
        <v>82</v>
      </c>
      <c r="AV697" s="15" t="s">
        <v>154</v>
      </c>
      <c r="AW697" s="15" t="s">
        <v>33</v>
      </c>
      <c r="AX697" s="15" t="s">
        <v>80</v>
      </c>
      <c r="AY697" s="236" t="s">
        <v>147</v>
      </c>
    </row>
    <row r="698" spans="1:65" s="2" customFormat="1" ht="16.5" customHeight="1">
      <c r="A698" s="36"/>
      <c r="B698" s="37"/>
      <c r="C698" s="190" t="s">
        <v>597</v>
      </c>
      <c r="D698" s="190" t="s">
        <v>150</v>
      </c>
      <c r="E698" s="191" t="s">
        <v>967</v>
      </c>
      <c r="F698" s="192" t="s">
        <v>968</v>
      </c>
      <c r="G698" s="193" t="s">
        <v>190</v>
      </c>
      <c r="H698" s="194">
        <v>660.89200000000005</v>
      </c>
      <c r="I698" s="195"/>
      <c r="J698" s="196">
        <f>ROUND(I698*H698,2)</f>
        <v>0</v>
      </c>
      <c r="K698" s="197"/>
      <c r="L698" s="41"/>
      <c r="M698" s="198" t="s">
        <v>19</v>
      </c>
      <c r="N698" s="199" t="s">
        <v>43</v>
      </c>
      <c r="O698" s="66"/>
      <c r="P698" s="200">
        <f>O698*H698</f>
        <v>0</v>
      </c>
      <c r="Q698" s="200">
        <v>0</v>
      </c>
      <c r="R698" s="200">
        <f>Q698*H698</f>
        <v>0</v>
      </c>
      <c r="S698" s="200">
        <v>0</v>
      </c>
      <c r="T698" s="201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202" t="s">
        <v>220</v>
      </c>
      <c r="AT698" s="202" t="s">
        <v>150</v>
      </c>
      <c r="AU698" s="202" t="s">
        <v>82</v>
      </c>
      <c r="AY698" s="19" t="s">
        <v>147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9" t="s">
        <v>80</v>
      </c>
      <c r="BK698" s="203">
        <f>ROUND(I698*H698,2)</f>
        <v>0</v>
      </c>
      <c r="BL698" s="19" t="s">
        <v>220</v>
      </c>
      <c r="BM698" s="202" t="s">
        <v>969</v>
      </c>
    </row>
    <row r="699" spans="1:65" s="2" customFormat="1" ht="16.5" customHeight="1">
      <c r="A699" s="36"/>
      <c r="B699" s="37"/>
      <c r="C699" s="190" t="s">
        <v>970</v>
      </c>
      <c r="D699" s="190" t="s">
        <v>150</v>
      </c>
      <c r="E699" s="191" t="s">
        <v>971</v>
      </c>
      <c r="F699" s="192" t="s">
        <v>972</v>
      </c>
      <c r="G699" s="193" t="s">
        <v>190</v>
      </c>
      <c r="H699" s="194">
        <v>660.89200000000005</v>
      </c>
      <c r="I699" s="195"/>
      <c r="J699" s="196">
        <f>ROUND(I699*H699,2)</f>
        <v>0</v>
      </c>
      <c r="K699" s="197"/>
      <c r="L699" s="41"/>
      <c r="M699" s="198" t="s">
        <v>19</v>
      </c>
      <c r="N699" s="199" t="s">
        <v>43</v>
      </c>
      <c r="O699" s="66"/>
      <c r="P699" s="200">
        <f>O699*H699</f>
        <v>0</v>
      </c>
      <c r="Q699" s="200">
        <v>0</v>
      </c>
      <c r="R699" s="200">
        <f>Q699*H699</f>
        <v>0</v>
      </c>
      <c r="S699" s="200">
        <v>0</v>
      </c>
      <c r="T699" s="201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202" t="s">
        <v>220</v>
      </c>
      <c r="AT699" s="202" t="s">
        <v>150</v>
      </c>
      <c r="AU699" s="202" t="s">
        <v>82</v>
      </c>
      <c r="AY699" s="19" t="s">
        <v>147</v>
      </c>
      <c r="BE699" s="203">
        <f>IF(N699="základní",J699,0)</f>
        <v>0</v>
      </c>
      <c r="BF699" s="203">
        <f>IF(N699="snížená",J699,0)</f>
        <v>0</v>
      </c>
      <c r="BG699" s="203">
        <f>IF(N699="zákl. přenesená",J699,0)</f>
        <v>0</v>
      </c>
      <c r="BH699" s="203">
        <f>IF(N699="sníž. přenesená",J699,0)</f>
        <v>0</v>
      </c>
      <c r="BI699" s="203">
        <f>IF(N699="nulová",J699,0)</f>
        <v>0</v>
      </c>
      <c r="BJ699" s="19" t="s">
        <v>80</v>
      </c>
      <c r="BK699" s="203">
        <f>ROUND(I699*H699,2)</f>
        <v>0</v>
      </c>
      <c r="BL699" s="19" t="s">
        <v>220</v>
      </c>
      <c r="BM699" s="202" t="s">
        <v>973</v>
      </c>
    </row>
    <row r="700" spans="1:65" s="2" customFormat="1" ht="16.5" customHeight="1">
      <c r="A700" s="36"/>
      <c r="B700" s="37"/>
      <c r="C700" s="190" t="s">
        <v>601</v>
      </c>
      <c r="D700" s="190" t="s">
        <v>150</v>
      </c>
      <c r="E700" s="191" t="s">
        <v>974</v>
      </c>
      <c r="F700" s="192" t="s">
        <v>975</v>
      </c>
      <c r="G700" s="193" t="s">
        <v>190</v>
      </c>
      <c r="H700" s="194">
        <v>834.76199999999994</v>
      </c>
      <c r="I700" s="195"/>
      <c r="J700" s="196">
        <f>ROUND(I700*H700,2)</f>
        <v>0</v>
      </c>
      <c r="K700" s="197"/>
      <c r="L700" s="41"/>
      <c r="M700" s="198" t="s">
        <v>19</v>
      </c>
      <c r="N700" s="199" t="s">
        <v>43</v>
      </c>
      <c r="O700" s="66"/>
      <c r="P700" s="200">
        <f>O700*H700</f>
        <v>0</v>
      </c>
      <c r="Q700" s="200">
        <v>0</v>
      </c>
      <c r="R700" s="200">
        <f>Q700*H700</f>
        <v>0</v>
      </c>
      <c r="S700" s="200">
        <v>0</v>
      </c>
      <c r="T700" s="201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202" t="s">
        <v>220</v>
      </c>
      <c r="AT700" s="202" t="s">
        <v>150</v>
      </c>
      <c r="AU700" s="202" t="s">
        <v>82</v>
      </c>
      <c r="AY700" s="19" t="s">
        <v>147</v>
      </c>
      <c r="BE700" s="203">
        <f>IF(N700="základní",J700,0)</f>
        <v>0</v>
      </c>
      <c r="BF700" s="203">
        <f>IF(N700="snížená",J700,0)</f>
        <v>0</v>
      </c>
      <c r="BG700" s="203">
        <f>IF(N700="zákl. přenesená",J700,0)</f>
        <v>0</v>
      </c>
      <c r="BH700" s="203">
        <f>IF(N700="sníž. přenesená",J700,0)</f>
        <v>0</v>
      </c>
      <c r="BI700" s="203">
        <f>IF(N700="nulová",J700,0)</f>
        <v>0</v>
      </c>
      <c r="BJ700" s="19" t="s">
        <v>80</v>
      </c>
      <c r="BK700" s="203">
        <f>ROUND(I700*H700,2)</f>
        <v>0</v>
      </c>
      <c r="BL700" s="19" t="s">
        <v>220</v>
      </c>
      <c r="BM700" s="202" t="s">
        <v>976</v>
      </c>
    </row>
    <row r="701" spans="1:65" s="14" customFormat="1" ht="11.25">
      <c r="B701" s="215"/>
      <c r="C701" s="216"/>
      <c r="D701" s="206" t="s">
        <v>155</v>
      </c>
      <c r="E701" s="217" t="s">
        <v>19</v>
      </c>
      <c r="F701" s="218" t="s">
        <v>977</v>
      </c>
      <c r="G701" s="216"/>
      <c r="H701" s="219">
        <v>834.76199999999994</v>
      </c>
      <c r="I701" s="220"/>
      <c r="J701" s="216"/>
      <c r="K701" s="216"/>
      <c r="L701" s="221"/>
      <c r="M701" s="222"/>
      <c r="N701" s="223"/>
      <c r="O701" s="223"/>
      <c r="P701" s="223"/>
      <c r="Q701" s="223"/>
      <c r="R701" s="223"/>
      <c r="S701" s="223"/>
      <c r="T701" s="224"/>
      <c r="AT701" s="225" t="s">
        <v>155</v>
      </c>
      <c r="AU701" s="225" t="s">
        <v>82</v>
      </c>
      <c r="AV701" s="14" t="s">
        <v>82</v>
      </c>
      <c r="AW701" s="14" t="s">
        <v>33</v>
      </c>
      <c r="AX701" s="14" t="s">
        <v>72</v>
      </c>
      <c r="AY701" s="225" t="s">
        <v>147</v>
      </c>
    </row>
    <row r="702" spans="1:65" s="15" customFormat="1" ht="11.25">
      <c r="B702" s="226"/>
      <c r="C702" s="227"/>
      <c r="D702" s="206" t="s">
        <v>155</v>
      </c>
      <c r="E702" s="228" t="s">
        <v>19</v>
      </c>
      <c r="F702" s="229" t="s">
        <v>171</v>
      </c>
      <c r="G702" s="227"/>
      <c r="H702" s="230">
        <v>834.76199999999994</v>
      </c>
      <c r="I702" s="231"/>
      <c r="J702" s="227"/>
      <c r="K702" s="227"/>
      <c r="L702" s="232"/>
      <c r="M702" s="259"/>
      <c r="N702" s="260"/>
      <c r="O702" s="260"/>
      <c r="P702" s="260"/>
      <c r="Q702" s="260"/>
      <c r="R702" s="260"/>
      <c r="S702" s="260"/>
      <c r="T702" s="261"/>
      <c r="AT702" s="236" t="s">
        <v>155</v>
      </c>
      <c r="AU702" s="236" t="s">
        <v>82</v>
      </c>
      <c r="AV702" s="15" t="s">
        <v>154</v>
      </c>
      <c r="AW702" s="15" t="s">
        <v>33</v>
      </c>
      <c r="AX702" s="15" t="s">
        <v>80</v>
      </c>
      <c r="AY702" s="236" t="s">
        <v>147</v>
      </c>
    </row>
    <row r="703" spans="1:65" s="2" customFormat="1" ht="6.95" customHeight="1">
      <c r="A703" s="36"/>
      <c r="B703" s="49"/>
      <c r="C703" s="50"/>
      <c r="D703" s="50"/>
      <c r="E703" s="50"/>
      <c r="F703" s="50"/>
      <c r="G703" s="50"/>
      <c r="H703" s="50"/>
      <c r="I703" s="138"/>
      <c r="J703" s="50"/>
      <c r="K703" s="50"/>
      <c r="L703" s="41"/>
      <c r="M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</row>
  </sheetData>
  <sheetProtection algorithmName="SHA-512" hashValue="mhVYYhwTR765x4psNJ4ry1kfYLQ26kUOzQBB38XK9E7AOe6pcbUyU/KHc4ugfaPD7DzO1z6uh7DJ/LUt9Fvgmg==" saltValue="hE2Pb0IN+Mt6THJIIzDioajC/kkRWRlNI4LhMc+S4l7DAYU6uslERUVZDmtld2uhVW+B/Zbz4Hg8L6xoIHUbxw==" spinCount="100000" sheet="1" objects="1" scenarios="1" formatColumns="0" formatRows="0" autoFilter="0"/>
  <autoFilter ref="C96:K702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85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978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ROUND(J91,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ROUND((SUM(BE91:BE418)),  2)</f>
        <v>0</v>
      </c>
      <c r="G33" s="36"/>
      <c r="H33" s="36"/>
      <c r="I33" s="127">
        <v>0.21</v>
      </c>
      <c r="J33" s="126">
        <f>ROUND(((SUM(BE91:BE418))*I33),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ROUND((SUM(BF91:BF418)),  2)</f>
        <v>0</v>
      </c>
      <c r="G34" s="36"/>
      <c r="H34" s="36"/>
      <c r="I34" s="127">
        <v>0.15</v>
      </c>
      <c r="J34" s="126">
        <f>ROUND(((SUM(BF91:BF418))*I34),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ROUND((SUM(BG91:BG418)),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ROUND((SUM(BH91:BH418)),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ROUND((SUM(BI91:BI418)),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02 - Zdravotně technické instalace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J91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114</v>
      </c>
      <c r="E60" s="150"/>
      <c r="F60" s="150"/>
      <c r="G60" s="150"/>
      <c r="H60" s="150"/>
      <c r="I60" s="151"/>
      <c r="J60" s="152">
        <f>J92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118</v>
      </c>
      <c r="E61" s="157"/>
      <c r="F61" s="157"/>
      <c r="G61" s="157"/>
      <c r="H61" s="157"/>
      <c r="I61" s="158"/>
      <c r="J61" s="159">
        <f>J93</f>
        <v>0</v>
      </c>
      <c r="K61" s="155"/>
      <c r="L61" s="160"/>
    </row>
    <row r="62" spans="1:47" s="9" customFormat="1" ht="24.95" customHeight="1">
      <c r="B62" s="147"/>
      <c r="C62" s="148"/>
      <c r="D62" s="149" t="s">
        <v>121</v>
      </c>
      <c r="E62" s="150"/>
      <c r="F62" s="150"/>
      <c r="G62" s="150"/>
      <c r="H62" s="150"/>
      <c r="I62" s="151"/>
      <c r="J62" s="152">
        <f>J130</f>
        <v>0</v>
      </c>
      <c r="K62" s="148"/>
      <c r="L62" s="153"/>
    </row>
    <row r="63" spans="1:47" s="10" customFormat="1" ht="19.899999999999999" customHeight="1">
      <c r="B63" s="154"/>
      <c r="C63" s="155"/>
      <c r="D63" s="156" t="s">
        <v>122</v>
      </c>
      <c r="E63" s="157"/>
      <c r="F63" s="157"/>
      <c r="G63" s="157"/>
      <c r="H63" s="157"/>
      <c r="I63" s="158"/>
      <c r="J63" s="159">
        <f>J131</f>
        <v>0</v>
      </c>
      <c r="K63" s="155"/>
      <c r="L63" s="160"/>
    </row>
    <row r="64" spans="1:47" s="10" customFormat="1" ht="19.899999999999999" customHeight="1">
      <c r="B64" s="154"/>
      <c r="C64" s="155"/>
      <c r="D64" s="156" t="s">
        <v>979</v>
      </c>
      <c r="E64" s="157"/>
      <c r="F64" s="157"/>
      <c r="G64" s="157"/>
      <c r="H64" s="157"/>
      <c r="I64" s="158"/>
      <c r="J64" s="159">
        <f>J141</f>
        <v>0</v>
      </c>
      <c r="K64" s="155"/>
      <c r="L64" s="160"/>
    </row>
    <row r="65" spans="1:31" s="10" customFormat="1" ht="19.899999999999999" customHeight="1">
      <c r="B65" s="154"/>
      <c r="C65" s="155"/>
      <c r="D65" s="156" t="s">
        <v>980</v>
      </c>
      <c r="E65" s="157"/>
      <c r="F65" s="157"/>
      <c r="G65" s="157"/>
      <c r="H65" s="157"/>
      <c r="I65" s="158"/>
      <c r="J65" s="159">
        <f>J190</f>
        <v>0</v>
      </c>
      <c r="K65" s="155"/>
      <c r="L65" s="160"/>
    </row>
    <row r="66" spans="1:31" s="10" customFormat="1" ht="19.899999999999999" customHeight="1">
      <c r="B66" s="154"/>
      <c r="C66" s="155"/>
      <c r="D66" s="156" t="s">
        <v>981</v>
      </c>
      <c r="E66" s="157"/>
      <c r="F66" s="157"/>
      <c r="G66" s="157"/>
      <c r="H66" s="157"/>
      <c r="I66" s="158"/>
      <c r="J66" s="159">
        <f>J328</f>
        <v>0</v>
      </c>
      <c r="K66" s="155"/>
      <c r="L66" s="160"/>
    </row>
    <row r="67" spans="1:31" s="10" customFormat="1" ht="19.899999999999999" customHeight="1">
      <c r="B67" s="154"/>
      <c r="C67" s="155"/>
      <c r="D67" s="156" t="s">
        <v>982</v>
      </c>
      <c r="E67" s="157"/>
      <c r="F67" s="157"/>
      <c r="G67" s="157"/>
      <c r="H67" s="157"/>
      <c r="I67" s="158"/>
      <c r="J67" s="159">
        <f>J332</f>
        <v>0</v>
      </c>
      <c r="K67" s="155"/>
      <c r="L67" s="160"/>
    </row>
    <row r="68" spans="1:31" s="10" customFormat="1" ht="19.899999999999999" customHeight="1">
      <c r="B68" s="154"/>
      <c r="C68" s="155"/>
      <c r="D68" s="156" t="s">
        <v>983</v>
      </c>
      <c r="E68" s="157"/>
      <c r="F68" s="157"/>
      <c r="G68" s="157"/>
      <c r="H68" s="157"/>
      <c r="I68" s="158"/>
      <c r="J68" s="159">
        <f>J373</f>
        <v>0</v>
      </c>
      <c r="K68" s="155"/>
      <c r="L68" s="160"/>
    </row>
    <row r="69" spans="1:31" s="10" customFormat="1" ht="19.899999999999999" customHeight="1">
      <c r="B69" s="154"/>
      <c r="C69" s="155"/>
      <c r="D69" s="156" t="s">
        <v>984</v>
      </c>
      <c r="E69" s="157"/>
      <c r="F69" s="157"/>
      <c r="G69" s="157"/>
      <c r="H69" s="157"/>
      <c r="I69" s="158"/>
      <c r="J69" s="159">
        <f>J378</f>
        <v>0</v>
      </c>
      <c r="K69" s="155"/>
      <c r="L69" s="160"/>
    </row>
    <row r="70" spans="1:31" s="10" customFormat="1" ht="19.899999999999999" customHeight="1">
      <c r="B70" s="154"/>
      <c r="C70" s="155"/>
      <c r="D70" s="156" t="s">
        <v>985</v>
      </c>
      <c r="E70" s="157"/>
      <c r="F70" s="157"/>
      <c r="G70" s="157"/>
      <c r="H70" s="157"/>
      <c r="I70" s="158"/>
      <c r="J70" s="159">
        <f>J382</f>
        <v>0</v>
      </c>
      <c r="K70" s="155"/>
      <c r="L70" s="160"/>
    </row>
    <row r="71" spans="1:31" s="10" customFormat="1" ht="19.899999999999999" customHeight="1">
      <c r="B71" s="154"/>
      <c r="C71" s="155"/>
      <c r="D71" s="156" t="s">
        <v>986</v>
      </c>
      <c r="E71" s="157"/>
      <c r="F71" s="157"/>
      <c r="G71" s="157"/>
      <c r="H71" s="157"/>
      <c r="I71" s="158"/>
      <c r="J71" s="159">
        <f>J386</f>
        <v>0</v>
      </c>
      <c r="K71" s="155"/>
      <c r="L71" s="160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38"/>
      <c r="J73" s="50"/>
      <c r="K73" s="50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1"/>
      <c r="J77" s="52"/>
      <c r="K77" s="52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132</v>
      </c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98" t="str">
        <f>E7</f>
        <v>Rekonstrukce 2.NP a kotelny v objektu A,  Městská sportovní hala - revitalizace areálu</v>
      </c>
      <c r="F81" s="399"/>
      <c r="G81" s="399"/>
      <c r="H81" s="399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108</v>
      </c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51" t="str">
        <f>E9</f>
        <v>02 - Zdravotně technické instalace</v>
      </c>
      <c r="F83" s="400"/>
      <c r="G83" s="400"/>
      <c r="H83" s="400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2" customHeight="1">
      <c r="A85" s="36"/>
      <c r="B85" s="37"/>
      <c r="C85" s="31" t="s">
        <v>21</v>
      </c>
      <c r="D85" s="38"/>
      <c r="E85" s="38"/>
      <c r="F85" s="29" t="str">
        <f>F12</f>
        <v xml:space="preserve"> </v>
      </c>
      <c r="G85" s="38"/>
      <c r="H85" s="38"/>
      <c r="I85" s="113" t="s">
        <v>23</v>
      </c>
      <c r="J85" s="61" t="str">
        <f>IF(J12="","",J12)</f>
        <v>27. 11. 2020</v>
      </c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5.2" customHeight="1">
      <c r="A87" s="36"/>
      <c r="B87" s="37"/>
      <c r="C87" s="31" t="s">
        <v>25</v>
      </c>
      <c r="D87" s="38"/>
      <c r="E87" s="38"/>
      <c r="F87" s="29" t="str">
        <f>E15</f>
        <v>Statutární město Karlovy Vary</v>
      </c>
      <c r="G87" s="38"/>
      <c r="H87" s="38"/>
      <c r="I87" s="113" t="s">
        <v>31</v>
      </c>
      <c r="J87" s="34" t="str">
        <f>E21</f>
        <v>Fiala - Jung Atelier</v>
      </c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5.2" customHeight="1">
      <c r="A88" s="36"/>
      <c r="B88" s="37"/>
      <c r="C88" s="31" t="s">
        <v>29</v>
      </c>
      <c r="D88" s="38"/>
      <c r="E88" s="38"/>
      <c r="F88" s="29" t="str">
        <f>IF(E18="","",E18)</f>
        <v>Vyplň údaj</v>
      </c>
      <c r="G88" s="38"/>
      <c r="H88" s="38"/>
      <c r="I88" s="113" t="s">
        <v>34</v>
      </c>
      <c r="J88" s="34" t="str">
        <f>E24</f>
        <v xml:space="preserve"> </v>
      </c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110"/>
      <c r="J89" s="38"/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11" customFormat="1" ht="29.25" customHeight="1">
      <c r="A90" s="161"/>
      <c r="B90" s="162"/>
      <c r="C90" s="163" t="s">
        <v>133</v>
      </c>
      <c r="D90" s="164" t="s">
        <v>57</v>
      </c>
      <c r="E90" s="164" t="s">
        <v>53</v>
      </c>
      <c r="F90" s="164" t="s">
        <v>54</v>
      </c>
      <c r="G90" s="164" t="s">
        <v>134</v>
      </c>
      <c r="H90" s="164" t="s">
        <v>135</v>
      </c>
      <c r="I90" s="165" t="s">
        <v>136</v>
      </c>
      <c r="J90" s="166" t="s">
        <v>112</v>
      </c>
      <c r="K90" s="167" t="s">
        <v>137</v>
      </c>
      <c r="L90" s="168"/>
      <c r="M90" s="70" t="s">
        <v>19</v>
      </c>
      <c r="N90" s="71" t="s">
        <v>42</v>
      </c>
      <c r="O90" s="71" t="s">
        <v>138</v>
      </c>
      <c r="P90" s="71" t="s">
        <v>139</v>
      </c>
      <c r="Q90" s="71" t="s">
        <v>140</v>
      </c>
      <c r="R90" s="71" t="s">
        <v>141</v>
      </c>
      <c r="S90" s="71" t="s">
        <v>142</v>
      </c>
      <c r="T90" s="72" t="s">
        <v>143</v>
      </c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</row>
    <row r="91" spans="1:65" s="2" customFormat="1" ht="22.9" customHeight="1">
      <c r="A91" s="36"/>
      <c r="B91" s="37"/>
      <c r="C91" s="77" t="s">
        <v>144</v>
      </c>
      <c r="D91" s="38"/>
      <c r="E91" s="38"/>
      <c r="F91" s="38"/>
      <c r="G91" s="38"/>
      <c r="H91" s="38"/>
      <c r="I91" s="110"/>
      <c r="J91" s="169">
        <f>BK91</f>
        <v>0</v>
      </c>
      <c r="K91" s="38"/>
      <c r="L91" s="41"/>
      <c r="M91" s="73"/>
      <c r="N91" s="170"/>
      <c r="O91" s="74"/>
      <c r="P91" s="171">
        <f>P92+P130</f>
        <v>0</v>
      </c>
      <c r="Q91" s="74"/>
      <c r="R91" s="171">
        <f>R92+R130</f>
        <v>0</v>
      </c>
      <c r="S91" s="74"/>
      <c r="T91" s="172">
        <f>T92+T130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71</v>
      </c>
      <c r="AU91" s="19" t="s">
        <v>113</v>
      </c>
      <c r="BK91" s="173">
        <f>BK92+BK130</f>
        <v>0</v>
      </c>
    </row>
    <row r="92" spans="1:65" s="12" customFormat="1" ht="25.9" customHeight="1">
      <c r="B92" s="174"/>
      <c r="C92" s="175"/>
      <c r="D92" s="176" t="s">
        <v>71</v>
      </c>
      <c r="E92" s="177" t="s">
        <v>145</v>
      </c>
      <c r="F92" s="177" t="s">
        <v>146</v>
      </c>
      <c r="G92" s="175"/>
      <c r="H92" s="175"/>
      <c r="I92" s="178"/>
      <c r="J92" s="179">
        <f>BK92</f>
        <v>0</v>
      </c>
      <c r="K92" s="175"/>
      <c r="L92" s="180"/>
      <c r="M92" s="181"/>
      <c r="N92" s="182"/>
      <c r="O92" s="182"/>
      <c r="P92" s="183">
        <f>P93</f>
        <v>0</v>
      </c>
      <c r="Q92" s="182"/>
      <c r="R92" s="183">
        <f>R93</f>
        <v>0</v>
      </c>
      <c r="S92" s="182"/>
      <c r="T92" s="184">
        <f>T93</f>
        <v>0</v>
      </c>
      <c r="AR92" s="185" t="s">
        <v>80</v>
      </c>
      <c r="AT92" s="186" t="s">
        <v>71</v>
      </c>
      <c r="AU92" s="186" t="s">
        <v>72</v>
      </c>
      <c r="AY92" s="185" t="s">
        <v>147</v>
      </c>
      <c r="BK92" s="187">
        <f>BK93</f>
        <v>0</v>
      </c>
    </row>
    <row r="93" spans="1:65" s="12" customFormat="1" ht="22.9" customHeight="1">
      <c r="B93" s="174"/>
      <c r="C93" s="175"/>
      <c r="D93" s="176" t="s">
        <v>71</v>
      </c>
      <c r="E93" s="188" t="s">
        <v>222</v>
      </c>
      <c r="F93" s="188" t="s">
        <v>268</v>
      </c>
      <c r="G93" s="175"/>
      <c r="H93" s="175"/>
      <c r="I93" s="178"/>
      <c r="J93" s="189">
        <f>BK93</f>
        <v>0</v>
      </c>
      <c r="K93" s="175"/>
      <c r="L93" s="180"/>
      <c r="M93" s="181"/>
      <c r="N93" s="182"/>
      <c r="O93" s="182"/>
      <c r="P93" s="183">
        <f>SUM(P94:P129)</f>
        <v>0</v>
      </c>
      <c r="Q93" s="182"/>
      <c r="R93" s="183">
        <f>SUM(R94:R129)</f>
        <v>0</v>
      </c>
      <c r="S93" s="182"/>
      <c r="T93" s="184">
        <f>SUM(T94:T129)</f>
        <v>0</v>
      </c>
      <c r="AR93" s="185" t="s">
        <v>80</v>
      </c>
      <c r="AT93" s="186" t="s">
        <v>71</v>
      </c>
      <c r="AU93" s="186" t="s">
        <v>80</v>
      </c>
      <c r="AY93" s="185" t="s">
        <v>147</v>
      </c>
      <c r="BK93" s="187">
        <f>SUM(BK94:BK129)</f>
        <v>0</v>
      </c>
    </row>
    <row r="94" spans="1:65" s="2" customFormat="1" ht="21.75" customHeight="1">
      <c r="A94" s="36"/>
      <c r="B94" s="37"/>
      <c r="C94" s="190" t="s">
        <v>80</v>
      </c>
      <c r="D94" s="190" t="s">
        <v>150</v>
      </c>
      <c r="E94" s="191" t="s">
        <v>341</v>
      </c>
      <c r="F94" s="192" t="s">
        <v>987</v>
      </c>
      <c r="G94" s="193" t="s">
        <v>174</v>
      </c>
      <c r="H94" s="194">
        <v>6</v>
      </c>
      <c r="I94" s="195"/>
      <c r="J94" s="196">
        <f>ROUND(I94*H94,2)</f>
        <v>0</v>
      </c>
      <c r="K94" s="197"/>
      <c r="L94" s="41"/>
      <c r="M94" s="198" t="s">
        <v>19</v>
      </c>
      <c r="N94" s="199" t="s">
        <v>43</v>
      </c>
      <c r="O94" s="6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154</v>
      </c>
      <c r="AT94" s="202" t="s">
        <v>150</v>
      </c>
      <c r="AU94" s="202" t="s">
        <v>82</v>
      </c>
      <c r="AY94" s="19" t="s">
        <v>147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9" t="s">
        <v>80</v>
      </c>
      <c r="BK94" s="203">
        <f>ROUND(I94*H94,2)</f>
        <v>0</v>
      </c>
      <c r="BL94" s="19" t="s">
        <v>154</v>
      </c>
      <c r="BM94" s="202" t="s">
        <v>82</v>
      </c>
    </row>
    <row r="95" spans="1:65" s="14" customFormat="1" ht="11.25">
      <c r="B95" s="215"/>
      <c r="C95" s="216"/>
      <c r="D95" s="206" t="s">
        <v>155</v>
      </c>
      <c r="E95" s="217" t="s">
        <v>19</v>
      </c>
      <c r="F95" s="218" t="s">
        <v>177</v>
      </c>
      <c r="G95" s="216"/>
      <c r="H95" s="219">
        <v>6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155</v>
      </c>
      <c r="AU95" s="225" t="s">
        <v>82</v>
      </c>
      <c r="AV95" s="14" t="s">
        <v>82</v>
      </c>
      <c r="AW95" s="14" t="s">
        <v>33</v>
      </c>
      <c r="AX95" s="14" t="s">
        <v>72</v>
      </c>
      <c r="AY95" s="225" t="s">
        <v>147</v>
      </c>
    </row>
    <row r="96" spans="1:65" s="15" customFormat="1" ht="11.25">
      <c r="B96" s="226"/>
      <c r="C96" s="227"/>
      <c r="D96" s="206" t="s">
        <v>155</v>
      </c>
      <c r="E96" s="228" t="s">
        <v>19</v>
      </c>
      <c r="F96" s="229" t="s">
        <v>171</v>
      </c>
      <c r="G96" s="227"/>
      <c r="H96" s="230">
        <v>6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AT96" s="236" t="s">
        <v>155</v>
      </c>
      <c r="AU96" s="236" t="s">
        <v>82</v>
      </c>
      <c r="AV96" s="15" t="s">
        <v>154</v>
      </c>
      <c r="AW96" s="15" t="s">
        <v>33</v>
      </c>
      <c r="AX96" s="15" t="s">
        <v>80</v>
      </c>
      <c r="AY96" s="236" t="s">
        <v>147</v>
      </c>
    </row>
    <row r="97" spans="1:65" s="2" customFormat="1" ht="16.5" customHeight="1">
      <c r="A97" s="36"/>
      <c r="B97" s="37"/>
      <c r="C97" s="190" t="s">
        <v>82</v>
      </c>
      <c r="D97" s="190" t="s">
        <v>150</v>
      </c>
      <c r="E97" s="191" t="s">
        <v>988</v>
      </c>
      <c r="F97" s="192" t="s">
        <v>989</v>
      </c>
      <c r="G97" s="193" t="s">
        <v>466</v>
      </c>
      <c r="H97" s="194">
        <v>87.2</v>
      </c>
      <c r="I97" s="195"/>
      <c r="J97" s="196">
        <f>ROUND(I97*H97,2)</f>
        <v>0</v>
      </c>
      <c r="K97" s="197"/>
      <c r="L97" s="41"/>
      <c r="M97" s="198" t="s">
        <v>19</v>
      </c>
      <c r="N97" s="199" t="s">
        <v>43</v>
      </c>
      <c r="O97" s="6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154</v>
      </c>
      <c r="AT97" s="202" t="s">
        <v>150</v>
      </c>
      <c r="AU97" s="202" t="s">
        <v>82</v>
      </c>
      <c r="AY97" s="19" t="s">
        <v>147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9" t="s">
        <v>80</v>
      </c>
      <c r="BK97" s="203">
        <f>ROUND(I97*H97,2)</f>
        <v>0</v>
      </c>
      <c r="BL97" s="19" t="s">
        <v>154</v>
      </c>
      <c r="BM97" s="202" t="s">
        <v>154</v>
      </c>
    </row>
    <row r="98" spans="1:65" s="13" customFormat="1" ht="11.25">
      <c r="B98" s="204"/>
      <c r="C98" s="205"/>
      <c r="D98" s="206" t="s">
        <v>155</v>
      </c>
      <c r="E98" s="207" t="s">
        <v>19</v>
      </c>
      <c r="F98" s="208" t="s">
        <v>990</v>
      </c>
      <c r="G98" s="205"/>
      <c r="H98" s="207" t="s">
        <v>19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155</v>
      </c>
      <c r="AU98" s="214" t="s">
        <v>82</v>
      </c>
      <c r="AV98" s="13" t="s">
        <v>80</v>
      </c>
      <c r="AW98" s="13" t="s">
        <v>33</v>
      </c>
      <c r="AX98" s="13" t="s">
        <v>72</v>
      </c>
      <c r="AY98" s="214" t="s">
        <v>147</v>
      </c>
    </row>
    <row r="99" spans="1:65" s="14" customFormat="1" ht="11.25">
      <c r="B99" s="215"/>
      <c r="C99" s="216"/>
      <c r="D99" s="206" t="s">
        <v>155</v>
      </c>
      <c r="E99" s="217" t="s">
        <v>19</v>
      </c>
      <c r="F99" s="218" t="s">
        <v>991</v>
      </c>
      <c r="G99" s="216"/>
      <c r="H99" s="219">
        <v>87.2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155</v>
      </c>
      <c r="AU99" s="225" t="s">
        <v>82</v>
      </c>
      <c r="AV99" s="14" t="s">
        <v>82</v>
      </c>
      <c r="AW99" s="14" t="s">
        <v>33</v>
      </c>
      <c r="AX99" s="14" t="s">
        <v>72</v>
      </c>
      <c r="AY99" s="225" t="s">
        <v>147</v>
      </c>
    </row>
    <row r="100" spans="1:65" s="15" customFormat="1" ht="11.25">
      <c r="B100" s="226"/>
      <c r="C100" s="227"/>
      <c r="D100" s="206" t="s">
        <v>155</v>
      </c>
      <c r="E100" s="228" t="s">
        <v>19</v>
      </c>
      <c r="F100" s="229" t="s">
        <v>171</v>
      </c>
      <c r="G100" s="227"/>
      <c r="H100" s="230">
        <v>87.2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155</v>
      </c>
      <c r="AU100" s="236" t="s">
        <v>82</v>
      </c>
      <c r="AV100" s="15" t="s">
        <v>154</v>
      </c>
      <c r="AW100" s="15" t="s">
        <v>33</v>
      </c>
      <c r="AX100" s="15" t="s">
        <v>80</v>
      </c>
      <c r="AY100" s="236" t="s">
        <v>147</v>
      </c>
    </row>
    <row r="101" spans="1:65" s="2" customFormat="1" ht="16.5" customHeight="1">
      <c r="A101" s="36"/>
      <c r="B101" s="37"/>
      <c r="C101" s="190" t="s">
        <v>148</v>
      </c>
      <c r="D101" s="190" t="s">
        <v>150</v>
      </c>
      <c r="E101" s="191" t="s">
        <v>992</v>
      </c>
      <c r="F101" s="192" t="s">
        <v>993</v>
      </c>
      <c r="G101" s="193" t="s">
        <v>466</v>
      </c>
      <c r="H101" s="194">
        <v>129.69999999999999</v>
      </c>
      <c r="I101" s="195"/>
      <c r="J101" s="196">
        <f>ROUND(I101*H101,2)</f>
        <v>0</v>
      </c>
      <c r="K101" s="197"/>
      <c r="L101" s="41"/>
      <c r="M101" s="198" t="s">
        <v>19</v>
      </c>
      <c r="N101" s="199" t="s">
        <v>43</v>
      </c>
      <c r="O101" s="6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154</v>
      </c>
      <c r="AT101" s="202" t="s">
        <v>150</v>
      </c>
      <c r="AU101" s="202" t="s">
        <v>82</v>
      </c>
      <c r="AY101" s="19" t="s">
        <v>147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9" t="s">
        <v>80</v>
      </c>
      <c r="BK101" s="203">
        <f>ROUND(I101*H101,2)</f>
        <v>0</v>
      </c>
      <c r="BL101" s="19" t="s">
        <v>154</v>
      </c>
      <c r="BM101" s="202" t="s">
        <v>177</v>
      </c>
    </row>
    <row r="102" spans="1:65" s="13" customFormat="1" ht="11.25">
      <c r="B102" s="204"/>
      <c r="C102" s="205"/>
      <c r="D102" s="206" t="s">
        <v>155</v>
      </c>
      <c r="E102" s="207" t="s">
        <v>19</v>
      </c>
      <c r="F102" s="208" t="s">
        <v>990</v>
      </c>
      <c r="G102" s="205"/>
      <c r="H102" s="207" t="s">
        <v>19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155</v>
      </c>
      <c r="AU102" s="214" t="s">
        <v>82</v>
      </c>
      <c r="AV102" s="13" t="s">
        <v>80</v>
      </c>
      <c r="AW102" s="13" t="s">
        <v>33</v>
      </c>
      <c r="AX102" s="13" t="s">
        <v>72</v>
      </c>
      <c r="AY102" s="214" t="s">
        <v>147</v>
      </c>
    </row>
    <row r="103" spans="1:65" s="14" customFormat="1" ht="11.25">
      <c r="B103" s="215"/>
      <c r="C103" s="216"/>
      <c r="D103" s="206" t="s">
        <v>155</v>
      </c>
      <c r="E103" s="217" t="s">
        <v>19</v>
      </c>
      <c r="F103" s="218" t="s">
        <v>994</v>
      </c>
      <c r="G103" s="216"/>
      <c r="H103" s="219">
        <v>4.7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155</v>
      </c>
      <c r="AU103" s="225" t="s">
        <v>82</v>
      </c>
      <c r="AV103" s="14" t="s">
        <v>82</v>
      </c>
      <c r="AW103" s="14" t="s">
        <v>33</v>
      </c>
      <c r="AX103" s="14" t="s">
        <v>72</v>
      </c>
      <c r="AY103" s="225" t="s">
        <v>147</v>
      </c>
    </row>
    <row r="104" spans="1:65" s="13" customFormat="1" ht="11.25">
      <c r="B104" s="204"/>
      <c r="C104" s="205"/>
      <c r="D104" s="206" t="s">
        <v>155</v>
      </c>
      <c r="E104" s="207" t="s">
        <v>19</v>
      </c>
      <c r="F104" s="208" t="s">
        <v>995</v>
      </c>
      <c r="G104" s="205"/>
      <c r="H104" s="207" t="s">
        <v>19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155</v>
      </c>
      <c r="AU104" s="214" t="s">
        <v>82</v>
      </c>
      <c r="AV104" s="13" t="s">
        <v>80</v>
      </c>
      <c r="AW104" s="13" t="s">
        <v>33</v>
      </c>
      <c r="AX104" s="13" t="s">
        <v>72</v>
      </c>
      <c r="AY104" s="214" t="s">
        <v>147</v>
      </c>
    </row>
    <row r="105" spans="1:65" s="14" customFormat="1" ht="11.25">
      <c r="B105" s="215"/>
      <c r="C105" s="216"/>
      <c r="D105" s="206" t="s">
        <v>155</v>
      </c>
      <c r="E105" s="217" t="s">
        <v>19</v>
      </c>
      <c r="F105" s="218" t="s">
        <v>996</v>
      </c>
      <c r="G105" s="216"/>
      <c r="H105" s="219">
        <v>79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155</v>
      </c>
      <c r="AU105" s="225" t="s">
        <v>82</v>
      </c>
      <c r="AV105" s="14" t="s">
        <v>82</v>
      </c>
      <c r="AW105" s="14" t="s">
        <v>33</v>
      </c>
      <c r="AX105" s="14" t="s">
        <v>72</v>
      </c>
      <c r="AY105" s="225" t="s">
        <v>147</v>
      </c>
    </row>
    <row r="106" spans="1:65" s="13" customFormat="1" ht="11.25">
      <c r="B106" s="204"/>
      <c r="C106" s="205"/>
      <c r="D106" s="206" t="s">
        <v>155</v>
      </c>
      <c r="E106" s="207" t="s">
        <v>19</v>
      </c>
      <c r="F106" s="208" t="s">
        <v>997</v>
      </c>
      <c r="G106" s="205"/>
      <c r="H106" s="207" t="s">
        <v>19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155</v>
      </c>
      <c r="AU106" s="214" t="s">
        <v>82</v>
      </c>
      <c r="AV106" s="13" t="s">
        <v>80</v>
      </c>
      <c r="AW106" s="13" t="s">
        <v>33</v>
      </c>
      <c r="AX106" s="13" t="s">
        <v>72</v>
      </c>
      <c r="AY106" s="214" t="s">
        <v>147</v>
      </c>
    </row>
    <row r="107" spans="1:65" s="14" customFormat="1" ht="11.25">
      <c r="B107" s="215"/>
      <c r="C107" s="216"/>
      <c r="D107" s="206" t="s">
        <v>155</v>
      </c>
      <c r="E107" s="217" t="s">
        <v>19</v>
      </c>
      <c r="F107" s="218" t="s">
        <v>211</v>
      </c>
      <c r="G107" s="216"/>
      <c r="H107" s="219">
        <v>7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155</v>
      </c>
      <c r="AU107" s="225" t="s">
        <v>82</v>
      </c>
      <c r="AV107" s="14" t="s">
        <v>82</v>
      </c>
      <c r="AW107" s="14" t="s">
        <v>33</v>
      </c>
      <c r="AX107" s="14" t="s">
        <v>72</v>
      </c>
      <c r="AY107" s="225" t="s">
        <v>147</v>
      </c>
    </row>
    <row r="108" spans="1:65" s="13" customFormat="1" ht="11.25">
      <c r="B108" s="204"/>
      <c r="C108" s="205"/>
      <c r="D108" s="206" t="s">
        <v>155</v>
      </c>
      <c r="E108" s="207" t="s">
        <v>19</v>
      </c>
      <c r="F108" s="208" t="s">
        <v>998</v>
      </c>
      <c r="G108" s="205"/>
      <c r="H108" s="207" t="s">
        <v>19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155</v>
      </c>
      <c r="AU108" s="214" t="s">
        <v>82</v>
      </c>
      <c r="AV108" s="13" t="s">
        <v>80</v>
      </c>
      <c r="AW108" s="13" t="s">
        <v>33</v>
      </c>
      <c r="AX108" s="13" t="s">
        <v>72</v>
      </c>
      <c r="AY108" s="214" t="s">
        <v>147</v>
      </c>
    </row>
    <row r="109" spans="1:65" s="13" customFormat="1" ht="11.25">
      <c r="B109" s="204"/>
      <c r="C109" s="205"/>
      <c r="D109" s="206" t="s">
        <v>155</v>
      </c>
      <c r="E109" s="207" t="s">
        <v>19</v>
      </c>
      <c r="F109" s="208" t="s">
        <v>999</v>
      </c>
      <c r="G109" s="205"/>
      <c r="H109" s="207" t="s">
        <v>19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155</v>
      </c>
      <c r="AU109" s="214" t="s">
        <v>82</v>
      </c>
      <c r="AV109" s="13" t="s">
        <v>80</v>
      </c>
      <c r="AW109" s="13" t="s">
        <v>33</v>
      </c>
      <c r="AX109" s="13" t="s">
        <v>72</v>
      </c>
      <c r="AY109" s="214" t="s">
        <v>147</v>
      </c>
    </row>
    <row r="110" spans="1:65" s="14" customFormat="1" ht="11.25">
      <c r="B110" s="215"/>
      <c r="C110" s="216"/>
      <c r="D110" s="206" t="s">
        <v>155</v>
      </c>
      <c r="E110" s="217" t="s">
        <v>19</v>
      </c>
      <c r="F110" s="218" t="s">
        <v>1000</v>
      </c>
      <c r="G110" s="216"/>
      <c r="H110" s="219">
        <v>4.8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155</v>
      </c>
      <c r="AU110" s="225" t="s">
        <v>82</v>
      </c>
      <c r="AV110" s="14" t="s">
        <v>82</v>
      </c>
      <c r="AW110" s="14" t="s">
        <v>33</v>
      </c>
      <c r="AX110" s="14" t="s">
        <v>72</v>
      </c>
      <c r="AY110" s="225" t="s">
        <v>147</v>
      </c>
    </row>
    <row r="111" spans="1:65" s="13" customFormat="1" ht="11.25">
      <c r="B111" s="204"/>
      <c r="C111" s="205"/>
      <c r="D111" s="206" t="s">
        <v>155</v>
      </c>
      <c r="E111" s="207" t="s">
        <v>19</v>
      </c>
      <c r="F111" s="208" t="s">
        <v>1001</v>
      </c>
      <c r="G111" s="205"/>
      <c r="H111" s="207" t="s">
        <v>19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155</v>
      </c>
      <c r="AU111" s="214" t="s">
        <v>82</v>
      </c>
      <c r="AV111" s="13" t="s">
        <v>80</v>
      </c>
      <c r="AW111" s="13" t="s">
        <v>33</v>
      </c>
      <c r="AX111" s="13" t="s">
        <v>72</v>
      </c>
      <c r="AY111" s="214" t="s">
        <v>147</v>
      </c>
    </row>
    <row r="112" spans="1:65" s="14" customFormat="1" ht="11.25">
      <c r="B112" s="215"/>
      <c r="C112" s="216"/>
      <c r="D112" s="206" t="s">
        <v>155</v>
      </c>
      <c r="E112" s="217" t="s">
        <v>19</v>
      </c>
      <c r="F112" s="218" t="s">
        <v>225</v>
      </c>
      <c r="G112" s="216"/>
      <c r="H112" s="219">
        <v>18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155</v>
      </c>
      <c r="AU112" s="225" t="s">
        <v>82</v>
      </c>
      <c r="AV112" s="14" t="s">
        <v>82</v>
      </c>
      <c r="AW112" s="14" t="s">
        <v>33</v>
      </c>
      <c r="AX112" s="14" t="s">
        <v>72</v>
      </c>
      <c r="AY112" s="225" t="s">
        <v>147</v>
      </c>
    </row>
    <row r="113" spans="1:65" s="13" customFormat="1" ht="11.25">
      <c r="B113" s="204"/>
      <c r="C113" s="205"/>
      <c r="D113" s="206" t="s">
        <v>155</v>
      </c>
      <c r="E113" s="207" t="s">
        <v>19</v>
      </c>
      <c r="F113" s="208" t="s">
        <v>1002</v>
      </c>
      <c r="G113" s="205"/>
      <c r="H113" s="207" t="s">
        <v>19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155</v>
      </c>
      <c r="AU113" s="214" t="s">
        <v>82</v>
      </c>
      <c r="AV113" s="13" t="s">
        <v>80</v>
      </c>
      <c r="AW113" s="13" t="s">
        <v>33</v>
      </c>
      <c r="AX113" s="13" t="s">
        <v>72</v>
      </c>
      <c r="AY113" s="214" t="s">
        <v>147</v>
      </c>
    </row>
    <row r="114" spans="1:65" s="14" customFormat="1" ht="11.25">
      <c r="B114" s="215"/>
      <c r="C114" s="216"/>
      <c r="D114" s="206" t="s">
        <v>155</v>
      </c>
      <c r="E114" s="217" t="s">
        <v>19</v>
      </c>
      <c r="F114" s="218" t="s">
        <v>1003</v>
      </c>
      <c r="G114" s="216"/>
      <c r="H114" s="219">
        <v>16.2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155</v>
      </c>
      <c r="AU114" s="225" t="s">
        <v>82</v>
      </c>
      <c r="AV114" s="14" t="s">
        <v>82</v>
      </c>
      <c r="AW114" s="14" t="s">
        <v>33</v>
      </c>
      <c r="AX114" s="14" t="s">
        <v>72</v>
      </c>
      <c r="AY114" s="225" t="s">
        <v>147</v>
      </c>
    </row>
    <row r="115" spans="1:65" s="15" customFormat="1" ht="11.25">
      <c r="B115" s="226"/>
      <c r="C115" s="227"/>
      <c r="D115" s="206" t="s">
        <v>155</v>
      </c>
      <c r="E115" s="228" t="s">
        <v>19</v>
      </c>
      <c r="F115" s="229" t="s">
        <v>171</v>
      </c>
      <c r="G115" s="227"/>
      <c r="H115" s="230">
        <v>129.69999999999999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155</v>
      </c>
      <c r="AU115" s="236" t="s">
        <v>82</v>
      </c>
      <c r="AV115" s="15" t="s">
        <v>154</v>
      </c>
      <c r="AW115" s="15" t="s">
        <v>33</v>
      </c>
      <c r="AX115" s="15" t="s">
        <v>80</v>
      </c>
      <c r="AY115" s="236" t="s">
        <v>147</v>
      </c>
    </row>
    <row r="116" spans="1:65" s="2" customFormat="1" ht="21.75" customHeight="1">
      <c r="A116" s="36"/>
      <c r="B116" s="37"/>
      <c r="C116" s="190" t="s">
        <v>154</v>
      </c>
      <c r="D116" s="190" t="s">
        <v>150</v>
      </c>
      <c r="E116" s="191" t="s">
        <v>1004</v>
      </c>
      <c r="F116" s="192" t="s">
        <v>1005</v>
      </c>
      <c r="G116" s="193" t="s">
        <v>466</v>
      </c>
      <c r="H116" s="194">
        <v>13.3</v>
      </c>
      <c r="I116" s="195"/>
      <c r="J116" s="196">
        <f>ROUND(I116*H116,2)</f>
        <v>0</v>
      </c>
      <c r="K116" s="197"/>
      <c r="L116" s="41"/>
      <c r="M116" s="198" t="s">
        <v>19</v>
      </c>
      <c r="N116" s="199" t="s">
        <v>43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154</v>
      </c>
      <c r="AT116" s="202" t="s">
        <v>150</v>
      </c>
      <c r="AU116" s="202" t="s">
        <v>82</v>
      </c>
      <c r="AY116" s="19" t="s">
        <v>147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9" t="s">
        <v>80</v>
      </c>
      <c r="BK116" s="203">
        <f>ROUND(I116*H116,2)</f>
        <v>0</v>
      </c>
      <c r="BL116" s="19" t="s">
        <v>154</v>
      </c>
      <c r="BM116" s="202" t="s">
        <v>183</v>
      </c>
    </row>
    <row r="117" spans="1:65" s="13" customFormat="1" ht="11.25">
      <c r="B117" s="204"/>
      <c r="C117" s="205"/>
      <c r="D117" s="206" t="s">
        <v>155</v>
      </c>
      <c r="E117" s="207" t="s">
        <v>19</v>
      </c>
      <c r="F117" s="208" t="s">
        <v>995</v>
      </c>
      <c r="G117" s="205"/>
      <c r="H117" s="207" t="s">
        <v>19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155</v>
      </c>
      <c r="AU117" s="214" t="s">
        <v>82</v>
      </c>
      <c r="AV117" s="13" t="s">
        <v>80</v>
      </c>
      <c r="AW117" s="13" t="s">
        <v>33</v>
      </c>
      <c r="AX117" s="13" t="s">
        <v>72</v>
      </c>
      <c r="AY117" s="214" t="s">
        <v>147</v>
      </c>
    </row>
    <row r="118" spans="1:65" s="14" customFormat="1" ht="11.25">
      <c r="B118" s="215"/>
      <c r="C118" s="216"/>
      <c r="D118" s="206" t="s">
        <v>155</v>
      </c>
      <c r="E118" s="217" t="s">
        <v>19</v>
      </c>
      <c r="F118" s="218" t="s">
        <v>82</v>
      </c>
      <c r="G118" s="216"/>
      <c r="H118" s="219">
        <v>2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155</v>
      </c>
      <c r="AU118" s="225" t="s">
        <v>82</v>
      </c>
      <c r="AV118" s="14" t="s">
        <v>82</v>
      </c>
      <c r="AW118" s="14" t="s">
        <v>33</v>
      </c>
      <c r="AX118" s="14" t="s">
        <v>72</v>
      </c>
      <c r="AY118" s="225" t="s">
        <v>147</v>
      </c>
    </row>
    <row r="119" spans="1:65" s="13" customFormat="1" ht="11.25">
      <c r="B119" s="204"/>
      <c r="C119" s="205"/>
      <c r="D119" s="206" t="s">
        <v>155</v>
      </c>
      <c r="E119" s="207" t="s">
        <v>19</v>
      </c>
      <c r="F119" s="208" t="s">
        <v>1006</v>
      </c>
      <c r="G119" s="205"/>
      <c r="H119" s="207" t="s">
        <v>19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155</v>
      </c>
      <c r="AU119" s="214" t="s">
        <v>82</v>
      </c>
      <c r="AV119" s="13" t="s">
        <v>80</v>
      </c>
      <c r="AW119" s="13" t="s">
        <v>33</v>
      </c>
      <c r="AX119" s="13" t="s">
        <v>72</v>
      </c>
      <c r="AY119" s="214" t="s">
        <v>147</v>
      </c>
    </row>
    <row r="120" spans="1:65" s="14" customFormat="1" ht="11.25">
      <c r="B120" s="215"/>
      <c r="C120" s="216"/>
      <c r="D120" s="206" t="s">
        <v>155</v>
      </c>
      <c r="E120" s="217" t="s">
        <v>19</v>
      </c>
      <c r="F120" s="218" t="s">
        <v>1007</v>
      </c>
      <c r="G120" s="216"/>
      <c r="H120" s="219">
        <v>4.3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155</v>
      </c>
      <c r="AU120" s="225" t="s">
        <v>82</v>
      </c>
      <c r="AV120" s="14" t="s">
        <v>82</v>
      </c>
      <c r="AW120" s="14" t="s">
        <v>33</v>
      </c>
      <c r="AX120" s="14" t="s">
        <v>72</v>
      </c>
      <c r="AY120" s="225" t="s">
        <v>147</v>
      </c>
    </row>
    <row r="121" spans="1:65" s="13" customFormat="1" ht="11.25">
      <c r="B121" s="204"/>
      <c r="C121" s="205"/>
      <c r="D121" s="206" t="s">
        <v>155</v>
      </c>
      <c r="E121" s="207" t="s">
        <v>19</v>
      </c>
      <c r="F121" s="208" t="s">
        <v>998</v>
      </c>
      <c r="G121" s="205"/>
      <c r="H121" s="207" t="s">
        <v>19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155</v>
      </c>
      <c r="AU121" s="214" t="s">
        <v>82</v>
      </c>
      <c r="AV121" s="13" t="s">
        <v>80</v>
      </c>
      <c r="AW121" s="13" t="s">
        <v>33</v>
      </c>
      <c r="AX121" s="13" t="s">
        <v>72</v>
      </c>
      <c r="AY121" s="214" t="s">
        <v>147</v>
      </c>
    </row>
    <row r="122" spans="1:65" s="13" customFormat="1" ht="11.25">
      <c r="B122" s="204"/>
      <c r="C122" s="205"/>
      <c r="D122" s="206" t="s">
        <v>155</v>
      </c>
      <c r="E122" s="207" t="s">
        <v>19</v>
      </c>
      <c r="F122" s="208" t="s">
        <v>1008</v>
      </c>
      <c r="G122" s="205"/>
      <c r="H122" s="207" t="s">
        <v>19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155</v>
      </c>
      <c r="AU122" s="214" t="s">
        <v>82</v>
      </c>
      <c r="AV122" s="13" t="s">
        <v>80</v>
      </c>
      <c r="AW122" s="13" t="s">
        <v>33</v>
      </c>
      <c r="AX122" s="13" t="s">
        <v>72</v>
      </c>
      <c r="AY122" s="214" t="s">
        <v>147</v>
      </c>
    </row>
    <row r="123" spans="1:65" s="14" customFormat="1" ht="11.25">
      <c r="B123" s="215"/>
      <c r="C123" s="216"/>
      <c r="D123" s="206" t="s">
        <v>155</v>
      </c>
      <c r="E123" s="217" t="s">
        <v>19</v>
      </c>
      <c r="F123" s="218" t="s">
        <v>211</v>
      </c>
      <c r="G123" s="216"/>
      <c r="H123" s="219">
        <v>7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155</v>
      </c>
      <c r="AU123" s="225" t="s">
        <v>82</v>
      </c>
      <c r="AV123" s="14" t="s">
        <v>82</v>
      </c>
      <c r="AW123" s="14" t="s">
        <v>33</v>
      </c>
      <c r="AX123" s="14" t="s">
        <v>72</v>
      </c>
      <c r="AY123" s="225" t="s">
        <v>147</v>
      </c>
    </row>
    <row r="124" spans="1:65" s="15" customFormat="1" ht="11.25">
      <c r="B124" s="226"/>
      <c r="C124" s="227"/>
      <c r="D124" s="206" t="s">
        <v>155</v>
      </c>
      <c r="E124" s="228" t="s">
        <v>19</v>
      </c>
      <c r="F124" s="229" t="s">
        <v>171</v>
      </c>
      <c r="G124" s="227"/>
      <c r="H124" s="230">
        <v>13.3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155</v>
      </c>
      <c r="AU124" s="236" t="s">
        <v>82</v>
      </c>
      <c r="AV124" s="15" t="s">
        <v>154</v>
      </c>
      <c r="AW124" s="15" t="s">
        <v>33</v>
      </c>
      <c r="AX124" s="15" t="s">
        <v>80</v>
      </c>
      <c r="AY124" s="236" t="s">
        <v>147</v>
      </c>
    </row>
    <row r="125" spans="1:65" s="2" customFormat="1" ht="21.75" customHeight="1">
      <c r="A125" s="36"/>
      <c r="B125" s="37"/>
      <c r="C125" s="190" t="s">
        <v>179</v>
      </c>
      <c r="D125" s="190" t="s">
        <v>150</v>
      </c>
      <c r="E125" s="191" t="s">
        <v>1009</v>
      </c>
      <c r="F125" s="192" t="s">
        <v>1010</v>
      </c>
      <c r="G125" s="193" t="s">
        <v>466</v>
      </c>
      <c r="H125" s="194">
        <v>34.700000000000003</v>
      </c>
      <c r="I125" s="195"/>
      <c r="J125" s="196">
        <f>ROUND(I125*H125,2)</f>
        <v>0</v>
      </c>
      <c r="K125" s="197"/>
      <c r="L125" s="41"/>
      <c r="M125" s="198" t="s">
        <v>19</v>
      </c>
      <c r="N125" s="199" t="s">
        <v>43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154</v>
      </c>
      <c r="AT125" s="202" t="s">
        <v>150</v>
      </c>
      <c r="AU125" s="202" t="s">
        <v>82</v>
      </c>
      <c r="AY125" s="19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80</v>
      </c>
      <c r="BK125" s="203">
        <f>ROUND(I125*H125,2)</f>
        <v>0</v>
      </c>
      <c r="BL125" s="19" t="s">
        <v>154</v>
      </c>
      <c r="BM125" s="202" t="s">
        <v>191</v>
      </c>
    </row>
    <row r="126" spans="1:65" s="13" customFormat="1" ht="11.25">
      <c r="B126" s="204"/>
      <c r="C126" s="205"/>
      <c r="D126" s="206" t="s">
        <v>155</v>
      </c>
      <c r="E126" s="207" t="s">
        <v>19</v>
      </c>
      <c r="F126" s="208" t="s">
        <v>998</v>
      </c>
      <c r="G126" s="205"/>
      <c r="H126" s="207" t="s">
        <v>19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155</v>
      </c>
      <c r="AU126" s="214" t="s">
        <v>82</v>
      </c>
      <c r="AV126" s="13" t="s">
        <v>80</v>
      </c>
      <c r="AW126" s="13" t="s">
        <v>33</v>
      </c>
      <c r="AX126" s="13" t="s">
        <v>72</v>
      </c>
      <c r="AY126" s="214" t="s">
        <v>147</v>
      </c>
    </row>
    <row r="127" spans="1:65" s="13" customFormat="1" ht="11.25">
      <c r="B127" s="204"/>
      <c r="C127" s="205"/>
      <c r="D127" s="206" t="s">
        <v>155</v>
      </c>
      <c r="E127" s="207" t="s">
        <v>19</v>
      </c>
      <c r="F127" s="208" t="s">
        <v>1011</v>
      </c>
      <c r="G127" s="205"/>
      <c r="H127" s="207" t="s">
        <v>19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155</v>
      </c>
      <c r="AU127" s="214" t="s">
        <v>82</v>
      </c>
      <c r="AV127" s="13" t="s">
        <v>80</v>
      </c>
      <c r="AW127" s="13" t="s">
        <v>33</v>
      </c>
      <c r="AX127" s="13" t="s">
        <v>72</v>
      </c>
      <c r="AY127" s="214" t="s">
        <v>147</v>
      </c>
    </row>
    <row r="128" spans="1:65" s="14" customFormat="1" ht="11.25">
      <c r="B128" s="215"/>
      <c r="C128" s="216"/>
      <c r="D128" s="206" t="s">
        <v>155</v>
      </c>
      <c r="E128" s="217" t="s">
        <v>19</v>
      </c>
      <c r="F128" s="218" t="s">
        <v>1012</v>
      </c>
      <c r="G128" s="216"/>
      <c r="H128" s="219">
        <v>34.700000000000003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155</v>
      </c>
      <c r="AU128" s="225" t="s">
        <v>82</v>
      </c>
      <c r="AV128" s="14" t="s">
        <v>82</v>
      </c>
      <c r="AW128" s="14" t="s">
        <v>33</v>
      </c>
      <c r="AX128" s="14" t="s">
        <v>72</v>
      </c>
      <c r="AY128" s="225" t="s">
        <v>147</v>
      </c>
    </row>
    <row r="129" spans="1:65" s="15" customFormat="1" ht="11.25">
      <c r="B129" s="226"/>
      <c r="C129" s="227"/>
      <c r="D129" s="206" t="s">
        <v>155</v>
      </c>
      <c r="E129" s="228" t="s">
        <v>19</v>
      </c>
      <c r="F129" s="229" t="s">
        <v>171</v>
      </c>
      <c r="G129" s="227"/>
      <c r="H129" s="230">
        <v>34.700000000000003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155</v>
      </c>
      <c r="AU129" s="236" t="s">
        <v>82</v>
      </c>
      <c r="AV129" s="15" t="s">
        <v>154</v>
      </c>
      <c r="AW129" s="15" t="s">
        <v>33</v>
      </c>
      <c r="AX129" s="15" t="s">
        <v>80</v>
      </c>
      <c r="AY129" s="236" t="s">
        <v>147</v>
      </c>
    </row>
    <row r="130" spans="1:65" s="12" customFormat="1" ht="25.9" customHeight="1">
      <c r="B130" s="174"/>
      <c r="C130" s="175"/>
      <c r="D130" s="176" t="s">
        <v>71</v>
      </c>
      <c r="E130" s="177" t="s">
        <v>391</v>
      </c>
      <c r="F130" s="177" t="s">
        <v>392</v>
      </c>
      <c r="G130" s="175"/>
      <c r="H130" s="175"/>
      <c r="I130" s="178"/>
      <c r="J130" s="179">
        <f>BK130</f>
        <v>0</v>
      </c>
      <c r="K130" s="175"/>
      <c r="L130" s="180"/>
      <c r="M130" s="181"/>
      <c r="N130" s="182"/>
      <c r="O130" s="182"/>
      <c r="P130" s="183">
        <f>P131+P141+P190+P328+P332+P373+P378+P382+P386</f>
        <v>0</v>
      </c>
      <c r="Q130" s="182"/>
      <c r="R130" s="183">
        <f>R131+R141+R190+R328+R332+R373+R378+R382+R386</f>
        <v>0</v>
      </c>
      <c r="S130" s="182"/>
      <c r="T130" s="184">
        <f>T131+T141+T190+T328+T332+T373+T378+T382+T386</f>
        <v>0</v>
      </c>
      <c r="AR130" s="185" t="s">
        <v>82</v>
      </c>
      <c r="AT130" s="186" t="s">
        <v>71</v>
      </c>
      <c r="AU130" s="186" t="s">
        <v>72</v>
      </c>
      <c r="AY130" s="185" t="s">
        <v>147</v>
      </c>
      <c r="BK130" s="187">
        <f>BK131+BK141+BK190+BK328+BK332+BK373+BK378+BK382+BK386</f>
        <v>0</v>
      </c>
    </row>
    <row r="131" spans="1:65" s="12" customFormat="1" ht="22.9" customHeight="1">
      <c r="B131" s="174"/>
      <c r="C131" s="175"/>
      <c r="D131" s="176" t="s">
        <v>71</v>
      </c>
      <c r="E131" s="188" t="s">
        <v>393</v>
      </c>
      <c r="F131" s="188" t="s">
        <v>394</v>
      </c>
      <c r="G131" s="175"/>
      <c r="H131" s="175"/>
      <c r="I131" s="178"/>
      <c r="J131" s="189">
        <f>BK131</f>
        <v>0</v>
      </c>
      <c r="K131" s="175"/>
      <c r="L131" s="180"/>
      <c r="M131" s="181"/>
      <c r="N131" s="182"/>
      <c r="O131" s="182"/>
      <c r="P131" s="183">
        <f>SUM(P132:P140)</f>
        <v>0</v>
      </c>
      <c r="Q131" s="182"/>
      <c r="R131" s="183">
        <f>SUM(R132:R140)</f>
        <v>0</v>
      </c>
      <c r="S131" s="182"/>
      <c r="T131" s="184">
        <f>SUM(T132:T140)</f>
        <v>0</v>
      </c>
      <c r="AR131" s="185" t="s">
        <v>82</v>
      </c>
      <c r="AT131" s="186" t="s">
        <v>71</v>
      </c>
      <c r="AU131" s="186" t="s">
        <v>80</v>
      </c>
      <c r="AY131" s="185" t="s">
        <v>147</v>
      </c>
      <c r="BK131" s="187">
        <f>SUM(BK132:BK140)</f>
        <v>0</v>
      </c>
    </row>
    <row r="132" spans="1:65" s="2" customFormat="1" ht="21.75" customHeight="1">
      <c r="A132" s="36"/>
      <c r="B132" s="37"/>
      <c r="C132" s="190" t="s">
        <v>177</v>
      </c>
      <c r="D132" s="190" t="s">
        <v>150</v>
      </c>
      <c r="E132" s="191" t="s">
        <v>1013</v>
      </c>
      <c r="F132" s="192" t="s">
        <v>1014</v>
      </c>
      <c r="G132" s="193" t="s">
        <v>466</v>
      </c>
      <c r="H132" s="194">
        <v>8</v>
      </c>
      <c r="I132" s="195"/>
      <c r="J132" s="196">
        <f>ROUND(I132*H132,2)</f>
        <v>0</v>
      </c>
      <c r="K132" s="197"/>
      <c r="L132" s="41"/>
      <c r="M132" s="198" t="s">
        <v>19</v>
      </c>
      <c r="N132" s="199" t="s">
        <v>43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220</v>
      </c>
      <c r="AT132" s="202" t="s">
        <v>150</v>
      </c>
      <c r="AU132" s="202" t="s">
        <v>82</v>
      </c>
      <c r="AY132" s="19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80</v>
      </c>
      <c r="BK132" s="203">
        <f>ROUND(I132*H132,2)</f>
        <v>0</v>
      </c>
      <c r="BL132" s="19" t="s">
        <v>220</v>
      </c>
      <c r="BM132" s="202" t="s">
        <v>201</v>
      </c>
    </row>
    <row r="133" spans="1:65" s="2" customFormat="1" ht="21.75" customHeight="1">
      <c r="A133" s="36"/>
      <c r="B133" s="37"/>
      <c r="C133" s="248" t="s">
        <v>211</v>
      </c>
      <c r="D133" s="248" t="s">
        <v>254</v>
      </c>
      <c r="E133" s="249" t="s">
        <v>1015</v>
      </c>
      <c r="F133" s="250" t="s">
        <v>1016</v>
      </c>
      <c r="G133" s="251" t="s">
        <v>466</v>
      </c>
      <c r="H133" s="252">
        <v>8.8000000000000007</v>
      </c>
      <c r="I133" s="253"/>
      <c r="J133" s="254">
        <f>ROUND(I133*H133,2)</f>
        <v>0</v>
      </c>
      <c r="K133" s="255"/>
      <c r="L133" s="256"/>
      <c r="M133" s="257" t="s">
        <v>19</v>
      </c>
      <c r="N133" s="258" t="s">
        <v>43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251</v>
      </c>
      <c r="AT133" s="202" t="s">
        <v>254</v>
      </c>
      <c r="AU133" s="202" t="s">
        <v>82</v>
      </c>
      <c r="AY133" s="19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80</v>
      </c>
      <c r="BK133" s="203">
        <f>ROUND(I133*H133,2)</f>
        <v>0</v>
      </c>
      <c r="BL133" s="19" t="s">
        <v>220</v>
      </c>
      <c r="BM133" s="202" t="s">
        <v>214</v>
      </c>
    </row>
    <row r="134" spans="1:65" s="13" customFormat="1" ht="11.25">
      <c r="B134" s="204"/>
      <c r="C134" s="205"/>
      <c r="D134" s="206" t="s">
        <v>155</v>
      </c>
      <c r="E134" s="207" t="s">
        <v>19</v>
      </c>
      <c r="F134" s="208" t="s">
        <v>1017</v>
      </c>
      <c r="G134" s="205"/>
      <c r="H134" s="207" t="s">
        <v>19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155</v>
      </c>
      <c r="AU134" s="214" t="s">
        <v>82</v>
      </c>
      <c r="AV134" s="13" t="s">
        <v>80</v>
      </c>
      <c r="AW134" s="13" t="s">
        <v>33</v>
      </c>
      <c r="AX134" s="13" t="s">
        <v>72</v>
      </c>
      <c r="AY134" s="214" t="s">
        <v>147</v>
      </c>
    </row>
    <row r="135" spans="1:65" s="14" customFormat="1" ht="11.25">
      <c r="B135" s="215"/>
      <c r="C135" s="216"/>
      <c r="D135" s="206" t="s">
        <v>155</v>
      </c>
      <c r="E135" s="217" t="s">
        <v>19</v>
      </c>
      <c r="F135" s="218" t="s">
        <v>1018</v>
      </c>
      <c r="G135" s="216"/>
      <c r="H135" s="219">
        <v>8.8000000000000007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155</v>
      </c>
      <c r="AU135" s="225" t="s">
        <v>82</v>
      </c>
      <c r="AV135" s="14" t="s">
        <v>82</v>
      </c>
      <c r="AW135" s="14" t="s">
        <v>33</v>
      </c>
      <c r="AX135" s="14" t="s">
        <v>72</v>
      </c>
      <c r="AY135" s="225" t="s">
        <v>147</v>
      </c>
    </row>
    <row r="136" spans="1:65" s="15" customFormat="1" ht="11.25">
      <c r="B136" s="226"/>
      <c r="C136" s="227"/>
      <c r="D136" s="206" t="s">
        <v>155</v>
      </c>
      <c r="E136" s="228" t="s">
        <v>19</v>
      </c>
      <c r="F136" s="229" t="s">
        <v>171</v>
      </c>
      <c r="G136" s="227"/>
      <c r="H136" s="230">
        <v>8.8000000000000007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155</v>
      </c>
      <c r="AU136" s="236" t="s">
        <v>82</v>
      </c>
      <c r="AV136" s="15" t="s">
        <v>154</v>
      </c>
      <c r="AW136" s="15" t="s">
        <v>33</v>
      </c>
      <c r="AX136" s="15" t="s">
        <v>80</v>
      </c>
      <c r="AY136" s="236" t="s">
        <v>147</v>
      </c>
    </row>
    <row r="137" spans="1:65" s="2" customFormat="1" ht="16.5" customHeight="1">
      <c r="A137" s="36"/>
      <c r="B137" s="37"/>
      <c r="C137" s="248" t="s">
        <v>183</v>
      </c>
      <c r="D137" s="248" t="s">
        <v>254</v>
      </c>
      <c r="E137" s="249" t="s">
        <v>1019</v>
      </c>
      <c r="F137" s="250" t="s">
        <v>1020</v>
      </c>
      <c r="G137" s="251" t="s">
        <v>174</v>
      </c>
      <c r="H137" s="252">
        <v>1</v>
      </c>
      <c r="I137" s="253"/>
      <c r="J137" s="254">
        <f>ROUND(I137*H137,2)</f>
        <v>0</v>
      </c>
      <c r="K137" s="255"/>
      <c r="L137" s="256"/>
      <c r="M137" s="257" t="s">
        <v>19</v>
      </c>
      <c r="N137" s="258" t="s">
        <v>43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251</v>
      </c>
      <c r="AT137" s="202" t="s">
        <v>254</v>
      </c>
      <c r="AU137" s="202" t="s">
        <v>82</v>
      </c>
      <c r="AY137" s="19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9" t="s">
        <v>80</v>
      </c>
      <c r="BK137" s="203">
        <f>ROUND(I137*H137,2)</f>
        <v>0</v>
      </c>
      <c r="BL137" s="19" t="s">
        <v>220</v>
      </c>
      <c r="BM137" s="202" t="s">
        <v>220</v>
      </c>
    </row>
    <row r="138" spans="1:65" s="2" customFormat="1" ht="16.5" customHeight="1">
      <c r="A138" s="36"/>
      <c r="B138" s="37"/>
      <c r="C138" s="248" t="s">
        <v>222</v>
      </c>
      <c r="D138" s="248" t="s">
        <v>254</v>
      </c>
      <c r="E138" s="249" t="s">
        <v>1021</v>
      </c>
      <c r="F138" s="250" t="s">
        <v>1022</v>
      </c>
      <c r="G138" s="251" t="s">
        <v>174</v>
      </c>
      <c r="H138" s="252">
        <v>6</v>
      </c>
      <c r="I138" s="253"/>
      <c r="J138" s="254">
        <f>ROUND(I138*H138,2)</f>
        <v>0</v>
      </c>
      <c r="K138" s="255"/>
      <c r="L138" s="256"/>
      <c r="M138" s="257" t="s">
        <v>19</v>
      </c>
      <c r="N138" s="258" t="s">
        <v>43</v>
      </c>
      <c r="O138" s="6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251</v>
      </c>
      <c r="AT138" s="202" t="s">
        <v>254</v>
      </c>
      <c r="AU138" s="202" t="s">
        <v>82</v>
      </c>
      <c r="AY138" s="19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9" t="s">
        <v>80</v>
      </c>
      <c r="BK138" s="203">
        <f>ROUND(I138*H138,2)</f>
        <v>0</v>
      </c>
      <c r="BL138" s="19" t="s">
        <v>220</v>
      </c>
      <c r="BM138" s="202" t="s">
        <v>225</v>
      </c>
    </row>
    <row r="139" spans="1:65" s="2" customFormat="1" ht="21.75" customHeight="1">
      <c r="A139" s="36"/>
      <c r="B139" s="37"/>
      <c r="C139" s="190" t="s">
        <v>191</v>
      </c>
      <c r="D139" s="190" t="s">
        <v>150</v>
      </c>
      <c r="E139" s="191" t="s">
        <v>1023</v>
      </c>
      <c r="F139" s="192" t="s">
        <v>1024</v>
      </c>
      <c r="G139" s="193" t="s">
        <v>182</v>
      </c>
      <c r="H139" s="194">
        <v>1.2E-2</v>
      </c>
      <c r="I139" s="195"/>
      <c r="J139" s="196">
        <f>ROUND(I139*H139,2)</f>
        <v>0</v>
      </c>
      <c r="K139" s="197"/>
      <c r="L139" s="41"/>
      <c r="M139" s="198" t="s">
        <v>19</v>
      </c>
      <c r="N139" s="199" t="s">
        <v>43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220</v>
      </c>
      <c r="AT139" s="202" t="s">
        <v>150</v>
      </c>
      <c r="AU139" s="202" t="s">
        <v>82</v>
      </c>
      <c r="AY139" s="19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9" t="s">
        <v>80</v>
      </c>
      <c r="BK139" s="203">
        <f>ROUND(I139*H139,2)</f>
        <v>0</v>
      </c>
      <c r="BL139" s="19" t="s">
        <v>220</v>
      </c>
      <c r="BM139" s="202" t="s">
        <v>229</v>
      </c>
    </row>
    <row r="140" spans="1:65" s="2" customFormat="1" ht="21.75" customHeight="1">
      <c r="A140" s="36"/>
      <c r="B140" s="37"/>
      <c r="C140" s="190" t="s">
        <v>230</v>
      </c>
      <c r="D140" s="190" t="s">
        <v>150</v>
      </c>
      <c r="E140" s="191" t="s">
        <v>1025</v>
      </c>
      <c r="F140" s="192" t="s">
        <v>1026</v>
      </c>
      <c r="G140" s="193" t="s">
        <v>182</v>
      </c>
      <c r="H140" s="194">
        <v>1.2E-2</v>
      </c>
      <c r="I140" s="195"/>
      <c r="J140" s="196">
        <f>ROUND(I140*H140,2)</f>
        <v>0</v>
      </c>
      <c r="K140" s="197"/>
      <c r="L140" s="41"/>
      <c r="M140" s="198" t="s">
        <v>19</v>
      </c>
      <c r="N140" s="199" t="s">
        <v>43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220</v>
      </c>
      <c r="AT140" s="202" t="s">
        <v>150</v>
      </c>
      <c r="AU140" s="202" t="s">
        <v>82</v>
      </c>
      <c r="AY140" s="19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9" t="s">
        <v>80</v>
      </c>
      <c r="BK140" s="203">
        <f>ROUND(I140*H140,2)</f>
        <v>0</v>
      </c>
      <c r="BL140" s="19" t="s">
        <v>220</v>
      </c>
      <c r="BM140" s="202" t="s">
        <v>233</v>
      </c>
    </row>
    <row r="141" spans="1:65" s="12" customFormat="1" ht="22.9" customHeight="1">
      <c r="B141" s="174"/>
      <c r="C141" s="175"/>
      <c r="D141" s="176" t="s">
        <v>71</v>
      </c>
      <c r="E141" s="188" t="s">
        <v>1027</v>
      </c>
      <c r="F141" s="188" t="s">
        <v>1028</v>
      </c>
      <c r="G141" s="175"/>
      <c r="H141" s="175"/>
      <c r="I141" s="178"/>
      <c r="J141" s="189">
        <f>BK141</f>
        <v>0</v>
      </c>
      <c r="K141" s="175"/>
      <c r="L141" s="180"/>
      <c r="M141" s="181"/>
      <c r="N141" s="182"/>
      <c r="O141" s="182"/>
      <c r="P141" s="183">
        <f>SUM(P142:P189)</f>
        <v>0</v>
      </c>
      <c r="Q141" s="182"/>
      <c r="R141" s="183">
        <f>SUM(R142:R189)</f>
        <v>0</v>
      </c>
      <c r="S141" s="182"/>
      <c r="T141" s="184">
        <f>SUM(T142:T189)</f>
        <v>0</v>
      </c>
      <c r="AR141" s="185" t="s">
        <v>82</v>
      </c>
      <c r="AT141" s="186" t="s">
        <v>71</v>
      </c>
      <c r="AU141" s="186" t="s">
        <v>80</v>
      </c>
      <c r="AY141" s="185" t="s">
        <v>147</v>
      </c>
      <c r="BK141" s="187">
        <f>SUM(BK142:BK189)</f>
        <v>0</v>
      </c>
    </row>
    <row r="142" spans="1:65" s="2" customFormat="1" ht="16.5" customHeight="1">
      <c r="A142" s="36"/>
      <c r="B142" s="37"/>
      <c r="C142" s="190" t="s">
        <v>201</v>
      </c>
      <c r="D142" s="190" t="s">
        <v>150</v>
      </c>
      <c r="E142" s="191" t="s">
        <v>1029</v>
      </c>
      <c r="F142" s="192" t="s">
        <v>1030</v>
      </c>
      <c r="G142" s="193" t="s">
        <v>174</v>
      </c>
      <c r="H142" s="194">
        <v>4</v>
      </c>
      <c r="I142" s="195"/>
      <c r="J142" s="196">
        <f t="shared" ref="J142:J149" si="0">ROUND(I142*H142,2)</f>
        <v>0</v>
      </c>
      <c r="K142" s="197"/>
      <c r="L142" s="41"/>
      <c r="M142" s="198" t="s">
        <v>19</v>
      </c>
      <c r="N142" s="199" t="s">
        <v>43</v>
      </c>
      <c r="O142" s="66"/>
      <c r="P142" s="200">
        <f t="shared" ref="P142:P149" si="1">O142*H142</f>
        <v>0</v>
      </c>
      <c r="Q142" s="200">
        <v>0</v>
      </c>
      <c r="R142" s="200">
        <f t="shared" ref="R142:R149" si="2">Q142*H142</f>
        <v>0</v>
      </c>
      <c r="S142" s="200">
        <v>0</v>
      </c>
      <c r="T142" s="201">
        <f t="shared" ref="T142:T149" si="3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220</v>
      </c>
      <c r="AT142" s="202" t="s">
        <v>150</v>
      </c>
      <c r="AU142" s="202" t="s">
        <v>82</v>
      </c>
      <c r="AY142" s="19" t="s">
        <v>147</v>
      </c>
      <c r="BE142" s="203">
        <f t="shared" ref="BE142:BE149" si="4">IF(N142="základní",J142,0)</f>
        <v>0</v>
      </c>
      <c r="BF142" s="203">
        <f t="shared" ref="BF142:BF149" si="5">IF(N142="snížená",J142,0)</f>
        <v>0</v>
      </c>
      <c r="BG142" s="203">
        <f t="shared" ref="BG142:BG149" si="6">IF(N142="zákl. přenesená",J142,0)</f>
        <v>0</v>
      </c>
      <c r="BH142" s="203">
        <f t="shared" ref="BH142:BH149" si="7">IF(N142="sníž. přenesená",J142,0)</f>
        <v>0</v>
      </c>
      <c r="BI142" s="203">
        <f t="shared" ref="BI142:BI149" si="8">IF(N142="nulová",J142,0)</f>
        <v>0</v>
      </c>
      <c r="BJ142" s="19" t="s">
        <v>80</v>
      </c>
      <c r="BK142" s="203">
        <f t="shared" ref="BK142:BK149" si="9">ROUND(I142*H142,2)</f>
        <v>0</v>
      </c>
      <c r="BL142" s="19" t="s">
        <v>220</v>
      </c>
      <c r="BM142" s="202" t="s">
        <v>236</v>
      </c>
    </row>
    <row r="143" spans="1:65" s="2" customFormat="1" ht="16.5" customHeight="1">
      <c r="A143" s="36"/>
      <c r="B143" s="37"/>
      <c r="C143" s="248" t="s">
        <v>238</v>
      </c>
      <c r="D143" s="248" t="s">
        <v>254</v>
      </c>
      <c r="E143" s="249" t="s">
        <v>1031</v>
      </c>
      <c r="F143" s="250" t="s">
        <v>1032</v>
      </c>
      <c r="G143" s="251" t="s">
        <v>174</v>
      </c>
      <c r="H143" s="252">
        <v>4</v>
      </c>
      <c r="I143" s="253"/>
      <c r="J143" s="254">
        <f t="shared" si="0"/>
        <v>0</v>
      </c>
      <c r="K143" s="255"/>
      <c r="L143" s="256"/>
      <c r="M143" s="257" t="s">
        <v>19</v>
      </c>
      <c r="N143" s="258" t="s">
        <v>43</v>
      </c>
      <c r="O143" s="66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251</v>
      </c>
      <c r="AT143" s="202" t="s">
        <v>254</v>
      </c>
      <c r="AU143" s="202" t="s">
        <v>82</v>
      </c>
      <c r="AY143" s="19" t="s">
        <v>147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9" t="s">
        <v>80</v>
      </c>
      <c r="BK143" s="203">
        <f t="shared" si="9"/>
        <v>0</v>
      </c>
      <c r="BL143" s="19" t="s">
        <v>220</v>
      </c>
      <c r="BM143" s="202" t="s">
        <v>241</v>
      </c>
    </row>
    <row r="144" spans="1:65" s="2" customFormat="1" ht="16.5" customHeight="1">
      <c r="A144" s="36"/>
      <c r="B144" s="37"/>
      <c r="C144" s="190" t="s">
        <v>214</v>
      </c>
      <c r="D144" s="190" t="s">
        <v>150</v>
      </c>
      <c r="E144" s="191" t="s">
        <v>1033</v>
      </c>
      <c r="F144" s="192" t="s">
        <v>1034</v>
      </c>
      <c r="G144" s="193" t="s">
        <v>174</v>
      </c>
      <c r="H144" s="194">
        <v>1</v>
      </c>
      <c r="I144" s="195"/>
      <c r="J144" s="196">
        <f t="shared" si="0"/>
        <v>0</v>
      </c>
      <c r="K144" s="197"/>
      <c r="L144" s="41"/>
      <c r="M144" s="198" t="s">
        <v>19</v>
      </c>
      <c r="N144" s="199" t="s">
        <v>43</v>
      </c>
      <c r="O144" s="6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220</v>
      </c>
      <c r="AT144" s="202" t="s">
        <v>150</v>
      </c>
      <c r="AU144" s="202" t="s">
        <v>82</v>
      </c>
      <c r="AY144" s="19" t="s">
        <v>147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9" t="s">
        <v>80</v>
      </c>
      <c r="BK144" s="203">
        <f t="shared" si="9"/>
        <v>0</v>
      </c>
      <c r="BL144" s="19" t="s">
        <v>220</v>
      </c>
      <c r="BM144" s="202" t="s">
        <v>245</v>
      </c>
    </row>
    <row r="145" spans="1:65" s="2" customFormat="1" ht="16.5" customHeight="1">
      <c r="A145" s="36"/>
      <c r="B145" s="37"/>
      <c r="C145" s="248" t="s">
        <v>8</v>
      </c>
      <c r="D145" s="248" t="s">
        <v>254</v>
      </c>
      <c r="E145" s="249" t="s">
        <v>1035</v>
      </c>
      <c r="F145" s="250" t="s">
        <v>1036</v>
      </c>
      <c r="G145" s="251" t="s">
        <v>174</v>
      </c>
      <c r="H145" s="252">
        <v>1</v>
      </c>
      <c r="I145" s="253"/>
      <c r="J145" s="254">
        <f t="shared" si="0"/>
        <v>0</v>
      </c>
      <c r="K145" s="255"/>
      <c r="L145" s="256"/>
      <c r="M145" s="257" t="s">
        <v>19</v>
      </c>
      <c r="N145" s="258" t="s">
        <v>43</v>
      </c>
      <c r="O145" s="6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251</v>
      </c>
      <c r="AT145" s="202" t="s">
        <v>254</v>
      </c>
      <c r="AU145" s="202" t="s">
        <v>82</v>
      </c>
      <c r="AY145" s="19" t="s">
        <v>147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9" t="s">
        <v>80</v>
      </c>
      <c r="BK145" s="203">
        <f t="shared" si="9"/>
        <v>0</v>
      </c>
      <c r="BL145" s="19" t="s">
        <v>220</v>
      </c>
      <c r="BM145" s="202" t="s">
        <v>248</v>
      </c>
    </row>
    <row r="146" spans="1:65" s="2" customFormat="1" ht="16.5" customHeight="1">
      <c r="A146" s="36"/>
      <c r="B146" s="37"/>
      <c r="C146" s="190" t="s">
        <v>220</v>
      </c>
      <c r="D146" s="190" t="s">
        <v>150</v>
      </c>
      <c r="E146" s="191" t="s">
        <v>1037</v>
      </c>
      <c r="F146" s="192" t="s">
        <v>1038</v>
      </c>
      <c r="G146" s="193" t="s">
        <v>174</v>
      </c>
      <c r="H146" s="194">
        <v>1</v>
      </c>
      <c r="I146" s="195"/>
      <c r="J146" s="196">
        <f t="shared" si="0"/>
        <v>0</v>
      </c>
      <c r="K146" s="197"/>
      <c r="L146" s="41"/>
      <c r="M146" s="198" t="s">
        <v>19</v>
      </c>
      <c r="N146" s="199" t="s">
        <v>43</v>
      </c>
      <c r="O146" s="6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2" t="s">
        <v>220</v>
      </c>
      <c r="AT146" s="202" t="s">
        <v>150</v>
      </c>
      <c r="AU146" s="202" t="s">
        <v>82</v>
      </c>
      <c r="AY146" s="19" t="s">
        <v>147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9" t="s">
        <v>80</v>
      </c>
      <c r="BK146" s="203">
        <f t="shared" si="9"/>
        <v>0</v>
      </c>
      <c r="BL146" s="19" t="s">
        <v>220</v>
      </c>
      <c r="BM146" s="202" t="s">
        <v>251</v>
      </c>
    </row>
    <row r="147" spans="1:65" s="2" customFormat="1" ht="16.5" customHeight="1">
      <c r="A147" s="36"/>
      <c r="B147" s="37"/>
      <c r="C147" s="248" t="s">
        <v>253</v>
      </c>
      <c r="D147" s="248" t="s">
        <v>254</v>
      </c>
      <c r="E147" s="249" t="s">
        <v>1039</v>
      </c>
      <c r="F147" s="250" t="s">
        <v>1040</v>
      </c>
      <c r="G147" s="251" t="s">
        <v>174</v>
      </c>
      <c r="H147" s="252">
        <v>4</v>
      </c>
      <c r="I147" s="253"/>
      <c r="J147" s="254">
        <f t="shared" si="0"/>
        <v>0</v>
      </c>
      <c r="K147" s="255"/>
      <c r="L147" s="256"/>
      <c r="M147" s="257" t="s">
        <v>19</v>
      </c>
      <c r="N147" s="258" t="s">
        <v>43</v>
      </c>
      <c r="O147" s="66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251</v>
      </c>
      <c r="AT147" s="202" t="s">
        <v>254</v>
      </c>
      <c r="AU147" s="202" t="s">
        <v>82</v>
      </c>
      <c r="AY147" s="19" t="s">
        <v>147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9" t="s">
        <v>80</v>
      </c>
      <c r="BK147" s="203">
        <f t="shared" si="9"/>
        <v>0</v>
      </c>
      <c r="BL147" s="19" t="s">
        <v>220</v>
      </c>
      <c r="BM147" s="202" t="s">
        <v>257</v>
      </c>
    </row>
    <row r="148" spans="1:65" s="2" customFormat="1" ht="16.5" customHeight="1">
      <c r="A148" s="36"/>
      <c r="B148" s="37"/>
      <c r="C148" s="248" t="s">
        <v>225</v>
      </c>
      <c r="D148" s="248" t="s">
        <v>254</v>
      </c>
      <c r="E148" s="249" t="s">
        <v>1041</v>
      </c>
      <c r="F148" s="250" t="s">
        <v>1042</v>
      </c>
      <c r="G148" s="251" t="s">
        <v>174</v>
      </c>
      <c r="H148" s="252">
        <v>4</v>
      </c>
      <c r="I148" s="253"/>
      <c r="J148" s="254">
        <f t="shared" si="0"/>
        <v>0</v>
      </c>
      <c r="K148" s="255"/>
      <c r="L148" s="256"/>
      <c r="M148" s="257" t="s">
        <v>19</v>
      </c>
      <c r="N148" s="258" t="s">
        <v>43</v>
      </c>
      <c r="O148" s="66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251</v>
      </c>
      <c r="AT148" s="202" t="s">
        <v>254</v>
      </c>
      <c r="AU148" s="202" t="s">
        <v>82</v>
      </c>
      <c r="AY148" s="19" t="s">
        <v>147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9" t="s">
        <v>80</v>
      </c>
      <c r="BK148" s="203">
        <f t="shared" si="9"/>
        <v>0</v>
      </c>
      <c r="BL148" s="19" t="s">
        <v>220</v>
      </c>
      <c r="BM148" s="202" t="s">
        <v>261</v>
      </c>
    </row>
    <row r="149" spans="1:65" s="2" customFormat="1" ht="16.5" customHeight="1">
      <c r="A149" s="36"/>
      <c r="B149" s="37"/>
      <c r="C149" s="190" t="s">
        <v>263</v>
      </c>
      <c r="D149" s="190" t="s">
        <v>150</v>
      </c>
      <c r="E149" s="191" t="s">
        <v>1043</v>
      </c>
      <c r="F149" s="192" t="s">
        <v>1044</v>
      </c>
      <c r="G149" s="193" t="s">
        <v>466</v>
      </c>
      <c r="H149" s="194">
        <v>14.3</v>
      </c>
      <c r="I149" s="195"/>
      <c r="J149" s="196">
        <f t="shared" si="0"/>
        <v>0</v>
      </c>
      <c r="K149" s="197"/>
      <c r="L149" s="41"/>
      <c r="M149" s="198" t="s">
        <v>19</v>
      </c>
      <c r="N149" s="199" t="s">
        <v>43</v>
      </c>
      <c r="O149" s="66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220</v>
      </c>
      <c r="AT149" s="202" t="s">
        <v>150</v>
      </c>
      <c r="AU149" s="202" t="s">
        <v>82</v>
      </c>
      <c r="AY149" s="19" t="s">
        <v>147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9" t="s">
        <v>80</v>
      </c>
      <c r="BK149" s="203">
        <f t="shared" si="9"/>
        <v>0</v>
      </c>
      <c r="BL149" s="19" t="s">
        <v>220</v>
      </c>
      <c r="BM149" s="202" t="s">
        <v>266</v>
      </c>
    </row>
    <row r="150" spans="1:65" s="13" customFormat="1" ht="11.25">
      <c r="B150" s="204"/>
      <c r="C150" s="205"/>
      <c r="D150" s="206" t="s">
        <v>155</v>
      </c>
      <c r="E150" s="207" t="s">
        <v>19</v>
      </c>
      <c r="F150" s="208" t="s">
        <v>1002</v>
      </c>
      <c r="G150" s="205"/>
      <c r="H150" s="207" t="s">
        <v>19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155</v>
      </c>
      <c r="AU150" s="214" t="s">
        <v>82</v>
      </c>
      <c r="AV150" s="13" t="s">
        <v>80</v>
      </c>
      <c r="AW150" s="13" t="s">
        <v>33</v>
      </c>
      <c r="AX150" s="13" t="s">
        <v>72</v>
      </c>
      <c r="AY150" s="214" t="s">
        <v>147</v>
      </c>
    </row>
    <row r="151" spans="1:65" s="14" customFormat="1" ht="11.25">
      <c r="B151" s="215"/>
      <c r="C151" s="216"/>
      <c r="D151" s="206" t="s">
        <v>155</v>
      </c>
      <c r="E151" s="217" t="s">
        <v>19</v>
      </c>
      <c r="F151" s="218" t="s">
        <v>1045</v>
      </c>
      <c r="G151" s="216"/>
      <c r="H151" s="219">
        <v>14.3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155</v>
      </c>
      <c r="AU151" s="225" t="s">
        <v>82</v>
      </c>
      <c r="AV151" s="14" t="s">
        <v>82</v>
      </c>
      <c r="AW151" s="14" t="s">
        <v>33</v>
      </c>
      <c r="AX151" s="14" t="s">
        <v>72</v>
      </c>
      <c r="AY151" s="225" t="s">
        <v>147</v>
      </c>
    </row>
    <row r="152" spans="1:65" s="15" customFormat="1" ht="11.25">
      <c r="B152" s="226"/>
      <c r="C152" s="227"/>
      <c r="D152" s="206" t="s">
        <v>155</v>
      </c>
      <c r="E152" s="228" t="s">
        <v>19</v>
      </c>
      <c r="F152" s="229" t="s">
        <v>171</v>
      </c>
      <c r="G152" s="227"/>
      <c r="H152" s="230">
        <v>14.3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155</v>
      </c>
      <c r="AU152" s="236" t="s">
        <v>82</v>
      </c>
      <c r="AV152" s="15" t="s">
        <v>154</v>
      </c>
      <c r="AW152" s="15" t="s">
        <v>33</v>
      </c>
      <c r="AX152" s="15" t="s">
        <v>80</v>
      </c>
      <c r="AY152" s="236" t="s">
        <v>147</v>
      </c>
    </row>
    <row r="153" spans="1:65" s="2" customFormat="1" ht="16.5" customHeight="1">
      <c r="A153" s="36"/>
      <c r="B153" s="37"/>
      <c r="C153" s="190" t="s">
        <v>229</v>
      </c>
      <c r="D153" s="190" t="s">
        <v>150</v>
      </c>
      <c r="E153" s="191" t="s">
        <v>1046</v>
      </c>
      <c r="F153" s="192" t="s">
        <v>1047</v>
      </c>
      <c r="G153" s="193" t="s">
        <v>466</v>
      </c>
      <c r="H153" s="194">
        <v>33.799999999999997</v>
      </c>
      <c r="I153" s="195"/>
      <c r="J153" s="196">
        <f t="shared" ref="J153:J163" si="10">ROUND(I153*H153,2)</f>
        <v>0</v>
      </c>
      <c r="K153" s="197"/>
      <c r="L153" s="41"/>
      <c r="M153" s="198" t="s">
        <v>19</v>
      </c>
      <c r="N153" s="199" t="s">
        <v>43</v>
      </c>
      <c r="O153" s="66"/>
      <c r="P153" s="200">
        <f t="shared" ref="P153:P163" si="11">O153*H153</f>
        <v>0</v>
      </c>
      <c r="Q153" s="200">
        <v>0</v>
      </c>
      <c r="R153" s="200">
        <f t="shared" ref="R153:R163" si="12">Q153*H153</f>
        <v>0</v>
      </c>
      <c r="S153" s="200">
        <v>0</v>
      </c>
      <c r="T153" s="201">
        <f t="shared" ref="T153:T163" si="13"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220</v>
      </c>
      <c r="AT153" s="202" t="s">
        <v>150</v>
      </c>
      <c r="AU153" s="202" t="s">
        <v>82</v>
      </c>
      <c r="AY153" s="19" t="s">
        <v>147</v>
      </c>
      <c r="BE153" s="203">
        <f t="shared" ref="BE153:BE163" si="14">IF(N153="základní",J153,0)</f>
        <v>0</v>
      </c>
      <c r="BF153" s="203">
        <f t="shared" ref="BF153:BF163" si="15">IF(N153="snížená",J153,0)</f>
        <v>0</v>
      </c>
      <c r="BG153" s="203">
        <f t="shared" ref="BG153:BG163" si="16">IF(N153="zákl. přenesená",J153,0)</f>
        <v>0</v>
      </c>
      <c r="BH153" s="203">
        <f t="shared" ref="BH153:BH163" si="17">IF(N153="sníž. přenesená",J153,0)</f>
        <v>0</v>
      </c>
      <c r="BI153" s="203">
        <f t="shared" ref="BI153:BI163" si="18">IF(N153="nulová",J153,0)</f>
        <v>0</v>
      </c>
      <c r="BJ153" s="19" t="s">
        <v>80</v>
      </c>
      <c r="BK153" s="203">
        <f t="shared" ref="BK153:BK163" si="19">ROUND(I153*H153,2)</f>
        <v>0</v>
      </c>
      <c r="BL153" s="19" t="s">
        <v>220</v>
      </c>
      <c r="BM153" s="202" t="s">
        <v>271</v>
      </c>
    </row>
    <row r="154" spans="1:65" s="2" customFormat="1" ht="16.5" customHeight="1">
      <c r="A154" s="36"/>
      <c r="B154" s="37"/>
      <c r="C154" s="190" t="s">
        <v>7</v>
      </c>
      <c r="D154" s="190" t="s">
        <v>150</v>
      </c>
      <c r="E154" s="191" t="s">
        <v>1048</v>
      </c>
      <c r="F154" s="192" t="s">
        <v>1049</v>
      </c>
      <c r="G154" s="193" t="s">
        <v>466</v>
      </c>
      <c r="H154" s="194">
        <v>7</v>
      </c>
      <c r="I154" s="195"/>
      <c r="J154" s="196">
        <f t="shared" si="10"/>
        <v>0</v>
      </c>
      <c r="K154" s="197"/>
      <c r="L154" s="41"/>
      <c r="M154" s="198" t="s">
        <v>19</v>
      </c>
      <c r="N154" s="199" t="s">
        <v>43</v>
      </c>
      <c r="O154" s="66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220</v>
      </c>
      <c r="AT154" s="202" t="s">
        <v>150</v>
      </c>
      <c r="AU154" s="202" t="s">
        <v>82</v>
      </c>
      <c r="AY154" s="19" t="s">
        <v>147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9" t="s">
        <v>80</v>
      </c>
      <c r="BK154" s="203">
        <f t="shared" si="19"/>
        <v>0</v>
      </c>
      <c r="BL154" s="19" t="s">
        <v>220</v>
      </c>
      <c r="BM154" s="202" t="s">
        <v>275</v>
      </c>
    </row>
    <row r="155" spans="1:65" s="2" customFormat="1" ht="16.5" customHeight="1">
      <c r="A155" s="36"/>
      <c r="B155" s="37"/>
      <c r="C155" s="190" t="s">
        <v>233</v>
      </c>
      <c r="D155" s="190" t="s">
        <v>150</v>
      </c>
      <c r="E155" s="191" t="s">
        <v>1050</v>
      </c>
      <c r="F155" s="192" t="s">
        <v>1051</v>
      </c>
      <c r="G155" s="193" t="s">
        <v>466</v>
      </c>
      <c r="H155" s="194">
        <v>28.8</v>
      </c>
      <c r="I155" s="195"/>
      <c r="J155" s="196">
        <f t="shared" si="10"/>
        <v>0</v>
      </c>
      <c r="K155" s="197"/>
      <c r="L155" s="41"/>
      <c r="M155" s="198" t="s">
        <v>19</v>
      </c>
      <c r="N155" s="199" t="s">
        <v>43</v>
      </c>
      <c r="O155" s="66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220</v>
      </c>
      <c r="AT155" s="202" t="s">
        <v>150</v>
      </c>
      <c r="AU155" s="202" t="s">
        <v>82</v>
      </c>
      <c r="AY155" s="19" t="s">
        <v>147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9" t="s">
        <v>80</v>
      </c>
      <c r="BK155" s="203">
        <f t="shared" si="19"/>
        <v>0</v>
      </c>
      <c r="BL155" s="19" t="s">
        <v>220</v>
      </c>
      <c r="BM155" s="202" t="s">
        <v>289</v>
      </c>
    </row>
    <row r="156" spans="1:65" s="2" customFormat="1" ht="16.5" customHeight="1">
      <c r="A156" s="36"/>
      <c r="B156" s="37"/>
      <c r="C156" s="190" t="s">
        <v>297</v>
      </c>
      <c r="D156" s="190" t="s">
        <v>150</v>
      </c>
      <c r="E156" s="191" t="s">
        <v>1052</v>
      </c>
      <c r="F156" s="192" t="s">
        <v>1053</v>
      </c>
      <c r="G156" s="193" t="s">
        <v>466</v>
      </c>
      <c r="H156" s="194">
        <v>4.8</v>
      </c>
      <c r="I156" s="195"/>
      <c r="J156" s="196">
        <f t="shared" si="10"/>
        <v>0</v>
      </c>
      <c r="K156" s="197"/>
      <c r="L156" s="41"/>
      <c r="M156" s="198" t="s">
        <v>19</v>
      </c>
      <c r="N156" s="199" t="s">
        <v>43</v>
      </c>
      <c r="O156" s="66"/>
      <c r="P156" s="200">
        <f t="shared" si="11"/>
        <v>0</v>
      </c>
      <c r="Q156" s="200">
        <v>0</v>
      </c>
      <c r="R156" s="200">
        <f t="shared" si="12"/>
        <v>0</v>
      </c>
      <c r="S156" s="200">
        <v>0</v>
      </c>
      <c r="T156" s="201">
        <f t="shared" si="1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220</v>
      </c>
      <c r="AT156" s="202" t="s">
        <v>150</v>
      </c>
      <c r="AU156" s="202" t="s">
        <v>82</v>
      </c>
      <c r="AY156" s="19" t="s">
        <v>147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9" t="s">
        <v>80</v>
      </c>
      <c r="BK156" s="203">
        <f t="shared" si="19"/>
        <v>0</v>
      </c>
      <c r="BL156" s="19" t="s">
        <v>220</v>
      </c>
      <c r="BM156" s="202" t="s">
        <v>300</v>
      </c>
    </row>
    <row r="157" spans="1:65" s="2" customFormat="1" ht="16.5" customHeight="1">
      <c r="A157" s="36"/>
      <c r="B157" s="37"/>
      <c r="C157" s="190" t="s">
        <v>236</v>
      </c>
      <c r="D157" s="190" t="s">
        <v>150</v>
      </c>
      <c r="E157" s="191" t="s">
        <v>1054</v>
      </c>
      <c r="F157" s="192" t="s">
        <v>1055</v>
      </c>
      <c r="G157" s="193" t="s">
        <v>466</v>
      </c>
      <c r="H157" s="194">
        <v>18</v>
      </c>
      <c r="I157" s="195"/>
      <c r="J157" s="196">
        <f t="shared" si="10"/>
        <v>0</v>
      </c>
      <c r="K157" s="197"/>
      <c r="L157" s="41"/>
      <c r="M157" s="198" t="s">
        <v>19</v>
      </c>
      <c r="N157" s="199" t="s">
        <v>43</v>
      </c>
      <c r="O157" s="66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220</v>
      </c>
      <c r="AT157" s="202" t="s">
        <v>150</v>
      </c>
      <c r="AU157" s="202" t="s">
        <v>82</v>
      </c>
      <c r="AY157" s="19" t="s">
        <v>147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9" t="s">
        <v>80</v>
      </c>
      <c r="BK157" s="203">
        <f t="shared" si="19"/>
        <v>0</v>
      </c>
      <c r="BL157" s="19" t="s">
        <v>220</v>
      </c>
      <c r="BM157" s="202" t="s">
        <v>304</v>
      </c>
    </row>
    <row r="158" spans="1:65" s="2" customFormat="1" ht="16.5" customHeight="1">
      <c r="A158" s="36"/>
      <c r="B158" s="37"/>
      <c r="C158" s="190" t="s">
        <v>306</v>
      </c>
      <c r="D158" s="190" t="s">
        <v>150</v>
      </c>
      <c r="E158" s="191" t="s">
        <v>1056</v>
      </c>
      <c r="F158" s="192" t="s">
        <v>1057</v>
      </c>
      <c r="G158" s="193" t="s">
        <v>466</v>
      </c>
      <c r="H158" s="194">
        <v>16.2</v>
      </c>
      <c r="I158" s="195"/>
      <c r="J158" s="196">
        <f t="shared" si="10"/>
        <v>0</v>
      </c>
      <c r="K158" s="197"/>
      <c r="L158" s="41"/>
      <c r="M158" s="198" t="s">
        <v>19</v>
      </c>
      <c r="N158" s="199" t="s">
        <v>43</v>
      </c>
      <c r="O158" s="66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220</v>
      </c>
      <c r="AT158" s="202" t="s">
        <v>150</v>
      </c>
      <c r="AU158" s="202" t="s">
        <v>82</v>
      </c>
      <c r="AY158" s="19" t="s">
        <v>147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9" t="s">
        <v>80</v>
      </c>
      <c r="BK158" s="203">
        <f t="shared" si="19"/>
        <v>0</v>
      </c>
      <c r="BL158" s="19" t="s">
        <v>220</v>
      </c>
      <c r="BM158" s="202" t="s">
        <v>309</v>
      </c>
    </row>
    <row r="159" spans="1:65" s="2" customFormat="1" ht="16.5" customHeight="1">
      <c r="A159" s="36"/>
      <c r="B159" s="37"/>
      <c r="C159" s="190" t="s">
        <v>241</v>
      </c>
      <c r="D159" s="190" t="s">
        <v>150</v>
      </c>
      <c r="E159" s="191" t="s">
        <v>1058</v>
      </c>
      <c r="F159" s="192" t="s">
        <v>1059</v>
      </c>
      <c r="G159" s="193" t="s">
        <v>466</v>
      </c>
      <c r="H159" s="194">
        <v>5.9</v>
      </c>
      <c r="I159" s="195"/>
      <c r="J159" s="196">
        <f t="shared" si="10"/>
        <v>0</v>
      </c>
      <c r="K159" s="197"/>
      <c r="L159" s="41"/>
      <c r="M159" s="198" t="s">
        <v>19</v>
      </c>
      <c r="N159" s="199" t="s">
        <v>43</v>
      </c>
      <c r="O159" s="66"/>
      <c r="P159" s="200">
        <f t="shared" si="11"/>
        <v>0</v>
      </c>
      <c r="Q159" s="200">
        <v>0</v>
      </c>
      <c r="R159" s="200">
        <f t="shared" si="12"/>
        <v>0</v>
      </c>
      <c r="S159" s="200">
        <v>0</v>
      </c>
      <c r="T159" s="201">
        <f t="shared" si="1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220</v>
      </c>
      <c r="AT159" s="202" t="s">
        <v>150</v>
      </c>
      <c r="AU159" s="202" t="s">
        <v>82</v>
      </c>
      <c r="AY159" s="19" t="s">
        <v>147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9" t="s">
        <v>80</v>
      </c>
      <c r="BK159" s="203">
        <f t="shared" si="19"/>
        <v>0</v>
      </c>
      <c r="BL159" s="19" t="s">
        <v>220</v>
      </c>
      <c r="BM159" s="202" t="s">
        <v>315</v>
      </c>
    </row>
    <row r="160" spans="1:65" s="2" customFormat="1" ht="16.5" customHeight="1">
      <c r="A160" s="36"/>
      <c r="B160" s="37"/>
      <c r="C160" s="190" t="s">
        <v>320</v>
      </c>
      <c r="D160" s="190" t="s">
        <v>150</v>
      </c>
      <c r="E160" s="191" t="s">
        <v>1060</v>
      </c>
      <c r="F160" s="192" t="s">
        <v>1061</v>
      </c>
      <c r="G160" s="193" t="s">
        <v>174</v>
      </c>
      <c r="H160" s="194">
        <v>3</v>
      </c>
      <c r="I160" s="195"/>
      <c r="J160" s="196">
        <f t="shared" si="10"/>
        <v>0</v>
      </c>
      <c r="K160" s="197"/>
      <c r="L160" s="41"/>
      <c r="M160" s="198" t="s">
        <v>19</v>
      </c>
      <c r="N160" s="199" t="s">
        <v>43</v>
      </c>
      <c r="O160" s="66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220</v>
      </c>
      <c r="AT160" s="202" t="s">
        <v>150</v>
      </c>
      <c r="AU160" s="202" t="s">
        <v>82</v>
      </c>
      <c r="AY160" s="19" t="s">
        <v>147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9" t="s">
        <v>80</v>
      </c>
      <c r="BK160" s="203">
        <f t="shared" si="19"/>
        <v>0</v>
      </c>
      <c r="BL160" s="19" t="s">
        <v>220</v>
      </c>
      <c r="BM160" s="202" t="s">
        <v>323</v>
      </c>
    </row>
    <row r="161" spans="1:65" s="2" customFormat="1" ht="16.5" customHeight="1">
      <c r="A161" s="36"/>
      <c r="B161" s="37"/>
      <c r="C161" s="190" t="s">
        <v>245</v>
      </c>
      <c r="D161" s="190" t="s">
        <v>150</v>
      </c>
      <c r="E161" s="191" t="s">
        <v>1062</v>
      </c>
      <c r="F161" s="192" t="s">
        <v>1063</v>
      </c>
      <c r="G161" s="193" t="s">
        <v>174</v>
      </c>
      <c r="H161" s="194">
        <v>1</v>
      </c>
      <c r="I161" s="195"/>
      <c r="J161" s="196">
        <f t="shared" si="10"/>
        <v>0</v>
      </c>
      <c r="K161" s="197"/>
      <c r="L161" s="41"/>
      <c r="M161" s="198" t="s">
        <v>19</v>
      </c>
      <c r="N161" s="199" t="s">
        <v>43</v>
      </c>
      <c r="O161" s="66"/>
      <c r="P161" s="200">
        <f t="shared" si="11"/>
        <v>0</v>
      </c>
      <c r="Q161" s="200">
        <v>0</v>
      </c>
      <c r="R161" s="200">
        <f t="shared" si="12"/>
        <v>0</v>
      </c>
      <c r="S161" s="200">
        <v>0</v>
      </c>
      <c r="T161" s="201">
        <f t="shared" si="1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220</v>
      </c>
      <c r="AT161" s="202" t="s">
        <v>150</v>
      </c>
      <c r="AU161" s="202" t="s">
        <v>82</v>
      </c>
      <c r="AY161" s="19" t="s">
        <v>147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9" t="s">
        <v>80</v>
      </c>
      <c r="BK161" s="203">
        <f t="shared" si="19"/>
        <v>0</v>
      </c>
      <c r="BL161" s="19" t="s">
        <v>220</v>
      </c>
      <c r="BM161" s="202" t="s">
        <v>331</v>
      </c>
    </row>
    <row r="162" spans="1:65" s="2" customFormat="1" ht="16.5" customHeight="1">
      <c r="A162" s="36"/>
      <c r="B162" s="37"/>
      <c r="C162" s="190" t="s">
        <v>336</v>
      </c>
      <c r="D162" s="190" t="s">
        <v>150</v>
      </c>
      <c r="E162" s="191" t="s">
        <v>1064</v>
      </c>
      <c r="F162" s="192" t="s">
        <v>1065</v>
      </c>
      <c r="G162" s="193" t="s">
        <v>174</v>
      </c>
      <c r="H162" s="194">
        <v>1</v>
      </c>
      <c r="I162" s="195"/>
      <c r="J162" s="196">
        <f t="shared" si="10"/>
        <v>0</v>
      </c>
      <c r="K162" s="197"/>
      <c r="L162" s="41"/>
      <c r="M162" s="198" t="s">
        <v>19</v>
      </c>
      <c r="N162" s="199" t="s">
        <v>43</v>
      </c>
      <c r="O162" s="66"/>
      <c r="P162" s="200">
        <f t="shared" si="11"/>
        <v>0</v>
      </c>
      <c r="Q162" s="200">
        <v>0</v>
      </c>
      <c r="R162" s="200">
        <f t="shared" si="12"/>
        <v>0</v>
      </c>
      <c r="S162" s="200">
        <v>0</v>
      </c>
      <c r="T162" s="201">
        <f t="shared" si="1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220</v>
      </c>
      <c r="AT162" s="202" t="s">
        <v>150</v>
      </c>
      <c r="AU162" s="202" t="s">
        <v>82</v>
      </c>
      <c r="AY162" s="19" t="s">
        <v>147</v>
      </c>
      <c r="BE162" s="203">
        <f t="shared" si="14"/>
        <v>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9" t="s">
        <v>80</v>
      </c>
      <c r="BK162" s="203">
        <f t="shared" si="19"/>
        <v>0</v>
      </c>
      <c r="BL162" s="19" t="s">
        <v>220</v>
      </c>
      <c r="BM162" s="202" t="s">
        <v>339</v>
      </c>
    </row>
    <row r="163" spans="1:65" s="2" customFormat="1" ht="16.5" customHeight="1">
      <c r="A163" s="36"/>
      <c r="B163" s="37"/>
      <c r="C163" s="190" t="s">
        <v>248</v>
      </c>
      <c r="D163" s="190" t="s">
        <v>150</v>
      </c>
      <c r="E163" s="191" t="s">
        <v>1066</v>
      </c>
      <c r="F163" s="192" t="s">
        <v>1067</v>
      </c>
      <c r="G163" s="193" t="s">
        <v>174</v>
      </c>
      <c r="H163" s="194">
        <v>1</v>
      </c>
      <c r="I163" s="195"/>
      <c r="J163" s="196">
        <f t="shared" si="10"/>
        <v>0</v>
      </c>
      <c r="K163" s="197"/>
      <c r="L163" s="41"/>
      <c r="M163" s="198" t="s">
        <v>19</v>
      </c>
      <c r="N163" s="199" t="s">
        <v>43</v>
      </c>
      <c r="O163" s="66"/>
      <c r="P163" s="200">
        <f t="shared" si="11"/>
        <v>0</v>
      </c>
      <c r="Q163" s="200">
        <v>0</v>
      </c>
      <c r="R163" s="200">
        <f t="shared" si="12"/>
        <v>0</v>
      </c>
      <c r="S163" s="200">
        <v>0</v>
      </c>
      <c r="T163" s="201">
        <f t="shared" si="1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220</v>
      </c>
      <c r="AT163" s="202" t="s">
        <v>150</v>
      </c>
      <c r="AU163" s="202" t="s">
        <v>82</v>
      </c>
      <c r="AY163" s="19" t="s">
        <v>147</v>
      </c>
      <c r="BE163" s="203">
        <f t="shared" si="14"/>
        <v>0</v>
      </c>
      <c r="BF163" s="203">
        <f t="shared" si="15"/>
        <v>0</v>
      </c>
      <c r="BG163" s="203">
        <f t="shared" si="16"/>
        <v>0</v>
      </c>
      <c r="BH163" s="203">
        <f t="shared" si="17"/>
        <v>0</v>
      </c>
      <c r="BI163" s="203">
        <f t="shared" si="18"/>
        <v>0</v>
      </c>
      <c r="BJ163" s="19" t="s">
        <v>80</v>
      </c>
      <c r="BK163" s="203">
        <f t="shared" si="19"/>
        <v>0</v>
      </c>
      <c r="BL163" s="19" t="s">
        <v>220</v>
      </c>
      <c r="BM163" s="202" t="s">
        <v>343</v>
      </c>
    </row>
    <row r="164" spans="1:65" s="13" customFormat="1" ht="11.25">
      <c r="B164" s="204"/>
      <c r="C164" s="205"/>
      <c r="D164" s="206" t="s">
        <v>155</v>
      </c>
      <c r="E164" s="207" t="s">
        <v>19</v>
      </c>
      <c r="F164" s="208" t="s">
        <v>1068</v>
      </c>
      <c r="G164" s="205"/>
      <c r="H164" s="207" t="s">
        <v>19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155</v>
      </c>
      <c r="AU164" s="214" t="s">
        <v>82</v>
      </c>
      <c r="AV164" s="13" t="s">
        <v>80</v>
      </c>
      <c r="AW164" s="13" t="s">
        <v>33</v>
      </c>
      <c r="AX164" s="13" t="s">
        <v>72</v>
      </c>
      <c r="AY164" s="214" t="s">
        <v>147</v>
      </c>
    </row>
    <row r="165" spans="1:65" s="14" customFormat="1" ht="11.25">
      <c r="B165" s="215"/>
      <c r="C165" s="216"/>
      <c r="D165" s="206" t="s">
        <v>155</v>
      </c>
      <c r="E165" s="217" t="s">
        <v>19</v>
      </c>
      <c r="F165" s="218" t="s">
        <v>80</v>
      </c>
      <c r="G165" s="216"/>
      <c r="H165" s="219">
        <v>1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155</v>
      </c>
      <c r="AU165" s="225" t="s">
        <v>82</v>
      </c>
      <c r="AV165" s="14" t="s">
        <v>82</v>
      </c>
      <c r="AW165" s="14" t="s">
        <v>33</v>
      </c>
      <c r="AX165" s="14" t="s">
        <v>72</v>
      </c>
      <c r="AY165" s="225" t="s">
        <v>147</v>
      </c>
    </row>
    <row r="166" spans="1:65" s="15" customFormat="1" ht="11.25">
      <c r="B166" s="226"/>
      <c r="C166" s="227"/>
      <c r="D166" s="206" t="s">
        <v>155</v>
      </c>
      <c r="E166" s="228" t="s">
        <v>19</v>
      </c>
      <c r="F166" s="229" t="s">
        <v>171</v>
      </c>
      <c r="G166" s="227"/>
      <c r="H166" s="230">
        <v>1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155</v>
      </c>
      <c r="AU166" s="236" t="s">
        <v>82</v>
      </c>
      <c r="AV166" s="15" t="s">
        <v>154</v>
      </c>
      <c r="AW166" s="15" t="s">
        <v>33</v>
      </c>
      <c r="AX166" s="15" t="s">
        <v>80</v>
      </c>
      <c r="AY166" s="236" t="s">
        <v>147</v>
      </c>
    </row>
    <row r="167" spans="1:65" s="2" customFormat="1" ht="16.5" customHeight="1">
      <c r="A167" s="36"/>
      <c r="B167" s="37"/>
      <c r="C167" s="190" t="s">
        <v>344</v>
      </c>
      <c r="D167" s="190" t="s">
        <v>150</v>
      </c>
      <c r="E167" s="191" t="s">
        <v>1069</v>
      </c>
      <c r="F167" s="192" t="s">
        <v>1070</v>
      </c>
      <c r="G167" s="193" t="s">
        <v>174</v>
      </c>
      <c r="H167" s="194">
        <v>1</v>
      </c>
      <c r="I167" s="195"/>
      <c r="J167" s="196">
        <f>ROUND(I167*H167,2)</f>
        <v>0</v>
      </c>
      <c r="K167" s="197"/>
      <c r="L167" s="41"/>
      <c r="M167" s="198" t="s">
        <v>19</v>
      </c>
      <c r="N167" s="199" t="s">
        <v>43</v>
      </c>
      <c r="O167" s="6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220</v>
      </c>
      <c r="AT167" s="202" t="s">
        <v>150</v>
      </c>
      <c r="AU167" s="202" t="s">
        <v>82</v>
      </c>
      <c r="AY167" s="19" t="s">
        <v>147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9" t="s">
        <v>80</v>
      </c>
      <c r="BK167" s="203">
        <f>ROUND(I167*H167,2)</f>
        <v>0</v>
      </c>
      <c r="BL167" s="19" t="s">
        <v>220</v>
      </c>
      <c r="BM167" s="202" t="s">
        <v>347</v>
      </c>
    </row>
    <row r="168" spans="1:65" s="2" customFormat="1" ht="16.5" customHeight="1">
      <c r="A168" s="36"/>
      <c r="B168" s="37"/>
      <c r="C168" s="190" t="s">
        <v>251</v>
      </c>
      <c r="D168" s="190" t="s">
        <v>150</v>
      </c>
      <c r="E168" s="191" t="s">
        <v>1071</v>
      </c>
      <c r="F168" s="192" t="s">
        <v>1072</v>
      </c>
      <c r="G168" s="193" t="s">
        <v>174</v>
      </c>
      <c r="H168" s="194">
        <v>2</v>
      </c>
      <c r="I168" s="195"/>
      <c r="J168" s="196">
        <f>ROUND(I168*H168,2)</f>
        <v>0</v>
      </c>
      <c r="K168" s="197"/>
      <c r="L168" s="41"/>
      <c r="M168" s="198" t="s">
        <v>19</v>
      </c>
      <c r="N168" s="199" t="s">
        <v>43</v>
      </c>
      <c r="O168" s="6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220</v>
      </c>
      <c r="AT168" s="202" t="s">
        <v>150</v>
      </c>
      <c r="AU168" s="202" t="s">
        <v>82</v>
      </c>
      <c r="AY168" s="19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9" t="s">
        <v>80</v>
      </c>
      <c r="BK168" s="203">
        <f>ROUND(I168*H168,2)</f>
        <v>0</v>
      </c>
      <c r="BL168" s="19" t="s">
        <v>220</v>
      </c>
      <c r="BM168" s="202" t="s">
        <v>361</v>
      </c>
    </row>
    <row r="169" spans="1:65" s="13" customFormat="1" ht="11.25">
      <c r="B169" s="204"/>
      <c r="C169" s="205"/>
      <c r="D169" s="206" t="s">
        <v>155</v>
      </c>
      <c r="E169" s="207" t="s">
        <v>19</v>
      </c>
      <c r="F169" s="208" t="s">
        <v>1073</v>
      </c>
      <c r="G169" s="205"/>
      <c r="H169" s="207" t="s">
        <v>19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155</v>
      </c>
      <c r="AU169" s="214" t="s">
        <v>82</v>
      </c>
      <c r="AV169" s="13" t="s">
        <v>80</v>
      </c>
      <c r="AW169" s="13" t="s">
        <v>33</v>
      </c>
      <c r="AX169" s="13" t="s">
        <v>72</v>
      </c>
      <c r="AY169" s="214" t="s">
        <v>147</v>
      </c>
    </row>
    <row r="170" spans="1:65" s="14" customFormat="1" ht="11.25">
      <c r="B170" s="215"/>
      <c r="C170" s="216"/>
      <c r="D170" s="206" t="s">
        <v>155</v>
      </c>
      <c r="E170" s="217" t="s">
        <v>19</v>
      </c>
      <c r="F170" s="218" t="s">
        <v>82</v>
      </c>
      <c r="G170" s="216"/>
      <c r="H170" s="219">
        <v>2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155</v>
      </c>
      <c r="AU170" s="225" t="s">
        <v>82</v>
      </c>
      <c r="AV170" s="14" t="s">
        <v>82</v>
      </c>
      <c r="AW170" s="14" t="s">
        <v>33</v>
      </c>
      <c r="AX170" s="14" t="s">
        <v>72</v>
      </c>
      <c r="AY170" s="225" t="s">
        <v>147</v>
      </c>
    </row>
    <row r="171" spans="1:65" s="15" customFormat="1" ht="11.25">
      <c r="B171" s="226"/>
      <c r="C171" s="227"/>
      <c r="D171" s="206" t="s">
        <v>155</v>
      </c>
      <c r="E171" s="228" t="s">
        <v>19</v>
      </c>
      <c r="F171" s="229" t="s">
        <v>171</v>
      </c>
      <c r="G171" s="227"/>
      <c r="H171" s="230">
        <v>2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155</v>
      </c>
      <c r="AU171" s="236" t="s">
        <v>82</v>
      </c>
      <c r="AV171" s="15" t="s">
        <v>154</v>
      </c>
      <c r="AW171" s="15" t="s">
        <v>33</v>
      </c>
      <c r="AX171" s="15" t="s">
        <v>80</v>
      </c>
      <c r="AY171" s="236" t="s">
        <v>147</v>
      </c>
    </row>
    <row r="172" spans="1:65" s="2" customFormat="1" ht="16.5" customHeight="1">
      <c r="A172" s="36"/>
      <c r="B172" s="37"/>
      <c r="C172" s="190" t="s">
        <v>368</v>
      </c>
      <c r="D172" s="190" t="s">
        <v>150</v>
      </c>
      <c r="E172" s="191" t="s">
        <v>1074</v>
      </c>
      <c r="F172" s="192" t="s">
        <v>1075</v>
      </c>
      <c r="G172" s="193" t="s">
        <v>174</v>
      </c>
      <c r="H172" s="194">
        <v>1</v>
      </c>
      <c r="I172" s="195"/>
      <c r="J172" s="196">
        <f>ROUND(I172*H172,2)</f>
        <v>0</v>
      </c>
      <c r="K172" s="197"/>
      <c r="L172" s="41"/>
      <c r="M172" s="198" t="s">
        <v>19</v>
      </c>
      <c r="N172" s="199" t="s">
        <v>43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220</v>
      </c>
      <c r="AT172" s="202" t="s">
        <v>150</v>
      </c>
      <c r="AU172" s="202" t="s">
        <v>82</v>
      </c>
      <c r="AY172" s="19" t="s">
        <v>147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9" t="s">
        <v>80</v>
      </c>
      <c r="BK172" s="203">
        <f>ROUND(I172*H172,2)</f>
        <v>0</v>
      </c>
      <c r="BL172" s="19" t="s">
        <v>220</v>
      </c>
      <c r="BM172" s="202" t="s">
        <v>371</v>
      </c>
    </row>
    <row r="173" spans="1:65" s="13" customFormat="1" ht="11.25">
      <c r="B173" s="204"/>
      <c r="C173" s="205"/>
      <c r="D173" s="206" t="s">
        <v>155</v>
      </c>
      <c r="E173" s="207" t="s">
        <v>19</v>
      </c>
      <c r="F173" s="208" t="s">
        <v>1076</v>
      </c>
      <c r="G173" s="205"/>
      <c r="H173" s="207" t="s">
        <v>19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155</v>
      </c>
      <c r="AU173" s="214" t="s">
        <v>82</v>
      </c>
      <c r="AV173" s="13" t="s">
        <v>80</v>
      </c>
      <c r="AW173" s="13" t="s">
        <v>33</v>
      </c>
      <c r="AX173" s="13" t="s">
        <v>72</v>
      </c>
      <c r="AY173" s="214" t="s">
        <v>147</v>
      </c>
    </row>
    <row r="174" spans="1:65" s="14" customFormat="1" ht="11.25">
      <c r="B174" s="215"/>
      <c r="C174" s="216"/>
      <c r="D174" s="206" t="s">
        <v>155</v>
      </c>
      <c r="E174" s="217" t="s">
        <v>19</v>
      </c>
      <c r="F174" s="218" t="s">
        <v>80</v>
      </c>
      <c r="G174" s="216"/>
      <c r="H174" s="219">
        <v>1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155</v>
      </c>
      <c r="AU174" s="225" t="s">
        <v>82</v>
      </c>
      <c r="AV174" s="14" t="s">
        <v>82</v>
      </c>
      <c r="AW174" s="14" t="s">
        <v>33</v>
      </c>
      <c r="AX174" s="14" t="s">
        <v>72</v>
      </c>
      <c r="AY174" s="225" t="s">
        <v>147</v>
      </c>
    </row>
    <row r="175" spans="1:65" s="15" customFormat="1" ht="11.25">
      <c r="B175" s="226"/>
      <c r="C175" s="227"/>
      <c r="D175" s="206" t="s">
        <v>155</v>
      </c>
      <c r="E175" s="228" t="s">
        <v>19</v>
      </c>
      <c r="F175" s="229" t="s">
        <v>171</v>
      </c>
      <c r="G175" s="227"/>
      <c r="H175" s="230">
        <v>1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155</v>
      </c>
      <c r="AU175" s="236" t="s">
        <v>82</v>
      </c>
      <c r="AV175" s="15" t="s">
        <v>154</v>
      </c>
      <c r="AW175" s="15" t="s">
        <v>33</v>
      </c>
      <c r="AX175" s="15" t="s">
        <v>80</v>
      </c>
      <c r="AY175" s="236" t="s">
        <v>147</v>
      </c>
    </row>
    <row r="176" spans="1:65" s="2" customFormat="1" ht="16.5" customHeight="1">
      <c r="A176" s="36"/>
      <c r="B176" s="37"/>
      <c r="C176" s="190" t="s">
        <v>257</v>
      </c>
      <c r="D176" s="190" t="s">
        <v>150</v>
      </c>
      <c r="E176" s="191" t="s">
        <v>1077</v>
      </c>
      <c r="F176" s="192" t="s">
        <v>1078</v>
      </c>
      <c r="G176" s="193" t="s">
        <v>174</v>
      </c>
      <c r="H176" s="194">
        <v>1</v>
      </c>
      <c r="I176" s="195"/>
      <c r="J176" s="196">
        <f>ROUND(I176*H176,2)</f>
        <v>0</v>
      </c>
      <c r="K176" s="197"/>
      <c r="L176" s="41"/>
      <c r="M176" s="198" t="s">
        <v>19</v>
      </c>
      <c r="N176" s="199" t="s">
        <v>43</v>
      </c>
      <c r="O176" s="6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220</v>
      </c>
      <c r="AT176" s="202" t="s">
        <v>150</v>
      </c>
      <c r="AU176" s="202" t="s">
        <v>82</v>
      </c>
      <c r="AY176" s="19" t="s">
        <v>147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9" t="s">
        <v>80</v>
      </c>
      <c r="BK176" s="203">
        <f>ROUND(I176*H176,2)</f>
        <v>0</v>
      </c>
      <c r="BL176" s="19" t="s">
        <v>220</v>
      </c>
      <c r="BM176" s="202" t="s">
        <v>375</v>
      </c>
    </row>
    <row r="177" spans="1:65" s="13" customFormat="1" ht="11.25">
      <c r="B177" s="204"/>
      <c r="C177" s="205"/>
      <c r="D177" s="206" t="s">
        <v>155</v>
      </c>
      <c r="E177" s="207" t="s">
        <v>19</v>
      </c>
      <c r="F177" s="208" t="s">
        <v>1079</v>
      </c>
      <c r="G177" s="205"/>
      <c r="H177" s="207" t="s">
        <v>19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155</v>
      </c>
      <c r="AU177" s="214" t="s">
        <v>82</v>
      </c>
      <c r="AV177" s="13" t="s">
        <v>80</v>
      </c>
      <c r="AW177" s="13" t="s">
        <v>33</v>
      </c>
      <c r="AX177" s="13" t="s">
        <v>72</v>
      </c>
      <c r="AY177" s="214" t="s">
        <v>147</v>
      </c>
    </row>
    <row r="178" spans="1:65" s="14" customFormat="1" ht="11.25">
      <c r="B178" s="215"/>
      <c r="C178" s="216"/>
      <c r="D178" s="206" t="s">
        <v>155</v>
      </c>
      <c r="E178" s="217" t="s">
        <v>19</v>
      </c>
      <c r="F178" s="218" t="s">
        <v>80</v>
      </c>
      <c r="G178" s="216"/>
      <c r="H178" s="219">
        <v>1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155</v>
      </c>
      <c r="AU178" s="225" t="s">
        <v>82</v>
      </c>
      <c r="AV178" s="14" t="s">
        <v>82</v>
      </c>
      <c r="AW178" s="14" t="s">
        <v>33</v>
      </c>
      <c r="AX178" s="14" t="s">
        <v>72</v>
      </c>
      <c r="AY178" s="225" t="s">
        <v>147</v>
      </c>
    </row>
    <row r="179" spans="1:65" s="15" customFormat="1" ht="11.25">
      <c r="B179" s="226"/>
      <c r="C179" s="227"/>
      <c r="D179" s="206" t="s">
        <v>155</v>
      </c>
      <c r="E179" s="228" t="s">
        <v>19</v>
      </c>
      <c r="F179" s="229" t="s">
        <v>171</v>
      </c>
      <c r="G179" s="227"/>
      <c r="H179" s="230">
        <v>1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155</v>
      </c>
      <c r="AU179" s="236" t="s">
        <v>82</v>
      </c>
      <c r="AV179" s="15" t="s">
        <v>154</v>
      </c>
      <c r="AW179" s="15" t="s">
        <v>33</v>
      </c>
      <c r="AX179" s="15" t="s">
        <v>80</v>
      </c>
      <c r="AY179" s="236" t="s">
        <v>147</v>
      </c>
    </row>
    <row r="180" spans="1:65" s="2" customFormat="1" ht="16.5" customHeight="1">
      <c r="A180" s="36"/>
      <c r="B180" s="37"/>
      <c r="C180" s="190" t="s">
        <v>376</v>
      </c>
      <c r="D180" s="190" t="s">
        <v>150</v>
      </c>
      <c r="E180" s="191" t="s">
        <v>1080</v>
      </c>
      <c r="F180" s="192" t="s">
        <v>1081</v>
      </c>
      <c r="G180" s="193" t="s">
        <v>174</v>
      </c>
      <c r="H180" s="194">
        <v>2</v>
      </c>
      <c r="I180" s="195"/>
      <c r="J180" s="196">
        <f>ROUND(I180*H180,2)</f>
        <v>0</v>
      </c>
      <c r="K180" s="197"/>
      <c r="L180" s="41"/>
      <c r="M180" s="198" t="s">
        <v>19</v>
      </c>
      <c r="N180" s="199" t="s">
        <v>43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220</v>
      </c>
      <c r="AT180" s="202" t="s">
        <v>150</v>
      </c>
      <c r="AU180" s="202" t="s">
        <v>82</v>
      </c>
      <c r="AY180" s="19" t="s">
        <v>147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9" t="s">
        <v>80</v>
      </c>
      <c r="BK180" s="203">
        <f>ROUND(I180*H180,2)</f>
        <v>0</v>
      </c>
      <c r="BL180" s="19" t="s">
        <v>220</v>
      </c>
      <c r="BM180" s="202" t="s">
        <v>379</v>
      </c>
    </row>
    <row r="181" spans="1:65" s="13" customFormat="1" ht="11.25">
      <c r="B181" s="204"/>
      <c r="C181" s="205"/>
      <c r="D181" s="206" t="s">
        <v>155</v>
      </c>
      <c r="E181" s="207" t="s">
        <v>19</v>
      </c>
      <c r="F181" s="208" t="s">
        <v>1068</v>
      </c>
      <c r="G181" s="205"/>
      <c r="H181" s="207" t="s">
        <v>19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155</v>
      </c>
      <c r="AU181" s="214" t="s">
        <v>82</v>
      </c>
      <c r="AV181" s="13" t="s">
        <v>80</v>
      </c>
      <c r="AW181" s="13" t="s">
        <v>33</v>
      </c>
      <c r="AX181" s="13" t="s">
        <v>72</v>
      </c>
      <c r="AY181" s="214" t="s">
        <v>147</v>
      </c>
    </row>
    <row r="182" spans="1:65" s="14" customFormat="1" ht="11.25">
      <c r="B182" s="215"/>
      <c r="C182" s="216"/>
      <c r="D182" s="206" t="s">
        <v>155</v>
      </c>
      <c r="E182" s="217" t="s">
        <v>19</v>
      </c>
      <c r="F182" s="218" t="s">
        <v>82</v>
      </c>
      <c r="G182" s="216"/>
      <c r="H182" s="219">
        <v>2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155</v>
      </c>
      <c r="AU182" s="225" t="s">
        <v>82</v>
      </c>
      <c r="AV182" s="14" t="s">
        <v>82</v>
      </c>
      <c r="AW182" s="14" t="s">
        <v>33</v>
      </c>
      <c r="AX182" s="14" t="s">
        <v>72</v>
      </c>
      <c r="AY182" s="225" t="s">
        <v>147</v>
      </c>
    </row>
    <row r="183" spans="1:65" s="15" customFormat="1" ht="11.25">
      <c r="B183" s="226"/>
      <c r="C183" s="227"/>
      <c r="D183" s="206" t="s">
        <v>155</v>
      </c>
      <c r="E183" s="228" t="s">
        <v>19</v>
      </c>
      <c r="F183" s="229" t="s">
        <v>171</v>
      </c>
      <c r="G183" s="227"/>
      <c r="H183" s="230">
        <v>2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155</v>
      </c>
      <c r="AU183" s="236" t="s">
        <v>82</v>
      </c>
      <c r="AV183" s="15" t="s">
        <v>154</v>
      </c>
      <c r="AW183" s="15" t="s">
        <v>33</v>
      </c>
      <c r="AX183" s="15" t="s">
        <v>80</v>
      </c>
      <c r="AY183" s="236" t="s">
        <v>147</v>
      </c>
    </row>
    <row r="184" spans="1:65" s="2" customFormat="1" ht="16.5" customHeight="1">
      <c r="A184" s="36"/>
      <c r="B184" s="37"/>
      <c r="C184" s="190" t="s">
        <v>261</v>
      </c>
      <c r="D184" s="190" t="s">
        <v>150</v>
      </c>
      <c r="E184" s="191" t="s">
        <v>1082</v>
      </c>
      <c r="F184" s="192" t="s">
        <v>1083</v>
      </c>
      <c r="G184" s="193" t="s">
        <v>174</v>
      </c>
      <c r="H184" s="194">
        <v>6</v>
      </c>
      <c r="I184" s="195"/>
      <c r="J184" s="196">
        <f t="shared" ref="J184:J189" si="20">ROUND(I184*H184,2)</f>
        <v>0</v>
      </c>
      <c r="K184" s="197"/>
      <c r="L184" s="41"/>
      <c r="M184" s="198" t="s">
        <v>19</v>
      </c>
      <c r="N184" s="199" t="s">
        <v>43</v>
      </c>
      <c r="O184" s="66"/>
      <c r="P184" s="200">
        <f t="shared" ref="P184:P189" si="21">O184*H184</f>
        <v>0</v>
      </c>
      <c r="Q184" s="200">
        <v>0</v>
      </c>
      <c r="R184" s="200">
        <f t="shared" ref="R184:R189" si="22">Q184*H184</f>
        <v>0</v>
      </c>
      <c r="S184" s="200">
        <v>0</v>
      </c>
      <c r="T184" s="201">
        <f t="shared" ref="T184:T189" si="23"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220</v>
      </c>
      <c r="AT184" s="202" t="s">
        <v>150</v>
      </c>
      <c r="AU184" s="202" t="s">
        <v>82</v>
      </c>
      <c r="AY184" s="19" t="s">
        <v>147</v>
      </c>
      <c r="BE184" s="203">
        <f t="shared" ref="BE184:BE189" si="24">IF(N184="základní",J184,0)</f>
        <v>0</v>
      </c>
      <c r="BF184" s="203">
        <f t="shared" ref="BF184:BF189" si="25">IF(N184="snížená",J184,0)</f>
        <v>0</v>
      </c>
      <c r="BG184" s="203">
        <f t="shared" ref="BG184:BG189" si="26">IF(N184="zákl. přenesená",J184,0)</f>
        <v>0</v>
      </c>
      <c r="BH184" s="203">
        <f t="shared" ref="BH184:BH189" si="27">IF(N184="sníž. přenesená",J184,0)</f>
        <v>0</v>
      </c>
      <c r="BI184" s="203">
        <f t="shared" ref="BI184:BI189" si="28">IF(N184="nulová",J184,0)</f>
        <v>0</v>
      </c>
      <c r="BJ184" s="19" t="s">
        <v>80</v>
      </c>
      <c r="BK184" s="203">
        <f t="shared" ref="BK184:BK189" si="29">ROUND(I184*H184,2)</f>
        <v>0</v>
      </c>
      <c r="BL184" s="19" t="s">
        <v>220</v>
      </c>
      <c r="BM184" s="202" t="s">
        <v>383</v>
      </c>
    </row>
    <row r="185" spans="1:65" s="2" customFormat="1" ht="16.5" customHeight="1">
      <c r="A185" s="36"/>
      <c r="B185" s="37"/>
      <c r="C185" s="190" t="s">
        <v>387</v>
      </c>
      <c r="D185" s="190" t="s">
        <v>150</v>
      </c>
      <c r="E185" s="191" t="s">
        <v>1084</v>
      </c>
      <c r="F185" s="192" t="s">
        <v>1085</v>
      </c>
      <c r="G185" s="193" t="s">
        <v>174</v>
      </c>
      <c r="H185" s="194">
        <v>4</v>
      </c>
      <c r="I185" s="195"/>
      <c r="J185" s="196">
        <f t="shared" si="20"/>
        <v>0</v>
      </c>
      <c r="K185" s="197"/>
      <c r="L185" s="41"/>
      <c r="M185" s="198" t="s">
        <v>19</v>
      </c>
      <c r="N185" s="199" t="s">
        <v>43</v>
      </c>
      <c r="O185" s="66"/>
      <c r="P185" s="200">
        <f t="shared" si="21"/>
        <v>0</v>
      </c>
      <c r="Q185" s="200">
        <v>0</v>
      </c>
      <c r="R185" s="200">
        <f t="shared" si="22"/>
        <v>0</v>
      </c>
      <c r="S185" s="200">
        <v>0</v>
      </c>
      <c r="T185" s="201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220</v>
      </c>
      <c r="AT185" s="202" t="s">
        <v>150</v>
      </c>
      <c r="AU185" s="202" t="s">
        <v>82</v>
      </c>
      <c r="AY185" s="19" t="s">
        <v>147</v>
      </c>
      <c r="BE185" s="203">
        <f t="shared" si="24"/>
        <v>0</v>
      </c>
      <c r="BF185" s="203">
        <f t="shared" si="25"/>
        <v>0</v>
      </c>
      <c r="BG185" s="203">
        <f t="shared" si="26"/>
        <v>0</v>
      </c>
      <c r="BH185" s="203">
        <f t="shared" si="27"/>
        <v>0</v>
      </c>
      <c r="BI185" s="203">
        <f t="shared" si="28"/>
        <v>0</v>
      </c>
      <c r="BJ185" s="19" t="s">
        <v>80</v>
      </c>
      <c r="BK185" s="203">
        <f t="shared" si="29"/>
        <v>0</v>
      </c>
      <c r="BL185" s="19" t="s">
        <v>220</v>
      </c>
      <c r="BM185" s="202" t="s">
        <v>390</v>
      </c>
    </row>
    <row r="186" spans="1:65" s="2" customFormat="1" ht="16.5" customHeight="1">
      <c r="A186" s="36"/>
      <c r="B186" s="37"/>
      <c r="C186" s="190" t="s">
        <v>266</v>
      </c>
      <c r="D186" s="190" t="s">
        <v>150</v>
      </c>
      <c r="E186" s="191" t="s">
        <v>1086</v>
      </c>
      <c r="F186" s="192" t="s">
        <v>1087</v>
      </c>
      <c r="G186" s="193" t="s">
        <v>466</v>
      </c>
      <c r="H186" s="194">
        <v>135.19999999999999</v>
      </c>
      <c r="I186" s="195"/>
      <c r="J186" s="196">
        <f t="shared" si="20"/>
        <v>0</v>
      </c>
      <c r="K186" s="197"/>
      <c r="L186" s="41"/>
      <c r="M186" s="198" t="s">
        <v>19</v>
      </c>
      <c r="N186" s="199" t="s">
        <v>43</v>
      </c>
      <c r="O186" s="66"/>
      <c r="P186" s="200">
        <f t="shared" si="21"/>
        <v>0</v>
      </c>
      <c r="Q186" s="200">
        <v>0</v>
      </c>
      <c r="R186" s="200">
        <f t="shared" si="22"/>
        <v>0</v>
      </c>
      <c r="S186" s="200">
        <v>0</v>
      </c>
      <c r="T186" s="201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220</v>
      </c>
      <c r="AT186" s="202" t="s">
        <v>150</v>
      </c>
      <c r="AU186" s="202" t="s">
        <v>82</v>
      </c>
      <c r="AY186" s="19" t="s">
        <v>147</v>
      </c>
      <c r="BE186" s="203">
        <f t="shared" si="24"/>
        <v>0</v>
      </c>
      <c r="BF186" s="203">
        <f t="shared" si="25"/>
        <v>0</v>
      </c>
      <c r="BG186" s="203">
        <f t="shared" si="26"/>
        <v>0</v>
      </c>
      <c r="BH186" s="203">
        <f t="shared" si="27"/>
        <v>0</v>
      </c>
      <c r="BI186" s="203">
        <f t="shared" si="28"/>
        <v>0</v>
      </c>
      <c r="BJ186" s="19" t="s">
        <v>80</v>
      </c>
      <c r="BK186" s="203">
        <f t="shared" si="29"/>
        <v>0</v>
      </c>
      <c r="BL186" s="19" t="s">
        <v>220</v>
      </c>
      <c r="BM186" s="202" t="s">
        <v>397</v>
      </c>
    </row>
    <row r="187" spans="1:65" s="2" customFormat="1" ht="16.5" customHeight="1">
      <c r="A187" s="36"/>
      <c r="B187" s="37"/>
      <c r="C187" s="190" t="s">
        <v>401</v>
      </c>
      <c r="D187" s="190" t="s">
        <v>150</v>
      </c>
      <c r="E187" s="191" t="s">
        <v>1088</v>
      </c>
      <c r="F187" s="192" t="s">
        <v>1089</v>
      </c>
      <c r="G187" s="193" t="s">
        <v>466</v>
      </c>
      <c r="H187" s="194">
        <v>25.3</v>
      </c>
      <c r="I187" s="195"/>
      <c r="J187" s="196">
        <f t="shared" si="20"/>
        <v>0</v>
      </c>
      <c r="K187" s="197"/>
      <c r="L187" s="41"/>
      <c r="M187" s="198" t="s">
        <v>19</v>
      </c>
      <c r="N187" s="199" t="s">
        <v>43</v>
      </c>
      <c r="O187" s="66"/>
      <c r="P187" s="200">
        <f t="shared" si="21"/>
        <v>0</v>
      </c>
      <c r="Q187" s="200">
        <v>0</v>
      </c>
      <c r="R187" s="200">
        <f t="shared" si="22"/>
        <v>0</v>
      </c>
      <c r="S187" s="200">
        <v>0</v>
      </c>
      <c r="T187" s="201">
        <f t="shared" si="2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220</v>
      </c>
      <c r="AT187" s="202" t="s">
        <v>150</v>
      </c>
      <c r="AU187" s="202" t="s">
        <v>82</v>
      </c>
      <c r="AY187" s="19" t="s">
        <v>147</v>
      </c>
      <c r="BE187" s="203">
        <f t="shared" si="24"/>
        <v>0</v>
      </c>
      <c r="BF187" s="203">
        <f t="shared" si="25"/>
        <v>0</v>
      </c>
      <c r="BG187" s="203">
        <f t="shared" si="26"/>
        <v>0</v>
      </c>
      <c r="BH187" s="203">
        <f t="shared" si="27"/>
        <v>0</v>
      </c>
      <c r="BI187" s="203">
        <f t="shared" si="28"/>
        <v>0</v>
      </c>
      <c r="BJ187" s="19" t="s">
        <v>80</v>
      </c>
      <c r="BK187" s="203">
        <f t="shared" si="29"/>
        <v>0</v>
      </c>
      <c r="BL187" s="19" t="s">
        <v>220</v>
      </c>
      <c r="BM187" s="202" t="s">
        <v>404</v>
      </c>
    </row>
    <row r="188" spans="1:65" s="2" customFormat="1" ht="21.75" customHeight="1">
      <c r="A188" s="36"/>
      <c r="B188" s="37"/>
      <c r="C188" s="190" t="s">
        <v>271</v>
      </c>
      <c r="D188" s="190" t="s">
        <v>150</v>
      </c>
      <c r="E188" s="191" t="s">
        <v>1090</v>
      </c>
      <c r="F188" s="192" t="s">
        <v>1091</v>
      </c>
      <c r="G188" s="193" t="s">
        <v>182</v>
      </c>
      <c r="H188" s="194">
        <v>0.80300000000000005</v>
      </c>
      <c r="I188" s="195"/>
      <c r="J188" s="196">
        <f t="shared" si="20"/>
        <v>0</v>
      </c>
      <c r="K188" s="197"/>
      <c r="L188" s="41"/>
      <c r="M188" s="198" t="s">
        <v>19</v>
      </c>
      <c r="N188" s="199" t="s">
        <v>43</v>
      </c>
      <c r="O188" s="66"/>
      <c r="P188" s="200">
        <f t="shared" si="21"/>
        <v>0</v>
      </c>
      <c r="Q188" s="200">
        <v>0</v>
      </c>
      <c r="R188" s="200">
        <f t="shared" si="22"/>
        <v>0</v>
      </c>
      <c r="S188" s="200">
        <v>0</v>
      </c>
      <c r="T188" s="201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220</v>
      </c>
      <c r="AT188" s="202" t="s">
        <v>150</v>
      </c>
      <c r="AU188" s="202" t="s">
        <v>82</v>
      </c>
      <c r="AY188" s="19" t="s">
        <v>147</v>
      </c>
      <c r="BE188" s="203">
        <f t="shared" si="24"/>
        <v>0</v>
      </c>
      <c r="BF188" s="203">
        <f t="shared" si="25"/>
        <v>0</v>
      </c>
      <c r="BG188" s="203">
        <f t="shared" si="26"/>
        <v>0</v>
      </c>
      <c r="BH188" s="203">
        <f t="shared" si="27"/>
        <v>0</v>
      </c>
      <c r="BI188" s="203">
        <f t="shared" si="28"/>
        <v>0</v>
      </c>
      <c r="BJ188" s="19" t="s">
        <v>80</v>
      </c>
      <c r="BK188" s="203">
        <f t="shared" si="29"/>
        <v>0</v>
      </c>
      <c r="BL188" s="19" t="s">
        <v>220</v>
      </c>
      <c r="BM188" s="202" t="s">
        <v>408</v>
      </c>
    </row>
    <row r="189" spans="1:65" s="2" customFormat="1" ht="21.75" customHeight="1">
      <c r="A189" s="36"/>
      <c r="B189" s="37"/>
      <c r="C189" s="190" t="s">
        <v>409</v>
      </c>
      <c r="D189" s="190" t="s">
        <v>150</v>
      </c>
      <c r="E189" s="191" t="s">
        <v>1092</v>
      </c>
      <c r="F189" s="192" t="s">
        <v>1093</v>
      </c>
      <c r="G189" s="193" t="s">
        <v>182</v>
      </c>
      <c r="H189" s="194">
        <v>0.80300000000000005</v>
      </c>
      <c r="I189" s="195"/>
      <c r="J189" s="196">
        <f t="shared" si="20"/>
        <v>0</v>
      </c>
      <c r="K189" s="197"/>
      <c r="L189" s="41"/>
      <c r="M189" s="198" t="s">
        <v>19</v>
      </c>
      <c r="N189" s="199" t="s">
        <v>43</v>
      </c>
      <c r="O189" s="66"/>
      <c r="P189" s="200">
        <f t="shared" si="21"/>
        <v>0</v>
      </c>
      <c r="Q189" s="200">
        <v>0</v>
      </c>
      <c r="R189" s="200">
        <f t="shared" si="22"/>
        <v>0</v>
      </c>
      <c r="S189" s="200">
        <v>0</v>
      </c>
      <c r="T189" s="201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220</v>
      </c>
      <c r="AT189" s="202" t="s">
        <v>150</v>
      </c>
      <c r="AU189" s="202" t="s">
        <v>82</v>
      </c>
      <c r="AY189" s="19" t="s">
        <v>147</v>
      </c>
      <c r="BE189" s="203">
        <f t="shared" si="24"/>
        <v>0</v>
      </c>
      <c r="BF189" s="203">
        <f t="shared" si="25"/>
        <v>0</v>
      </c>
      <c r="BG189" s="203">
        <f t="shared" si="26"/>
        <v>0</v>
      </c>
      <c r="BH189" s="203">
        <f t="shared" si="27"/>
        <v>0</v>
      </c>
      <c r="BI189" s="203">
        <f t="shared" si="28"/>
        <v>0</v>
      </c>
      <c r="BJ189" s="19" t="s">
        <v>80</v>
      </c>
      <c r="BK189" s="203">
        <f t="shared" si="29"/>
        <v>0</v>
      </c>
      <c r="BL189" s="19" t="s">
        <v>220</v>
      </c>
      <c r="BM189" s="202" t="s">
        <v>412</v>
      </c>
    </row>
    <row r="190" spans="1:65" s="12" customFormat="1" ht="22.9" customHeight="1">
      <c r="B190" s="174"/>
      <c r="C190" s="175"/>
      <c r="D190" s="176" t="s">
        <v>71</v>
      </c>
      <c r="E190" s="188" t="s">
        <v>1094</v>
      </c>
      <c r="F190" s="188" t="s">
        <v>1095</v>
      </c>
      <c r="G190" s="175"/>
      <c r="H190" s="175"/>
      <c r="I190" s="178"/>
      <c r="J190" s="189">
        <f>BK190</f>
        <v>0</v>
      </c>
      <c r="K190" s="175"/>
      <c r="L190" s="180"/>
      <c r="M190" s="181"/>
      <c r="N190" s="182"/>
      <c r="O190" s="182"/>
      <c r="P190" s="183">
        <f>SUM(P191:P327)</f>
        <v>0</v>
      </c>
      <c r="Q190" s="182"/>
      <c r="R190" s="183">
        <f>SUM(R191:R327)</f>
        <v>0</v>
      </c>
      <c r="S190" s="182"/>
      <c r="T190" s="184">
        <f>SUM(T191:T327)</f>
        <v>0</v>
      </c>
      <c r="AR190" s="185" t="s">
        <v>82</v>
      </c>
      <c r="AT190" s="186" t="s">
        <v>71</v>
      </c>
      <c r="AU190" s="186" t="s">
        <v>80</v>
      </c>
      <c r="AY190" s="185" t="s">
        <v>147</v>
      </c>
      <c r="BK190" s="187">
        <f>SUM(BK191:BK327)</f>
        <v>0</v>
      </c>
    </row>
    <row r="191" spans="1:65" s="2" customFormat="1" ht="16.5" customHeight="1">
      <c r="A191" s="36"/>
      <c r="B191" s="37"/>
      <c r="C191" s="190" t="s">
        <v>275</v>
      </c>
      <c r="D191" s="190" t="s">
        <v>150</v>
      </c>
      <c r="E191" s="191" t="s">
        <v>1096</v>
      </c>
      <c r="F191" s="192" t="s">
        <v>1097</v>
      </c>
      <c r="G191" s="193" t="s">
        <v>466</v>
      </c>
      <c r="H191" s="194">
        <v>2</v>
      </c>
      <c r="I191" s="195"/>
      <c r="J191" s="196">
        <f>ROUND(I191*H191,2)</f>
        <v>0</v>
      </c>
      <c r="K191" s="197"/>
      <c r="L191" s="41"/>
      <c r="M191" s="198" t="s">
        <v>19</v>
      </c>
      <c r="N191" s="199" t="s">
        <v>43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220</v>
      </c>
      <c r="AT191" s="202" t="s">
        <v>150</v>
      </c>
      <c r="AU191" s="202" t="s">
        <v>82</v>
      </c>
      <c r="AY191" s="19" t="s">
        <v>147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9" t="s">
        <v>80</v>
      </c>
      <c r="BK191" s="203">
        <f>ROUND(I191*H191,2)</f>
        <v>0</v>
      </c>
      <c r="BL191" s="19" t="s">
        <v>220</v>
      </c>
      <c r="BM191" s="202" t="s">
        <v>415</v>
      </c>
    </row>
    <row r="192" spans="1:65" s="13" customFormat="1" ht="11.25">
      <c r="B192" s="204"/>
      <c r="C192" s="205"/>
      <c r="D192" s="206" t="s">
        <v>155</v>
      </c>
      <c r="E192" s="207" t="s">
        <v>19</v>
      </c>
      <c r="F192" s="208" t="s">
        <v>1098</v>
      </c>
      <c r="G192" s="205"/>
      <c r="H192" s="207" t="s">
        <v>19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155</v>
      </c>
      <c r="AU192" s="214" t="s">
        <v>82</v>
      </c>
      <c r="AV192" s="13" t="s">
        <v>80</v>
      </c>
      <c r="AW192" s="13" t="s">
        <v>33</v>
      </c>
      <c r="AX192" s="13" t="s">
        <v>72</v>
      </c>
      <c r="AY192" s="214" t="s">
        <v>147</v>
      </c>
    </row>
    <row r="193" spans="1:65" s="13" customFormat="1" ht="11.25">
      <c r="B193" s="204"/>
      <c r="C193" s="205"/>
      <c r="D193" s="206" t="s">
        <v>155</v>
      </c>
      <c r="E193" s="207" t="s">
        <v>19</v>
      </c>
      <c r="F193" s="208" t="s">
        <v>1099</v>
      </c>
      <c r="G193" s="205"/>
      <c r="H193" s="207" t="s">
        <v>19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155</v>
      </c>
      <c r="AU193" s="214" t="s">
        <v>82</v>
      </c>
      <c r="AV193" s="13" t="s">
        <v>80</v>
      </c>
      <c r="AW193" s="13" t="s">
        <v>33</v>
      </c>
      <c r="AX193" s="13" t="s">
        <v>72</v>
      </c>
      <c r="AY193" s="214" t="s">
        <v>147</v>
      </c>
    </row>
    <row r="194" spans="1:65" s="14" customFormat="1" ht="11.25">
      <c r="B194" s="215"/>
      <c r="C194" s="216"/>
      <c r="D194" s="206" t="s">
        <v>155</v>
      </c>
      <c r="E194" s="217" t="s">
        <v>19</v>
      </c>
      <c r="F194" s="218" t="s">
        <v>82</v>
      </c>
      <c r="G194" s="216"/>
      <c r="H194" s="219">
        <v>2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155</v>
      </c>
      <c r="AU194" s="225" t="s">
        <v>82</v>
      </c>
      <c r="AV194" s="14" t="s">
        <v>82</v>
      </c>
      <c r="AW194" s="14" t="s">
        <v>33</v>
      </c>
      <c r="AX194" s="14" t="s">
        <v>72</v>
      </c>
      <c r="AY194" s="225" t="s">
        <v>147</v>
      </c>
    </row>
    <row r="195" spans="1:65" s="15" customFormat="1" ht="11.25">
      <c r="B195" s="226"/>
      <c r="C195" s="227"/>
      <c r="D195" s="206" t="s">
        <v>155</v>
      </c>
      <c r="E195" s="228" t="s">
        <v>19</v>
      </c>
      <c r="F195" s="229" t="s">
        <v>171</v>
      </c>
      <c r="G195" s="227"/>
      <c r="H195" s="230">
        <v>2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155</v>
      </c>
      <c r="AU195" s="236" t="s">
        <v>82</v>
      </c>
      <c r="AV195" s="15" t="s">
        <v>154</v>
      </c>
      <c r="AW195" s="15" t="s">
        <v>33</v>
      </c>
      <c r="AX195" s="15" t="s">
        <v>80</v>
      </c>
      <c r="AY195" s="236" t="s">
        <v>147</v>
      </c>
    </row>
    <row r="196" spans="1:65" s="2" customFormat="1" ht="16.5" customHeight="1">
      <c r="A196" s="36"/>
      <c r="B196" s="37"/>
      <c r="C196" s="190" t="s">
        <v>418</v>
      </c>
      <c r="D196" s="190" t="s">
        <v>150</v>
      </c>
      <c r="E196" s="191" t="s">
        <v>1100</v>
      </c>
      <c r="F196" s="192" t="s">
        <v>1101</v>
      </c>
      <c r="G196" s="193" t="s">
        <v>466</v>
      </c>
      <c r="H196" s="194">
        <v>22.9</v>
      </c>
      <c r="I196" s="195"/>
      <c r="J196" s="196">
        <f>ROUND(I196*H196,2)</f>
        <v>0</v>
      </c>
      <c r="K196" s="197"/>
      <c r="L196" s="41"/>
      <c r="M196" s="198" t="s">
        <v>19</v>
      </c>
      <c r="N196" s="199" t="s">
        <v>43</v>
      </c>
      <c r="O196" s="66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2" t="s">
        <v>220</v>
      </c>
      <c r="AT196" s="202" t="s">
        <v>150</v>
      </c>
      <c r="AU196" s="202" t="s">
        <v>82</v>
      </c>
      <c r="AY196" s="19" t="s">
        <v>147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9" t="s">
        <v>80</v>
      </c>
      <c r="BK196" s="203">
        <f>ROUND(I196*H196,2)</f>
        <v>0</v>
      </c>
      <c r="BL196" s="19" t="s">
        <v>220</v>
      </c>
      <c r="BM196" s="202" t="s">
        <v>421</v>
      </c>
    </row>
    <row r="197" spans="1:65" s="13" customFormat="1" ht="11.25">
      <c r="B197" s="204"/>
      <c r="C197" s="205"/>
      <c r="D197" s="206" t="s">
        <v>155</v>
      </c>
      <c r="E197" s="207" t="s">
        <v>19</v>
      </c>
      <c r="F197" s="208" t="s">
        <v>1098</v>
      </c>
      <c r="G197" s="205"/>
      <c r="H197" s="207" t="s">
        <v>19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155</v>
      </c>
      <c r="AU197" s="214" t="s">
        <v>82</v>
      </c>
      <c r="AV197" s="13" t="s">
        <v>80</v>
      </c>
      <c r="AW197" s="13" t="s">
        <v>33</v>
      </c>
      <c r="AX197" s="13" t="s">
        <v>72</v>
      </c>
      <c r="AY197" s="214" t="s">
        <v>147</v>
      </c>
    </row>
    <row r="198" spans="1:65" s="13" customFormat="1" ht="11.25">
      <c r="B198" s="204"/>
      <c r="C198" s="205"/>
      <c r="D198" s="206" t="s">
        <v>155</v>
      </c>
      <c r="E198" s="207" t="s">
        <v>19</v>
      </c>
      <c r="F198" s="208" t="s">
        <v>1099</v>
      </c>
      <c r="G198" s="205"/>
      <c r="H198" s="207" t="s">
        <v>19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155</v>
      </c>
      <c r="AU198" s="214" t="s">
        <v>82</v>
      </c>
      <c r="AV198" s="13" t="s">
        <v>80</v>
      </c>
      <c r="AW198" s="13" t="s">
        <v>33</v>
      </c>
      <c r="AX198" s="13" t="s">
        <v>72</v>
      </c>
      <c r="AY198" s="214" t="s">
        <v>147</v>
      </c>
    </row>
    <row r="199" spans="1:65" s="14" customFormat="1" ht="11.25">
      <c r="B199" s="215"/>
      <c r="C199" s="216"/>
      <c r="D199" s="206" t="s">
        <v>155</v>
      </c>
      <c r="E199" s="217" t="s">
        <v>19</v>
      </c>
      <c r="F199" s="218" t="s">
        <v>1102</v>
      </c>
      <c r="G199" s="216"/>
      <c r="H199" s="219">
        <v>2.2999999999999998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155</v>
      </c>
      <c r="AU199" s="225" t="s">
        <v>82</v>
      </c>
      <c r="AV199" s="14" t="s">
        <v>82</v>
      </c>
      <c r="AW199" s="14" t="s">
        <v>33</v>
      </c>
      <c r="AX199" s="14" t="s">
        <v>72</v>
      </c>
      <c r="AY199" s="225" t="s">
        <v>147</v>
      </c>
    </row>
    <row r="200" spans="1:65" s="13" customFormat="1" ht="11.25">
      <c r="B200" s="204"/>
      <c r="C200" s="205"/>
      <c r="D200" s="206" t="s">
        <v>155</v>
      </c>
      <c r="E200" s="207" t="s">
        <v>19</v>
      </c>
      <c r="F200" s="208" t="s">
        <v>1103</v>
      </c>
      <c r="G200" s="205"/>
      <c r="H200" s="207" t="s">
        <v>19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155</v>
      </c>
      <c r="AU200" s="214" t="s">
        <v>82</v>
      </c>
      <c r="AV200" s="13" t="s">
        <v>80</v>
      </c>
      <c r="AW200" s="13" t="s">
        <v>33</v>
      </c>
      <c r="AX200" s="13" t="s">
        <v>72</v>
      </c>
      <c r="AY200" s="214" t="s">
        <v>147</v>
      </c>
    </row>
    <row r="201" spans="1:65" s="14" customFormat="1" ht="11.25">
      <c r="B201" s="215"/>
      <c r="C201" s="216"/>
      <c r="D201" s="206" t="s">
        <v>155</v>
      </c>
      <c r="E201" s="217" t="s">
        <v>19</v>
      </c>
      <c r="F201" s="218" t="s">
        <v>1104</v>
      </c>
      <c r="G201" s="216"/>
      <c r="H201" s="219">
        <v>20.6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155</v>
      </c>
      <c r="AU201" s="225" t="s">
        <v>82</v>
      </c>
      <c r="AV201" s="14" t="s">
        <v>82</v>
      </c>
      <c r="AW201" s="14" t="s">
        <v>33</v>
      </c>
      <c r="AX201" s="14" t="s">
        <v>72</v>
      </c>
      <c r="AY201" s="225" t="s">
        <v>147</v>
      </c>
    </row>
    <row r="202" spans="1:65" s="15" customFormat="1" ht="11.25">
      <c r="B202" s="226"/>
      <c r="C202" s="227"/>
      <c r="D202" s="206" t="s">
        <v>155</v>
      </c>
      <c r="E202" s="228" t="s">
        <v>19</v>
      </c>
      <c r="F202" s="229" t="s">
        <v>171</v>
      </c>
      <c r="G202" s="227"/>
      <c r="H202" s="230">
        <v>22.900000000000002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155</v>
      </c>
      <c r="AU202" s="236" t="s">
        <v>82</v>
      </c>
      <c r="AV202" s="15" t="s">
        <v>154</v>
      </c>
      <c r="AW202" s="15" t="s">
        <v>33</v>
      </c>
      <c r="AX202" s="15" t="s">
        <v>80</v>
      </c>
      <c r="AY202" s="236" t="s">
        <v>147</v>
      </c>
    </row>
    <row r="203" spans="1:65" s="2" customFormat="1" ht="16.5" customHeight="1">
      <c r="A203" s="36"/>
      <c r="B203" s="37"/>
      <c r="C203" s="190" t="s">
        <v>289</v>
      </c>
      <c r="D203" s="190" t="s">
        <v>150</v>
      </c>
      <c r="E203" s="191" t="s">
        <v>1105</v>
      </c>
      <c r="F203" s="192" t="s">
        <v>1106</v>
      </c>
      <c r="G203" s="193" t="s">
        <v>466</v>
      </c>
      <c r="H203" s="194">
        <v>146.1</v>
      </c>
      <c r="I203" s="195"/>
      <c r="J203" s="196">
        <f>ROUND(I203*H203,2)</f>
        <v>0</v>
      </c>
      <c r="K203" s="197"/>
      <c r="L203" s="41"/>
      <c r="M203" s="198" t="s">
        <v>19</v>
      </c>
      <c r="N203" s="199" t="s">
        <v>43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220</v>
      </c>
      <c r="AT203" s="202" t="s">
        <v>150</v>
      </c>
      <c r="AU203" s="202" t="s">
        <v>82</v>
      </c>
      <c r="AY203" s="19" t="s">
        <v>147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9" t="s">
        <v>80</v>
      </c>
      <c r="BK203" s="203">
        <f>ROUND(I203*H203,2)</f>
        <v>0</v>
      </c>
      <c r="BL203" s="19" t="s">
        <v>220</v>
      </c>
      <c r="BM203" s="202" t="s">
        <v>428</v>
      </c>
    </row>
    <row r="204" spans="1:65" s="13" customFormat="1" ht="11.25">
      <c r="B204" s="204"/>
      <c r="C204" s="205"/>
      <c r="D204" s="206" t="s">
        <v>155</v>
      </c>
      <c r="E204" s="207" t="s">
        <v>19</v>
      </c>
      <c r="F204" s="208" t="s">
        <v>1107</v>
      </c>
      <c r="G204" s="205"/>
      <c r="H204" s="207" t="s">
        <v>19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155</v>
      </c>
      <c r="AU204" s="214" t="s">
        <v>82</v>
      </c>
      <c r="AV204" s="13" t="s">
        <v>80</v>
      </c>
      <c r="AW204" s="13" t="s">
        <v>33</v>
      </c>
      <c r="AX204" s="13" t="s">
        <v>72</v>
      </c>
      <c r="AY204" s="214" t="s">
        <v>147</v>
      </c>
    </row>
    <row r="205" spans="1:65" s="14" customFormat="1" ht="11.25">
      <c r="B205" s="215"/>
      <c r="C205" s="216"/>
      <c r="D205" s="206" t="s">
        <v>155</v>
      </c>
      <c r="E205" s="217" t="s">
        <v>19</v>
      </c>
      <c r="F205" s="218" t="s">
        <v>1108</v>
      </c>
      <c r="G205" s="216"/>
      <c r="H205" s="219">
        <v>45.2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155</v>
      </c>
      <c r="AU205" s="225" t="s">
        <v>82</v>
      </c>
      <c r="AV205" s="14" t="s">
        <v>82</v>
      </c>
      <c r="AW205" s="14" t="s">
        <v>33</v>
      </c>
      <c r="AX205" s="14" t="s">
        <v>72</v>
      </c>
      <c r="AY205" s="225" t="s">
        <v>147</v>
      </c>
    </row>
    <row r="206" spans="1:65" s="13" customFormat="1" ht="11.25">
      <c r="B206" s="204"/>
      <c r="C206" s="205"/>
      <c r="D206" s="206" t="s">
        <v>155</v>
      </c>
      <c r="E206" s="207" t="s">
        <v>19</v>
      </c>
      <c r="F206" s="208" t="s">
        <v>1109</v>
      </c>
      <c r="G206" s="205"/>
      <c r="H206" s="207" t="s">
        <v>19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155</v>
      </c>
      <c r="AU206" s="214" t="s">
        <v>82</v>
      </c>
      <c r="AV206" s="13" t="s">
        <v>80</v>
      </c>
      <c r="AW206" s="13" t="s">
        <v>33</v>
      </c>
      <c r="AX206" s="13" t="s">
        <v>72</v>
      </c>
      <c r="AY206" s="214" t="s">
        <v>147</v>
      </c>
    </row>
    <row r="207" spans="1:65" s="14" customFormat="1" ht="11.25">
      <c r="B207" s="215"/>
      <c r="C207" s="216"/>
      <c r="D207" s="206" t="s">
        <v>155</v>
      </c>
      <c r="E207" s="217" t="s">
        <v>19</v>
      </c>
      <c r="F207" s="218" t="s">
        <v>1110</v>
      </c>
      <c r="G207" s="216"/>
      <c r="H207" s="219">
        <v>44.5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155</v>
      </c>
      <c r="AU207" s="225" t="s">
        <v>82</v>
      </c>
      <c r="AV207" s="14" t="s">
        <v>82</v>
      </c>
      <c r="AW207" s="14" t="s">
        <v>33</v>
      </c>
      <c r="AX207" s="14" t="s">
        <v>72</v>
      </c>
      <c r="AY207" s="225" t="s">
        <v>147</v>
      </c>
    </row>
    <row r="208" spans="1:65" s="13" customFormat="1" ht="11.25">
      <c r="B208" s="204"/>
      <c r="C208" s="205"/>
      <c r="D208" s="206" t="s">
        <v>155</v>
      </c>
      <c r="E208" s="207" t="s">
        <v>19</v>
      </c>
      <c r="F208" s="208" t="s">
        <v>1111</v>
      </c>
      <c r="G208" s="205"/>
      <c r="H208" s="207" t="s">
        <v>19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155</v>
      </c>
      <c r="AU208" s="214" t="s">
        <v>82</v>
      </c>
      <c r="AV208" s="13" t="s">
        <v>80</v>
      </c>
      <c r="AW208" s="13" t="s">
        <v>33</v>
      </c>
      <c r="AX208" s="13" t="s">
        <v>72</v>
      </c>
      <c r="AY208" s="214" t="s">
        <v>147</v>
      </c>
    </row>
    <row r="209" spans="1:65" s="14" customFormat="1" ht="11.25">
      <c r="B209" s="215"/>
      <c r="C209" s="216"/>
      <c r="D209" s="206" t="s">
        <v>155</v>
      </c>
      <c r="E209" s="217" t="s">
        <v>19</v>
      </c>
      <c r="F209" s="218" t="s">
        <v>1112</v>
      </c>
      <c r="G209" s="216"/>
      <c r="H209" s="219">
        <v>56.4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155</v>
      </c>
      <c r="AU209" s="225" t="s">
        <v>82</v>
      </c>
      <c r="AV209" s="14" t="s">
        <v>82</v>
      </c>
      <c r="AW209" s="14" t="s">
        <v>33</v>
      </c>
      <c r="AX209" s="14" t="s">
        <v>72</v>
      </c>
      <c r="AY209" s="225" t="s">
        <v>147</v>
      </c>
    </row>
    <row r="210" spans="1:65" s="15" customFormat="1" ht="11.25">
      <c r="B210" s="226"/>
      <c r="C210" s="227"/>
      <c r="D210" s="206" t="s">
        <v>155</v>
      </c>
      <c r="E210" s="228" t="s">
        <v>19</v>
      </c>
      <c r="F210" s="229" t="s">
        <v>171</v>
      </c>
      <c r="G210" s="227"/>
      <c r="H210" s="230">
        <v>146.1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155</v>
      </c>
      <c r="AU210" s="236" t="s">
        <v>82</v>
      </c>
      <c r="AV210" s="15" t="s">
        <v>154</v>
      </c>
      <c r="AW210" s="15" t="s">
        <v>33</v>
      </c>
      <c r="AX210" s="15" t="s">
        <v>80</v>
      </c>
      <c r="AY210" s="236" t="s">
        <v>147</v>
      </c>
    </row>
    <row r="211" spans="1:65" s="2" customFormat="1" ht="16.5" customHeight="1">
      <c r="A211" s="36"/>
      <c r="B211" s="37"/>
      <c r="C211" s="190" t="s">
        <v>430</v>
      </c>
      <c r="D211" s="190" t="s">
        <v>150</v>
      </c>
      <c r="E211" s="191" t="s">
        <v>1113</v>
      </c>
      <c r="F211" s="192" t="s">
        <v>1114</v>
      </c>
      <c r="G211" s="193" t="s">
        <v>466</v>
      </c>
      <c r="H211" s="194">
        <v>59</v>
      </c>
      <c r="I211" s="195"/>
      <c r="J211" s="196">
        <f>ROUND(I211*H211,2)</f>
        <v>0</v>
      </c>
      <c r="K211" s="197"/>
      <c r="L211" s="41"/>
      <c r="M211" s="198" t="s">
        <v>19</v>
      </c>
      <c r="N211" s="199" t="s">
        <v>43</v>
      </c>
      <c r="O211" s="66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220</v>
      </c>
      <c r="AT211" s="202" t="s">
        <v>150</v>
      </c>
      <c r="AU211" s="202" t="s">
        <v>82</v>
      </c>
      <c r="AY211" s="19" t="s">
        <v>147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9" t="s">
        <v>80</v>
      </c>
      <c r="BK211" s="203">
        <f>ROUND(I211*H211,2)</f>
        <v>0</v>
      </c>
      <c r="BL211" s="19" t="s">
        <v>220</v>
      </c>
      <c r="BM211" s="202" t="s">
        <v>433</v>
      </c>
    </row>
    <row r="212" spans="1:65" s="13" customFormat="1" ht="11.25">
      <c r="B212" s="204"/>
      <c r="C212" s="205"/>
      <c r="D212" s="206" t="s">
        <v>155</v>
      </c>
      <c r="E212" s="207" t="s">
        <v>19</v>
      </c>
      <c r="F212" s="208" t="s">
        <v>1115</v>
      </c>
      <c r="G212" s="205"/>
      <c r="H212" s="207" t="s">
        <v>19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155</v>
      </c>
      <c r="AU212" s="214" t="s">
        <v>82</v>
      </c>
      <c r="AV212" s="13" t="s">
        <v>80</v>
      </c>
      <c r="AW212" s="13" t="s">
        <v>33</v>
      </c>
      <c r="AX212" s="13" t="s">
        <v>72</v>
      </c>
      <c r="AY212" s="214" t="s">
        <v>147</v>
      </c>
    </row>
    <row r="213" spans="1:65" s="14" customFormat="1" ht="11.25">
      <c r="B213" s="215"/>
      <c r="C213" s="216"/>
      <c r="D213" s="206" t="s">
        <v>155</v>
      </c>
      <c r="E213" s="217" t="s">
        <v>19</v>
      </c>
      <c r="F213" s="218" t="s">
        <v>320</v>
      </c>
      <c r="G213" s="216"/>
      <c r="H213" s="219">
        <v>27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155</v>
      </c>
      <c r="AU213" s="225" t="s">
        <v>82</v>
      </c>
      <c r="AV213" s="14" t="s">
        <v>82</v>
      </c>
      <c r="AW213" s="14" t="s">
        <v>33</v>
      </c>
      <c r="AX213" s="14" t="s">
        <v>72</v>
      </c>
      <c r="AY213" s="225" t="s">
        <v>147</v>
      </c>
    </row>
    <row r="214" spans="1:65" s="13" customFormat="1" ht="11.25">
      <c r="B214" s="204"/>
      <c r="C214" s="205"/>
      <c r="D214" s="206" t="s">
        <v>155</v>
      </c>
      <c r="E214" s="207" t="s">
        <v>19</v>
      </c>
      <c r="F214" s="208" t="s">
        <v>1116</v>
      </c>
      <c r="G214" s="205"/>
      <c r="H214" s="207" t="s">
        <v>19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155</v>
      </c>
      <c r="AU214" s="214" t="s">
        <v>82</v>
      </c>
      <c r="AV214" s="13" t="s">
        <v>80</v>
      </c>
      <c r="AW214" s="13" t="s">
        <v>33</v>
      </c>
      <c r="AX214" s="13" t="s">
        <v>72</v>
      </c>
      <c r="AY214" s="214" t="s">
        <v>147</v>
      </c>
    </row>
    <row r="215" spans="1:65" s="14" customFormat="1" ht="11.25">
      <c r="B215" s="215"/>
      <c r="C215" s="216"/>
      <c r="D215" s="206" t="s">
        <v>155</v>
      </c>
      <c r="E215" s="217" t="s">
        <v>19</v>
      </c>
      <c r="F215" s="218" t="s">
        <v>251</v>
      </c>
      <c r="G215" s="216"/>
      <c r="H215" s="219">
        <v>32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155</v>
      </c>
      <c r="AU215" s="225" t="s">
        <v>82</v>
      </c>
      <c r="AV215" s="14" t="s">
        <v>82</v>
      </c>
      <c r="AW215" s="14" t="s">
        <v>33</v>
      </c>
      <c r="AX215" s="14" t="s">
        <v>72</v>
      </c>
      <c r="AY215" s="225" t="s">
        <v>147</v>
      </c>
    </row>
    <row r="216" spans="1:65" s="15" customFormat="1" ht="11.25">
      <c r="B216" s="226"/>
      <c r="C216" s="227"/>
      <c r="D216" s="206" t="s">
        <v>155</v>
      </c>
      <c r="E216" s="228" t="s">
        <v>19</v>
      </c>
      <c r="F216" s="229" t="s">
        <v>171</v>
      </c>
      <c r="G216" s="227"/>
      <c r="H216" s="230">
        <v>59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155</v>
      </c>
      <c r="AU216" s="236" t="s">
        <v>82</v>
      </c>
      <c r="AV216" s="15" t="s">
        <v>154</v>
      </c>
      <c r="AW216" s="15" t="s">
        <v>33</v>
      </c>
      <c r="AX216" s="15" t="s">
        <v>80</v>
      </c>
      <c r="AY216" s="236" t="s">
        <v>147</v>
      </c>
    </row>
    <row r="217" spans="1:65" s="2" customFormat="1" ht="16.5" customHeight="1">
      <c r="A217" s="36"/>
      <c r="B217" s="37"/>
      <c r="C217" s="190" t="s">
        <v>300</v>
      </c>
      <c r="D217" s="190" t="s">
        <v>150</v>
      </c>
      <c r="E217" s="191" t="s">
        <v>1117</v>
      </c>
      <c r="F217" s="192" t="s">
        <v>1118</v>
      </c>
      <c r="G217" s="193" t="s">
        <v>466</v>
      </c>
      <c r="H217" s="194">
        <v>26.6</v>
      </c>
      <c r="I217" s="195"/>
      <c r="J217" s="196">
        <f>ROUND(I217*H217,2)</f>
        <v>0</v>
      </c>
      <c r="K217" s="197"/>
      <c r="L217" s="41"/>
      <c r="M217" s="198" t="s">
        <v>19</v>
      </c>
      <c r="N217" s="199" t="s">
        <v>43</v>
      </c>
      <c r="O217" s="66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220</v>
      </c>
      <c r="AT217" s="202" t="s">
        <v>150</v>
      </c>
      <c r="AU217" s="202" t="s">
        <v>82</v>
      </c>
      <c r="AY217" s="19" t="s">
        <v>147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9" t="s">
        <v>80</v>
      </c>
      <c r="BK217" s="203">
        <f>ROUND(I217*H217,2)</f>
        <v>0</v>
      </c>
      <c r="BL217" s="19" t="s">
        <v>220</v>
      </c>
      <c r="BM217" s="202" t="s">
        <v>437</v>
      </c>
    </row>
    <row r="218" spans="1:65" s="13" customFormat="1" ht="11.25">
      <c r="B218" s="204"/>
      <c r="C218" s="205"/>
      <c r="D218" s="206" t="s">
        <v>155</v>
      </c>
      <c r="E218" s="207" t="s">
        <v>19</v>
      </c>
      <c r="F218" s="208" t="s">
        <v>1119</v>
      </c>
      <c r="G218" s="205"/>
      <c r="H218" s="207" t="s">
        <v>19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155</v>
      </c>
      <c r="AU218" s="214" t="s">
        <v>82</v>
      </c>
      <c r="AV218" s="13" t="s">
        <v>80</v>
      </c>
      <c r="AW218" s="13" t="s">
        <v>33</v>
      </c>
      <c r="AX218" s="13" t="s">
        <v>72</v>
      </c>
      <c r="AY218" s="214" t="s">
        <v>147</v>
      </c>
    </row>
    <row r="219" spans="1:65" s="14" customFormat="1" ht="11.25">
      <c r="B219" s="215"/>
      <c r="C219" s="216"/>
      <c r="D219" s="206" t="s">
        <v>155</v>
      </c>
      <c r="E219" s="217" t="s">
        <v>19</v>
      </c>
      <c r="F219" s="218" t="s">
        <v>1120</v>
      </c>
      <c r="G219" s="216"/>
      <c r="H219" s="219">
        <v>26.6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155</v>
      </c>
      <c r="AU219" s="225" t="s">
        <v>82</v>
      </c>
      <c r="AV219" s="14" t="s">
        <v>82</v>
      </c>
      <c r="AW219" s="14" t="s">
        <v>33</v>
      </c>
      <c r="AX219" s="14" t="s">
        <v>72</v>
      </c>
      <c r="AY219" s="225" t="s">
        <v>147</v>
      </c>
    </row>
    <row r="220" spans="1:65" s="15" customFormat="1" ht="11.25">
      <c r="B220" s="226"/>
      <c r="C220" s="227"/>
      <c r="D220" s="206" t="s">
        <v>155</v>
      </c>
      <c r="E220" s="228" t="s">
        <v>19</v>
      </c>
      <c r="F220" s="229" t="s">
        <v>171</v>
      </c>
      <c r="G220" s="227"/>
      <c r="H220" s="230">
        <v>26.6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155</v>
      </c>
      <c r="AU220" s="236" t="s">
        <v>82</v>
      </c>
      <c r="AV220" s="15" t="s">
        <v>154</v>
      </c>
      <c r="AW220" s="15" t="s">
        <v>33</v>
      </c>
      <c r="AX220" s="15" t="s">
        <v>80</v>
      </c>
      <c r="AY220" s="236" t="s">
        <v>147</v>
      </c>
    </row>
    <row r="221" spans="1:65" s="2" customFormat="1" ht="16.5" customHeight="1">
      <c r="A221" s="36"/>
      <c r="B221" s="37"/>
      <c r="C221" s="190" t="s">
        <v>438</v>
      </c>
      <c r="D221" s="190" t="s">
        <v>150</v>
      </c>
      <c r="E221" s="191" t="s">
        <v>1121</v>
      </c>
      <c r="F221" s="192" t="s">
        <v>1122</v>
      </c>
      <c r="G221" s="193" t="s">
        <v>466</v>
      </c>
      <c r="H221" s="194">
        <v>63.3</v>
      </c>
      <c r="I221" s="195"/>
      <c r="J221" s="196">
        <f>ROUND(I221*H221,2)</f>
        <v>0</v>
      </c>
      <c r="K221" s="197"/>
      <c r="L221" s="41"/>
      <c r="M221" s="198" t="s">
        <v>19</v>
      </c>
      <c r="N221" s="199" t="s">
        <v>43</v>
      </c>
      <c r="O221" s="66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220</v>
      </c>
      <c r="AT221" s="202" t="s">
        <v>150</v>
      </c>
      <c r="AU221" s="202" t="s">
        <v>82</v>
      </c>
      <c r="AY221" s="19" t="s">
        <v>147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9" t="s">
        <v>80</v>
      </c>
      <c r="BK221" s="203">
        <f>ROUND(I221*H221,2)</f>
        <v>0</v>
      </c>
      <c r="BL221" s="19" t="s">
        <v>220</v>
      </c>
      <c r="BM221" s="202" t="s">
        <v>441</v>
      </c>
    </row>
    <row r="222" spans="1:65" s="13" customFormat="1" ht="11.25">
      <c r="B222" s="204"/>
      <c r="C222" s="205"/>
      <c r="D222" s="206" t="s">
        <v>155</v>
      </c>
      <c r="E222" s="207" t="s">
        <v>19</v>
      </c>
      <c r="F222" s="208" t="s">
        <v>990</v>
      </c>
      <c r="G222" s="205"/>
      <c r="H222" s="207" t="s">
        <v>19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155</v>
      </c>
      <c r="AU222" s="214" t="s">
        <v>82</v>
      </c>
      <c r="AV222" s="13" t="s">
        <v>80</v>
      </c>
      <c r="AW222" s="13" t="s">
        <v>33</v>
      </c>
      <c r="AX222" s="13" t="s">
        <v>72</v>
      </c>
      <c r="AY222" s="214" t="s">
        <v>147</v>
      </c>
    </row>
    <row r="223" spans="1:65" s="14" customFormat="1" ht="11.25">
      <c r="B223" s="215"/>
      <c r="C223" s="216"/>
      <c r="D223" s="206" t="s">
        <v>155</v>
      </c>
      <c r="E223" s="217" t="s">
        <v>19</v>
      </c>
      <c r="F223" s="218" t="s">
        <v>1123</v>
      </c>
      <c r="G223" s="216"/>
      <c r="H223" s="219">
        <v>63.3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155</v>
      </c>
      <c r="AU223" s="225" t="s">
        <v>82</v>
      </c>
      <c r="AV223" s="14" t="s">
        <v>82</v>
      </c>
      <c r="AW223" s="14" t="s">
        <v>33</v>
      </c>
      <c r="AX223" s="14" t="s">
        <v>72</v>
      </c>
      <c r="AY223" s="225" t="s">
        <v>147</v>
      </c>
    </row>
    <row r="224" spans="1:65" s="15" customFormat="1" ht="11.25">
      <c r="B224" s="226"/>
      <c r="C224" s="227"/>
      <c r="D224" s="206" t="s">
        <v>155</v>
      </c>
      <c r="E224" s="228" t="s">
        <v>19</v>
      </c>
      <c r="F224" s="229" t="s">
        <v>171</v>
      </c>
      <c r="G224" s="227"/>
      <c r="H224" s="230">
        <v>63.3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155</v>
      </c>
      <c r="AU224" s="236" t="s">
        <v>82</v>
      </c>
      <c r="AV224" s="15" t="s">
        <v>154</v>
      </c>
      <c r="AW224" s="15" t="s">
        <v>33</v>
      </c>
      <c r="AX224" s="15" t="s">
        <v>80</v>
      </c>
      <c r="AY224" s="236" t="s">
        <v>147</v>
      </c>
    </row>
    <row r="225" spans="1:65" s="2" customFormat="1" ht="16.5" customHeight="1">
      <c r="A225" s="36"/>
      <c r="B225" s="37"/>
      <c r="C225" s="190" t="s">
        <v>304</v>
      </c>
      <c r="D225" s="190" t="s">
        <v>150</v>
      </c>
      <c r="E225" s="191" t="s">
        <v>1124</v>
      </c>
      <c r="F225" s="192" t="s">
        <v>1125</v>
      </c>
      <c r="G225" s="193" t="s">
        <v>466</v>
      </c>
      <c r="H225" s="194">
        <v>68.900000000000006</v>
      </c>
      <c r="I225" s="195"/>
      <c r="J225" s="196">
        <f>ROUND(I225*H225,2)</f>
        <v>0</v>
      </c>
      <c r="K225" s="197"/>
      <c r="L225" s="41"/>
      <c r="M225" s="198" t="s">
        <v>19</v>
      </c>
      <c r="N225" s="199" t="s">
        <v>43</v>
      </c>
      <c r="O225" s="66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220</v>
      </c>
      <c r="AT225" s="202" t="s">
        <v>150</v>
      </c>
      <c r="AU225" s="202" t="s">
        <v>82</v>
      </c>
      <c r="AY225" s="19" t="s">
        <v>147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9" t="s">
        <v>80</v>
      </c>
      <c r="BK225" s="203">
        <f>ROUND(I225*H225,2)</f>
        <v>0</v>
      </c>
      <c r="BL225" s="19" t="s">
        <v>220</v>
      </c>
      <c r="BM225" s="202" t="s">
        <v>444</v>
      </c>
    </row>
    <row r="226" spans="1:65" s="13" customFormat="1" ht="11.25">
      <c r="B226" s="204"/>
      <c r="C226" s="205"/>
      <c r="D226" s="206" t="s">
        <v>155</v>
      </c>
      <c r="E226" s="207" t="s">
        <v>19</v>
      </c>
      <c r="F226" s="208" t="s">
        <v>990</v>
      </c>
      <c r="G226" s="205"/>
      <c r="H226" s="207" t="s">
        <v>19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155</v>
      </c>
      <c r="AU226" s="214" t="s">
        <v>82</v>
      </c>
      <c r="AV226" s="13" t="s">
        <v>80</v>
      </c>
      <c r="AW226" s="13" t="s">
        <v>33</v>
      </c>
      <c r="AX226" s="13" t="s">
        <v>72</v>
      </c>
      <c r="AY226" s="214" t="s">
        <v>147</v>
      </c>
    </row>
    <row r="227" spans="1:65" s="14" customFormat="1" ht="11.25">
      <c r="B227" s="215"/>
      <c r="C227" s="216"/>
      <c r="D227" s="206" t="s">
        <v>155</v>
      </c>
      <c r="E227" s="217" t="s">
        <v>19</v>
      </c>
      <c r="F227" s="218" t="s">
        <v>1126</v>
      </c>
      <c r="G227" s="216"/>
      <c r="H227" s="219">
        <v>68.900000000000006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155</v>
      </c>
      <c r="AU227" s="225" t="s">
        <v>82</v>
      </c>
      <c r="AV227" s="14" t="s">
        <v>82</v>
      </c>
      <c r="AW227" s="14" t="s">
        <v>33</v>
      </c>
      <c r="AX227" s="14" t="s">
        <v>72</v>
      </c>
      <c r="AY227" s="225" t="s">
        <v>147</v>
      </c>
    </row>
    <row r="228" spans="1:65" s="15" customFormat="1" ht="11.25">
      <c r="B228" s="226"/>
      <c r="C228" s="227"/>
      <c r="D228" s="206" t="s">
        <v>155</v>
      </c>
      <c r="E228" s="228" t="s">
        <v>19</v>
      </c>
      <c r="F228" s="229" t="s">
        <v>171</v>
      </c>
      <c r="G228" s="227"/>
      <c r="H228" s="230">
        <v>68.900000000000006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155</v>
      </c>
      <c r="AU228" s="236" t="s">
        <v>82</v>
      </c>
      <c r="AV228" s="15" t="s">
        <v>154</v>
      </c>
      <c r="AW228" s="15" t="s">
        <v>33</v>
      </c>
      <c r="AX228" s="15" t="s">
        <v>80</v>
      </c>
      <c r="AY228" s="236" t="s">
        <v>147</v>
      </c>
    </row>
    <row r="229" spans="1:65" s="2" customFormat="1" ht="16.5" customHeight="1">
      <c r="A229" s="36"/>
      <c r="B229" s="37"/>
      <c r="C229" s="190" t="s">
        <v>445</v>
      </c>
      <c r="D229" s="190" t="s">
        <v>150</v>
      </c>
      <c r="E229" s="191" t="s">
        <v>1127</v>
      </c>
      <c r="F229" s="192" t="s">
        <v>1128</v>
      </c>
      <c r="G229" s="193" t="s">
        <v>466</v>
      </c>
      <c r="H229" s="194">
        <v>12.2</v>
      </c>
      <c r="I229" s="195"/>
      <c r="J229" s="196">
        <f>ROUND(I229*H229,2)</f>
        <v>0</v>
      </c>
      <c r="K229" s="197"/>
      <c r="L229" s="41"/>
      <c r="M229" s="198" t="s">
        <v>19</v>
      </c>
      <c r="N229" s="199" t="s">
        <v>43</v>
      </c>
      <c r="O229" s="66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2" t="s">
        <v>220</v>
      </c>
      <c r="AT229" s="202" t="s">
        <v>150</v>
      </c>
      <c r="AU229" s="202" t="s">
        <v>82</v>
      </c>
      <c r="AY229" s="19" t="s">
        <v>147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9" t="s">
        <v>80</v>
      </c>
      <c r="BK229" s="203">
        <f>ROUND(I229*H229,2)</f>
        <v>0</v>
      </c>
      <c r="BL229" s="19" t="s">
        <v>220</v>
      </c>
      <c r="BM229" s="202" t="s">
        <v>448</v>
      </c>
    </row>
    <row r="230" spans="1:65" s="13" customFormat="1" ht="11.25">
      <c r="B230" s="204"/>
      <c r="C230" s="205"/>
      <c r="D230" s="206" t="s">
        <v>155</v>
      </c>
      <c r="E230" s="207" t="s">
        <v>19</v>
      </c>
      <c r="F230" s="208" t="s">
        <v>990</v>
      </c>
      <c r="G230" s="205"/>
      <c r="H230" s="207" t="s">
        <v>19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155</v>
      </c>
      <c r="AU230" s="214" t="s">
        <v>82</v>
      </c>
      <c r="AV230" s="13" t="s">
        <v>80</v>
      </c>
      <c r="AW230" s="13" t="s">
        <v>33</v>
      </c>
      <c r="AX230" s="13" t="s">
        <v>72</v>
      </c>
      <c r="AY230" s="214" t="s">
        <v>147</v>
      </c>
    </row>
    <row r="231" spans="1:65" s="14" customFormat="1" ht="11.25">
      <c r="B231" s="215"/>
      <c r="C231" s="216"/>
      <c r="D231" s="206" t="s">
        <v>155</v>
      </c>
      <c r="E231" s="217" t="s">
        <v>19</v>
      </c>
      <c r="F231" s="218" t="s">
        <v>1129</v>
      </c>
      <c r="G231" s="216"/>
      <c r="H231" s="219">
        <v>12.2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155</v>
      </c>
      <c r="AU231" s="225" t="s">
        <v>82</v>
      </c>
      <c r="AV231" s="14" t="s">
        <v>82</v>
      </c>
      <c r="AW231" s="14" t="s">
        <v>33</v>
      </c>
      <c r="AX231" s="14" t="s">
        <v>72</v>
      </c>
      <c r="AY231" s="225" t="s">
        <v>147</v>
      </c>
    </row>
    <row r="232" spans="1:65" s="15" customFormat="1" ht="11.25">
      <c r="B232" s="226"/>
      <c r="C232" s="227"/>
      <c r="D232" s="206" t="s">
        <v>155</v>
      </c>
      <c r="E232" s="228" t="s">
        <v>19</v>
      </c>
      <c r="F232" s="229" t="s">
        <v>171</v>
      </c>
      <c r="G232" s="227"/>
      <c r="H232" s="230">
        <v>12.2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155</v>
      </c>
      <c r="AU232" s="236" t="s">
        <v>82</v>
      </c>
      <c r="AV232" s="15" t="s">
        <v>154</v>
      </c>
      <c r="AW232" s="15" t="s">
        <v>33</v>
      </c>
      <c r="AX232" s="15" t="s">
        <v>80</v>
      </c>
      <c r="AY232" s="236" t="s">
        <v>147</v>
      </c>
    </row>
    <row r="233" spans="1:65" s="2" customFormat="1" ht="16.5" customHeight="1">
      <c r="A233" s="36"/>
      <c r="B233" s="37"/>
      <c r="C233" s="190" t="s">
        <v>309</v>
      </c>
      <c r="D233" s="190" t="s">
        <v>150</v>
      </c>
      <c r="E233" s="191" t="s">
        <v>1130</v>
      </c>
      <c r="F233" s="192" t="s">
        <v>1131</v>
      </c>
      <c r="G233" s="193" t="s">
        <v>466</v>
      </c>
      <c r="H233" s="194">
        <v>14.2</v>
      </c>
      <c r="I233" s="195"/>
      <c r="J233" s="196">
        <f>ROUND(I233*H233,2)</f>
        <v>0</v>
      </c>
      <c r="K233" s="197"/>
      <c r="L233" s="41"/>
      <c r="M233" s="198" t="s">
        <v>19</v>
      </c>
      <c r="N233" s="199" t="s">
        <v>43</v>
      </c>
      <c r="O233" s="66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220</v>
      </c>
      <c r="AT233" s="202" t="s">
        <v>150</v>
      </c>
      <c r="AU233" s="202" t="s">
        <v>82</v>
      </c>
      <c r="AY233" s="19" t="s">
        <v>147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9" t="s">
        <v>80</v>
      </c>
      <c r="BK233" s="203">
        <f>ROUND(I233*H233,2)</f>
        <v>0</v>
      </c>
      <c r="BL233" s="19" t="s">
        <v>220</v>
      </c>
      <c r="BM233" s="202" t="s">
        <v>453</v>
      </c>
    </row>
    <row r="234" spans="1:65" s="13" customFormat="1" ht="11.25">
      <c r="B234" s="204"/>
      <c r="C234" s="205"/>
      <c r="D234" s="206" t="s">
        <v>155</v>
      </c>
      <c r="E234" s="207" t="s">
        <v>19</v>
      </c>
      <c r="F234" s="208" t="s">
        <v>990</v>
      </c>
      <c r="G234" s="205"/>
      <c r="H234" s="207" t="s">
        <v>19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155</v>
      </c>
      <c r="AU234" s="214" t="s">
        <v>82</v>
      </c>
      <c r="AV234" s="13" t="s">
        <v>80</v>
      </c>
      <c r="AW234" s="13" t="s">
        <v>33</v>
      </c>
      <c r="AX234" s="13" t="s">
        <v>72</v>
      </c>
      <c r="AY234" s="214" t="s">
        <v>147</v>
      </c>
    </row>
    <row r="235" spans="1:65" s="14" customFormat="1" ht="11.25">
      <c r="B235" s="215"/>
      <c r="C235" s="216"/>
      <c r="D235" s="206" t="s">
        <v>155</v>
      </c>
      <c r="E235" s="217" t="s">
        <v>19</v>
      </c>
      <c r="F235" s="218" t="s">
        <v>1132</v>
      </c>
      <c r="G235" s="216"/>
      <c r="H235" s="219">
        <v>14.2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155</v>
      </c>
      <c r="AU235" s="225" t="s">
        <v>82</v>
      </c>
      <c r="AV235" s="14" t="s">
        <v>82</v>
      </c>
      <c r="AW235" s="14" t="s">
        <v>33</v>
      </c>
      <c r="AX235" s="14" t="s">
        <v>72</v>
      </c>
      <c r="AY235" s="225" t="s">
        <v>147</v>
      </c>
    </row>
    <row r="236" spans="1:65" s="15" customFormat="1" ht="11.25">
      <c r="B236" s="226"/>
      <c r="C236" s="227"/>
      <c r="D236" s="206" t="s">
        <v>155</v>
      </c>
      <c r="E236" s="228" t="s">
        <v>19</v>
      </c>
      <c r="F236" s="229" t="s">
        <v>171</v>
      </c>
      <c r="G236" s="227"/>
      <c r="H236" s="230">
        <v>14.2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155</v>
      </c>
      <c r="AU236" s="236" t="s">
        <v>82</v>
      </c>
      <c r="AV236" s="15" t="s">
        <v>154</v>
      </c>
      <c r="AW236" s="15" t="s">
        <v>33</v>
      </c>
      <c r="AX236" s="15" t="s">
        <v>80</v>
      </c>
      <c r="AY236" s="236" t="s">
        <v>147</v>
      </c>
    </row>
    <row r="237" spans="1:65" s="2" customFormat="1" ht="16.5" customHeight="1">
      <c r="A237" s="36"/>
      <c r="B237" s="37"/>
      <c r="C237" s="190" t="s">
        <v>454</v>
      </c>
      <c r="D237" s="190" t="s">
        <v>150</v>
      </c>
      <c r="E237" s="191" t="s">
        <v>1133</v>
      </c>
      <c r="F237" s="192" t="s">
        <v>1134</v>
      </c>
      <c r="G237" s="193" t="s">
        <v>466</v>
      </c>
      <c r="H237" s="194">
        <v>26</v>
      </c>
      <c r="I237" s="195"/>
      <c r="J237" s="196">
        <f>ROUND(I237*H237,2)</f>
        <v>0</v>
      </c>
      <c r="K237" s="197"/>
      <c r="L237" s="41"/>
      <c r="M237" s="198" t="s">
        <v>19</v>
      </c>
      <c r="N237" s="199" t="s">
        <v>43</v>
      </c>
      <c r="O237" s="66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220</v>
      </c>
      <c r="AT237" s="202" t="s">
        <v>150</v>
      </c>
      <c r="AU237" s="202" t="s">
        <v>82</v>
      </c>
      <c r="AY237" s="19" t="s">
        <v>147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9" t="s">
        <v>80</v>
      </c>
      <c r="BK237" s="203">
        <f>ROUND(I237*H237,2)</f>
        <v>0</v>
      </c>
      <c r="BL237" s="19" t="s">
        <v>220</v>
      </c>
      <c r="BM237" s="202" t="s">
        <v>457</v>
      </c>
    </row>
    <row r="238" spans="1:65" s="13" customFormat="1" ht="11.25">
      <c r="B238" s="204"/>
      <c r="C238" s="205"/>
      <c r="D238" s="206" t="s">
        <v>155</v>
      </c>
      <c r="E238" s="207" t="s">
        <v>19</v>
      </c>
      <c r="F238" s="208" t="s">
        <v>990</v>
      </c>
      <c r="G238" s="205"/>
      <c r="H238" s="207" t="s">
        <v>19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155</v>
      </c>
      <c r="AU238" s="214" t="s">
        <v>82</v>
      </c>
      <c r="AV238" s="13" t="s">
        <v>80</v>
      </c>
      <c r="AW238" s="13" t="s">
        <v>33</v>
      </c>
      <c r="AX238" s="13" t="s">
        <v>72</v>
      </c>
      <c r="AY238" s="214" t="s">
        <v>147</v>
      </c>
    </row>
    <row r="239" spans="1:65" s="14" customFormat="1" ht="11.25">
      <c r="B239" s="215"/>
      <c r="C239" s="216"/>
      <c r="D239" s="206" t="s">
        <v>155</v>
      </c>
      <c r="E239" s="217" t="s">
        <v>19</v>
      </c>
      <c r="F239" s="218" t="s">
        <v>241</v>
      </c>
      <c r="G239" s="216"/>
      <c r="H239" s="219">
        <v>26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155</v>
      </c>
      <c r="AU239" s="225" t="s">
        <v>82</v>
      </c>
      <c r="AV239" s="14" t="s">
        <v>82</v>
      </c>
      <c r="AW239" s="14" t="s">
        <v>33</v>
      </c>
      <c r="AX239" s="14" t="s">
        <v>72</v>
      </c>
      <c r="AY239" s="225" t="s">
        <v>147</v>
      </c>
    </row>
    <row r="240" spans="1:65" s="15" customFormat="1" ht="11.25">
      <c r="B240" s="226"/>
      <c r="C240" s="227"/>
      <c r="D240" s="206" t="s">
        <v>155</v>
      </c>
      <c r="E240" s="228" t="s">
        <v>19</v>
      </c>
      <c r="F240" s="229" t="s">
        <v>171</v>
      </c>
      <c r="G240" s="227"/>
      <c r="H240" s="230">
        <v>26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155</v>
      </c>
      <c r="AU240" s="236" t="s">
        <v>82</v>
      </c>
      <c r="AV240" s="15" t="s">
        <v>154</v>
      </c>
      <c r="AW240" s="15" t="s">
        <v>33</v>
      </c>
      <c r="AX240" s="15" t="s">
        <v>80</v>
      </c>
      <c r="AY240" s="236" t="s">
        <v>147</v>
      </c>
    </row>
    <row r="241" spans="1:65" s="2" customFormat="1" ht="16.5" customHeight="1">
      <c r="A241" s="36"/>
      <c r="B241" s="37"/>
      <c r="C241" s="190" t="s">
        <v>315</v>
      </c>
      <c r="D241" s="190" t="s">
        <v>150</v>
      </c>
      <c r="E241" s="191" t="s">
        <v>1135</v>
      </c>
      <c r="F241" s="192" t="s">
        <v>1136</v>
      </c>
      <c r="G241" s="193" t="s">
        <v>466</v>
      </c>
      <c r="H241" s="194">
        <v>19.399999999999999</v>
      </c>
      <c r="I241" s="195"/>
      <c r="J241" s="196">
        <f>ROUND(I241*H241,2)</f>
        <v>0</v>
      </c>
      <c r="K241" s="197"/>
      <c r="L241" s="41"/>
      <c r="M241" s="198" t="s">
        <v>19</v>
      </c>
      <c r="N241" s="199" t="s">
        <v>43</v>
      </c>
      <c r="O241" s="66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2" t="s">
        <v>220</v>
      </c>
      <c r="AT241" s="202" t="s">
        <v>150</v>
      </c>
      <c r="AU241" s="202" t="s">
        <v>82</v>
      </c>
      <c r="AY241" s="19" t="s">
        <v>147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9" t="s">
        <v>80</v>
      </c>
      <c r="BK241" s="203">
        <f>ROUND(I241*H241,2)</f>
        <v>0</v>
      </c>
      <c r="BL241" s="19" t="s">
        <v>220</v>
      </c>
      <c r="BM241" s="202" t="s">
        <v>460</v>
      </c>
    </row>
    <row r="242" spans="1:65" s="13" customFormat="1" ht="11.25">
      <c r="B242" s="204"/>
      <c r="C242" s="205"/>
      <c r="D242" s="206" t="s">
        <v>155</v>
      </c>
      <c r="E242" s="207" t="s">
        <v>19</v>
      </c>
      <c r="F242" s="208" t="s">
        <v>990</v>
      </c>
      <c r="G242" s="205"/>
      <c r="H242" s="207" t="s">
        <v>19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155</v>
      </c>
      <c r="AU242" s="214" t="s">
        <v>82</v>
      </c>
      <c r="AV242" s="13" t="s">
        <v>80</v>
      </c>
      <c r="AW242" s="13" t="s">
        <v>33</v>
      </c>
      <c r="AX242" s="13" t="s">
        <v>72</v>
      </c>
      <c r="AY242" s="214" t="s">
        <v>147</v>
      </c>
    </row>
    <row r="243" spans="1:65" s="14" customFormat="1" ht="11.25">
      <c r="B243" s="215"/>
      <c r="C243" s="216"/>
      <c r="D243" s="206" t="s">
        <v>155</v>
      </c>
      <c r="E243" s="217" t="s">
        <v>19</v>
      </c>
      <c r="F243" s="218" t="s">
        <v>1137</v>
      </c>
      <c r="G243" s="216"/>
      <c r="H243" s="219">
        <v>19.399999999999999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155</v>
      </c>
      <c r="AU243" s="225" t="s">
        <v>82</v>
      </c>
      <c r="AV243" s="14" t="s">
        <v>82</v>
      </c>
      <c r="AW243" s="14" t="s">
        <v>33</v>
      </c>
      <c r="AX243" s="14" t="s">
        <v>72</v>
      </c>
      <c r="AY243" s="225" t="s">
        <v>147</v>
      </c>
    </row>
    <row r="244" spans="1:65" s="15" customFormat="1" ht="11.25">
      <c r="B244" s="226"/>
      <c r="C244" s="227"/>
      <c r="D244" s="206" t="s">
        <v>155</v>
      </c>
      <c r="E244" s="228" t="s">
        <v>19</v>
      </c>
      <c r="F244" s="229" t="s">
        <v>171</v>
      </c>
      <c r="G244" s="227"/>
      <c r="H244" s="230">
        <v>19.399999999999999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155</v>
      </c>
      <c r="AU244" s="236" t="s">
        <v>82</v>
      </c>
      <c r="AV244" s="15" t="s">
        <v>154</v>
      </c>
      <c r="AW244" s="15" t="s">
        <v>33</v>
      </c>
      <c r="AX244" s="15" t="s">
        <v>80</v>
      </c>
      <c r="AY244" s="236" t="s">
        <v>147</v>
      </c>
    </row>
    <row r="245" spans="1:65" s="2" customFormat="1" ht="21.75" customHeight="1">
      <c r="A245" s="36"/>
      <c r="B245" s="37"/>
      <c r="C245" s="190" t="s">
        <v>463</v>
      </c>
      <c r="D245" s="190" t="s">
        <v>150</v>
      </c>
      <c r="E245" s="191" t="s">
        <v>1138</v>
      </c>
      <c r="F245" s="192" t="s">
        <v>1139</v>
      </c>
      <c r="G245" s="193" t="s">
        <v>466</v>
      </c>
      <c r="H245" s="194">
        <v>63.3</v>
      </c>
      <c r="I245" s="195"/>
      <c r="J245" s="196">
        <f>ROUND(I245*H245,2)</f>
        <v>0</v>
      </c>
      <c r="K245" s="197"/>
      <c r="L245" s="41"/>
      <c r="M245" s="198" t="s">
        <v>19</v>
      </c>
      <c r="N245" s="199" t="s">
        <v>43</v>
      </c>
      <c r="O245" s="66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2" t="s">
        <v>220</v>
      </c>
      <c r="AT245" s="202" t="s">
        <v>150</v>
      </c>
      <c r="AU245" s="202" t="s">
        <v>82</v>
      </c>
      <c r="AY245" s="19" t="s">
        <v>147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9" t="s">
        <v>80</v>
      </c>
      <c r="BK245" s="203">
        <f>ROUND(I245*H245,2)</f>
        <v>0</v>
      </c>
      <c r="BL245" s="19" t="s">
        <v>220</v>
      </c>
      <c r="BM245" s="202" t="s">
        <v>467</v>
      </c>
    </row>
    <row r="246" spans="1:65" s="13" customFormat="1" ht="11.25">
      <c r="B246" s="204"/>
      <c r="C246" s="205"/>
      <c r="D246" s="206" t="s">
        <v>155</v>
      </c>
      <c r="E246" s="207" t="s">
        <v>19</v>
      </c>
      <c r="F246" s="208" t="s">
        <v>990</v>
      </c>
      <c r="G246" s="205"/>
      <c r="H246" s="207" t="s">
        <v>19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155</v>
      </c>
      <c r="AU246" s="214" t="s">
        <v>82</v>
      </c>
      <c r="AV246" s="13" t="s">
        <v>80</v>
      </c>
      <c r="AW246" s="13" t="s">
        <v>33</v>
      </c>
      <c r="AX246" s="13" t="s">
        <v>72</v>
      </c>
      <c r="AY246" s="214" t="s">
        <v>147</v>
      </c>
    </row>
    <row r="247" spans="1:65" s="14" customFormat="1" ht="11.25">
      <c r="B247" s="215"/>
      <c r="C247" s="216"/>
      <c r="D247" s="206" t="s">
        <v>155</v>
      </c>
      <c r="E247" s="217" t="s">
        <v>19</v>
      </c>
      <c r="F247" s="218" t="s">
        <v>1123</v>
      </c>
      <c r="G247" s="216"/>
      <c r="H247" s="219">
        <v>63.3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155</v>
      </c>
      <c r="AU247" s="225" t="s">
        <v>82</v>
      </c>
      <c r="AV247" s="14" t="s">
        <v>82</v>
      </c>
      <c r="AW247" s="14" t="s">
        <v>33</v>
      </c>
      <c r="AX247" s="14" t="s">
        <v>72</v>
      </c>
      <c r="AY247" s="225" t="s">
        <v>147</v>
      </c>
    </row>
    <row r="248" spans="1:65" s="15" customFormat="1" ht="11.25">
      <c r="B248" s="226"/>
      <c r="C248" s="227"/>
      <c r="D248" s="206" t="s">
        <v>155</v>
      </c>
      <c r="E248" s="228" t="s">
        <v>19</v>
      </c>
      <c r="F248" s="229" t="s">
        <v>171</v>
      </c>
      <c r="G248" s="227"/>
      <c r="H248" s="230">
        <v>63.3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155</v>
      </c>
      <c r="AU248" s="236" t="s">
        <v>82</v>
      </c>
      <c r="AV248" s="15" t="s">
        <v>154</v>
      </c>
      <c r="AW248" s="15" t="s">
        <v>33</v>
      </c>
      <c r="AX248" s="15" t="s">
        <v>80</v>
      </c>
      <c r="AY248" s="236" t="s">
        <v>147</v>
      </c>
    </row>
    <row r="249" spans="1:65" s="2" customFormat="1" ht="21.75" customHeight="1">
      <c r="A249" s="36"/>
      <c r="B249" s="37"/>
      <c r="C249" s="190" t="s">
        <v>323</v>
      </c>
      <c r="D249" s="190" t="s">
        <v>150</v>
      </c>
      <c r="E249" s="191" t="s">
        <v>1140</v>
      </c>
      <c r="F249" s="192" t="s">
        <v>1141</v>
      </c>
      <c r="G249" s="193" t="s">
        <v>466</v>
      </c>
      <c r="H249" s="194">
        <v>68.900000000000006</v>
      </c>
      <c r="I249" s="195"/>
      <c r="J249" s="196">
        <f>ROUND(I249*H249,2)</f>
        <v>0</v>
      </c>
      <c r="K249" s="197"/>
      <c r="L249" s="41"/>
      <c r="M249" s="198" t="s">
        <v>19</v>
      </c>
      <c r="N249" s="199" t="s">
        <v>43</v>
      </c>
      <c r="O249" s="66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2" t="s">
        <v>220</v>
      </c>
      <c r="AT249" s="202" t="s">
        <v>150</v>
      </c>
      <c r="AU249" s="202" t="s">
        <v>82</v>
      </c>
      <c r="AY249" s="19" t="s">
        <v>147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9" t="s">
        <v>80</v>
      </c>
      <c r="BK249" s="203">
        <f>ROUND(I249*H249,2)</f>
        <v>0</v>
      </c>
      <c r="BL249" s="19" t="s">
        <v>220</v>
      </c>
      <c r="BM249" s="202" t="s">
        <v>470</v>
      </c>
    </row>
    <row r="250" spans="1:65" s="13" customFormat="1" ht="11.25">
      <c r="B250" s="204"/>
      <c r="C250" s="205"/>
      <c r="D250" s="206" t="s">
        <v>155</v>
      </c>
      <c r="E250" s="207" t="s">
        <v>19</v>
      </c>
      <c r="F250" s="208" t="s">
        <v>990</v>
      </c>
      <c r="G250" s="205"/>
      <c r="H250" s="207" t="s">
        <v>19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155</v>
      </c>
      <c r="AU250" s="214" t="s">
        <v>82</v>
      </c>
      <c r="AV250" s="13" t="s">
        <v>80</v>
      </c>
      <c r="AW250" s="13" t="s">
        <v>33</v>
      </c>
      <c r="AX250" s="13" t="s">
        <v>72</v>
      </c>
      <c r="AY250" s="214" t="s">
        <v>147</v>
      </c>
    </row>
    <row r="251" spans="1:65" s="14" customFormat="1" ht="11.25">
      <c r="B251" s="215"/>
      <c r="C251" s="216"/>
      <c r="D251" s="206" t="s">
        <v>155</v>
      </c>
      <c r="E251" s="217" t="s">
        <v>19</v>
      </c>
      <c r="F251" s="218" t="s">
        <v>1126</v>
      </c>
      <c r="G251" s="216"/>
      <c r="H251" s="219">
        <v>68.900000000000006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155</v>
      </c>
      <c r="AU251" s="225" t="s">
        <v>82</v>
      </c>
      <c r="AV251" s="14" t="s">
        <v>82</v>
      </c>
      <c r="AW251" s="14" t="s">
        <v>33</v>
      </c>
      <c r="AX251" s="14" t="s">
        <v>72</v>
      </c>
      <c r="AY251" s="225" t="s">
        <v>147</v>
      </c>
    </row>
    <row r="252" spans="1:65" s="15" customFormat="1" ht="11.25">
      <c r="B252" s="226"/>
      <c r="C252" s="227"/>
      <c r="D252" s="206" t="s">
        <v>155</v>
      </c>
      <c r="E252" s="228" t="s">
        <v>19</v>
      </c>
      <c r="F252" s="229" t="s">
        <v>171</v>
      </c>
      <c r="G252" s="227"/>
      <c r="H252" s="230">
        <v>68.900000000000006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155</v>
      </c>
      <c r="AU252" s="236" t="s">
        <v>82</v>
      </c>
      <c r="AV252" s="15" t="s">
        <v>154</v>
      </c>
      <c r="AW252" s="15" t="s">
        <v>33</v>
      </c>
      <c r="AX252" s="15" t="s">
        <v>80</v>
      </c>
      <c r="AY252" s="236" t="s">
        <v>147</v>
      </c>
    </row>
    <row r="253" spans="1:65" s="2" customFormat="1" ht="21.75" customHeight="1">
      <c r="A253" s="36"/>
      <c r="B253" s="37"/>
      <c r="C253" s="190" t="s">
        <v>479</v>
      </c>
      <c r="D253" s="190" t="s">
        <v>150</v>
      </c>
      <c r="E253" s="191" t="s">
        <v>1142</v>
      </c>
      <c r="F253" s="192" t="s">
        <v>1143</v>
      </c>
      <c r="G253" s="193" t="s">
        <v>466</v>
      </c>
      <c r="H253" s="194">
        <v>28.4</v>
      </c>
      <c r="I253" s="195"/>
      <c r="J253" s="196">
        <f>ROUND(I253*H253,2)</f>
        <v>0</v>
      </c>
      <c r="K253" s="197"/>
      <c r="L253" s="41"/>
      <c r="M253" s="198" t="s">
        <v>19</v>
      </c>
      <c r="N253" s="199" t="s">
        <v>43</v>
      </c>
      <c r="O253" s="66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220</v>
      </c>
      <c r="AT253" s="202" t="s">
        <v>150</v>
      </c>
      <c r="AU253" s="202" t="s">
        <v>82</v>
      </c>
      <c r="AY253" s="19" t="s">
        <v>147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9" t="s">
        <v>80</v>
      </c>
      <c r="BK253" s="203">
        <f>ROUND(I253*H253,2)</f>
        <v>0</v>
      </c>
      <c r="BL253" s="19" t="s">
        <v>220</v>
      </c>
      <c r="BM253" s="202" t="s">
        <v>482</v>
      </c>
    </row>
    <row r="254" spans="1:65" s="13" customFormat="1" ht="11.25">
      <c r="B254" s="204"/>
      <c r="C254" s="205"/>
      <c r="D254" s="206" t="s">
        <v>155</v>
      </c>
      <c r="E254" s="207" t="s">
        <v>19</v>
      </c>
      <c r="F254" s="208" t="s">
        <v>990</v>
      </c>
      <c r="G254" s="205"/>
      <c r="H254" s="207" t="s">
        <v>19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155</v>
      </c>
      <c r="AU254" s="214" t="s">
        <v>82</v>
      </c>
      <c r="AV254" s="13" t="s">
        <v>80</v>
      </c>
      <c r="AW254" s="13" t="s">
        <v>33</v>
      </c>
      <c r="AX254" s="13" t="s">
        <v>72</v>
      </c>
      <c r="AY254" s="214" t="s">
        <v>147</v>
      </c>
    </row>
    <row r="255" spans="1:65" s="14" customFormat="1" ht="11.25">
      <c r="B255" s="215"/>
      <c r="C255" s="216"/>
      <c r="D255" s="206" t="s">
        <v>155</v>
      </c>
      <c r="E255" s="217" t="s">
        <v>19</v>
      </c>
      <c r="F255" s="218" t="s">
        <v>1129</v>
      </c>
      <c r="G255" s="216"/>
      <c r="H255" s="219">
        <v>12.2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155</v>
      </c>
      <c r="AU255" s="225" t="s">
        <v>82</v>
      </c>
      <c r="AV255" s="14" t="s">
        <v>82</v>
      </c>
      <c r="AW255" s="14" t="s">
        <v>33</v>
      </c>
      <c r="AX255" s="14" t="s">
        <v>72</v>
      </c>
      <c r="AY255" s="225" t="s">
        <v>147</v>
      </c>
    </row>
    <row r="256" spans="1:65" s="14" customFormat="1" ht="11.25">
      <c r="B256" s="215"/>
      <c r="C256" s="216"/>
      <c r="D256" s="206" t="s">
        <v>155</v>
      </c>
      <c r="E256" s="217" t="s">
        <v>19</v>
      </c>
      <c r="F256" s="218" t="s">
        <v>1132</v>
      </c>
      <c r="G256" s="216"/>
      <c r="H256" s="219">
        <v>14.2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155</v>
      </c>
      <c r="AU256" s="225" t="s">
        <v>82</v>
      </c>
      <c r="AV256" s="14" t="s">
        <v>82</v>
      </c>
      <c r="AW256" s="14" t="s">
        <v>33</v>
      </c>
      <c r="AX256" s="14" t="s">
        <v>72</v>
      </c>
      <c r="AY256" s="225" t="s">
        <v>147</v>
      </c>
    </row>
    <row r="257" spans="1:65" s="13" customFormat="1" ht="11.25">
      <c r="B257" s="204"/>
      <c r="C257" s="205"/>
      <c r="D257" s="206" t="s">
        <v>155</v>
      </c>
      <c r="E257" s="207" t="s">
        <v>19</v>
      </c>
      <c r="F257" s="208" t="s">
        <v>1006</v>
      </c>
      <c r="G257" s="205"/>
      <c r="H257" s="207" t="s">
        <v>19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155</v>
      </c>
      <c r="AU257" s="214" t="s">
        <v>82</v>
      </c>
      <c r="AV257" s="13" t="s">
        <v>80</v>
      </c>
      <c r="AW257" s="13" t="s">
        <v>33</v>
      </c>
      <c r="AX257" s="13" t="s">
        <v>72</v>
      </c>
      <c r="AY257" s="214" t="s">
        <v>147</v>
      </c>
    </row>
    <row r="258" spans="1:65" s="14" customFormat="1" ht="11.25">
      <c r="B258" s="215"/>
      <c r="C258" s="216"/>
      <c r="D258" s="206" t="s">
        <v>155</v>
      </c>
      <c r="E258" s="217" t="s">
        <v>19</v>
      </c>
      <c r="F258" s="218" t="s">
        <v>82</v>
      </c>
      <c r="G258" s="216"/>
      <c r="H258" s="219">
        <v>2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155</v>
      </c>
      <c r="AU258" s="225" t="s">
        <v>82</v>
      </c>
      <c r="AV258" s="14" t="s">
        <v>82</v>
      </c>
      <c r="AW258" s="14" t="s">
        <v>33</v>
      </c>
      <c r="AX258" s="14" t="s">
        <v>72</v>
      </c>
      <c r="AY258" s="225" t="s">
        <v>147</v>
      </c>
    </row>
    <row r="259" spans="1:65" s="15" customFormat="1" ht="11.25">
      <c r="B259" s="226"/>
      <c r="C259" s="227"/>
      <c r="D259" s="206" t="s">
        <v>155</v>
      </c>
      <c r="E259" s="228" t="s">
        <v>19</v>
      </c>
      <c r="F259" s="229" t="s">
        <v>171</v>
      </c>
      <c r="G259" s="227"/>
      <c r="H259" s="230">
        <v>28.4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155</v>
      </c>
      <c r="AU259" s="236" t="s">
        <v>82</v>
      </c>
      <c r="AV259" s="15" t="s">
        <v>154</v>
      </c>
      <c r="AW259" s="15" t="s">
        <v>33</v>
      </c>
      <c r="AX259" s="15" t="s">
        <v>80</v>
      </c>
      <c r="AY259" s="236" t="s">
        <v>147</v>
      </c>
    </row>
    <row r="260" spans="1:65" s="2" customFormat="1" ht="21.75" customHeight="1">
      <c r="A260" s="36"/>
      <c r="B260" s="37"/>
      <c r="C260" s="190" t="s">
        <v>331</v>
      </c>
      <c r="D260" s="190" t="s">
        <v>150</v>
      </c>
      <c r="E260" s="191" t="s">
        <v>1144</v>
      </c>
      <c r="F260" s="192" t="s">
        <v>1145</v>
      </c>
      <c r="G260" s="193" t="s">
        <v>466</v>
      </c>
      <c r="H260" s="194">
        <v>68.3</v>
      </c>
      <c r="I260" s="195"/>
      <c r="J260" s="196">
        <f>ROUND(I260*H260,2)</f>
        <v>0</v>
      </c>
      <c r="K260" s="197"/>
      <c r="L260" s="41"/>
      <c r="M260" s="198" t="s">
        <v>19</v>
      </c>
      <c r="N260" s="199" t="s">
        <v>43</v>
      </c>
      <c r="O260" s="66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220</v>
      </c>
      <c r="AT260" s="202" t="s">
        <v>150</v>
      </c>
      <c r="AU260" s="202" t="s">
        <v>82</v>
      </c>
      <c r="AY260" s="19" t="s">
        <v>147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9" t="s">
        <v>80</v>
      </c>
      <c r="BK260" s="203">
        <f>ROUND(I260*H260,2)</f>
        <v>0</v>
      </c>
      <c r="BL260" s="19" t="s">
        <v>220</v>
      </c>
      <c r="BM260" s="202" t="s">
        <v>485</v>
      </c>
    </row>
    <row r="261" spans="1:65" s="13" customFormat="1" ht="11.25">
      <c r="B261" s="204"/>
      <c r="C261" s="205"/>
      <c r="D261" s="206" t="s">
        <v>155</v>
      </c>
      <c r="E261" s="207" t="s">
        <v>19</v>
      </c>
      <c r="F261" s="208" t="s">
        <v>990</v>
      </c>
      <c r="G261" s="205"/>
      <c r="H261" s="207" t="s">
        <v>19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155</v>
      </c>
      <c r="AU261" s="214" t="s">
        <v>82</v>
      </c>
      <c r="AV261" s="13" t="s">
        <v>80</v>
      </c>
      <c r="AW261" s="13" t="s">
        <v>33</v>
      </c>
      <c r="AX261" s="13" t="s">
        <v>72</v>
      </c>
      <c r="AY261" s="214" t="s">
        <v>147</v>
      </c>
    </row>
    <row r="262" spans="1:65" s="14" customFormat="1" ht="11.25">
      <c r="B262" s="215"/>
      <c r="C262" s="216"/>
      <c r="D262" s="206" t="s">
        <v>155</v>
      </c>
      <c r="E262" s="217" t="s">
        <v>19</v>
      </c>
      <c r="F262" s="218" t="s">
        <v>1146</v>
      </c>
      <c r="G262" s="216"/>
      <c r="H262" s="219">
        <v>45.4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155</v>
      </c>
      <c r="AU262" s="225" t="s">
        <v>82</v>
      </c>
      <c r="AV262" s="14" t="s">
        <v>82</v>
      </c>
      <c r="AW262" s="14" t="s">
        <v>33</v>
      </c>
      <c r="AX262" s="14" t="s">
        <v>72</v>
      </c>
      <c r="AY262" s="225" t="s">
        <v>147</v>
      </c>
    </row>
    <row r="263" spans="1:65" s="13" customFormat="1" ht="11.25">
      <c r="B263" s="204"/>
      <c r="C263" s="205"/>
      <c r="D263" s="206" t="s">
        <v>155</v>
      </c>
      <c r="E263" s="207" t="s">
        <v>19</v>
      </c>
      <c r="F263" s="208" t="s">
        <v>1098</v>
      </c>
      <c r="G263" s="205"/>
      <c r="H263" s="207" t="s">
        <v>19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155</v>
      </c>
      <c r="AU263" s="214" t="s">
        <v>82</v>
      </c>
      <c r="AV263" s="13" t="s">
        <v>80</v>
      </c>
      <c r="AW263" s="13" t="s">
        <v>33</v>
      </c>
      <c r="AX263" s="13" t="s">
        <v>72</v>
      </c>
      <c r="AY263" s="214" t="s">
        <v>147</v>
      </c>
    </row>
    <row r="264" spans="1:65" s="14" customFormat="1" ht="11.25">
      <c r="B264" s="215"/>
      <c r="C264" s="216"/>
      <c r="D264" s="206" t="s">
        <v>155</v>
      </c>
      <c r="E264" s="217" t="s">
        <v>19</v>
      </c>
      <c r="F264" s="218" t="s">
        <v>1147</v>
      </c>
      <c r="G264" s="216"/>
      <c r="H264" s="219">
        <v>22.9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155</v>
      </c>
      <c r="AU264" s="225" t="s">
        <v>82</v>
      </c>
      <c r="AV264" s="14" t="s">
        <v>82</v>
      </c>
      <c r="AW264" s="14" t="s">
        <v>33</v>
      </c>
      <c r="AX264" s="14" t="s">
        <v>72</v>
      </c>
      <c r="AY264" s="225" t="s">
        <v>147</v>
      </c>
    </row>
    <row r="265" spans="1:65" s="15" customFormat="1" ht="11.25">
      <c r="B265" s="226"/>
      <c r="C265" s="227"/>
      <c r="D265" s="206" t="s">
        <v>155</v>
      </c>
      <c r="E265" s="228" t="s">
        <v>19</v>
      </c>
      <c r="F265" s="229" t="s">
        <v>171</v>
      </c>
      <c r="G265" s="227"/>
      <c r="H265" s="230">
        <v>68.3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155</v>
      </c>
      <c r="AU265" s="236" t="s">
        <v>82</v>
      </c>
      <c r="AV265" s="15" t="s">
        <v>154</v>
      </c>
      <c r="AW265" s="15" t="s">
        <v>33</v>
      </c>
      <c r="AX265" s="15" t="s">
        <v>80</v>
      </c>
      <c r="AY265" s="236" t="s">
        <v>147</v>
      </c>
    </row>
    <row r="266" spans="1:65" s="2" customFormat="1" ht="21.75" customHeight="1">
      <c r="A266" s="36"/>
      <c r="B266" s="37"/>
      <c r="C266" s="190" t="s">
        <v>488</v>
      </c>
      <c r="D266" s="190" t="s">
        <v>150</v>
      </c>
      <c r="E266" s="191" t="s">
        <v>1148</v>
      </c>
      <c r="F266" s="192" t="s">
        <v>1149</v>
      </c>
      <c r="G266" s="193" t="s">
        <v>466</v>
      </c>
      <c r="H266" s="194">
        <v>50.9</v>
      </c>
      <c r="I266" s="195"/>
      <c r="J266" s="196">
        <f>ROUND(I266*H266,2)</f>
        <v>0</v>
      </c>
      <c r="K266" s="197"/>
      <c r="L266" s="41"/>
      <c r="M266" s="198" t="s">
        <v>19</v>
      </c>
      <c r="N266" s="199" t="s">
        <v>43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220</v>
      </c>
      <c r="AT266" s="202" t="s">
        <v>150</v>
      </c>
      <c r="AU266" s="202" t="s">
        <v>82</v>
      </c>
      <c r="AY266" s="19" t="s">
        <v>147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9" t="s">
        <v>80</v>
      </c>
      <c r="BK266" s="203">
        <f>ROUND(I266*H266,2)</f>
        <v>0</v>
      </c>
      <c r="BL266" s="19" t="s">
        <v>220</v>
      </c>
      <c r="BM266" s="202" t="s">
        <v>491</v>
      </c>
    </row>
    <row r="267" spans="1:65" s="13" customFormat="1" ht="11.25">
      <c r="B267" s="204"/>
      <c r="C267" s="205"/>
      <c r="D267" s="206" t="s">
        <v>155</v>
      </c>
      <c r="E267" s="207" t="s">
        <v>19</v>
      </c>
      <c r="F267" s="208" t="s">
        <v>995</v>
      </c>
      <c r="G267" s="205"/>
      <c r="H267" s="207" t="s">
        <v>19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155</v>
      </c>
      <c r="AU267" s="214" t="s">
        <v>82</v>
      </c>
      <c r="AV267" s="13" t="s">
        <v>80</v>
      </c>
      <c r="AW267" s="13" t="s">
        <v>33</v>
      </c>
      <c r="AX267" s="13" t="s">
        <v>72</v>
      </c>
      <c r="AY267" s="214" t="s">
        <v>147</v>
      </c>
    </row>
    <row r="268" spans="1:65" s="14" customFormat="1" ht="11.25">
      <c r="B268" s="215"/>
      <c r="C268" s="216"/>
      <c r="D268" s="206" t="s">
        <v>155</v>
      </c>
      <c r="E268" s="217" t="s">
        <v>19</v>
      </c>
      <c r="F268" s="218" t="s">
        <v>1150</v>
      </c>
      <c r="G268" s="216"/>
      <c r="H268" s="219">
        <v>38.799999999999997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155</v>
      </c>
      <c r="AU268" s="225" t="s">
        <v>82</v>
      </c>
      <c r="AV268" s="14" t="s">
        <v>82</v>
      </c>
      <c r="AW268" s="14" t="s">
        <v>33</v>
      </c>
      <c r="AX268" s="14" t="s">
        <v>72</v>
      </c>
      <c r="AY268" s="225" t="s">
        <v>147</v>
      </c>
    </row>
    <row r="269" spans="1:65" s="13" customFormat="1" ht="11.25">
      <c r="B269" s="204"/>
      <c r="C269" s="205"/>
      <c r="D269" s="206" t="s">
        <v>155</v>
      </c>
      <c r="E269" s="207" t="s">
        <v>19</v>
      </c>
      <c r="F269" s="208" t="s">
        <v>997</v>
      </c>
      <c r="G269" s="205"/>
      <c r="H269" s="207" t="s">
        <v>19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155</v>
      </c>
      <c r="AU269" s="214" t="s">
        <v>82</v>
      </c>
      <c r="AV269" s="13" t="s">
        <v>80</v>
      </c>
      <c r="AW269" s="13" t="s">
        <v>33</v>
      </c>
      <c r="AX269" s="13" t="s">
        <v>72</v>
      </c>
      <c r="AY269" s="214" t="s">
        <v>147</v>
      </c>
    </row>
    <row r="270" spans="1:65" s="14" customFormat="1" ht="11.25">
      <c r="B270" s="215"/>
      <c r="C270" s="216"/>
      <c r="D270" s="206" t="s">
        <v>155</v>
      </c>
      <c r="E270" s="217" t="s">
        <v>19</v>
      </c>
      <c r="F270" s="218" t="s">
        <v>1151</v>
      </c>
      <c r="G270" s="216"/>
      <c r="H270" s="219">
        <v>12.1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155</v>
      </c>
      <c r="AU270" s="225" t="s">
        <v>82</v>
      </c>
      <c r="AV270" s="14" t="s">
        <v>82</v>
      </c>
      <c r="AW270" s="14" t="s">
        <v>33</v>
      </c>
      <c r="AX270" s="14" t="s">
        <v>72</v>
      </c>
      <c r="AY270" s="225" t="s">
        <v>147</v>
      </c>
    </row>
    <row r="271" spans="1:65" s="15" customFormat="1" ht="11.25">
      <c r="B271" s="226"/>
      <c r="C271" s="227"/>
      <c r="D271" s="206" t="s">
        <v>155</v>
      </c>
      <c r="E271" s="228" t="s">
        <v>19</v>
      </c>
      <c r="F271" s="229" t="s">
        <v>171</v>
      </c>
      <c r="G271" s="227"/>
      <c r="H271" s="230">
        <v>50.9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155</v>
      </c>
      <c r="AU271" s="236" t="s">
        <v>82</v>
      </c>
      <c r="AV271" s="15" t="s">
        <v>154</v>
      </c>
      <c r="AW271" s="15" t="s">
        <v>33</v>
      </c>
      <c r="AX271" s="15" t="s">
        <v>80</v>
      </c>
      <c r="AY271" s="236" t="s">
        <v>147</v>
      </c>
    </row>
    <row r="272" spans="1:65" s="2" customFormat="1" ht="21.75" customHeight="1">
      <c r="A272" s="36"/>
      <c r="B272" s="37"/>
      <c r="C272" s="190" t="s">
        <v>339</v>
      </c>
      <c r="D272" s="190" t="s">
        <v>150</v>
      </c>
      <c r="E272" s="191" t="s">
        <v>1152</v>
      </c>
      <c r="F272" s="192" t="s">
        <v>1153</v>
      </c>
      <c r="G272" s="193" t="s">
        <v>466</v>
      </c>
      <c r="H272" s="194">
        <v>49.2</v>
      </c>
      <c r="I272" s="195"/>
      <c r="J272" s="196">
        <f>ROUND(I272*H272,2)</f>
        <v>0</v>
      </c>
      <c r="K272" s="197"/>
      <c r="L272" s="41"/>
      <c r="M272" s="198" t="s">
        <v>19</v>
      </c>
      <c r="N272" s="199" t="s">
        <v>43</v>
      </c>
      <c r="O272" s="66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220</v>
      </c>
      <c r="AT272" s="202" t="s">
        <v>150</v>
      </c>
      <c r="AU272" s="202" t="s">
        <v>82</v>
      </c>
      <c r="AY272" s="19" t="s">
        <v>147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9" t="s">
        <v>80</v>
      </c>
      <c r="BK272" s="203">
        <f>ROUND(I272*H272,2)</f>
        <v>0</v>
      </c>
      <c r="BL272" s="19" t="s">
        <v>220</v>
      </c>
      <c r="BM272" s="202" t="s">
        <v>513</v>
      </c>
    </row>
    <row r="273" spans="1:65" s="13" customFormat="1" ht="11.25">
      <c r="B273" s="204"/>
      <c r="C273" s="205"/>
      <c r="D273" s="206" t="s">
        <v>155</v>
      </c>
      <c r="E273" s="207" t="s">
        <v>19</v>
      </c>
      <c r="F273" s="208" t="s">
        <v>995</v>
      </c>
      <c r="G273" s="205"/>
      <c r="H273" s="207" t="s">
        <v>19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155</v>
      </c>
      <c r="AU273" s="214" t="s">
        <v>82</v>
      </c>
      <c r="AV273" s="13" t="s">
        <v>80</v>
      </c>
      <c r="AW273" s="13" t="s">
        <v>33</v>
      </c>
      <c r="AX273" s="13" t="s">
        <v>72</v>
      </c>
      <c r="AY273" s="214" t="s">
        <v>147</v>
      </c>
    </row>
    <row r="274" spans="1:65" s="14" customFormat="1" ht="11.25">
      <c r="B274" s="215"/>
      <c r="C274" s="216"/>
      <c r="D274" s="206" t="s">
        <v>155</v>
      </c>
      <c r="E274" s="217" t="s">
        <v>19</v>
      </c>
      <c r="F274" s="218" t="s">
        <v>1154</v>
      </c>
      <c r="G274" s="216"/>
      <c r="H274" s="219">
        <v>42.2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155</v>
      </c>
      <c r="AU274" s="225" t="s">
        <v>82</v>
      </c>
      <c r="AV274" s="14" t="s">
        <v>82</v>
      </c>
      <c r="AW274" s="14" t="s">
        <v>33</v>
      </c>
      <c r="AX274" s="14" t="s">
        <v>72</v>
      </c>
      <c r="AY274" s="225" t="s">
        <v>147</v>
      </c>
    </row>
    <row r="275" spans="1:65" s="13" customFormat="1" ht="11.25">
      <c r="B275" s="204"/>
      <c r="C275" s="205"/>
      <c r="D275" s="206" t="s">
        <v>155</v>
      </c>
      <c r="E275" s="207" t="s">
        <v>19</v>
      </c>
      <c r="F275" s="208" t="s">
        <v>997</v>
      </c>
      <c r="G275" s="205"/>
      <c r="H275" s="207" t="s">
        <v>19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155</v>
      </c>
      <c r="AU275" s="214" t="s">
        <v>82</v>
      </c>
      <c r="AV275" s="13" t="s">
        <v>80</v>
      </c>
      <c r="AW275" s="13" t="s">
        <v>33</v>
      </c>
      <c r="AX275" s="13" t="s">
        <v>72</v>
      </c>
      <c r="AY275" s="214" t="s">
        <v>147</v>
      </c>
    </row>
    <row r="276" spans="1:65" s="14" customFormat="1" ht="11.25">
      <c r="B276" s="215"/>
      <c r="C276" s="216"/>
      <c r="D276" s="206" t="s">
        <v>155</v>
      </c>
      <c r="E276" s="217" t="s">
        <v>19</v>
      </c>
      <c r="F276" s="218" t="s">
        <v>211</v>
      </c>
      <c r="G276" s="216"/>
      <c r="H276" s="219">
        <v>7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155</v>
      </c>
      <c r="AU276" s="225" t="s">
        <v>82</v>
      </c>
      <c r="AV276" s="14" t="s">
        <v>82</v>
      </c>
      <c r="AW276" s="14" t="s">
        <v>33</v>
      </c>
      <c r="AX276" s="14" t="s">
        <v>72</v>
      </c>
      <c r="AY276" s="225" t="s">
        <v>147</v>
      </c>
    </row>
    <row r="277" spans="1:65" s="15" customFormat="1" ht="11.25">
      <c r="B277" s="226"/>
      <c r="C277" s="227"/>
      <c r="D277" s="206" t="s">
        <v>155</v>
      </c>
      <c r="E277" s="228" t="s">
        <v>19</v>
      </c>
      <c r="F277" s="229" t="s">
        <v>171</v>
      </c>
      <c r="G277" s="227"/>
      <c r="H277" s="230">
        <v>49.2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155</v>
      </c>
      <c r="AU277" s="236" t="s">
        <v>82</v>
      </c>
      <c r="AV277" s="15" t="s">
        <v>154</v>
      </c>
      <c r="AW277" s="15" t="s">
        <v>33</v>
      </c>
      <c r="AX277" s="15" t="s">
        <v>80</v>
      </c>
      <c r="AY277" s="236" t="s">
        <v>147</v>
      </c>
    </row>
    <row r="278" spans="1:65" s="2" customFormat="1" ht="21.75" customHeight="1">
      <c r="A278" s="36"/>
      <c r="B278" s="37"/>
      <c r="C278" s="190" t="s">
        <v>514</v>
      </c>
      <c r="D278" s="190" t="s">
        <v>150</v>
      </c>
      <c r="E278" s="191" t="s">
        <v>1155</v>
      </c>
      <c r="F278" s="192" t="s">
        <v>1156</v>
      </c>
      <c r="G278" s="193" t="s">
        <v>466</v>
      </c>
      <c r="H278" s="194">
        <v>14.3</v>
      </c>
      <c r="I278" s="195"/>
      <c r="J278" s="196">
        <f>ROUND(I278*H278,2)</f>
        <v>0</v>
      </c>
      <c r="K278" s="197"/>
      <c r="L278" s="41"/>
      <c r="M278" s="198" t="s">
        <v>19</v>
      </c>
      <c r="N278" s="199" t="s">
        <v>43</v>
      </c>
      <c r="O278" s="66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220</v>
      </c>
      <c r="AT278" s="202" t="s">
        <v>150</v>
      </c>
      <c r="AU278" s="202" t="s">
        <v>82</v>
      </c>
      <c r="AY278" s="19" t="s">
        <v>147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9" t="s">
        <v>80</v>
      </c>
      <c r="BK278" s="203">
        <f>ROUND(I278*H278,2)</f>
        <v>0</v>
      </c>
      <c r="BL278" s="19" t="s">
        <v>220</v>
      </c>
      <c r="BM278" s="202" t="s">
        <v>517</v>
      </c>
    </row>
    <row r="279" spans="1:65" s="13" customFormat="1" ht="11.25">
      <c r="B279" s="204"/>
      <c r="C279" s="205"/>
      <c r="D279" s="206" t="s">
        <v>155</v>
      </c>
      <c r="E279" s="207" t="s">
        <v>19</v>
      </c>
      <c r="F279" s="208" t="s">
        <v>995</v>
      </c>
      <c r="G279" s="205"/>
      <c r="H279" s="207" t="s">
        <v>19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155</v>
      </c>
      <c r="AU279" s="214" t="s">
        <v>82</v>
      </c>
      <c r="AV279" s="13" t="s">
        <v>80</v>
      </c>
      <c r="AW279" s="13" t="s">
        <v>33</v>
      </c>
      <c r="AX279" s="13" t="s">
        <v>72</v>
      </c>
      <c r="AY279" s="214" t="s">
        <v>147</v>
      </c>
    </row>
    <row r="280" spans="1:65" s="14" customFormat="1" ht="11.25">
      <c r="B280" s="215"/>
      <c r="C280" s="216"/>
      <c r="D280" s="206" t="s">
        <v>155</v>
      </c>
      <c r="E280" s="217" t="s">
        <v>19</v>
      </c>
      <c r="F280" s="218" t="s">
        <v>1045</v>
      </c>
      <c r="G280" s="216"/>
      <c r="H280" s="219">
        <v>14.3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155</v>
      </c>
      <c r="AU280" s="225" t="s">
        <v>82</v>
      </c>
      <c r="AV280" s="14" t="s">
        <v>82</v>
      </c>
      <c r="AW280" s="14" t="s">
        <v>33</v>
      </c>
      <c r="AX280" s="14" t="s">
        <v>72</v>
      </c>
      <c r="AY280" s="225" t="s">
        <v>147</v>
      </c>
    </row>
    <row r="281" spans="1:65" s="15" customFormat="1" ht="11.25">
      <c r="B281" s="226"/>
      <c r="C281" s="227"/>
      <c r="D281" s="206" t="s">
        <v>155</v>
      </c>
      <c r="E281" s="228" t="s">
        <v>19</v>
      </c>
      <c r="F281" s="229" t="s">
        <v>171</v>
      </c>
      <c r="G281" s="227"/>
      <c r="H281" s="230">
        <v>14.3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155</v>
      </c>
      <c r="AU281" s="236" t="s">
        <v>82</v>
      </c>
      <c r="AV281" s="15" t="s">
        <v>154</v>
      </c>
      <c r="AW281" s="15" t="s">
        <v>33</v>
      </c>
      <c r="AX281" s="15" t="s">
        <v>80</v>
      </c>
      <c r="AY281" s="236" t="s">
        <v>147</v>
      </c>
    </row>
    <row r="282" spans="1:65" s="2" customFormat="1" ht="21.75" customHeight="1">
      <c r="A282" s="36"/>
      <c r="B282" s="37"/>
      <c r="C282" s="190" t="s">
        <v>343</v>
      </c>
      <c r="D282" s="190" t="s">
        <v>150</v>
      </c>
      <c r="E282" s="191" t="s">
        <v>1157</v>
      </c>
      <c r="F282" s="192" t="s">
        <v>1158</v>
      </c>
      <c r="G282" s="193" t="s">
        <v>466</v>
      </c>
      <c r="H282" s="194">
        <v>52.1</v>
      </c>
      <c r="I282" s="195"/>
      <c r="J282" s="196">
        <f>ROUND(I282*H282,2)</f>
        <v>0</v>
      </c>
      <c r="K282" s="197"/>
      <c r="L282" s="41"/>
      <c r="M282" s="198" t="s">
        <v>19</v>
      </c>
      <c r="N282" s="199" t="s">
        <v>43</v>
      </c>
      <c r="O282" s="66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220</v>
      </c>
      <c r="AT282" s="202" t="s">
        <v>150</v>
      </c>
      <c r="AU282" s="202" t="s">
        <v>82</v>
      </c>
      <c r="AY282" s="19" t="s">
        <v>147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9" t="s">
        <v>80</v>
      </c>
      <c r="BK282" s="203">
        <f>ROUND(I282*H282,2)</f>
        <v>0</v>
      </c>
      <c r="BL282" s="19" t="s">
        <v>220</v>
      </c>
      <c r="BM282" s="202" t="s">
        <v>520</v>
      </c>
    </row>
    <row r="283" spans="1:65" s="13" customFormat="1" ht="11.25">
      <c r="B283" s="204"/>
      <c r="C283" s="205"/>
      <c r="D283" s="206" t="s">
        <v>155</v>
      </c>
      <c r="E283" s="207" t="s">
        <v>19</v>
      </c>
      <c r="F283" s="208" t="s">
        <v>995</v>
      </c>
      <c r="G283" s="205"/>
      <c r="H283" s="207" t="s">
        <v>19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155</v>
      </c>
      <c r="AU283" s="214" t="s">
        <v>82</v>
      </c>
      <c r="AV283" s="13" t="s">
        <v>80</v>
      </c>
      <c r="AW283" s="13" t="s">
        <v>33</v>
      </c>
      <c r="AX283" s="13" t="s">
        <v>72</v>
      </c>
      <c r="AY283" s="214" t="s">
        <v>147</v>
      </c>
    </row>
    <row r="284" spans="1:65" s="14" customFormat="1" ht="11.25">
      <c r="B284" s="215"/>
      <c r="C284" s="216"/>
      <c r="D284" s="206" t="s">
        <v>155</v>
      </c>
      <c r="E284" s="217" t="s">
        <v>19</v>
      </c>
      <c r="F284" s="218" t="s">
        <v>1159</v>
      </c>
      <c r="G284" s="216"/>
      <c r="H284" s="219">
        <v>12.6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155</v>
      </c>
      <c r="AU284" s="225" t="s">
        <v>82</v>
      </c>
      <c r="AV284" s="14" t="s">
        <v>82</v>
      </c>
      <c r="AW284" s="14" t="s">
        <v>33</v>
      </c>
      <c r="AX284" s="14" t="s">
        <v>72</v>
      </c>
      <c r="AY284" s="225" t="s">
        <v>147</v>
      </c>
    </row>
    <row r="285" spans="1:65" s="13" customFormat="1" ht="11.25">
      <c r="B285" s="204"/>
      <c r="C285" s="205"/>
      <c r="D285" s="206" t="s">
        <v>155</v>
      </c>
      <c r="E285" s="207" t="s">
        <v>19</v>
      </c>
      <c r="F285" s="208" t="s">
        <v>997</v>
      </c>
      <c r="G285" s="205"/>
      <c r="H285" s="207" t="s">
        <v>19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155</v>
      </c>
      <c r="AU285" s="214" t="s">
        <v>82</v>
      </c>
      <c r="AV285" s="13" t="s">
        <v>80</v>
      </c>
      <c r="AW285" s="13" t="s">
        <v>33</v>
      </c>
      <c r="AX285" s="13" t="s">
        <v>72</v>
      </c>
      <c r="AY285" s="214" t="s">
        <v>147</v>
      </c>
    </row>
    <row r="286" spans="1:65" s="14" customFormat="1" ht="11.25">
      <c r="B286" s="215"/>
      <c r="C286" s="216"/>
      <c r="D286" s="206" t="s">
        <v>155</v>
      </c>
      <c r="E286" s="217" t="s">
        <v>19</v>
      </c>
      <c r="F286" s="218" t="s">
        <v>1160</v>
      </c>
      <c r="G286" s="216"/>
      <c r="H286" s="219">
        <v>39.5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155</v>
      </c>
      <c r="AU286" s="225" t="s">
        <v>82</v>
      </c>
      <c r="AV286" s="14" t="s">
        <v>82</v>
      </c>
      <c r="AW286" s="14" t="s">
        <v>33</v>
      </c>
      <c r="AX286" s="14" t="s">
        <v>72</v>
      </c>
      <c r="AY286" s="225" t="s">
        <v>147</v>
      </c>
    </row>
    <row r="287" spans="1:65" s="15" customFormat="1" ht="11.25">
      <c r="B287" s="226"/>
      <c r="C287" s="227"/>
      <c r="D287" s="206" t="s">
        <v>155</v>
      </c>
      <c r="E287" s="228" t="s">
        <v>19</v>
      </c>
      <c r="F287" s="229" t="s">
        <v>171</v>
      </c>
      <c r="G287" s="227"/>
      <c r="H287" s="230">
        <v>52.1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155</v>
      </c>
      <c r="AU287" s="236" t="s">
        <v>82</v>
      </c>
      <c r="AV287" s="15" t="s">
        <v>154</v>
      </c>
      <c r="AW287" s="15" t="s">
        <v>33</v>
      </c>
      <c r="AX287" s="15" t="s">
        <v>80</v>
      </c>
      <c r="AY287" s="236" t="s">
        <v>147</v>
      </c>
    </row>
    <row r="288" spans="1:65" s="2" customFormat="1" ht="21.75" customHeight="1">
      <c r="A288" s="36"/>
      <c r="B288" s="37"/>
      <c r="C288" s="190" t="s">
        <v>521</v>
      </c>
      <c r="D288" s="190" t="s">
        <v>150</v>
      </c>
      <c r="E288" s="191" t="s">
        <v>1161</v>
      </c>
      <c r="F288" s="192" t="s">
        <v>1162</v>
      </c>
      <c r="G288" s="193" t="s">
        <v>466</v>
      </c>
      <c r="H288" s="194">
        <v>27.6</v>
      </c>
      <c r="I288" s="195"/>
      <c r="J288" s="196">
        <f>ROUND(I288*H288,2)</f>
        <v>0</v>
      </c>
      <c r="K288" s="197"/>
      <c r="L288" s="41"/>
      <c r="M288" s="198" t="s">
        <v>19</v>
      </c>
      <c r="N288" s="199" t="s">
        <v>43</v>
      </c>
      <c r="O288" s="66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220</v>
      </c>
      <c r="AT288" s="202" t="s">
        <v>150</v>
      </c>
      <c r="AU288" s="202" t="s">
        <v>82</v>
      </c>
      <c r="AY288" s="19" t="s">
        <v>147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9" t="s">
        <v>80</v>
      </c>
      <c r="BK288" s="203">
        <f>ROUND(I288*H288,2)</f>
        <v>0</v>
      </c>
      <c r="BL288" s="19" t="s">
        <v>220</v>
      </c>
      <c r="BM288" s="202" t="s">
        <v>524</v>
      </c>
    </row>
    <row r="289" spans="1:65" s="13" customFormat="1" ht="11.25">
      <c r="B289" s="204"/>
      <c r="C289" s="205"/>
      <c r="D289" s="206" t="s">
        <v>155</v>
      </c>
      <c r="E289" s="207" t="s">
        <v>19</v>
      </c>
      <c r="F289" s="208" t="s">
        <v>995</v>
      </c>
      <c r="G289" s="205"/>
      <c r="H289" s="207" t="s">
        <v>19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155</v>
      </c>
      <c r="AU289" s="214" t="s">
        <v>82</v>
      </c>
      <c r="AV289" s="13" t="s">
        <v>80</v>
      </c>
      <c r="AW289" s="13" t="s">
        <v>33</v>
      </c>
      <c r="AX289" s="13" t="s">
        <v>72</v>
      </c>
      <c r="AY289" s="214" t="s">
        <v>147</v>
      </c>
    </row>
    <row r="290" spans="1:65" s="14" customFormat="1" ht="11.25">
      <c r="B290" s="215"/>
      <c r="C290" s="216"/>
      <c r="D290" s="206" t="s">
        <v>155</v>
      </c>
      <c r="E290" s="217" t="s">
        <v>19</v>
      </c>
      <c r="F290" s="218" t="s">
        <v>1163</v>
      </c>
      <c r="G290" s="216"/>
      <c r="H290" s="219">
        <v>27.6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155</v>
      </c>
      <c r="AU290" s="225" t="s">
        <v>82</v>
      </c>
      <c r="AV290" s="14" t="s">
        <v>82</v>
      </c>
      <c r="AW290" s="14" t="s">
        <v>33</v>
      </c>
      <c r="AX290" s="14" t="s">
        <v>72</v>
      </c>
      <c r="AY290" s="225" t="s">
        <v>147</v>
      </c>
    </row>
    <row r="291" spans="1:65" s="15" customFormat="1" ht="11.25">
      <c r="B291" s="226"/>
      <c r="C291" s="227"/>
      <c r="D291" s="206" t="s">
        <v>155</v>
      </c>
      <c r="E291" s="228" t="s">
        <v>19</v>
      </c>
      <c r="F291" s="229" t="s">
        <v>171</v>
      </c>
      <c r="G291" s="227"/>
      <c r="H291" s="230">
        <v>27.6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155</v>
      </c>
      <c r="AU291" s="236" t="s">
        <v>82</v>
      </c>
      <c r="AV291" s="15" t="s">
        <v>154</v>
      </c>
      <c r="AW291" s="15" t="s">
        <v>33</v>
      </c>
      <c r="AX291" s="15" t="s">
        <v>80</v>
      </c>
      <c r="AY291" s="236" t="s">
        <v>147</v>
      </c>
    </row>
    <row r="292" spans="1:65" s="2" customFormat="1" ht="21.75" customHeight="1">
      <c r="A292" s="36"/>
      <c r="B292" s="37"/>
      <c r="C292" s="190" t="s">
        <v>347</v>
      </c>
      <c r="D292" s="190" t="s">
        <v>150</v>
      </c>
      <c r="E292" s="191" t="s">
        <v>1164</v>
      </c>
      <c r="F292" s="192" t="s">
        <v>1165</v>
      </c>
      <c r="G292" s="193" t="s">
        <v>466</v>
      </c>
      <c r="H292" s="194">
        <v>14.3</v>
      </c>
      <c r="I292" s="195"/>
      <c r="J292" s="196">
        <f>ROUND(I292*H292,2)</f>
        <v>0</v>
      </c>
      <c r="K292" s="197"/>
      <c r="L292" s="41"/>
      <c r="M292" s="198" t="s">
        <v>19</v>
      </c>
      <c r="N292" s="199" t="s">
        <v>43</v>
      </c>
      <c r="O292" s="66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220</v>
      </c>
      <c r="AT292" s="202" t="s">
        <v>150</v>
      </c>
      <c r="AU292" s="202" t="s">
        <v>82</v>
      </c>
      <c r="AY292" s="19" t="s">
        <v>147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9" t="s">
        <v>80</v>
      </c>
      <c r="BK292" s="203">
        <f>ROUND(I292*H292,2)</f>
        <v>0</v>
      </c>
      <c r="BL292" s="19" t="s">
        <v>220</v>
      </c>
      <c r="BM292" s="202" t="s">
        <v>527</v>
      </c>
    </row>
    <row r="293" spans="1:65" s="13" customFormat="1" ht="11.25">
      <c r="B293" s="204"/>
      <c r="C293" s="205"/>
      <c r="D293" s="206" t="s">
        <v>155</v>
      </c>
      <c r="E293" s="207" t="s">
        <v>19</v>
      </c>
      <c r="F293" s="208" t="s">
        <v>995</v>
      </c>
      <c r="G293" s="205"/>
      <c r="H293" s="207" t="s">
        <v>19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155</v>
      </c>
      <c r="AU293" s="214" t="s">
        <v>82</v>
      </c>
      <c r="AV293" s="13" t="s">
        <v>80</v>
      </c>
      <c r="AW293" s="13" t="s">
        <v>33</v>
      </c>
      <c r="AX293" s="13" t="s">
        <v>72</v>
      </c>
      <c r="AY293" s="214" t="s">
        <v>147</v>
      </c>
    </row>
    <row r="294" spans="1:65" s="14" customFormat="1" ht="11.25">
      <c r="B294" s="215"/>
      <c r="C294" s="216"/>
      <c r="D294" s="206" t="s">
        <v>155</v>
      </c>
      <c r="E294" s="217" t="s">
        <v>19</v>
      </c>
      <c r="F294" s="218" t="s">
        <v>1166</v>
      </c>
      <c r="G294" s="216"/>
      <c r="H294" s="219">
        <v>14.3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155</v>
      </c>
      <c r="AU294" s="225" t="s">
        <v>82</v>
      </c>
      <c r="AV294" s="14" t="s">
        <v>82</v>
      </c>
      <c r="AW294" s="14" t="s">
        <v>33</v>
      </c>
      <c r="AX294" s="14" t="s">
        <v>72</v>
      </c>
      <c r="AY294" s="225" t="s">
        <v>147</v>
      </c>
    </row>
    <row r="295" spans="1:65" s="15" customFormat="1" ht="11.25">
      <c r="B295" s="226"/>
      <c r="C295" s="227"/>
      <c r="D295" s="206" t="s">
        <v>155</v>
      </c>
      <c r="E295" s="228" t="s">
        <v>19</v>
      </c>
      <c r="F295" s="229" t="s">
        <v>171</v>
      </c>
      <c r="G295" s="227"/>
      <c r="H295" s="230">
        <v>14.3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155</v>
      </c>
      <c r="AU295" s="236" t="s">
        <v>82</v>
      </c>
      <c r="AV295" s="15" t="s">
        <v>154</v>
      </c>
      <c r="AW295" s="15" t="s">
        <v>33</v>
      </c>
      <c r="AX295" s="15" t="s">
        <v>80</v>
      </c>
      <c r="AY295" s="236" t="s">
        <v>147</v>
      </c>
    </row>
    <row r="296" spans="1:65" s="2" customFormat="1" ht="16.5" customHeight="1">
      <c r="A296" s="36"/>
      <c r="B296" s="37"/>
      <c r="C296" s="190" t="s">
        <v>529</v>
      </c>
      <c r="D296" s="190" t="s">
        <v>150</v>
      </c>
      <c r="E296" s="191" t="s">
        <v>1167</v>
      </c>
      <c r="F296" s="192" t="s">
        <v>1168</v>
      </c>
      <c r="G296" s="193" t="s">
        <v>466</v>
      </c>
      <c r="H296" s="194">
        <v>231.7</v>
      </c>
      <c r="I296" s="195"/>
      <c r="J296" s="196">
        <f t="shared" ref="J296:J327" si="30">ROUND(I296*H296,2)</f>
        <v>0</v>
      </c>
      <c r="K296" s="197"/>
      <c r="L296" s="41"/>
      <c r="M296" s="198" t="s">
        <v>19</v>
      </c>
      <c r="N296" s="199" t="s">
        <v>43</v>
      </c>
      <c r="O296" s="66"/>
      <c r="P296" s="200">
        <f t="shared" ref="P296:P327" si="31">O296*H296</f>
        <v>0</v>
      </c>
      <c r="Q296" s="200">
        <v>0</v>
      </c>
      <c r="R296" s="200">
        <f t="shared" ref="R296:R327" si="32">Q296*H296</f>
        <v>0</v>
      </c>
      <c r="S296" s="200">
        <v>0</v>
      </c>
      <c r="T296" s="201">
        <f t="shared" ref="T296:T327" si="33"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220</v>
      </c>
      <c r="AT296" s="202" t="s">
        <v>150</v>
      </c>
      <c r="AU296" s="202" t="s">
        <v>82</v>
      </c>
      <c r="AY296" s="19" t="s">
        <v>147</v>
      </c>
      <c r="BE296" s="203">
        <f t="shared" ref="BE296:BE327" si="34">IF(N296="základní",J296,0)</f>
        <v>0</v>
      </c>
      <c r="BF296" s="203">
        <f t="shared" ref="BF296:BF327" si="35">IF(N296="snížená",J296,0)</f>
        <v>0</v>
      </c>
      <c r="BG296" s="203">
        <f t="shared" ref="BG296:BG327" si="36">IF(N296="zákl. přenesená",J296,0)</f>
        <v>0</v>
      </c>
      <c r="BH296" s="203">
        <f t="shared" ref="BH296:BH327" si="37">IF(N296="sníž. přenesená",J296,0)</f>
        <v>0</v>
      </c>
      <c r="BI296" s="203">
        <f t="shared" ref="BI296:BI327" si="38">IF(N296="nulová",J296,0)</f>
        <v>0</v>
      </c>
      <c r="BJ296" s="19" t="s">
        <v>80</v>
      </c>
      <c r="BK296" s="203">
        <f t="shared" ref="BK296:BK327" si="39">ROUND(I296*H296,2)</f>
        <v>0</v>
      </c>
      <c r="BL296" s="19" t="s">
        <v>220</v>
      </c>
      <c r="BM296" s="202" t="s">
        <v>532</v>
      </c>
    </row>
    <row r="297" spans="1:65" s="2" customFormat="1" ht="16.5" customHeight="1">
      <c r="A297" s="36"/>
      <c r="B297" s="37"/>
      <c r="C297" s="190" t="s">
        <v>361</v>
      </c>
      <c r="D297" s="190" t="s">
        <v>150</v>
      </c>
      <c r="E297" s="191" t="s">
        <v>1169</v>
      </c>
      <c r="F297" s="192" t="s">
        <v>1170</v>
      </c>
      <c r="G297" s="193" t="s">
        <v>174</v>
      </c>
      <c r="H297" s="194">
        <v>2</v>
      </c>
      <c r="I297" s="195"/>
      <c r="J297" s="196">
        <f t="shared" si="30"/>
        <v>0</v>
      </c>
      <c r="K297" s="197"/>
      <c r="L297" s="41"/>
      <c r="M297" s="198" t="s">
        <v>19</v>
      </c>
      <c r="N297" s="199" t="s">
        <v>43</v>
      </c>
      <c r="O297" s="66"/>
      <c r="P297" s="200">
        <f t="shared" si="31"/>
        <v>0</v>
      </c>
      <c r="Q297" s="200">
        <v>0</v>
      </c>
      <c r="R297" s="200">
        <f t="shared" si="32"/>
        <v>0</v>
      </c>
      <c r="S297" s="200">
        <v>0</v>
      </c>
      <c r="T297" s="201">
        <f t="shared" si="3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220</v>
      </c>
      <c r="AT297" s="202" t="s">
        <v>150</v>
      </c>
      <c r="AU297" s="202" t="s">
        <v>82</v>
      </c>
      <c r="AY297" s="19" t="s">
        <v>147</v>
      </c>
      <c r="BE297" s="203">
        <f t="shared" si="34"/>
        <v>0</v>
      </c>
      <c r="BF297" s="203">
        <f t="shared" si="35"/>
        <v>0</v>
      </c>
      <c r="BG297" s="203">
        <f t="shared" si="36"/>
        <v>0</v>
      </c>
      <c r="BH297" s="203">
        <f t="shared" si="37"/>
        <v>0</v>
      </c>
      <c r="BI297" s="203">
        <f t="shared" si="38"/>
        <v>0</v>
      </c>
      <c r="BJ297" s="19" t="s">
        <v>80</v>
      </c>
      <c r="BK297" s="203">
        <f t="shared" si="39"/>
        <v>0</v>
      </c>
      <c r="BL297" s="19" t="s">
        <v>220</v>
      </c>
      <c r="BM297" s="202" t="s">
        <v>536</v>
      </c>
    </row>
    <row r="298" spans="1:65" s="2" customFormat="1" ht="16.5" customHeight="1">
      <c r="A298" s="36"/>
      <c r="B298" s="37"/>
      <c r="C298" s="190" t="s">
        <v>537</v>
      </c>
      <c r="D298" s="190" t="s">
        <v>150</v>
      </c>
      <c r="E298" s="191" t="s">
        <v>1171</v>
      </c>
      <c r="F298" s="192" t="s">
        <v>1172</v>
      </c>
      <c r="G298" s="193" t="s">
        <v>174</v>
      </c>
      <c r="H298" s="194">
        <v>7</v>
      </c>
      <c r="I298" s="195"/>
      <c r="J298" s="196">
        <f t="shared" si="30"/>
        <v>0</v>
      </c>
      <c r="K298" s="197"/>
      <c r="L298" s="41"/>
      <c r="M298" s="198" t="s">
        <v>19</v>
      </c>
      <c r="N298" s="199" t="s">
        <v>43</v>
      </c>
      <c r="O298" s="66"/>
      <c r="P298" s="200">
        <f t="shared" si="31"/>
        <v>0</v>
      </c>
      <c r="Q298" s="200">
        <v>0</v>
      </c>
      <c r="R298" s="200">
        <f t="shared" si="32"/>
        <v>0</v>
      </c>
      <c r="S298" s="200">
        <v>0</v>
      </c>
      <c r="T298" s="201">
        <f t="shared" si="33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220</v>
      </c>
      <c r="AT298" s="202" t="s">
        <v>150</v>
      </c>
      <c r="AU298" s="202" t="s">
        <v>82</v>
      </c>
      <c r="AY298" s="19" t="s">
        <v>147</v>
      </c>
      <c r="BE298" s="203">
        <f t="shared" si="34"/>
        <v>0</v>
      </c>
      <c r="BF298" s="203">
        <f t="shared" si="35"/>
        <v>0</v>
      </c>
      <c r="BG298" s="203">
        <f t="shared" si="36"/>
        <v>0</v>
      </c>
      <c r="BH298" s="203">
        <f t="shared" si="37"/>
        <v>0</v>
      </c>
      <c r="BI298" s="203">
        <f t="shared" si="38"/>
        <v>0</v>
      </c>
      <c r="BJ298" s="19" t="s">
        <v>80</v>
      </c>
      <c r="BK298" s="203">
        <f t="shared" si="39"/>
        <v>0</v>
      </c>
      <c r="BL298" s="19" t="s">
        <v>220</v>
      </c>
      <c r="BM298" s="202" t="s">
        <v>540</v>
      </c>
    </row>
    <row r="299" spans="1:65" s="2" customFormat="1" ht="16.5" customHeight="1">
      <c r="A299" s="36"/>
      <c r="B299" s="37"/>
      <c r="C299" s="190" t="s">
        <v>371</v>
      </c>
      <c r="D299" s="190" t="s">
        <v>150</v>
      </c>
      <c r="E299" s="191" t="s">
        <v>1173</v>
      </c>
      <c r="F299" s="192" t="s">
        <v>1174</v>
      </c>
      <c r="G299" s="193" t="s">
        <v>174</v>
      </c>
      <c r="H299" s="194">
        <v>2</v>
      </c>
      <c r="I299" s="195"/>
      <c r="J299" s="196">
        <f t="shared" si="30"/>
        <v>0</v>
      </c>
      <c r="K299" s="197"/>
      <c r="L299" s="41"/>
      <c r="M299" s="198" t="s">
        <v>19</v>
      </c>
      <c r="N299" s="199" t="s">
        <v>43</v>
      </c>
      <c r="O299" s="66"/>
      <c r="P299" s="200">
        <f t="shared" si="31"/>
        <v>0</v>
      </c>
      <c r="Q299" s="200">
        <v>0</v>
      </c>
      <c r="R299" s="200">
        <f t="shared" si="32"/>
        <v>0</v>
      </c>
      <c r="S299" s="200">
        <v>0</v>
      </c>
      <c r="T299" s="201">
        <f t="shared" si="33"/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2" t="s">
        <v>220</v>
      </c>
      <c r="AT299" s="202" t="s">
        <v>150</v>
      </c>
      <c r="AU299" s="202" t="s">
        <v>82</v>
      </c>
      <c r="AY299" s="19" t="s">
        <v>147</v>
      </c>
      <c r="BE299" s="203">
        <f t="shared" si="34"/>
        <v>0</v>
      </c>
      <c r="BF299" s="203">
        <f t="shared" si="35"/>
        <v>0</v>
      </c>
      <c r="BG299" s="203">
        <f t="shared" si="36"/>
        <v>0</v>
      </c>
      <c r="BH299" s="203">
        <f t="shared" si="37"/>
        <v>0</v>
      </c>
      <c r="BI299" s="203">
        <f t="shared" si="38"/>
        <v>0</v>
      </c>
      <c r="BJ299" s="19" t="s">
        <v>80</v>
      </c>
      <c r="BK299" s="203">
        <f t="shared" si="39"/>
        <v>0</v>
      </c>
      <c r="BL299" s="19" t="s">
        <v>220</v>
      </c>
      <c r="BM299" s="202" t="s">
        <v>544</v>
      </c>
    </row>
    <row r="300" spans="1:65" s="2" customFormat="1" ht="16.5" customHeight="1">
      <c r="A300" s="36"/>
      <c r="B300" s="37"/>
      <c r="C300" s="190" t="s">
        <v>545</v>
      </c>
      <c r="D300" s="190" t="s">
        <v>150</v>
      </c>
      <c r="E300" s="191" t="s">
        <v>1175</v>
      </c>
      <c r="F300" s="192" t="s">
        <v>1176</v>
      </c>
      <c r="G300" s="193" t="s">
        <v>1177</v>
      </c>
      <c r="H300" s="194">
        <v>26</v>
      </c>
      <c r="I300" s="195"/>
      <c r="J300" s="196">
        <f t="shared" si="30"/>
        <v>0</v>
      </c>
      <c r="K300" s="197"/>
      <c r="L300" s="41"/>
      <c r="M300" s="198" t="s">
        <v>19</v>
      </c>
      <c r="N300" s="199" t="s">
        <v>43</v>
      </c>
      <c r="O300" s="66"/>
      <c r="P300" s="200">
        <f t="shared" si="31"/>
        <v>0</v>
      </c>
      <c r="Q300" s="200">
        <v>0</v>
      </c>
      <c r="R300" s="200">
        <f t="shared" si="32"/>
        <v>0</v>
      </c>
      <c r="S300" s="200">
        <v>0</v>
      </c>
      <c r="T300" s="201">
        <f t="shared" si="3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220</v>
      </c>
      <c r="AT300" s="202" t="s">
        <v>150</v>
      </c>
      <c r="AU300" s="202" t="s">
        <v>82</v>
      </c>
      <c r="AY300" s="19" t="s">
        <v>147</v>
      </c>
      <c r="BE300" s="203">
        <f t="shared" si="34"/>
        <v>0</v>
      </c>
      <c r="BF300" s="203">
        <f t="shared" si="35"/>
        <v>0</v>
      </c>
      <c r="BG300" s="203">
        <f t="shared" si="36"/>
        <v>0</v>
      </c>
      <c r="BH300" s="203">
        <f t="shared" si="37"/>
        <v>0</v>
      </c>
      <c r="BI300" s="203">
        <f t="shared" si="38"/>
        <v>0</v>
      </c>
      <c r="BJ300" s="19" t="s">
        <v>80</v>
      </c>
      <c r="BK300" s="203">
        <f t="shared" si="39"/>
        <v>0</v>
      </c>
      <c r="BL300" s="19" t="s">
        <v>220</v>
      </c>
      <c r="BM300" s="202" t="s">
        <v>548</v>
      </c>
    </row>
    <row r="301" spans="1:65" s="2" customFormat="1" ht="16.5" customHeight="1">
      <c r="A301" s="36"/>
      <c r="B301" s="37"/>
      <c r="C301" s="190" t="s">
        <v>375</v>
      </c>
      <c r="D301" s="190" t="s">
        <v>150</v>
      </c>
      <c r="E301" s="191" t="s">
        <v>1178</v>
      </c>
      <c r="F301" s="192" t="s">
        <v>1179</v>
      </c>
      <c r="G301" s="193" t="s">
        <v>174</v>
      </c>
      <c r="H301" s="194">
        <v>3</v>
      </c>
      <c r="I301" s="195"/>
      <c r="J301" s="196">
        <f t="shared" si="30"/>
        <v>0</v>
      </c>
      <c r="K301" s="197"/>
      <c r="L301" s="41"/>
      <c r="M301" s="198" t="s">
        <v>19</v>
      </c>
      <c r="N301" s="199" t="s">
        <v>43</v>
      </c>
      <c r="O301" s="66"/>
      <c r="P301" s="200">
        <f t="shared" si="31"/>
        <v>0</v>
      </c>
      <c r="Q301" s="200">
        <v>0</v>
      </c>
      <c r="R301" s="200">
        <f t="shared" si="32"/>
        <v>0</v>
      </c>
      <c r="S301" s="200">
        <v>0</v>
      </c>
      <c r="T301" s="201">
        <f t="shared" si="3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220</v>
      </c>
      <c r="AT301" s="202" t="s">
        <v>150</v>
      </c>
      <c r="AU301" s="202" t="s">
        <v>82</v>
      </c>
      <c r="AY301" s="19" t="s">
        <v>147</v>
      </c>
      <c r="BE301" s="203">
        <f t="shared" si="34"/>
        <v>0</v>
      </c>
      <c r="BF301" s="203">
        <f t="shared" si="35"/>
        <v>0</v>
      </c>
      <c r="BG301" s="203">
        <f t="shared" si="36"/>
        <v>0</v>
      </c>
      <c r="BH301" s="203">
        <f t="shared" si="37"/>
        <v>0</v>
      </c>
      <c r="BI301" s="203">
        <f t="shared" si="38"/>
        <v>0</v>
      </c>
      <c r="BJ301" s="19" t="s">
        <v>80</v>
      </c>
      <c r="BK301" s="203">
        <f t="shared" si="39"/>
        <v>0</v>
      </c>
      <c r="BL301" s="19" t="s">
        <v>220</v>
      </c>
      <c r="BM301" s="202" t="s">
        <v>552</v>
      </c>
    </row>
    <row r="302" spans="1:65" s="2" customFormat="1" ht="16.5" customHeight="1">
      <c r="A302" s="36"/>
      <c r="B302" s="37"/>
      <c r="C302" s="190" t="s">
        <v>553</v>
      </c>
      <c r="D302" s="190" t="s">
        <v>150</v>
      </c>
      <c r="E302" s="191" t="s">
        <v>1180</v>
      </c>
      <c r="F302" s="192" t="s">
        <v>1181</v>
      </c>
      <c r="G302" s="193" t="s">
        <v>174</v>
      </c>
      <c r="H302" s="194">
        <v>2</v>
      </c>
      <c r="I302" s="195"/>
      <c r="J302" s="196">
        <f t="shared" si="30"/>
        <v>0</v>
      </c>
      <c r="K302" s="197"/>
      <c r="L302" s="41"/>
      <c r="M302" s="198" t="s">
        <v>19</v>
      </c>
      <c r="N302" s="199" t="s">
        <v>43</v>
      </c>
      <c r="O302" s="66"/>
      <c r="P302" s="200">
        <f t="shared" si="31"/>
        <v>0</v>
      </c>
      <c r="Q302" s="200">
        <v>0</v>
      </c>
      <c r="R302" s="200">
        <f t="shared" si="32"/>
        <v>0</v>
      </c>
      <c r="S302" s="200">
        <v>0</v>
      </c>
      <c r="T302" s="201">
        <f t="shared" si="3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2" t="s">
        <v>220</v>
      </c>
      <c r="AT302" s="202" t="s">
        <v>150</v>
      </c>
      <c r="AU302" s="202" t="s">
        <v>82</v>
      </c>
      <c r="AY302" s="19" t="s">
        <v>147</v>
      </c>
      <c r="BE302" s="203">
        <f t="shared" si="34"/>
        <v>0</v>
      </c>
      <c r="BF302" s="203">
        <f t="shared" si="35"/>
        <v>0</v>
      </c>
      <c r="BG302" s="203">
        <f t="shared" si="36"/>
        <v>0</v>
      </c>
      <c r="BH302" s="203">
        <f t="shared" si="37"/>
        <v>0</v>
      </c>
      <c r="BI302" s="203">
        <f t="shared" si="38"/>
        <v>0</v>
      </c>
      <c r="BJ302" s="19" t="s">
        <v>80</v>
      </c>
      <c r="BK302" s="203">
        <f t="shared" si="39"/>
        <v>0</v>
      </c>
      <c r="BL302" s="19" t="s">
        <v>220</v>
      </c>
      <c r="BM302" s="202" t="s">
        <v>556</v>
      </c>
    </row>
    <row r="303" spans="1:65" s="2" customFormat="1" ht="16.5" customHeight="1">
      <c r="A303" s="36"/>
      <c r="B303" s="37"/>
      <c r="C303" s="190" t="s">
        <v>379</v>
      </c>
      <c r="D303" s="190" t="s">
        <v>150</v>
      </c>
      <c r="E303" s="191" t="s">
        <v>1182</v>
      </c>
      <c r="F303" s="192" t="s">
        <v>1183</v>
      </c>
      <c r="G303" s="193" t="s">
        <v>174</v>
      </c>
      <c r="H303" s="194">
        <v>3</v>
      </c>
      <c r="I303" s="195"/>
      <c r="J303" s="196">
        <f t="shared" si="30"/>
        <v>0</v>
      </c>
      <c r="K303" s="197"/>
      <c r="L303" s="41"/>
      <c r="M303" s="198" t="s">
        <v>19</v>
      </c>
      <c r="N303" s="199" t="s">
        <v>43</v>
      </c>
      <c r="O303" s="66"/>
      <c r="P303" s="200">
        <f t="shared" si="31"/>
        <v>0</v>
      </c>
      <c r="Q303" s="200">
        <v>0</v>
      </c>
      <c r="R303" s="200">
        <f t="shared" si="32"/>
        <v>0</v>
      </c>
      <c r="S303" s="200">
        <v>0</v>
      </c>
      <c r="T303" s="201">
        <f t="shared" si="3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2" t="s">
        <v>220</v>
      </c>
      <c r="AT303" s="202" t="s">
        <v>150</v>
      </c>
      <c r="AU303" s="202" t="s">
        <v>82</v>
      </c>
      <c r="AY303" s="19" t="s">
        <v>147</v>
      </c>
      <c r="BE303" s="203">
        <f t="shared" si="34"/>
        <v>0</v>
      </c>
      <c r="BF303" s="203">
        <f t="shared" si="35"/>
        <v>0</v>
      </c>
      <c r="BG303" s="203">
        <f t="shared" si="36"/>
        <v>0</v>
      </c>
      <c r="BH303" s="203">
        <f t="shared" si="37"/>
        <v>0</v>
      </c>
      <c r="BI303" s="203">
        <f t="shared" si="38"/>
        <v>0</v>
      </c>
      <c r="BJ303" s="19" t="s">
        <v>80</v>
      </c>
      <c r="BK303" s="203">
        <f t="shared" si="39"/>
        <v>0</v>
      </c>
      <c r="BL303" s="19" t="s">
        <v>220</v>
      </c>
      <c r="BM303" s="202" t="s">
        <v>559</v>
      </c>
    </row>
    <row r="304" spans="1:65" s="2" customFormat="1" ht="16.5" customHeight="1">
      <c r="A304" s="36"/>
      <c r="B304" s="37"/>
      <c r="C304" s="190" t="s">
        <v>561</v>
      </c>
      <c r="D304" s="190" t="s">
        <v>150</v>
      </c>
      <c r="E304" s="191" t="s">
        <v>1184</v>
      </c>
      <c r="F304" s="192" t="s">
        <v>1185</v>
      </c>
      <c r="G304" s="193" t="s">
        <v>174</v>
      </c>
      <c r="H304" s="194">
        <v>1</v>
      </c>
      <c r="I304" s="195"/>
      <c r="J304" s="196">
        <f t="shared" si="30"/>
        <v>0</v>
      </c>
      <c r="K304" s="197"/>
      <c r="L304" s="41"/>
      <c r="M304" s="198" t="s">
        <v>19</v>
      </c>
      <c r="N304" s="199" t="s">
        <v>43</v>
      </c>
      <c r="O304" s="66"/>
      <c r="P304" s="200">
        <f t="shared" si="31"/>
        <v>0</v>
      </c>
      <c r="Q304" s="200">
        <v>0</v>
      </c>
      <c r="R304" s="200">
        <f t="shared" si="32"/>
        <v>0</v>
      </c>
      <c r="S304" s="200">
        <v>0</v>
      </c>
      <c r="T304" s="201">
        <f t="shared" si="3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2" t="s">
        <v>220</v>
      </c>
      <c r="AT304" s="202" t="s">
        <v>150</v>
      </c>
      <c r="AU304" s="202" t="s">
        <v>82</v>
      </c>
      <c r="AY304" s="19" t="s">
        <v>147</v>
      </c>
      <c r="BE304" s="203">
        <f t="shared" si="34"/>
        <v>0</v>
      </c>
      <c r="BF304" s="203">
        <f t="shared" si="35"/>
        <v>0</v>
      </c>
      <c r="BG304" s="203">
        <f t="shared" si="36"/>
        <v>0</v>
      </c>
      <c r="BH304" s="203">
        <f t="shared" si="37"/>
        <v>0</v>
      </c>
      <c r="BI304" s="203">
        <f t="shared" si="38"/>
        <v>0</v>
      </c>
      <c r="BJ304" s="19" t="s">
        <v>80</v>
      </c>
      <c r="BK304" s="203">
        <f t="shared" si="39"/>
        <v>0</v>
      </c>
      <c r="BL304" s="19" t="s">
        <v>220</v>
      </c>
      <c r="BM304" s="202" t="s">
        <v>564</v>
      </c>
    </row>
    <row r="305" spans="1:65" s="2" customFormat="1" ht="16.5" customHeight="1">
      <c r="A305" s="36"/>
      <c r="B305" s="37"/>
      <c r="C305" s="190" t="s">
        <v>383</v>
      </c>
      <c r="D305" s="190" t="s">
        <v>150</v>
      </c>
      <c r="E305" s="191" t="s">
        <v>1186</v>
      </c>
      <c r="F305" s="192" t="s">
        <v>1187</v>
      </c>
      <c r="G305" s="193" t="s">
        <v>174</v>
      </c>
      <c r="H305" s="194">
        <v>2</v>
      </c>
      <c r="I305" s="195"/>
      <c r="J305" s="196">
        <f t="shared" si="30"/>
        <v>0</v>
      </c>
      <c r="K305" s="197"/>
      <c r="L305" s="41"/>
      <c r="M305" s="198" t="s">
        <v>19</v>
      </c>
      <c r="N305" s="199" t="s">
        <v>43</v>
      </c>
      <c r="O305" s="66"/>
      <c r="P305" s="200">
        <f t="shared" si="31"/>
        <v>0</v>
      </c>
      <c r="Q305" s="200">
        <v>0</v>
      </c>
      <c r="R305" s="200">
        <f t="shared" si="32"/>
        <v>0</v>
      </c>
      <c r="S305" s="200">
        <v>0</v>
      </c>
      <c r="T305" s="201">
        <f t="shared" si="3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2" t="s">
        <v>220</v>
      </c>
      <c r="AT305" s="202" t="s">
        <v>150</v>
      </c>
      <c r="AU305" s="202" t="s">
        <v>82</v>
      </c>
      <c r="AY305" s="19" t="s">
        <v>147</v>
      </c>
      <c r="BE305" s="203">
        <f t="shared" si="34"/>
        <v>0</v>
      </c>
      <c r="BF305" s="203">
        <f t="shared" si="35"/>
        <v>0</v>
      </c>
      <c r="BG305" s="203">
        <f t="shared" si="36"/>
        <v>0</v>
      </c>
      <c r="BH305" s="203">
        <f t="shared" si="37"/>
        <v>0</v>
      </c>
      <c r="BI305" s="203">
        <f t="shared" si="38"/>
        <v>0</v>
      </c>
      <c r="BJ305" s="19" t="s">
        <v>80</v>
      </c>
      <c r="BK305" s="203">
        <f t="shared" si="39"/>
        <v>0</v>
      </c>
      <c r="BL305" s="19" t="s">
        <v>220</v>
      </c>
      <c r="BM305" s="202" t="s">
        <v>567</v>
      </c>
    </row>
    <row r="306" spans="1:65" s="2" customFormat="1" ht="16.5" customHeight="1">
      <c r="A306" s="36"/>
      <c r="B306" s="37"/>
      <c r="C306" s="190" t="s">
        <v>569</v>
      </c>
      <c r="D306" s="190" t="s">
        <v>150</v>
      </c>
      <c r="E306" s="191" t="s">
        <v>1188</v>
      </c>
      <c r="F306" s="192" t="s">
        <v>1189</v>
      </c>
      <c r="G306" s="193" t="s">
        <v>174</v>
      </c>
      <c r="H306" s="194">
        <v>5</v>
      </c>
      <c r="I306" s="195"/>
      <c r="J306" s="196">
        <f t="shared" si="30"/>
        <v>0</v>
      </c>
      <c r="K306" s="197"/>
      <c r="L306" s="41"/>
      <c r="M306" s="198" t="s">
        <v>19</v>
      </c>
      <c r="N306" s="199" t="s">
        <v>43</v>
      </c>
      <c r="O306" s="66"/>
      <c r="P306" s="200">
        <f t="shared" si="31"/>
        <v>0</v>
      </c>
      <c r="Q306" s="200">
        <v>0</v>
      </c>
      <c r="R306" s="200">
        <f t="shared" si="32"/>
        <v>0</v>
      </c>
      <c r="S306" s="200">
        <v>0</v>
      </c>
      <c r="T306" s="201">
        <f t="shared" si="3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2" t="s">
        <v>220</v>
      </c>
      <c r="AT306" s="202" t="s">
        <v>150</v>
      </c>
      <c r="AU306" s="202" t="s">
        <v>82</v>
      </c>
      <c r="AY306" s="19" t="s">
        <v>147</v>
      </c>
      <c r="BE306" s="203">
        <f t="shared" si="34"/>
        <v>0</v>
      </c>
      <c r="BF306" s="203">
        <f t="shared" si="35"/>
        <v>0</v>
      </c>
      <c r="BG306" s="203">
        <f t="shared" si="36"/>
        <v>0</v>
      </c>
      <c r="BH306" s="203">
        <f t="shared" si="37"/>
        <v>0</v>
      </c>
      <c r="BI306" s="203">
        <f t="shared" si="38"/>
        <v>0</v>
      </c>
      <c r="BJ306" s="19" t="s">
        <v>80</v>
      </c>
      <c r="BK306" s="203">
        <f t="shared" si="39"/>
        <v>0</v>
      </c>
      <c r="BL306" s="19" t="s">
        <v>220</v>
      </c>
      <c r="BM306" s="202" t="s">
        <v>572</v>
      </c>
    </row>
    <row r="307" spans="1:65" s="2" customFormat="1" ht="16.5" customHeight="1">
      <c r="A307" s="36"/>
      <c r="B307" s="37"/>
      <c r="C307" s="248" t="s">
        <v>390</v>
      </c>
      <c r="D307" s="248" t="s">
        <v>254</v>
      </c>
      <c r="E307" s="249" t="s">
        <v>1190</v>
      </c>
      <c r="F307" s="250" t="s">
        <v>1191</v>
      </c>
      <c r="G307" s="251" t="s">
        <v>174</v>
      </c>
      <c r="H307" s="252">
        <v>2</v>
      </c>
      <c r="I307" s="253"/>
      <c r="J307" s="254">
        <f t="shared" si="30"/>
        <v>0</v>
      </c>
      <c r="K307" s="255"/>
      <c r="L307" s="256"/>
      <c r="M307" s="257" t="s">
        <v>19</v>
      </c>
      <c r="N307" s="258" t="s">
        <v>43</v>
      </c>
      <c r="O307" s="66"/>
      <c r="P307" s="200">
        <f t="shared" si="31"/>
        <v>0</v>
      </c>
      <c r="Q307" s="200">
        <v>0</v>
      </c>
      <c r="R307" s="200">
        <f t="shared" si="32"/>
        <v>0</v>
      </c>
      <c r="S307" s="200">
        <v>0</v>
      </c>
      <c r="T307" s="201">
        <f t="shared" si="3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2" t="s">
        <v>251</v>
      </c>
      <c r="AT307" s="202" t="s">
        <v>254</v>
      </c>
      <c r="AU307" s="202" t="s">
        <v>82</v>
      </c>
      <c r="AY307" s="19" t="s">
        <v>147</v>
      </c>
      <c r="BE307" s="203">
        <f t="shared" si="34"/>
        <v>0</v>
      </c>
      <c r="BF307" s="203">
        <f t="shared" si="35"/>
        <v>0</v>
      </c>
      <c r="BG307" s="203">
        <f t="shared" si="36"/>
        <v>0</v>
      </c>
      <c r="BH307" s="203">
        <f t="shared" si="37"/>
        <v>0</v>
      </c>
      <c r="BI307" s="203">
        <f t="shared" si="38"/>
        <v>0</v>
      </c>
      <c r="BJ307" s="19" t="s">
        <v>80</v>
      </c>
      <c r="BK307" s="203">
        <f t="shared" si="39"/>
        <v>0</v>
      </c>
      <c r="BL307" s="19" t="s">
        <v>220</v>
      </c>
      <c r="BM307" s="202" t="s">
        <v>577</v>
      </c>
    </row>
    <row r="308" spans="1:65" s="2" customFormat="1" ht="16.5" customHeight="1">
      <c r="A308" s="36"/>
      <c r="B308" s="37"/>
      <c r="C308" s="248" t="s">
        <v>578</v>
      </c>
      <c r="D308" s="248" t="s">
        <v>254</v>
      </c>
      <c r="E308" s="249" t="s">
        <v>1192</v>
      </c>
      <c r="F308" s="250" t="s">
        <v>1193</v>
      </c>
      <c r="G308" s="251" t="s">
        <v>174</v>
      </c>
      <c r="H308" s="252">
        <v>2</v>
      </c>
      <c r="I308" s="253"/>
      <c r="J308" s="254">
        <f t="shared" si="30"/>
        <v>0</v>
      </c>
      <c r="K308" s="255"/>
      <c r="L308" s="256"/>
      <c r="M308" s="257" t="s">
        <v>19</v>
      </c>
      <c r="N308" s="258" t="s">
        <v>43</v>
      </c>
      <c r="O308" s="66"/>
      <c r="P308" s="200">
        <f t="shared" si="31"/>
        <v>0</v>
      </c>
      <c r="Q308" s="200">
        <v>0</v>
      </c>
      <c r="R308" s="200">
        <f t="shared" si="32"/>
        <v>0</v>
      </c>
      <c r="S308" s="200">
        <v>0</v>
      </c>
      <c r="T308" s="201">
        <f t="shared" si="3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2" t="s">
        <v>251</v>
      </c>
      <c r="AT308" s="202" t="s">
        <v>254</v>
      </c>
      <c r="AU308" s="202" t="s">
        <v>82</v>
      </c>
      <c r="AY308" s="19" t="s">
        <v>147</v>
      </c>
      <c r="BE308" s="203">
        <f t="shared" si="34"/>
        <v>0</v>
      </c>
      <c r="BF308" s="203">
        <f t="shared" si="35"/>
        <v>0</v>
      </c>
      <c r="BG308" s="203">
        <f t="shared" si="36"/>
        <v>0</v>
      </c>
      <c r="BH308" s="203">
        <f t="shared" si="37"/>
        <v>0</v>
      </c>
      <c r="BI308" s="203">
        <f t="shared" si="38"/>
        <v>0</v>
      </c>
      <c r="BJ308" s="19" t="s">
        <v>80</v>
      </c>
      <c r="BK308" s="203">
        <f t="shared" si="39"/>
        <v>0</v>
      </c>
      <c r="BL308" s="19" t="s">
        <v>220</v>
      </c>
      <c r="BM308" s="202" t="s">
        <v>581</v>
      </c>
    </row>
    <row r="309" spans="1:65" s="2" customFormat="1" ht="16.5" customHeight="1">
      <c r="A309" s="36"/>
      <c r="B309" s="37"/>
      <c r="C309" s="190" t="s">
        <v>397</v>
      </c>
      <c r="D309" s="190" t="s">
        <v>150</v>
      </c>
      <c r="E309" s="191" t="s">
        <v>1194</v>
      </c>
      <c r="F309" s="192" t="s">
        <v>1195</v>
      </c>
      <c r="G309" s="193" t="s">
        <v>174</v>
      </c>
      <c r="H309" s="194">
        <v>1</v>
      </c>
      <c r="I309" s="195"/>
      <c r="J309" s="196">
        <f t="shared" si="30"/>
        <v>0</v>
      </c>
      <c r="K309" s="197"/>
      <c r="L309" s="41"/>
      <c r="M309" s="198" t="s">
        <v>19</v>
      </c>
      <c r="N309" s="199" t="s">
        <v>43</v>
      </c>
      <c r="O309" s="66"/>
      <c r="P309" s="200">
        <f t="shared" si="31"/>
        <v>0</v>
      </c>
      <c r="Q309" s="200">
        <v>0</v>
      </c>
      <c r="R309" s="200">
        <f t="shared" si="32"/>
        <v>0</v>
      </c>
      <c r="S309" s="200">
        <v>0</v>
      </c>
      <c r="T309" s="201">
        <f t="shared" si="3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2" t="s">
        <v>220</v>
      </c>
      <c r="AT309" s="202" t="s">
        <v>150</v>
      </c>
      <c r="AU309" s="202" t="s">
        <v>82</v>
      </c>
      <c r="AY309" s="19" t="s">
        <v>147</v>
      </c>
      <c r="BE309" s="203">
        <f t="shared" si="34"/>
        <v>0</v>
      </c>
      <c r="BF309" s="203">
        <f t="shared" si="35"/>
        <v>0</v>
      </c>
      <c r="BG309" s="203">
        <f t="shared" si="36"/>
        <v>0</v>
      </c>
      <c r="BH309" s="203">
        <f t="shared" si="37"/>
        <v>0</v>
      </c>
      <c r="BI309" s="203">
        <f t="shared" si="38"/>
        <v>0</v>
      </c>
      <c r="BJ309" s="19" t="s">
        <v>80</v>
      </c>
      <c r="BK309" s="203">
        <f t="shared" si="39"/>
        <v>0</v>
      </c>
      <c r="BL309" s="19" t="s">
        <v>220</v>
      </c>
      <c r="BM309" s="202" t="s">
        <v>589</v>
      </c>
    </row>
    <row r="310" spans="1:65" s="2" customFormat="1" ht="16.5" customHeight="1">
      <c r="A310" s="36"/>
      <c r="B310" s="37"/>
      <c r="C310" s="190" t="s">
        <v>591</v>
      </c>
      <c r="D310" s="190" t="s">
        <v>150</v>
      </c>
      <c r="E310" s="191" t="s">
        <v>1196</v>
      </c>
      <c r="F310" s="192" t="s">
        <v>1197</v>
      </c>
      <c r="G310" s="193" t="s">
        <v>174</v>
      </c>
      <c r="H310" s="194">
        <v>3</v>
      </c>
      <c r="I310" s="195"/>
      <c r="J310" s="196">
        <f t="shared" si="30"/>
        <v>0</v>
      </c>
      <c r="K310" s="197"/>
      <c r="L310" s="41"/>
      <c r="M310" s="198" t="s">
        <v>19</v>
      </c>
      <c r="N310" s="199" t="s">
        <v>43</v>
      </c>
      <c r="O310" s="66"/>
      <c r="P310" s="200">
        <f t="shared" si="31"/>
        <v>0</v>
      </c>
      <c r="Q310" s="200">
        <v>0</v>
      </c>
      <c r="R310" s="200">
        <f t="shared" si="32"/>
        <v>0</v>
      </c>
      <c r="S310" s="200">
        <v>0</v>
      </c>
      <c r="T310" s="201">
        <f t="shared" si="3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2" t="s">
        <v>220</v>
      </c>
      <c r="AT310" s="202" t="s">
        <v>150</v>
      </c>
      <c r="AU310" s="202" t="s">
        <v>82</v>
      </c>
      <c r="AY310" s="19" t="s">
        <v>147</v>
      </c>
      <c r="BE310" s="203">
        <f t="shared" si="34"/>
        <v>0</v>
      </c>
      <c r="BF310" s="203">
        <f t="shared" si="35"/>
        <v>0</v>
      </c>
      <c r="BG310" s="203">
        <f t="shared" si="36"/>
        <v>0</v>
      </c>
      <c r="BH310" s="203">
        <f t="shared" si="37"/>
        <v>0</v>
      </c>
      <c r="BI310" s="203">
        <f t="shared" si="38"/>
        <v>0</v>
      </c>
      <c r="BJ310" s="19" t="s">
        <v>80</v>
      </c>
      <c r="BK310" s="203">
        <f t="shared" si="39"/>
        <v>0</v>
      </c>
      <c r="BL310" s="19" t="s">
        <v>220</v>
      </c>
      <c r="BM310" s="202" t="s">
        <v>594</v>
      </c>
    </row>
    <row r="311" spans="1:65" s="2" customFormat="1" ht="16.5" customHeight="1">
      <c r="A311" s="36"/>
      <c r="B311" s="37"/>
      <c r="C311" s="190" t="s">
        <v>404</v>
      </c>
      <c r="D311" s="190" t="s">
        <v>150</v>
      </c>
      <c r="E311" s="191" t="s">
        <v>1198</v>
      </c>
      <c r="F311" s="192" t="s">
        <v>1199</v>
      </c>
      <c r="G311" s="193" t="s">
        <v>174</v>
      </c>
      <c r="H311" s="194">
        <v>1</v>
      </c>
      <c r="I311" s="195"/>
      <c r="J311" s="196">
        <f t="shared" si="30"/>
        <v>0</v>
      </c>
      <c r="K311" s="197"/>
      <c r="L311" s="41"/>
      <c r="M311" s="198" t="s">
        <v>19</v>
      </c>
      <c r="N311" s="199" t="s">
        <v>43</v>
      </c>
      <c r="O311" s="66"/>
      <c r="P311" s="200">
        <f t="shared" si="31"/>
        <v>0</v>
      </c>
      <c r="Q311" s="200">
        <v>0</v>
      </c>
      <c r="R311" s="200">
        <f t="shared" si="32"/>
        <v>0</v>
      </c>
      <c r="S311" s="200">
        <v>0</v>
      </c>
      <c r="T311" s="201">
        <f t="shared" si="3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2" t="s">
        <v>220</v>
      </c>
      <c r="AT311" s="202" t="s">
        <v>150</v>
      </c>
      <c r="AU311" s="202" t="s">
        <v>82</v>
      </c>
      <c r="AY311" s="19" t="s">
        <v>147</v>
      </c>
      <c r="BE311" s="203">
        <f t="shared" si="34"/>
        <v>0</v>
      </c>
      <c r="BF311" s="203">
        <f t="shared" si="35"/>
        <v>0</v>
      </c>
      <c r="BG311" s="203">
        <f t="shared" si="36"/>
        <v>0</v>
      </c>
      <c r="BH311" s="203">
        <f t="shared" si="37"/>
        <v>0</v>
      </c>
      <c r="BI311" s="203">
        <f t="shared" si="38"/>
        <v>0</v>
      </c>
      <c r="BJ311" s="19" t="s">
        <v>80</v>
      </c>
      <c r="BK311" s="203">
        <f t="shared" si="39"/>
        <v>0</v>
      </c>
      <c r="BL311" s="19" t="s">
        <v>220</v>
      </c>
      <c r="BM311" s="202" t="s">
        <v>597</v>
      </c>
    </row>
    <row r="312" spans="1:65" s="2" customFormat="1" ht="16.5" customHeight="1">
      <c r="A312" s="36"/>
      <c r="B312" s="37"/>
      <c r="C312" s="190" t="s">
        <v>598</v>
      </c>
      <c r="D312" s="190" t="s">
        <v>150</v>
      </c>
      <c r="E312" s="191" t="s">
        <v>1200</v>
      </c>
      <c r="F312" s="192" t="s">
        <v>1201</v>
      </c>
      <c r="G312" s="193" t="s">
        <v>174</v>
      </c>
      <c r="H312" s="194">
        <v>6</v>
      </c>
      <c r="I312" s="195"/>
      <c r="J312" s="196">
        <f t="shared" si="30"/>
        <v>0</v>
      </c>
      <c r="K312" s="197"/>
      <c r="L312" s="41"/>
      <c r="M312" s="198" t="s">
        <v>19</v>
      </c>
      <c r="N312" s="199" t="s">
        <v>43</v>
      </c>
      <c r="O312" s="66"/>
      <c r="P312" s="200">
        <f t="shared" si="31"/>
        <v>0</v>
      </c>
      <c r="Q312" s="200">
        <v>0</v>
      </c>
      <c r="R312" s="200">
        <f t="shared" si="32"/>
        <v>0</v>
      </c>
      <c r="S312" s="200">
        <v>0</v>
      </c>
      <c r="T312" s="201">
        <f t="shared" si="3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2" t="s">
        <v>220</v>
      </c>
      <c r="AT312" s="202" t="s">
        <v>150</v>
      </c>
      <c r="AU312" s="202" t="s">
        <v>82</v>
      </c>
      <c r="AY312" s="19" t="s">
        <v>147</v>
      </c>
      <c r="BE312" s="203">
        <f t="shared" si="34"/>
        <v>0</v>
      </c>
      <c r="BF312" s="203">
        <f t="shared" si="35"/>
        <v>0</v>
      </c>
      <c r="BG312" s="203">
        <f t="shared" si="36"/>
        <v>0</v>
      </c>
      <c r="BH312" s="203">
        <f t="shared" si="37"/>
        <v>0</v>
      </c>
      <c r="BI312" s="203">
        <f t="shared" si="38"/>
        <v>0</v>
      </c>
      <c r="BJ312" s="19" t="s">
        <v>80</v>
      </c>
      <c r="BK312" s="203">
        <f t="shared" si="39"/>
        <v>0</v>
      </c>
      <c r="BL312" s="19" t="s">
        <v>220</v>
      </c>
      <c r="BM312" s="202" t="s">
        <v>601</v>
      </c>
    </row>
    <row r="313" spans="1:65" s="2" customFormat="1" ht="16.5" customHeight="1">
      <c r="A313" s="36"/>
      <c r="B313" s="37"/>
      <c r="C313" s="190" t="s">
        <v>408</v>
      </c>
      <c r="D313" s="190" t="s">
        <v>150</v>
      </c>
      <c r="E313" s="191" t="s">
        <v>1202</v>
      </c>
      <c r="F313" s="192" t="s">
        <v>1203</v>
      </c>
      <c r="G313" s="193" t="s">
        <v>174</v>
      </c>
      <c r="H313" s="194">
        <v>4</v>
      </c>
      <c r="I313" s="195"/>
      <c r="J313" s="196">
        <f t="shared" si="30"/>
        <v>0</v>
      </c>
      <c r="K313" s="197"/>
      <c r="L313" s="41"/>
      <c r="M313" s="198" t="s">
        <v>19</v>
      </c>
      <c r="N313" s="199" t="s">
        <v>43</v>
      </c>
      <c r="O313" s="66"/>
      <c r="P313" s="200">
        <f t="shared" si="31"/>
        <v>0</v>
      </c>
      <c r="Q313" s="200">
        <v>0</v>
      </c>
      <c r="R313" s="200">
        <f t="shared" si="32"/>
        <v>0</v>
      </c>
      <c r="S313" s="200">
        <v>0</v>
      </c>
      <c r="T313" s="201">
        <f t="shared" si="3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2" t="s">
        <v>220</v>
      </c>
      <c r="AT313" s="202" t="s">
        <v>150</v>
      </c>
      <c r="AU313" s="202" t="s">
        <v>82</v>
      </c>
      <c r="AY313" s="19" t="s">
        <v>147</v>
      </c>
      <c r="BE313" s="203">
        <f t="shared" si="34"/>
        <v>0</v>
      </c>
      <c r="BF313" s="203">
        <f t="shared" si="35"/>
        <v>0</v>
      </c>
      <c r="BG313" s="203">
        <f t="shared" si="36"/>
        <v>0</v>
      </c>
      <c r="BH313" s="203">
        <f t="shared" si="37"/>
        <v>0</v>
      </c>
      <c r="BI313" s="203">
        <f t="shared" si="38"/>
        <v>0</v>
      </c>
      <c r="BJ313" s="19" t="s">
        <v>80</v>
      </c>
      <c r="BK313" s="203">
        <f t="shared" si="39"/>
        <v>0</v>
      </c>
      <c r="BL313" s="19" t="s">
        <v>220</v>
      </c>
      <c r="BM313" s="202" t="s">
        <v>604</v>
      </c>
    </row>
    <row r="314" spans="1:65" s="2" customFormat="1" ht="16.5" customHeight="1">
      <c r="A314" s="36"/>
      <c r="B314" s="37"/>
      <c r="C314" s="190" t="s">
        <v>605</v>
      </c>
      <c r="D314" s="190" t="s">
        <v>150</v>
      </c>
      <c r="E314" s="191" t="s">
        <v>1204</v>
      </c>
      <c r="F314" s="192" t="s">
        <v>1205</v>
      </c>
      <c r="G314" s="193" t="s">
        <v>174</v>
      </c>
      <c r="H314" s="194">
        <v>4</v>
      </c>
      <c r="I314" s="195"/>
      <c r="J314" s="196">
        <f t="shared" si="30"/>
        <v>0</v>
      </c>
      <c r="K314" s="197"/>
      <c r="L314" s="41"/>
      <c r="M314" s="198" t="s">
        <v>19</v>
      </c>
      <c r="N314" s="199" t="s">
        <v>43</v>
      </c>
      <c r="O314" s="66"/>
      <c r="P314" s="200">
        <f t="shared" si="31"/>
        <v>0</v>
      </c>
      <c r="Q314" s="200">
        <v>0</v>
      </c>
      <c r="R314" s="200">
        <f t="shared" si="32"/>
        <v>0</v>
      </c>
      <c r="S314" s="200">
        <v>0</v>
      </c>
      <c r="T314" s="201">
        <f t="shared" si="3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2" t="s">
        <v>220</v>
      </c>
      <c r="AT314" s="202" t="s">
        <v>150</v>
      </c>
      <c r="AU314" s="202" t="s">
        <v>82</v>
      </c>
      <c r="AY314" s="19" t="s">
        <v>147</v>
      </c>
      <c r="BE314" s="203">
        <f t="shared" si="34"/>
        <v>0</v>
      </c>
      <c r="BF314" s="203">
        <f t="shared" si="35"/>
        <v>0</v>
      </c>
      <c r="BG314" s="203">
        <f t="shared" si="36"/>
        <v>0</v>
      </c>
      <c r="BH314" s="203">
        <f t="shared" si="37"/>
        <v>0</v>
      </c>
      <c r="BI314" s="203">
        <f t="shared" si="38"/>
        <v>0</v>
      </c>
      <c r="BJ314" s="19" t="s">
        <v>80</v>
      </c>
      <c r="BK314" s="203">
        <f t="shared" si="39"/>
        <v>0</v>
      </c>
      <c r="BL314" s="19" t="s">
        <v>220</v>
      </c>
      <c r="BM314" s="202" t="s">
        <v>608</v>
      </c>
    </row>
    <row r="315" spans="1:65" s="2" customFormat="1" ht="16.5" customHeight="1">
      <c r="A315" s="36"/>
      <c r="B315" s="37"/>
      <c r="C315" s="190" t="s">
        <v>412</v>
      </c>
      <c r="D315" s="190" t="s">
        <v>150</v>
      </c>
      <c r="E315" s="191" t="s">
        <v>1206</v>
      </c>
      <c r="F315" s="192" t="s">
        <v>1207</v>
      </c>
      <c r="G315" s="193" t="s">
        <v>174</v>
      </c>
      <c r="H315" s="194">
        <v>2</v>
      </c>
      <c r="I315" s="195"/>
      <c r="J315" s="196">
        <f t="shared" si="30"/>
        <v>0</v>
      </c>
      <c r="K315" s="197"/>
      <c r="L315" s="41"/>
      <c r="M315" s="198" t="s">
        <v>19</v>
      </c>
      <c r="N315" s="199" t="s">
        <v>43</v>
      </c>
      <c r="O315" s="66"/>
      <c r="P315" s="200">
        <f t="shared" si="31"/>
        <v>0</v>
      </c>
      <c r="Q315" s="200">
        <v>0</v>
      </c>
      <c r="R315" s="200">
        <f t="shared" si="32"/>
        <v>0</v>
      </c>
      <c r="S315" s="200">
        <v>0</v>
      </c>
      <c r="T315" s="201">
        <f t="shared" si="3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2" t="s">
        <v>220</v>
      </c>
      <c r="AT315" s="202" t="s">
        <v>150</v>
      </c>
      <c r="AU315" s="202" t="s">
        <v>82</v>
      </c>
      <c r="AY315" s="19" t="s">
        <v>147</v>
      </c>
      <c r="BE315" s="203">
        <f t="shared" si="34"/>
        <v>0</v>
      </c>
      <c r="BF315" s="203">
        <f t="shared" si="35"/>
        <v>0</v>
      </c>
      <c r="BG315" s="203">
        <f t="shared" si="36"/>
        <v>0</v>
      </c>
      <c r="BH315" s="203">
        <f t="shared" si="37"/>
        <v>0</v>
      </c>
      <c r="BI315" s="203">
        <f t="shared" si="38"/>
        <v>0</v>
      </c>
      <c r="BJ315" s="19" t="s">
        <v>80</v>
      </c>
      <c r="BK315" s="203">
        <f t="shared" si="39"/>
        <v>0</v>
      </c>
      <c r="BL315" s="19" t="s">
        <v>220</v>
      </c>
      <c r="BM315" s="202" t="s">
        <v>612</v>
      </c>
    </row>
    <row r="316" spans="1:65" s="2" customFormat="1" ht="16.5" customHeight="1">
      <c r="A316" s="36"/>
      <c r="B316" s="37"/>
      <c r="C316" s="190" t="s">
        <v>613</v>
      </c>
      <c r="D316" s="190" t="s">
        <v>150</v>
      </c>
      <c r="E316" s="191" t="s">
        <v>1208</v>
      </c>
      <c r="F316" s="192" t="s">
        <v>1209</v>
      </c>
      <c r="G316" s="193" t="s">
        <v>174</v>
      </c>
      <c r="H316" s="194">
        <v>1</v>
      </c>
      <c r="I316" s="195"/>
      <c r="J316" s="196">
        <f t="shared" si="30"/>
        <v>0</v>
      </c>
      <c r="K316" s="197"/>
      <c r="L316" s="41"/>
      <c r="M316" s="198" t="s">
        <v>19</v>
      </c>
      <c r="N316" s="199" t="s">
        <v>43</v>
      </c>
      <c r="O316" s="66"/>
      <c r="P316" s="200">
        <f t="shared" si="31"/>
        <v>0</v>
      </c>
      <c r="Q316" s="200">
        <v>0</v>
      </c>
      <c r="R316" s="200">
        <f t="shared" si="32"/>
        <v>0</v>
      </c>
      <c r="S316" s="200">
        <v>0</v>
      </c>
      <c r="T316" s="201">
        <f t="shared" si="33"/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2" t="s">
        <v>220</v>
      </c>
      <c r="AT316" s="202" t="s">
        <v>150</v>
      </c>
      <c r="AU316" s="202" t="s">
        <v>82</v>
      </c>
      <c r="AY316" s="19" t="s">
        <v>147</v>
      </c>
      <c r="BE316" s="203">
        <f t="shared" si="34"/>
        <v>0</v>
      </c>
      <c r="BF316" s="203">
        <f t="shared" si="35"/>
        <v>0</v>
      </c>
      <c r="BG316" s="203">
        <f t="shared" si="36"/>
        <v>0</v>
      </c>
      <c r="BH316" s="203">
        <f t="shared" si="37"/>
        <v>0</v>
      </c>
      <c r="BI316" s="203">
        <f t="shared" si="38"/>
        <v>0</v>
      </c>
      <c r="BJ316" s="19" t="s">
        <v>80</v>
      </c>
      <c r="BK316" s="203">
        <f t="shared" si="39"/>
        <v>0</v>
      </c>
      <c r="BL316" s="19" t="s">
        <v>220</v>
      </c>
      <c r="BM316" s="202" t="s">
        <v>616</v>
      </c>
    </row>
    <row r="317" spans="1:65" s="2" customFormat="1" ht="16.5" customHeight="1">
      <c r="A317" s="36"/>
      <c r="B317" s="37"/>
      <c r="C317" s="190" t="s">
        <v>415</v>
      </c>
      <c r="D317" s="190" t="s">
        <v>150</v>
      </c>
      <c r="E317" s="191" t="s">
        <v>1210</v>
      </c>
      <c r="F317" s="192" t="s">
        <v>1211</v>
      </c>
      <c r="G317" s="193" t="s">
        <v>174</v>
      </c>
      <c r="H317" s="194">
        <v>1</v>
      </c>
      <c r="I317" s="195"/>
      <c r="J317" s="196">
        <f t="shared" si="30"/>
        <v>0</v>
      </c>
      <c r="K317" s="197"/>
      <c r="L317" s="41"/>
      <c r="M317" s="198" t="s">
        <v>19</v>
      </c>
      <c r="N317" s="199" t="s">
        <v>43</v>
      </c>
      <c r="O317" s="66"/>
      <c r="P317" s="200">
        <f t="shared" si="31"/>
        <v>0</v>
      </c>
      <c r="Q317" s="200">
        <v>0</v>
      </c>
      <c r="R317" s="200">
        <f t="shared" si="32"/>
        <v>0</v>
      </c>
      <c r="S317" s="200">
        <v>0</v>
      </c>
      <c r="T317" s="201">
        <f t="shared" si="33"/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2" t="s">
        <v>220</v>
      </c>
      <c r="AT317" s="202" t="s">
        <v>150</v>
      </c>
      <c r="AU317" s="202" t="s">
        <v>82</v>
      </c>
      <c r="AY317" s="19" t="s">
        <v>147</v>
      </c>
      <c r="BE317" s="203">
        <f t="shared" si="34"/>
        <v>0</v>
      </c>
      <c r="BF317" s="203">
        <f t="shared" si="35"/>
        <v>0</v>
      </c>
      <c r="BG317" s="203">
        <f t="shared" si="36"/>
        <v>0</v>
      </c>
      <c r="BH317" s="203">
        <f t="shared" si="37"/>
        <v>0</v>
      </c>
      <c r="BI317" s="203">
        <f t="shared" si="38"/>
        <v>0</v>
      </c>
      <c r="BJ317" s="19" t="s">
        <v>80</v>
      </c>
      <c r="BK317" s="203">
        <f t="shared" si="39"/>
        <v>0</v>
      </c>
      <c r="BL317" s="19" t="s">
        <v>220</v>
      </c>
      <c r="BM317" s="202" t="s">
        <v>619</v>
      </c>
    </row>
    <row r="318" spans="1:65" s="2" customFormat="1" ht="16.5" customHeight="1">
      <c r="A318" s="36"/>
      <c r="B318" s="37"/>
      <c r="C318" s="190" t="s">
        <v>620</v>
      </c>
      <c r="D318" s="190" t="s">
        <v>150</v>
      </c>
      <c r="E318" s="191" t="s">
        <v>1212</v>
      </c>
      <c r="F318" s="192" t="s">
        <v>1213</v>
      </c>
      <c r="G318" s="193" t="s">
        <v>1214</v>
      </c>
      <c r="H318" s="194">
        <v>2</v>
      </c>
      <c r="I318" s="195"/>
      <c r="J318" s="196">
        <f t="shared" si="30"/>
        <v>0</v>
      </c>
      <c r="K318" s="197"/>
      <c r="L318" s="41"/>
      <c r="M318" s="198" t="s">
        <v>19</v>
      </c>
      <c r="N318" s="199" t="s">
        <v>43</v>
      </c>
      <c r="O318" s="66"/>
      <c r="P318" s="200">
        <f t="shared" si="31"/>
        <v>0</v>
      </c>
      <c r="Q318" s="200">
        <v>0</v>
      </c>
      <c r="R318" s="200">
        <f t="shared" si="32"/>
        <v>0</v>
      </c>
      <c r="S318" s="200">
        <v>0</v>
      </c>
      <c r="T318" s="201">
        <f t="shared" si="33"/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2" t="s">
        <v>220</v>
      </c>
      <c r="AT318" s="202" t="s">
        <v>150</v>
      </c>
      <c r="AU318" s="202" t="s">
        <v>82</v>
      </c>
      <c r="AY318" s="19" t="s">
        <v>147</v>
      </c>
      <c r="BE318" s="203">
        <f t="shared" si="34"/>
        <v>0</v>
      </c>
      <c r="BF318" s="203">
        <f t="shared" si="35"/>
        <v>0</v>
      </c>
      <c r="BG318" s="203">
        <f t="shared" si="36"/>
        <v>0</v>
      </c>
      <c r="BH318" s="203">
        <f t="shared" si="37"/>
        <v>0</v>
      </c>
      <c r="BI318" s="203">
        <f t="shared" si="38"/>
        <v>0</v>
      </c>
      <c r="BJ318" s="19" t="s">
        <v>80</v>
      </c>
      <c r="BK318" s="203">
        <f t="shared" si="39"/>
        <v>0</v>
      </c>
      <c r="BL318" s="19" t="s">
        <v>220</v>
      </c>
      <c r="BM318" s="202" t="s">
        <v>623</v>
      </c>
    </row>
    <row r="319" spans="1:65" s="2" customFormat="1" ht="16.5" customHeight="1">
      <c r="A319" s="36"/>
      <c r="B319" s="37"/>
      <c r="C319" s="190" t="s">
        <v>421</v>
      </c>
      <c r="D319" s="190" t="s">
        <v>150</v>
      </c>
      <c r="E319" s="191" t="s">
        <v>1215</v>
      </c>
      <c r="F319" s="192" t="s">
        <v>1216</v>
      </c>
      <c r="G319" s="193" t="s">
        <v>174</v>
      </c>
      <c r="H319" s="194">
        <v>1</v>
      </c>
      <c r="I319" s="195"/>
      <c r="J319" s="196">
        <f t="shared" si="30"/>
        <v>0</v>
      </c>
      <c r="K319" s="197"/>
      <c r="L319" s="41"/>
      <c r="M319" s="198" t="s">
        <v>19</v>
      </c>
      <c r="N319" s="199" t="s">
        <v>43</v>
      </c>
      <c r="O319" s="66"/>
      <c r="P319" s="200">
        <f t="shared" si="31"/>
        <v>0</v>
      </c>
      <c r="Q319" s="200">
        <v>0</v>
      </c>
      <c r="R319" s="200">
        <f t="shared" si="32"/>
        <v>0</v>
      </c>
      <c r="S319" s="200">
        <v>0</v>
      </c>
      <c r="T319" s="201">
        <f t="shared" si="3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2" t="s">
        <v>220</v>
      </c>
      <c r="AT319" s="202" t="s">
        <v>150</v>
      </c>
      <c r="AU319" s="202" t="s">
        <v>82</v>
      </c>
      <c r="AY319" s="19" t="s">
        <v>147</v>
      </c>
      <c r="BE319" s="203">
        <f t="shared" si="34"/>
        <v>0</v>
      </c>
      <c r="BF319" s="203">
        <f t="shared" si="35"/>
        <v>0</v>
      </c>
      <c r="BG319" s="203">
        <f t="shared" si="36"/>
        <v>0</v>
      </c>
      <c r="BH319" s="203">
        <f t="shared" si="37"/>
        <v>0</v>
      </c>
      <c r="BI319" s="203">
        <f t="shared" si="38"/>
        <v>0</v>
      </c>
      <c r="BJ319" s="19" t="s">
        <v>80</v>
      </c>
      <c r="BK319" s="203">
        <f t="shared" si="39"/>
        <v>0</v>
      </c>
      <c r="BL319" s="19" t="s">
        <v>220</v>
      </c>
      <c r="BM319" s="202" t="s">
        <v>626</v>
      </c>
    </row>
    <row r="320" spans="1:65" s="2" customFormat="1" ht="16.5" customHeight="1">
      <c r="A320" s="36"/>
      <c r="B320" s="37"/>
      <c r="C320" s="190" t="s">
        <v>627</v>
      </c>
      <c r="D320" s="190" t="s">
        <v>150</v>
      </c>
      <c r="E320" s="191" t="s">
        <v>1217</v>
      </c>
      <c r="F320" s="192" t="s">
        <v>1218</v>
      </c>
      <c r="G320" s="193" t="s">
        <v>174</v>
      </c>
      <c r="H320" s="194">
        <v>1</v>
      </c>
      <c r="I320" s="195"/>
      <c r="J320" s="196">
        <f t="shared" si="30"/>
        <v>0</v>
      </c>
      <c r="K320" s="197"/>
      <c r="L320" s="41"/>
      <c r="M320" s="198" t="s">
        <v>19</v>
      </c>
      <c r="N320" s="199" t="s">
        <v>43</v>
      </c>
      <c r="O320" s="66"/>
      <c r="P320" s="200">
        <f t="shared" si="31"/>
        <v>0</v>
      </c>
      <c r="Q320" s="200">
        <v>0</v>
      </c>
      <c r="R320" s="200">
        <f t="shared" si="32"/>
        <v>0</v>
      </c>
      <c r="S320" s="200">
        <v>0</v>
      </c>
      <c r="T320" s="201">
        <f t="shared" si="3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2" t="s">
        <v>220</v>
      </c>
      <c r="AT320" s="202" t="s">
        <v>150</v>
      </c>
      <c r="AU320" s="202" t="s">
        <v>82</v>
      </c>
      <c r="AY320" s="19" t="s">
        <v>147</v>
      </c>
      <c r="BE320" s="203">
        <f t="shared" si="34"/>
        <v>0</v>
      </c>
      <c r="BF320" s="203">
        <f t="shared" si="35"/>
        <v>0</v>
      </c>
      <c r="BG320" s="203">
        <f t="shared" si="36"/>
        <v>0</v>
      </c>
      <c r="BH320" s="203">
        <f t="shared" si="37"/>
        <v>0</v>
      </c>
      <c r="BI320" s="203">
        <f t="shared" si="38"/>
        <v>0</v>
      </c>
      <c r="BJ320" s="19" t="s">
        <v>80</v>
      </c>
      <c r="BK320" s="203">
        <f t="shared" si="39"/>
        <v>0</v>
      </c>
      <c r="BL320" s="19" t="s">
        <v>220</v>
      </c>
      <c r="BM320" s="202" t="s">
        <v>630</v>
      </c>
    </row>
    <row r="321" spans="1:65" s="2" customFormat="1" ht="16.5" customHeight="1">
      <c r="A321" s="36"/>
      <c r="B321" s="37"/>
      <c r="C321" s="248" t="s">
        <v>428</v>
      </c>
      <c r="D321" s="248" t="s">
        <v>254</v>
      </c>
      <c r="E321" s="249" t="s">
        <v>1219</v>
      </c>
      <c r="F321" s="250" t="s">
        <v>1220</v>
      </c>
      <c r="G321" s="251" t="s">
        <v>174</v>
      </c>
      <c r="H321" s="252">
        <v>1</v>
      </c>
      <c r="I321" s="253"/>
      <c r="J321" s="254">
        <f t="shared" si="30"/>
        <v>0</v>
      </c>
      <c r="K321" s="255"/>
      <c r="L321" s="256"/>
      <c r="M321" s="257" t="s">
        <v>19</v>
      </c>
      <c r="N321" s="258" t="s">
        <v>43</v>
      </c>
      <c r="O321" s="66"/>
      <c r="P321" s="200">
        <f t="shared" si="31"/>
        <v>0</v>
      </c>
      <c r="Q321" s="200">
        <v>0</v>
      </c>
      <c r="R321" s="200">
        <f t="shared" si="32"/>
        <v>0</v>
      </c>
      <c r="S321" s="200">
        <v>0</v>
      </c>
      <c r="T321" s="201">
        <f t="shared" si="33"/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2" t="s">
        <v>251</v>
      </c>
      <c r="AT321" s="202" t="s">
        <v>254</v>
      </c>
      <c r="AU321" s="202" t="s">
        <v>82</v>
      </c>
      <c r="AY321" s="19" t="s">
        <v>147</v>
      </c>
      <c r="BE321" s="203">
        <f t="shared" si="34"/>
        <v>0</v>
      </c>
      <c r="BF321" s="203">
        <f t="shared" si="35"/>
        <v>0</v>
      </c>
      <c r="BG321" s="203">
        <f t="shared" si="36"/>
        <v>0</v>
      </c>
      <c r="BH321" s="203">
        <f t="shared" si="37"/>
        <v>0</v>
      </c>
      <c r="BI321" s="203">
        <f t="shared" si="38"/>
        <v>0</v>
      </c>
      <c r="BJ321" s="19" t="s">
        <v>80</v>
      </c>
      <c r="BK321" s="203">
        <f t="shared" si="39"/>
        <v>0</v>
      </c>
      <c r="BL321" s="19" t="s">
        <v>220</v>
      </c>
      <c r="BM321" s="202" t="s">
        <v>633</v>
      </c>
    </row>
    <row r="322" spans="1:65" s="2" customFormat="1" ht="16.5" customHeight="1">
      <c r="A322" s="36"/>
      <c r="B322" s="37"/>
      <c r="C322" s="248" t="s">
        <v>634</v>
      </c>
      <c r="D322" s="248" t="s">
        <v>254</v>
      </c>
      <c r="E322" s="249" t="s">
        <v>1221</v>
      </c>
      <c r="F322" s="250" t="s">
        <v>1222</v>
      </c>
      <c r="G322" s="251" t="s">
        <v>174</v>
      </c>
      <c r="H322" s="252">
        <v>1</v>
      </c>
      <c r="I322" s="253"/>
      <c r="J322" s="254">
        <f t="shared" si="30"/>
        <v>0</v>
      </c>
      <c r="K322" s="255"/>
      <c r="L322" s="256"/>
      <c r="M322" s="257" t="s">
        <v>19</v>
      </c>
      <c r="N322" s="258" t="s">
        <v>43</v>
      </c>
      <c r="O322" s="66"/>
      <c r="P322" s="200">
        <f t="shared" si="31"/>
        <v>0</v>
      </c>
      <c r="Q322" s="200">
        <v>0</v>
      </c>
      <c r="R322" s="200">
        <f t="shared" si="32"/>
        <v>0</v>
      </c>
      <c r="S322" s="200">
        <v>0</v>
      </c>
      <c r="T322" s="201">
        <f t="shared" si="33"/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2" t="s">
        <v>251</v>
      </c>
      <c r="AT322" s="202" t="s">
        <v>254</v>
      </c>
      <c r="AU322" s="202" t="s">
        <v>82</v>
      </c>
      <c r="AY322" s="19" t="s">
        <v>147</v>
      </c>
      <c r="BE322" s="203">
        <f t="shared" si="34"/>
        <v>0</v>
      </c>
      <c r="BF322" s="203">
        <f t="shared" si="35"/>
        <v>0</v>
      </c>
      <c r="BG322" s="203">
        <f t="shared" si="36"/>
        <v>0</v>
      </c>
      <c r="BH322" s="203">
        <f t="shared" si="37"/>
        <v>0</v>
      </c>
      <c r="BI322" s="203">
        <f t="shared" si="38"/>
        <v>0</v>
      </c>
      <c r="BJ322" s="19" t="s">
        <v>80</v>
      </c>
      <c r="BK322" s="203">
        <f t="shared" si="39"/>
        <v>0</v>
      </c>
      <c r="BL322" s="19" t="s">
        <v>220</v>
      </c>
      <c r="BM322" s="202" t="s">
        <v>637</v>
      </c>
    </row>
    <row r="323" spans="1:65" s="2" customFormat="1" ht="16.5" customHeight="1">
      <c r="A323" s="36"/>
      <c r="B323" s="37"/>
      <c r="C323" s="190" t="s">
        <v>433</v>
      </c>
      <c r="D323" s="190" t="s">
        <v>150</v>
      </c>
      <c r="E323" s="191" t="s">
        <v>1223</v>
      </c>
      <c r="F323" s="192" t="s">
        <v>1224</v>
      </c>
      <c r="G323" s="193" t="s">
        <v>174</v>
      </c>
      <c r="H323" s="194">
        <v>1</v>
      </c>
      <c r="I323" s="195"/>
      <c r="J323" s="196">
        <f t="shared" si="30"/>
        <v>0</v>
      </c>
      <c r="K323" s="197"/>
      <c r="L323" s="41"/>
      <c r="M323" s="198" t="s">
        <v>19</v>
      </c>
      <c r="N323" s="199" t="s">
        <v>43</v>
      </c>
      <c r="O323" s="66"/>
      <c r="P323" s="200">
        <f t="shared" si="31"/>
        <v>0</v>
      </c>
      <c r="Q323" s="200">
        <v>0</v>
      </c>
      <c r="R323" s="200">
        <f t="shared" si="32"/>
        <v>0</v>
      </c>
      <c r="S323" s="200">
        <v>0</v>
      </c>
      <c r="T323" s="201">
        <f t="shared" si="33"/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2" t="s">
        <v>220</v>
      </c>
      <c r="AT323" s="202" t="s">
        <v>150</v>
      </c>
      <c r="AU323" s="202" t="s">
        <v>82</v>
      </c>
      <c r="AY323" s="19" t="s">
        <v>147</v>
      </c>
      <c r="BE323" s="203">
        <f t="shared" si="34"/>
        <v>0</v>
      </c>
      <c r="BF323" s="203">
        <f t="shared" si="35"/>
        <v>0</v>
      </c>
      <c r="BG323" s="203">
        <f t="shared" si="36"/>
        <v>0</v>
      </c>
      <c r="BH323" s="203">
        <f t="shared" si="37"/>
        <v>0</v>
      </c>
      <c r="BI323" s="203">
        <f t="shared" si="38"/>
        <v>0</v>
      </c>
      <c r="BJ323" s="19" t="s">
        <v>80</v>
      </c>
      <c r="BK323" s="203">
        <f t="shared" si="39"/>
        <v>0</v>
      </c>
      <c r="BL323" s="19" t="s">
        <v>220</v>
      </c>
      <c r="BM323" s="202" t="s">
        <v>640</v>
      </c>
    </row>
    <row r="324" spans="1:65" s="2" customFormat="1" ht="16.5" customHeight="1">
      <c r="A324" s="36"/>
      <c r="B324" s="37"/>
      <c r="C324" s="190" t="s">
        <v>641</v>
      </c>
      <c r="D324" s="190" t="s">
        <v>150</v>
      </c>
      <c r="E324" s="191" t="s">
        <v>1225</v>
      </c>
      <c r="F324" s="192" t="s">
        <v>1226</v>
      </c>
      <c r="G324" s="193" t="s">
        <v>466</v>
      </c>
      <c r="H324" s="194">
        <v>412.4</v>
      </c>
      <c r="I324" s="195"/>
      <c r="J324" s="196">
        <f t="shared" si="30"/>
        <v>0</v>
      </c>
      <c r="K324" s="197"/>
      <c r="L324" s="41"/>
      <c r="M324" s="198" t="s">
        <v>19</v>
      </c>
      <c r="N324" s="199" t="s">
        <v>43</v>
      </c>
      <c r="O324" s="66"/>
      <c r="P324" s="200">
        <f t="shared" si="31"/>
        <v>0</v>
      </c>
      <c r="Q324" s="200">
        <v>0</v>
      </c>
      <c r="R324" s="200">
        <f t="shared" si="32"/>
        <v>0</v>
      </c>
      <c r="S324" s="200">
        <v>0</v>
      </c>
      <c r="T324" s="201">
        <f t="shared" si="33"/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2" t="s">
        <v>220</v>
      </c>
      <c r="AT324" s="202" t="s">
        <v>150</v>
      </c>
      <c r="AU324" s="202" t="s">
        <v>82</v>
      </c>
      <c r="AY324" s="19" t="s">
        <v>147</v>
      </c>
      <c r="BE324" s="203">
        <f t="shared" si="34"/>
        <v>0</v>
      </c>
      <c r="BF324" s="203">
        <f t="shared" si="35"/>
        <v>0</v>
      </c>
      <c r="BG324" s="203">
        <f t="shared" si="36"/>
        <v>0</v>
      </c>
      <c r="BH324" s="203">
        <f t="shared" si="37"/>
        <v>0</v>
      </c>
      <c r="BI324" s="203">
        <f t="shared" si="38"/>
        <v>0</v>
      </c>
      <c r="BJ324" s="19" t="s">
        <v>80</v>
      </c>
      <c r="BK324" s="203">
        <f t="shared" si="39"/>
        <v>0</v>
      </c>
      <c r="BL324" s="19" t="s">
        <v>220</v>
      </c>
      <c r="BM324" s="202" t="s">
        <v>644</v>
      </c>
    </row>
    <row r="325" spans="1:65" s="2" customFormat="1" ht="16.5" customHeight="1">
      <c r="A325" s="36"/>
      <c r="B325" s="37"/>
      <c r="C325" s="190" t="s">
        <v>437</v>
      </c>
      <c r="D325" s="190" t="s">
        <v>150</v>
      </c>
      <c r="E325" s="191" t="s">
        <v>1227</v>
      </c>
      <c r="F325" s="192" t="s">
        <v>1228</v>
      </c>
      <c r="G325" s="193" t="s">
        <v>466</v>
      </c>
      <c r="H325" s="194">
        <v>412.4</v>
      </c>
      <c r="I325" s="195"/>
      <c r="J325" s="196">
        <f t="shared" si="30"/>
        <v>0</v>
      </c>
      <c r="K325" s="197"/>
      <c r="L325" s="41"/>
      <c r="M325" s="198" t="s">
        <v>19</v>
      </c>
      <c r="N325" s="199" t="s">
        <v>43</v>
      </c>
      <c r="O325" s="66"/>
      <c r="P325" s="200">
        <f t="shared" si="31"/>
        <v>0</v>
      </c>
      <c r="Q325" s="200">
        <v>0</v>
      </c>
      <c r="R325" s="200">
        <f t="shared" si="32"/>
        <v>0</v>
      </c>
      <c r="S325" s="200">
        <v>0</v>
      </c>
      <c r="T325" s="201">
        <f t="shared" si="33"/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2" t="s">
        <v>220</v>
      </c>
      <c r="AT325" s="202" t="s">
        <v>150</v>
      </c>
      <c r="AU325" s="202" t="s">
        <v>82</v>
      </c>
      <c r="AY325" s="19" t="s">
        <v>147</v>
      </c>
      <c r="BE325" s="203">
        <f t="shared" si="34"/>
        <v>0</v>
      </c>
      <c r="BF325" s="203">
        <f t="shared" si="35"/>
        <v>0</v>
      </c>
      <c r="BG325" s="203">
        <f t="shared" si="36"/>
        <v>0</v>
      </c>
      <c r="BH325" s="203">
        <f t="shared" si="37"/>
        <v>0</v>
      </c>
      <c r="BI325" s="203">
        <f t="shared" si="38"/>
        <v>0</v>
      </c>
      <c r="BJ325" s="19" t="s">
        <v>80</v>
      </c>
      <c r="BK325" s="203">
        <f t="shared" si="39"/>
        <v>0</v>
      </c>
      <c r="BL325" s="19" t="s">
        <v>220</v>
      </c>
      <c r="BM325" s="202" t="s">
        <v>647</v>
      </c>
    </row>
    <row r="326" spans="1:65" s="2" customFormat="1" ht="21.75" customHeight="1">
      <c r="A326" s="36"/>
      <c r="B326" s="37"/>
      <c r="C326" s="190" t="s">
        <v>648</v>
      </c>
      <c r="D326" s="190" t="s">
        <v>150</v>
      </c>
      <c r="E326" s="191" t="s">
        <v>1229</v>
      </c>
      <c r="F326" s="192" t="s">
        <v>1230</v>
      </c>
      <c r="G326" s="193" t="s">
        <v>182</v>
      </c>
      <c r="H326" s="194">
        <v>0.91500000000000004</v>
      </c>
      <c r="I326" s="195"/>
      <c r="J326" s="196">
        <f t="shared" si="30"/>
        <v>0</v>
      </c>
      <c r="K326" s="197"/>
      <c r="L326" s="41"/>
      <c r="M326" s="198" t="s">
        <v>19</v>
      </c>
      <c r="N326" s="199" t="s">
        <v>43</v>
      </c>
      <c r="O326" s="66"/>
      <c r="P326" s="200">
        <f t="shared" si="31"/>
        <v>0</v>
      </c>
      <c r="Q326" s="200">
        <v>0</v>
      </c>
      <c r="R326" s="200">
        <f t="shared" si="32"/>
        <v>0</v>
      </c>
      <c r="S326" s="200">
        <v>0</v>
      </c>
      <c r="T326" s="201">
        <f t="shared" si="33"/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2" t="s">
        <v>220</v>
      </c>
      <c r="AT326" s="202" t="s">
        <v>150</v>
      </c>
      <c r="AU326" s="202" t="s">
        <v>82</v>
      </c>
      <c r="AY326" s="19" t="s">
        <v>147</v>
      </c>
      <c r="BE326" s="203">
        <f t="shared" si="34"/>
        <v>0</v>
      </c>
      <c r="BF326" s="203">
        <f t="shared" si="35"/>
        <v>0</v>
      </c>
      <c r="BG326" s="203">
        <f t="shared" si="36"/>
        <v>0</v>
      </c>
      <c r="BH326" s="203">
        <f t="shared" si="37"/>
        <v>0</v>
      </c>
      <c r="BI326" s="203">
        <f t="shared" si="38"/>
        <v>0</v>
      </c>
      <c r="BJ326" s="19" t="s">
        <v>80</v>
      </c>
      <c r="BK326" s="203">
        <f t="shared" si="39"/>
        <v>0</v>
      </c>
      <c r="BL326" s="19" t="s">
        <v>220</v>
      </c>
      <c r="BM326" s="202" t="s">
        <v>651</v>
      </c>
    </row>
    <row r="327" spans="1:65" s="2" customFormat="1" ht="21.75" customHeight="1">
      <c r="A327" s="36"/>
      <c r="B327" s="37"/>
      <c r="C327" s="190" t="s">
        <v>441</v>
      </c>
      <c r="D327" s="190" t="s">
        <v>150</v>
      </c>
      <c r="E327" s="191" t="s">
        <v>1231</v>
      </c>
      <c r="F327" s="192" t="s">
        <v>1232</v>
      </c>
      <c r="G327" s="193" t="s">
        <v>182</v>
      </c>
      <c r="H327" s="194">
        <v>0.91500000000000004</v>
      </c>
      <c r="I327" s="195"/>
      <c r="J327" s="196">
        <f t="shared" si="30"/>
        <v>0</v>
      </c>
      <c r="K327" s="197"/>
      <c r="L327" s="41"/>
      <c r="M327" s="198" t="s">
        <v>19</v>
      </c>
      <c r="N327" s="199" t="s">
        <v>43</v>
      </c>
      <c r="O327" s="66"/>
      <c r="P327" s="200">
        <f t="shared" si="31"/>
        <v>0</v>
      </c>
      <c r="Q327" s="200">
        <v>0</v>
      </c>
      <c r="R327" s="200">
        <f t="shared" si="32"/>
        <v>0</v>
      </c>
      <c r="S327" s="200">
        <v>0</v>
      </c>
      <c r="T327" s="201">
        <f t="shared" si="33"/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2" t="s">
        <v>220</v>
      </c>
      <c r="AT327" s="202" t="s">
        <v>150</v>
      </c>
      <c r="AU327" s="202" t="s">
        <v>82</v>
      </c>
      <c r="AY327" s="19" t="s">
        <v>147</v>
      </c>
      <c r="BE327" s="203">
        <f t="shared" si="34"/>
        <v>0</v>
      </c>
      <c r="BF327" s="203">
        <f t="shared" si="35"/>
        <v>0</v>
      </c>
      <c r="BG327" s="203">
        <f t="shared" si="36"/>
        <v>0</v>
      </c>
      <c r="BH327" s="203">
        <f t="shared" si="37"/>
        <v>0</v>
      </c>
      <c r="BI327" s="203">
        <f t="shared" si="38"/>
        <v>0</v>
      </c>
      <c r="BJ327" s="19" t="s">
        <v>80</v>
      </c>
      <c r="BK327" s="203">
        <f t="shared" si="39"/>
        <v>0</v>
      </c>
      <c r="BL327" s="19" t="s">
        <v>220</v>
      </c>
      <c r="BM327" s="202" t="s">
        <v>654</v>
      </c>
    </row>
    <row r="328" spans="1:65" s="12" customFormat="1" ht="22.9" customHeight="1">
      <c r="B328" s="174"/>
      <c r="C328" s="175"/>
      <c r="D328" s="176" t="s">
        <v>71</v>
      </c>
      <c r="E328" s="188" t="s">
        <v>1233</v>
      </c>
      <c r="F328" s="188" t="s">
        <v>1234</v>
      </c>
      <c r="G328" s="175"/>
      <c r="H328" s="175"/>
      <c r="I328" s="178"/>
      <c r="J328" s="189">
        <f>BK328</f>
        <v>0</v>
      </c>
      <c r="K328" s="175"/>
      <c r="L328" s="180"/>
      <c r="M328" s="181"/>
      <c r="N328" s="182"/>
      <c r="O328" s="182"/>
      <c r="P328" s="183">
        <f>SUM(P329:P331)</f>
        <v>0</v>
      </c>
      <c r="Q328" s="182"/>
      <c r="R328" s="183">
        <f>SUM(R329:R331)</f>
        <v>0</v>
      </c>
      <c r="S328" s="182"/>
      <c r="T328" s="184">
        <f>SUM(T329:T331)</f>
        <v>0</v>
      </c>
      <c r="AR328" s="185" t="s">
        <v>82</v>
      </c>
      <c r="AT328" s="186" t="s">
        <v>71</v>
      </c>
      <c r="AU328" s="186" t="s">
        <v>80</v>
      </c>
      <c r="AY328" s="185" t="s">
        <v>147</v>
      </c>
      <c r="BK328" s="187">
        <f>SUM(BK329:BK331)</f>
        <v>0</v>
      </c>
    </row>
    <row r="329" spans="1:65" s="2" customFormat="1" ht="16.5" customHeight="1">
      <c r="A329" s="36"/>
      <c r="B329" s="37"/>
      <c r="C329" s="190" t="s">
        <v>655</v>
      </c>
      <c r="D329" s="190" t="s">
        <v>150</v>
      </c>
      <c r="E329" s="191" t="s">
        <v>1235</v>
      </c>
      <c r="F329" s="192" t="s">
        <v>1236</v>
      </c>
      <c r="G329" s="193" t="s">
        <v>1214</v>
      </c>
      <c r="H329" s="194">
        <v>1</v>
      </c>
      <c r="I329" s="195"/>
      <c r="J329" s="196">
        <f>ROUND(I329*H329,2)</f>
        <v>0</v>
      </c>
      <c r="K329" s="197"/>
      <c r="L329" s="41"/>
      <c r="M329" s="198" t="s">
        <v>19</v>
      </c>
      <c r="N329" s="199" t="s">
        <v>43</v>
      </c>
      <c r="O329" s="66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2" t="s">
        <v>220</v>
      </c>
      <c r="AT329" s="202" t="s">
        <v>150</v>
      </c>
      <c r="AU329" s="202" t="s">
        <v>82</v>
      </c>
      <c r="AY329" s="19" t="s">
        <v>147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9" t="s">
        <v>80</v>
      </c>
      <c r="BK329" s="203">
        <f>ROUND(I329*H329,2)</f>
        <v>0</v>
      </c>
      <c r="BL329" s="19" t="s">
        <v>220</v>
      </c>
      <c r="BM329" s="202" t="s">
        <v>658</v>
      </c>
    </row>
    <row r="330" spans="1:65" s="2" customFormat="1" ht="21.75" customHeight="1">
      <c r="A330" s="36"/>
      <c r="B330" s="37"/>
      <c r="C330" s="190" t="s">
        <v>444</v>
      </c>
      <c r="D330" s="190" t="s">
        <v>150</v>
      </c>
      <c r="E330" s="191" t="s">
        <v>1237</v>
      </c>
      <c r="F330" s="192" t="s">
        <v>1238</v>
      </c>
      <c r="G330" s="193" t="s">
        <v>182</v>
      </c>
      <c r="H330" s="194">
        <v>4.0000000000000001E-3</v>
      </c>
      <c r="I330" s="195"/>
      <c r="J330" s="196">
        <f>ROUND(I330*H330,2)</f>
        <v>0</v>
      </c>
      <c r="K330" s="197"/>
      <c r="L330" s="41"/>
      <c r="M330" s="198" t="s">
        <v>19</v>
      </c>
      <c r="N330" s="199" t="s">
        <v>43</v>
      </c>
      <c r="O330" s="66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2" t="s">
        <v>220</v>
      </c>
      <c r="AT330" s="202" t="s">
        <v>150</v>
      </c>
      <c r="AU330" s="202" t="s">
        <v>82</v>
      </c>
      <c r="AY330" s="19" t="s">
        <v>147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9" t="s">
        <v>80</v>
      </c>
      <c r="BK330" s="203">
        <f>ROUND(I330*H330,2)</f>
        <v>0</v>
      </c>
      <c r="BL330" s="19" t="s">
        <v>220</v>
      </c>
      <c r="BM330" s="202" t="s">
        <v>662</v>
      </c>
    </row>
    <row r="331" spans="1:65" s="2" customFormat="1" ht="21.75" customHeight="1">
      <c r="A331" s="36"/>
      <c r="B331" s="37"/>
      <c r="C331" s="190" t="s">
        <v>663</v>
      </c>
      <c r="D331" s="190" t="s">
        <v>150</v>
      </c>
      <c r="E331" s="191" t="s">
        <v>1239</v>
      </c>
      <c r="F331" s="192" t="s">
        <v>1240</v>
      </c>
      <c r="G331" s="193" t="s">
        <v>182</v>
      </c>
      <c r="H331" s="194">
        <v>4.0000000000000001E-3</v>
      </c>
      <c r="I331" s="195"/>
      <c r="J331" s="196">
        <f>ROUND(I331*H331,2)</f>
        <v>0</v>
      </c>
      <c r="K331" s="197"/>
      <c r="L331" s="41"/>
      <c r="M331" s="198" t="s">
        <v>19</v>
      </c>
      <c r="N331" s="199" t="s">
        <v>43</v>
      </c>
      <c r="O331" s="66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2" t="s">
        <v>220</v>
      </c>
      <c r="AT331" s="202" t="s">
        <v>150</v>
      </c>
      <c r="AU331" s="202" t="s">
        <v>82</v>
      </c>
      <c r="AY331" s="19" t="s">
        <v>147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9" t="s">
        <v>80</v>
      </c>
      <c r="BK331" s="203">
        <f>ROUND(I331*H331,2)</f>
        <v>0</v>
      </c>
      <c r="BL331" s="19" t="s">
        <v>220</v>
      </c>
      <c r="BM331" s="202" t="s">
        <v>666</v>
      </c>
    </row>
    <row r="332" spans="1:65" s="12" customFormat="1" ht="22.9" customHeight="1">
      <c r="B332" s="174"/>
      <c r="C332" s="175"/>
      <c r="D332" s="176" t="s">
        <v>71</v>
      </c>
      <c r="E332" s="188" t="s">
        <v>1241</v>
      </c>
      <c r="F332" s="188" t="s">
        <v>1242</v>
      </c>
      <c r="G332" s="175"/>
      <c r="H332" s="175"/>
      <c r="I332" s="178"/>
      <c r="J332" s="189">
        <f>BK332</f>
        <v>0</v>
      </c>
      <c r="K332" s="175"/>
      <c r="L332" s="180"/>
      <c r="M332" s="181"/>
      <c r="N332" s="182"/>
      <c r="O332" s="182"/>
      <c r="P332" s="183">
        <f>SUM(P333:P372)</f>
        <v>0</v>
      </c>
      <c r="Q332" s="182"/>
      <c r="R332" s="183">
        <f>SUM(R333:R372)</f>
        <v>0</v>
      </c>
      <c r="S332" s="182"/>
      <c r="T332" s="184">
        <f>SUM(T333:T372)</f>
        <v>0</v>
      </c>
      <c r="AR332" s="185" t="s">
        <v>82</v>
      </c>
      <c r="AT332" s="186" t="s">
        <v>71</v>
      </c>
      <c r="AU332" s="186" t="s">
        <v>80</v>
      </c>
      <c r="AY332" s="185" t="s">
        <v>147</v>
      </c>
      <c r="BK332" s="187">
        <f>SUM(BK333:BK372)</f>
        <v>0</v>
      </c>
    </row>
    <row r="333" spans="1:65" s="2" customFormat="1" ht="16.5" customHeight="1">
      <c r="A333" s="36"/>
      <c r="B333" s="37"/>
      <c r="C333" s="190" t="s">
        <v>448</v>
      </c>
      <c r="D333" s="190" t="s">
        <v>150</v>
      </c>
      <c r="E333" s="191" t="s">
        <v>1243</v>
      </c>
      <c r="F333" s="192" t="s">
        <v>1244</v>
      </c>
      <c r="G333" s="193" t="s">
        <v>1214</v>
      </c>
      <c r="H333" s="194">
        <v>5</v>
      </c>
      <c r="I333" s="195"/>
      <c r="J333" s="196">
        <f t="shared" ref="J333:J372" si="40">ROUND(I333*H333,2)</f>
        <v>0</v>
      </c>
      <c r="K333" s="197"/>
      <c r="L333" s="41"/>
      <c r="M333" s="198" t="s">
        <v>19</v>
      </c>
      <c r="N333" s="199" t="s">
        <v>43</v>
      </c>
      <c r="O333" s="66"/>
      <c r="P333" s="200">
        <f t="shared" ref="P333:P372" si="41">O333*H333</f>
        <v>0</v>
      </c>
      <c r="Q333" s="200">
        <v>0</v>
      </c>
      <c r="R333" s="200">
        <f t="shared" ref="R333:R372" si="42">Q333*H333</f>
        <v>0</v>
      </c>
      <c r="S333" s="200">
        <v>0</v>
      </c>
      <c r="T333" s="201">
        <f t="shared" ref="T333:T372" si="43"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2" t="s">
        <v>220</v>
      </c>
      <c r="AT333" s="202" t="s">
        <v>150</v>
      </c>
      <c r="AU333" s="202" t="s">
        <v>82</v>
      </c>
      <c r="AY333" s="19" t="s">
        <v>147</v>
      </c>
      <c r="BE333" s="203">
        <f t="shared" ref="BE333:BE372" si="44">IF(N333="základní",J333,0)</f>
        <v>0</v>
      </c>
      <c r="BF333" s="203">
        <f t="shared" ref="BF333:BF372" si="45">IF(N333="snížená",J333,0)</f>
        <v>0</v>
      </c>
      <c r="BG333" s="203">
        <f t="shared" ref="BG333:BG372" si="46">IF(N333="zákl. přenesená",J333,0)</f>
        <v>0</v>
      </c>
      <c r="BH333" s="203">
        <f t="shared" ref="BH333:BH372" si="47">IF(N333="sníž. přenesená",J333,0)</f>
        <v>0</v>
      </c>
      <c r="BI333" s="203">
        <f t="shared" ref="BI333:BI372" si="48">IF(N333="nulová",J333,0)</f>
        <v>0</v>
      </c>
      <c r="BJ333" s="19" t="s">
        <v>80</v>
      </c>
      <c r="BK333" s="203">
        <f t="shared" ref="BK333:BK372" si="49">ROUND(I333*H333,2)</f>
        <v>0</v>
      </c>
      <c r="BL333" s="19" t="s">
        <v>220</v>
      </c>
      <c r="BM333" s="202" t="s">
        <v>669</v>
      </c>
    </row>
    <row r="334" spans="1:65" s="2" customFormat="1" ht="16.5" customHeight="1">
      <c r="A334" s="36"/>
      <c r="B334" s="37"/>
      <c r="C334" s="190" t="s">
        <v>670</v>
      </c>
      <c r="D334" s="190" t="s">
        <v>150</v>
      </c>
      <c r="E334" s="191" t="s">
        <v>1245</v>
      </c>
      <c r="F334" s="192" t="s">
        <v>1246</v>
      </c>
      <c r="G334" s="193" t="s">
        <v>174</v>
      </c>
      <c r="H334" s="194">
        <v>6</v>
      </c>
      <c r="I334" s="195"/>
      <c r="J334" s="196">
        <f t="shared" si="40"/>
        <v>0</v>
      </c>
      <c r="K334" s="197"/>
      <c r="L334" s="41"/>
      <c r="M334" s="198" t="s">
        <v>19</v>
      </c>
      <c r="N334" s="199" t="s">
        <v>43</v>
      </c>
      <c r="O334" s="66"/>
      <c r="P334" s="200">
        <f t="shared" si="41"/>
        <v>0</v>
      </c>
      <c r="Q334" s="200">
        <v>0</v>
      </c>
      <c r="R334" s="200">
        <f t="shared" si="42"/>
        <v>0</v>
      </c>
      <c r="S334" s="200">
        <v>0</v>
      </c>
      <c r="T334" s="201">
        <f t="shared" si="4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2" t="s">
        <v>220</v>
      </c>
      <c r="AT334" s="202" t="s">
        <v>150</v>
      </c>
      <c r="AU334" s="202" t="s">
        <v>82</v>
      </c>
      <c r="AY334" s="19" t="s">
        <v>147</v>
      </c>
      <c r="BE334" s="203">
        <f t="shared" si="44"/>
        <v>0</v>
      </c>
      <c r="BF334" s="203">
        <f t="shared" si="45"/>
        <v>0</v>
      </c>
      <c r="BG334" s="203">
        <f t="shared" si="46"/>
        <v>0</v>
      </c>
      <c r="BH334" s="203">
        <f t="shared" si="47"/>
        <v>0</v>
      </c>
      <c r="BI334" s="203">
        <f t="shared" si="48"/>
        <v>0</v>
      </c>
      <c r="BJ334" s="19" t="s">
        <v>80</v>
      </c>
      <c r="BK334" s="203">
        <f t="shared" si="49"/>
        <v>0</v>
      </c>
      <c r="BL334" s="19" t="s">
        <v>220</v>
      </c>
      <c r="BM334" s="202" t="s">
        <v>673</v>
      </c>
    </row>
    <row r="335" spans="1:65" s="2" customFormat="1" ht="16.5" customHeight="1">
      <c r="A335" s="36"/>
      <c r="B335" s="37"/>
      <c r="C335" s="248" t="s">
        <v>453</v>
      </c>
      <c r="D335" s="248" t="s">
        <v>254</v>
      </c>
      <c r="E335" s="249" t="s">
        <v>1247</v>
      </c>
      <c r="F335" s="250" t="s">
        <v>1248</v>
      </c>
      <c r="G335" s="251" t="s">
        <v>174</v>
      </c>
      <c r="H335" s="252">
        <v>6</v>
      </c>
      <c r="I335" s="253"/>
      <c r="J335" s="254">
        <f t="shared" si="40"/>
        <v>0</v>
      </c>
      <c r="K335" s="255"/>
      <c r="L335" s="256"/>
      <c r="M335" s="257" t="s">
        <v>19</v>
      </c>
      <c r="N335" s="258" t="s">
        <v>43</v>
      </c>
      <c r="O335" s="66"/>
      <c r="P335" s="200">
        <f t="shared" si="41"/>
        <v>0</v>
      </c>
      <c r="Q335" s="200">
        <v>0</v>
      </c>
      <c r="R335" s="200">
        <f t="shared" si="42"/>
        <v>0</v>
      </c>
      <c r="S335" s="200">
        <v>0</v>
      </c>
      <c r="T335" s="201">
        <f t="shared" si="4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2" t="s">
        <v>251</v>
      </c>
      <c r="AT335" s="202" t="s">
        <v>254</v>
      </c>
      <c r="AU335" s="202" t="s">
        <v>82</v>
      </c>
      <c r="AY335" s="19" t="s">
        <v>147</v>
      </c>
      <c r="BE335" s="203">
        <f t="shared" si="44"/>
        <v>0</v>
      </c>
      <c r="BF335" s="203">
        <f t="shared" si="45"/>
        <v>0</v>
      </c>
      <c r="BG335" s="203">
        <f t="shared" si="46"/>
        <v>0</v>
      </c>
      <c r="BH335" s="203">
        <f t="shared" si="47"/>
        <v>0</v>
      </c>
      <c r="BI335" s="203">
        <f t="shared" si="48"/>
        <v>0</v>
      </c>
      <c r="BJ335" s="19" t="s">
        <v>80</v>
      </c>
      <c r="BK335" s="203">
        <f t="shared" si="49"/>
        <v>0</v>
      </c>
      <c r="BL335" s="19" t="s">
        <v>220</v>
      </c>
      <c r="BM335" s="202" t="s">
        <v>676</v>
      </c>
    </row>
    <row r="336" spans="1:65" s="2" customFormat="1" ht="16.5" customHeight="1">
      <c r="A336" s="36"/>
      <c r="B336" s="37"/>
      <c r="C336" s="248" t="s">
        <v>679</v>
      </c>
      <c r="D336" s="248" t="s">
        <v>254</v>
      </c>
      <c r="E336" s="249" t="s">
        <v>1249</v>
      </c>
      <c r="F336" s="250" t="s">
        <v>1250</v>
      </c>
      <c r="G336" s="251" t="s">
        <v>174</v>
      </c>
      <c r="H336" s="252">
        <v>6</v>
      </c>
      <c r="I336" s="253"/>
      <c r="J336" s="254">
        <f t="shared" si="40"/>
        <v>0</v>
      </c>
      <c r="K336" s="255"/>
      <c r="L336" s="256"/>
      <c r="M336" s="257" t="s">
        <v>19</v>
      </c>
      <c r="N336" s="258" t="s">
        <v>43</v>
      </c>
      <c r="O336" s="66"/>
      <c r="P336" s="200">
        <f t="shared" si="41"/>
        <v>0</v>
      </c>
      <c r="Q336" s="200">
        <v>0</v>
      </c>
      <c r="R336" s="200">
        <f t="shared" si="42"/>
        <v>0</v>
      </c>
      <c r="S336" s="200">
        <v>0</v>
      </c>
      <c r="T336" s="201">
        <f t="shared" si="4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2" t="s">
        <v>251</v>
      </c>
      <c r="AT336" s="202" t="s">
        <v>254</v>
      </c>
      <c r="AU336" s="202" t="s">
        <v>82</v>
      </c>
      <c r="AY336" s="19" t="s">
        <v>147</v>
      </c>
      <c r="BE336" s="203">
        <f t="shared" si="44"/>
        <v>0</v>
      </c>
      <c r="BF336" s="203">
        <f t="shared" si="45"/>
        <v>0</v>
      </c>
      <c r="BG336" s="203">
        <f t="shared" si="46"/>
        <v>0</v>
      </c>
      <c r="BH336" s="203">
        <f t="shared" si="47"/>
        <v>0</v>
      </c>
      <c r="BI336" s="203">
        <f t="shared" si="48"/>
        <v>0</v>
      </c>
      <c r="BJ336" s="19" t="s">
        <v>80</v>
      </c>
      <c r="BK336" s="203">
        <f t="shared" si="49"/>
        <v>0</v>
      </c>
      <c r="BL336" s="19" t="s">
        <v>220</v>
      </c>
      <c r="BM336" s="202" t="s">
        <v>682</v>
      </c>
    </row>
    <row r="337" spans="1:65" s="2" customFormat="1" ht="16.5" customHeight="1">
      <c r="A337" s="36"/>
      <c r="B337" s="37"/>
      <c r="C337" s="248" t="s">
        <v>457</v>
      </c>
      <c r="D337" s="248" t="s">
        <v>254</v>
      </c>
      <c r="E337" s="249" t="s">
        <v>1251</v>
      </c>
      <c r="F337" s="250" t="s">
        <v>1252</v>
      </c>
      <c r="G337" s="251" t="s">
        <v>174</v>
      </c>
      <c r="H337" s="252">
        <v>6</v>
      </c>
      <c r="I337" s="253"/>
      <c r="J337" s="254">
        <f t="shared" si="40"/>
        <v>0</v>
      </c>
      <c r="K337" s="255"/>
      <c r="L337" s="256"/>
      <c r="M337" s="257" t="s">
        <v>19</v>
      </c>
      <c r="N337" s="258" t="s">
        <v>43</v>
      </c>
      <c r="O337" s="66"/>
      <c r="P337" s="200">
        <f t="shared" si="41"/>
        <v>0</v>
      </c>
      <c r="Q337" s="200">
        <v>0</v>
      </c>
      <c r="R337" s="200">
        <f t="shared" si="42"/>
        <v>0</v>
      </c>
      <c r="S337" s="200">
        <v>0</v>
      </c>
      <c r="T337" s="201">
        <f t="shared" si="43"/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02" t="s">
        <v>251</v>
      </c>
      <c r="AT337" s="202" t="s">
        <v>254</v>
      </c>
      <c r="AU337" s="202" t="s">
        <v>82</v>
      </c>
      <c r="AY337" s="19" t="s">
        <v>147</v>
      </c>
      <c r="BE337" s="203">
        <f t="shared" si="44"/>
        <v>0</v>
      </c>
      <c r="BF337" s="203">
        <f t="shared" si="45"/>
        <v>0</v>
      </c>
      <c r="BG337" s="203">
        <f t="shared" si="46"/>
        <v>0</v>
      </c>
      <c r="BH337" s="203">
        <f t="shared" si="47"/>
        <v>0</v>
      </c>
      <c r="BI337" s="203">
        <f t="shared" si="48"/>
        <v>0</v>
      </c>
      <c r="BJ337" s="19" t="s">
        <v>80</v>
      </c>
      <c r="BK337" s="203">
        <f t="shared" si="49"/>
        <v>0</v>
      </c>
      <c r="BL337" s="19" t="s">
        <v>220</v>
      </c>
      <c r="BM337" s="202" t="s">
        <v>688</v>
      </c>
    </row>
    <row r="338" spans="1:65" s="2" customFormat="1" ht="16.5" customHeight="1">
      <c r="A338" s="36"/>
      <c r="B338" s="37"/>
      <c r="C338" s="190" t="s">
        <v>693</v>
      </c>
      <c r="D338" s="190" t="s">
        <v>150</v>
      </c>
      <c r="E338" s="191" t="s">
        <v>1253</v>
      </c>
      <c r="F338" s="192" t="s">
        <v>1254</v>
      </c>
      <c r="G338" s="193" t="s">
        <v>1214</v>
      </c>
      <c r="H338" s="194">
        <v>8</v>
      </c>
      <c r="I338" s="195"/>
      <c r="J338" s="196">
        <f t="shared" si="40"/>
        <v>0</v>
      </c>
      <c r="K338" s="197"/>
      <c r="L338" s="41"/>
      <c r="M338" s="198" t="s">
        <v>19</v>
      </c>
      <c r="N338" s="199" t="s">
        <v>43</v>
      </c>
      <c r="O338" s="66"/>
      <c r="P338" s="200">
        <f t="shared" si="41"/>
        <v>0</v>
      </c>
      <c r="Q338" s="200">
        <v>0</v>
      </c>
      <c r="R338" s="200">
        <f t="shared" si="42"/>
        <v>0</v>
      </c>
      <c r="S338" s="200">
        <v>0</v>
      </c>
      <c r="T338" s="201">
        <f t="shared" si="43"/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2" t="s">
        <v>220</v>
      </c>
      <c r="AT338" s="202" t="s">
        <v>150</v>
      </c>
      <c r="AU338" s="202" t="s">
        <v>82</v>
      </c>
      <c r="AY338" s="19" t="s">
        <v>147</v>
      </c>
      <c r="BE338" s="203">
        <f t="shared" si="44"/>
        <v>0</v>
      </c>
      <c r="BF338" s="203">
        <f t="shared" si="45"/>
        <v>0</v>
      </c>
      <c r="BG338" s="203">
        <f t="shared" si="46"/>
        <v>0</v>
      </c>
      <c r="BH338" s="203">
        <f t="shared" si="47"/>
        <v>0</v>
      </c>
      <c r="BI338" s="203">
        <f t="shared" si="48"/>
        <v>0</v>
      </c>
      <c r="BJ338" s="19" t="s">
        <v>80</v>
      </c>
      <c r="BK338" s="203">
        <f t="shared" si="49"/>
        <v>0</v>
      </c>
      <c r="BL338" s="19" t="s">
        <v>220</v>
      </c>
      <c r="BM338" s="202" t="s">
        <v>696</v>
      </c>
    </row>
    <row r="339" spans="1:65" s="2" customFormat="1" ht="21.75" customHeight="1">
      <c r="A339" s="36"/>
      <c r="B339" s="37"/>
      <c r="C339" s="190" t="s">
        <v>460</v>
      </c>
      <c r="D339" s="190" t="s">
        <v>150</v>
      </c>
      <c r="E339" s="191" t="s">
        <v>1255</v>
      </c>
      <c r="F339" s="192" t="s">
        <v>1256</v>
      </c>
      <c r="G339" s="193" t="s">
        <v>1214</v>
      </c>
      <c r="H339" s="194">
        <v>3</v>
      </c>
      <c r="I339" s="195"/>
      <c r="J339" s="196">
        <f t="shared" si="40"/>
        <v>0</v>
      </c>
      <c r="K339" s="197"/>
      <c r="L339" s="41"/>
      <c r="M339" s="198" t="s">
        <v>19</v>
      </c>
      <c r="N339" s="199" t="s">
        <v>43</v>
      </c>
      <c r="O339" s="66"/>
      <c r="P339" s="200">
        <f t="shared" si="41"/>
        <v>0</v>
      </c>
      <c r="Q339" s="200">
        <v>0</v>
      </c>
      <c r="R339" s="200">
        <f t="shared" si="42"/>
        <v>0</v>
      </c>
      <c r="S339" s="200">
        <v>0</v>
      </c>
      <c r="T339" s="201">
        <f t="shared" si="43"/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2" t="s">
        <v>220</v>
      </c>
      <c r="AT339" s="202" t="s">
        <v>150</v>
      </c>
      <c r="AU339" s="202" t="s">
        <v>82</v>
      </c>
      <c r="AY339" s="19" t="s">
        <v>147</v>
      </c>
      <c r="BE339" s="203">
        <f t="shared" si="44"/>
        <v>0</v>
      </c>
      <c r="BF339" s="203">
        <f t="shared" si="45"/>
        <v>0</v>
      </c>
      <c r="BG339" s="203">
        <f t="shared" si="46"/>
        <v>0</v>
      </c>
      <c r="BH339" s="203">
        <f t="shared" si="47"/>
        <v>0</v>
      </c>
      <c r="BI339" s="203">
        <f t="shared" si="48"/>
        <v>0</v>
      </c>
      <c r="BJ339" s="19" t="s">
        <v>80</v>
      </c>
      <c r="BK339" s="203">
        <f t="shared" si="49"/>
        <v>0</v>
      </c>
      <c r="BL339" s="19" t="s">
        <v>220</v>
      </c>
      <c r="BM339" s="202" t="s">
        <v>703</v>
      </c>
    </row>
    <row r="340" spans="1:65" s="2" customFormat="1" ht="21.75" customHeight="1">
      <c r="A340" s="36"/>
      <c r="B340" s="37"/>
      <c r="C340" s="190" t="s">
        <v>712</v>
      </c>
      <c r="D340" s="190" t="s">
        <v>150</v>
      </c>
      <c r="E340" s="191" t="s">
        <v>1257</v>
      </c>
      <c r="F340" s="192" t="s">
        <v>1256</v>
      </c>
      <c r="G340" s="193" t="s">
        <v>1214</v>
      </c>
      <c r="H340" s="194">
        <v>8</v>
      </c>
      <c r="I340" s="195"/>
      <c r="J340" s="196">
        <f t="shared" si="40"/>
        <v>0</v>
      </c>
      <c r="K340" s="197"/>
      <c r="L340" s="41"/>
      <c r="M340" s="198" t="s">
        <v>19</v>
      </c>
      <c r="N340" s="199" t="s">
        <v>43</v>
      </c>
      <c r="O340" s="66"/>
      <c r="P340" s="200">
        <f t="shared" si="41"/>
        <v>0</v>
      </c>
      <c r="Q340" s="200">
        <v>0</v>
      </c>
      <c r="R340" s="200">
        <f t="shared" si="42"/>
        <v>0</v>
      </c>
      <c r="S340" s="200">
        <v>0</v>
      </c>
      <c r="T340" s="201">
        <f t="shared" si="43"/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2" t="s">
        <v>220</v>
      </c>
      <c r="AT340" s="202" t="s">
        <v>150</v>
      </c>
      <c r="AU340" s="202" t="s">
        <v>82</v>
      </c>
      <c r="AY340" s="19" t="s">
        <v>147</v>
      </c>
      <c r="BE340" s="203">
        <f t="shared" si="44"/>
        <v>0</v>
      </c>
      <c r="BF340" s="203">
        <f t="shared" si="45"/>
        <v>0</v>
      </c>
      <c r="BG340" s="203">
        <f t="shared" si="46"/>
        <v>0</v>
      </c>
      <c r="BH340" s="203">
        <f t="shared" si="47"/>
        <v>0</v>
      </c>
      <c r="BI340" s="203">
        <f t="shared" si="48"/>
        <v>0</v>
      </c>
      <c r="BJ340" s="19" t="s">
        <v>80</v>
      </c>
      <c r="BK340" s="203">
        <f t="shared" si="49"/>
        <v>0</v>
      </c>
      <c r="BL340" s="19" t="s">
        <v>220</v>
      </c>
      <c r="BM340" s="202" t="s">
        <v>715</v>
      </c>
    </row>
    <row r="341" spans="1:65" s="2" customFormat="1" ht="16.5" customHeight="1">
      <c r="A341" s="36"/>
      <c r="B341" s="37"/>
      <c r="C341" s="190" t="s">
        <v>467</v>
      </c>
      <c r="D341" s="190" t="s">
        <v>150</v>
      </c>
      <c r="E341" s="191" t="s">
        <v>1258</v>
      </c>
      <c r="F341" s="192" t="s">
        <v>1259</v>
      </c>
      <c r="G341" s="193" t="s">
        <v>1214</v>
      </c>
      <c r="H341" s="194">
        <v>1</v>
      </c>
      <c r="I341" s="195"/>
      <c r="J341" s="196">
        <f t="shared" si="40"/>
        <v>0</v>
      </c>
      <c r="K341" s="197"/>
      <c r="L341" s="41"/>
      <c r="M341" s="198" t="s">
        <v>19</v>
      </c>
      <c r="N341" s="199" t="s">
        <v>43</v>
      </c>
      <c r="O341" s="66"/>
      <c r="P341" s="200">
        <f t="shared" si="41"/>
        <v>0</v>
      </c>
      <c r="Q341" s="200">
        <v>0</v>
      </c>
      <c r="R341" s="200">
        <f t="shared" si="42"/>
        <v>0</v>
      </c>
      <c r="S341" s="200">
        <v>0</v>
      </c>
      <c r="T341" s="201">
        <f t="shared" si="43"/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2" t="s">
        <v>220</v>
      </c>
      <c r="AT341" s="202" t="s">
        <v>150</v>
      </c>
      <c r="AU341" s="202" t="s">
        <v>82</v>
      </c>
      <c r="AY341" s="19" t="s">
        <v>147</v>
      </c>
      <c r="BE341" s="203">
        <f t="shared" si="44"/>
        <v>0</v>
      </c>
      <c r="BF341" s="203">
        <f t="shared" si="45"/>
        <v>0</v>
      </c>
      <c r="BG341" s="203">
        <f t="shared" si="46"/>
        <v>0</v>
      </c>
      <c r="BH341" s="203">
        <f t="shared" si="47"/>
        <v>0</v>
      </c>
      <c r="BI341" s="203">
        <f t="shared" si="48"/>
        <v>0</v>
      </c>
      <c r="BJ341" s="19" t="s">
        <v>80</v>
      </c>
      <c r="BK341" s="203">
        <f t="shared" si="49"/>
        <v>0</v>
      </c>
      <c r="BL341" s="19" t="s">
        <v>220</v>
      </c>
      <c r="BM341" s="202" t="s">
        <v>718</v>
      </c>
    </row>
    <row r="342" spans="1:65" s="2" customFormat="1" ht="16.5" customHeight="1">
      <c r="A342" s="36"/>
      <c r="B342" s="37"/>
      <c r="C342" s="190" t="s">
        <v>720</v>
      </c>
      <c r="D342" s="190" t="s">
        <v>150</v>
      </c>
      <c r="E342" s="191" t="s">
        <v>1260</v>
      </c>
      <c r="F342" s="192" t="s">
        <v>1261</v>
      </c>
      <c r="G342" s="193" t="s">
        <v>1214</v>
      </c>
      <c r="H342" s="194">
        <v>2</v>
      </c>
      <c r="I342" s="195"/>
      <c r="J342" s="196">
        <f t="shared" si="40"/>
        <v>0</v>
      </c>
      <c r="K342" s="197"/>
      <c r="L342" s="41"/>
      <c r="M342" s="198" t="s">
        <v>19</v>
      </c>
      <c r="N342" s="199" t="s">
        <v>43</v>
      </c>
      <c r="O342" s="66"/>
      <c r="P342" s="200">
        <f t="shared" si="41"/>
        <v>0</v>
      </c>
      <c r="Q342" s="200">
        <v>0</v>
      </c>
      <c r="R342" s="200">
        <f t="shared" si="42"/>
        <v>0</v>
      </c>
      <c r="S342" s="200">
        <v>0</v>
      </c>
      <c r="T342" s="201">
        <f t="shared" si="43"/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2" t="s">
        <v>220</v>
      </c>
      <c r="AT342" s="202" t="s">
        <v>150</v>
      </c>
      <c r="AU342" s="202" t="s">
        <v>82</v>
      </c>
      <c r="AY342" s="19" t="s">
        <v>147</v>
      </c>
      <c r="BE342" s="203">
        <f t="shared" si="44"/>
        <v>0</v>
      </c>
      <c r="BF342" s="203">
        <f t="shared" si="45"/>
        <v>0</v>
      </c>
      <c r="BG342" s="203">
        <f t="shared" si="46"/>
        <v>0</v>
      </c>
      <c r="BH342" s="203">
        <f t="shared" si="47"/>
        <v>0</v>
      </c>
      <c r="BI342" s="203">
        <f t="shared" si="48"/>
        <v>0</v>
      </c>
      <c r="BJ342" s="19" t="s">
        <v>80</v>
      </c>
      <c r="BK342" s="203">
        <f t="shared" si="49"/>
        <v>0</v>
      </c>
      <c r="BL342" s="19" t="s">
        <v>220</v>
      </c>
      <c r="BM342" s="202" t="s">
        <v>723</v>
      </c>
    </row>
    <row r="343" spans="1:65" s="2" customFormat="1" ht="16.5" customHeight="1">
      <c r="A343" s="36"/>
      <c r="B343" s="37"/>
      <c r="C343" s="190" t="s">
        <v>470</v>
      </c>
      <c r="D343" s="190" t="s">
        <v>150</v>
      </c>
      <c r="E343" s="191" t="s">
        <v>1262</v>
      </c>
      <c r="F343" s="192" t="s">
        <v>1263</v>
      </c>
      <c r="G343" s="193" t="s">
        <v>1214</v>
      </c>
      <c r="H343" s="194">
        <v>2</v>
      </c>
      <c r="I343" s="195"/>
      <c r="J343" s="196">
        <f t="shared" si="40"/>
        <v>0</v>
      </c>
      <c r="K343" s="197"/>
      <c r="L343" s="41"/>
      <c r="M343" s="198" t="s">
        <v>19</v>
      </c>
      <c r="N343" s="199" t="s">
        <v>43</v>
      </c>
      <c r="O343" s="66"/>
      <c r="P343" s="200">
        <f t="shared" si="41"/>
        <v>0</v>
      </c>
      <c r="Q343" s="200">
        <v>0</v>
      </c>
      <c r="R343" s="200">
        <f t="shared" si="42"/>
        <v>0</v>
      </c>
      <c r="S343" s="200">
        <v>0</v>
      </c>
      <c r="T343" s="201">
        <f t="shared" si="43"/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2" t="s">
        <v>220</v>
      </c>
      <c r="AT343" s="202" t="s">
        <v>150</v>
      </c>
      <c r="AU343" s="202" t="s">
        <v>82</v>
      </c>
      <c r="AY343" s="19" t="s">
        <v>147</v>
      </c>
      <c r="BE343" s="203">
        <f t="shared" si="44"/>
        <v>0</v>
      </c>
      <c r="BF343" s="203">
        <f t="shared" si="45"/>
        <v>0</v>
      </c>
      <c r="BG343" s="203">
        <f t="shared" si="46"/>
        <v>0</v>
      </c>
      <c r="BH343" s="203">
        <f t="shared" si="47"/>
        <v>0</v>
      </c>
      <c r="BI343" s="203">
        <f t="shared" si="48"/>
        <v>0</v>
      </c>
      <c r="BJ343" s="19" t="s">
        <v>80</v>
      </c>
      <c r="BK343" s="203">
        <f t="shared" si="49"/>
        <v>0</v>
      </c>
      <c r="BL343" s="19" t="s">
        <v>220</v>
      </c>
      <c r="BM343" s="202" t="s">
        <v>726</v>
      </c>
    </row>
    <row r="344" spans="1:65" s="2" customFormat="1" ht="16.5" customHeight="1">
      <c r="A344" s="36"/>
      <c r="B344" s="37"/>
      <c r="C344" s="248" t="s">
        <v>728</v>
      </c>
      <c r="D344" s="248" t="s">
        <v>254</v>
      </c>
      <c r="E344" s="249" t="s">
        <v>1264</v>
      </c>
      <c r="F344" s="250" t="s">
        <v>1265</v>
      </c>
      <c r="G344" s="251" t="s">
        <v>174</v>
      </c>
      <c r="H344" s="252">
        <v>2</v>
      </c>
      <c r="I344" s="253"/>
      <c r="J344" s="254">
        <f t="shared" si="40"/>
        <v>0</v>
      </c>
      <c r="K344" s="255"/>
      <c r="L344" s="256"/>
      <c r="M344" s="257" t="s">
        <v>19</v>
      </c>
      <c r="N344" s="258" t="s">
        <v>43</v>
      </c>
      <c r="O344" s="66"/>
      <c r="P344" s="200">
        <f t="shared" si="41"/>
        <v>0</v>
      </c>
      <c r="Q344" s="200">
        <v>0</v>
      </c>
      <c r="R344" s="200">
        <f t="shared" si="42"/>
        <v>0</v>
      </c>
      <c r="S344" s="200">
        <v>0</v>
      </c>
      <c r="T344" s="201">
        <f t="shared" si="43"/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2" t="s">
        <v>251</v>
      </c>
      <c r="AT344" s="202" t="s">
        <v>254</v>
      </c>
      <c r="AU344" s="202" t="s">
        <v>82</v>
      </c>
      <c r="AY344" s="19" t="s">
        <v>147</v>
      </c>
      <c r="BE344" s="203">
        <f t="shared" si="44"/>
        <v>0</v>
      </c>
      <c r="BF344" s="203">
        <f t="shared" si="45"/>
        <v>0</v>
      </c>
      <c r="BG344" s="203">
        <f t="shared" si="46"/>
        <v>0</v>
      </c>
      <c r="BH344" s="203">
        <f t="shared" si="47"/>
        <v>0</v>
      </c>
      <c r="BI344" s="203">
        <f t="shared" si="48"/>
        <v>0</v>
      </c>
      <c r="BJ344" s="19" t="s">
        <v>80</v>
      </c>
      <c r="BK344" s="203">
        <f t="shared" si="49"/>
        <v>0</v>
      </c>
      <c r="BL344" s="19" t="s">
        <v>220</v>
      </c>
      <c r="BM344" s="202" t="s">
        <v>731</v>
      </c>
    </row>
    <row r="345" spans="1:65" s="2" customFormat="1" ht="16.5" customHeight="1">
      <c r="A345" s="36"/>
      <c r="B345" s="37"/>
      <c r="C345" s="190" t="s">
        <v>482</v>
      </c>
      <c r="D345" s="190" t="s">
        <v>150</v>
      </c>
      <c r="E345" s="191" t="s">
        <v>1266</v>
      </c>
      <c r="F345" s="192" t="s">
        <v>1267</v>
      </c>
      <c r="G345" s="193" t="s">
        <v>1214</v>
      </c>
      <c r="H345" s="194">
        <v>2</v>
      </c>
      <c r="I345" s="195"/>
      <c r="J345" s="196">
        <f t="shared" si="40"/>
        <v>0</v>
      </c>
      <c r="K345" s="197"/>
      <c r="L345" s="41"/>
      <c r="M345" s="198" t="s">
        <v>19</v>
      </c>
      <c r="N345" s="199" t="s">
        <v>43</v>
      </c>
      <c r="O345" s="66"/>
      <c r="P345" s="200">
        <f t="shared" si="41"/>
        <v>0</v>
      </c>
      <c r="Q345" s="200">
        <v>0</v>
      </c>
      <c r="R345" s="200">
        <f t="shared" si="42"/>
        <v>0</v>
      </c>
      <c r="S345" s="200">
        <v>0</v>
      </c>
      <c r="T345" s="201">
        <f t="shared" si="43"/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2" t="s">
        <v>220</v>
      </c>
      <c r="AT345" s="202" t="s">
        <v>150</v>
      </c>
      <c r="AU345" s="202" t="s">
        <v>82</v>
      </c>
      <c r="AY345" s="19" t="s">
        <v>147</v>
      </c>
      <c r="BE345" s="203">
        <f t="shared" si="44"/>
        <v>0</v>
      </c>
      <c r="BF345" s="203">
        <f t="shared" si="45"/>
        <v>0</v>
      </c>
      <c r="BG345" s="203">
        <f t="shared" si="46"/>
        <v>0</v>
      </c>
      <c r="BH345" s="203">
        <f t="shared" si="47"/>
        <v>0</v>
      </c>
      <c r="BI345" s="203">
        <f t="shared" si="48"/>
        <v>0</v>
      </c>
      <c r="BJ345" s="19" t="s">
        <v>80</v>
      </c>
      <c r="BK345" s="203">
        <f t="shared" si="49"/>
        <v>0</v>
      </c>
      <c r="BL345" s="19" t="s">
        <v>220</v>
      </c>
      <c r="BM345" s="202" t="s">
        <v>734</v>
      </c>
    </row>
    <row r="346" spans="1:65" s="2" customFormat="1" ht="16.5" customHeight="1">
      <c r="A346" s="36"/>
      <c r="B346" s="37"/>
      <c r="C346" s="248" t="s">
        <v>735</v>
      </c>
      <c r="D346" s="248" t="s">
        <v>254</v>
      </c>
      <c r="E346" s="249" t="s">
        <v>1268</v>
      </c>
      <c r="F346" s="250" t="s">
        <v>1269</v>
      </c>
      <c r="G346" s="251" t="s">
        <v>174</v>
      </c>
      <c r="H346" s="252">
        <v>1</v>
      </c>
      <c r="I346" s="253"/>
      <c r="J346" s="254">
        <f t="shared" si="40"/>
        <v>0</v>
      </c>
      <c r="K346" s="255"/>
      <c r="L346" s="256"/>
      <c r="M346" s="257" t="s">
        <v>19</v>
      </c>
      <c r="N346" s="258" t="s">
        <v>43</v>
      </c>
      <c r="O346" s="66"/>
      <c r="P346" s="200">
        <f t="shared" si="41"/>
        <v>0</v>
      </c>
      <c r="Q346" s="200">
        <v>0</v>
      </c>
      <c r="R346" s="200">
        <f t="shared" si="42"/>
        <v>0</v>
      </c>
      <c r="S346" s="200">
        <v>0</v>
      </c>
      <c r="T346" s="201">
        <f t="shared" si="43"/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2" t="s">
        <v>251</v>
      </c>
      <c r="AT346" s="202" t="s">
        <v>254</v>
      </c>
      <c r="AU346" s="202" t="s">
        <v>82</v>
      </c>
      <c r="AY346" s="19" t="s">
        <v>147</v>
      </c>
      <c r="BE346" s="203">
        <f t="shared" si="44"/>
        <v>0</v>
      </c>
      <c r="BF346" s="203">
        <f t="shared" si="45"/>
        <v>0</v>
      </c>
      <c r="BG346" s="203">
        <f t="shared" si="46"/>
        <v>0</v>
      </c>
      <c r="BH346" s="203">
        <f t="shared" si="47"/>
        <v>0</v>
      </c>
      <c r="BI346" s="203">
        <f t="shared" si="48"/>
        <v>0</v>
      </c>
      <c r="BJ346" s="19" t="s">
        <v>80</v>
      </c>
      <c r="BK346" s="203">
        <f t="shared" si="49"/>
        <v>0</v>
      </c>
      <c r="BL346" s="19" t="s">
        <v>220</v>
      </c>
      <c r="BM346" s="202" t="s">
        <v>738</v>
      </c>
    </row>
    <row r="347" spans="1:65" s="2" customFormat="1" ht="16.5" customHeight="1">
      <c r="A347" s="36"/>
      <c r="B347" s="37"/>
      <c r="C347" s="248" t="s">
        <v>485</v>
      </c>
      <c r="D347" s="248" t="s">
        <v>254</v>
      </c>
      <c r="E347" s="249" t="s">
        <v>1270</v>
      </c>
      <c r="F347" s="250" t="s">
        <v>1271</v>
      </c>
      <c r="G347" s="251" t="s">
        <v>174</v>
      </c>
      <c r="H347" s="252">
        <v>1</v>
      </c>
      <c r="I347" s="253"/>
      <c r="J347" s="254">
        <f t="shared" si="40"/>
        <v>0</v>
      </c>
      <c r="K347" s="255"/>
      <c r="L347" s="256"/>
      <c r="M347" s="257" t="s">
        <v>19</v>
      </c>
      <c r="N347" s="258" t="s">
        <v>43</v>
      </c>
      <c r="O347" s="66"/>
      <c r="P347" s="200">
        <f t="shared" si="41"/>
        <v>0</v>
      </c>
      <c r="Q347" s="200">
        <v>0</v>
      </c>
      <c r="R347" s="200">
        <f t="shared" si="42"/>
        <v>0</v>
      </c>
      <c r="S347" s="200">
        <v>0</v>
      </c>
      <c r="T347" s="201">
        <f t="shared" si="43"/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2" t="s">
        <v>251</v>
      </c>
      <c r="AT347" s="202" t="s">
        <v>254</v>
      </c>
      <c r="AU347" s="202" t="s">
        <v>82</v>
      </c>
      <c r="AY347" s="19" t="s">
        <v>147</v>
      </c>
      <c r="BE347" s="203">
        <f t="shared" si="44"/>
        <v>0</v>
      </c>
      <c r="BF347" s="203">
        <f t="shared" si="45"/>
        <v>0</v>
      </c>
      <c r="BG347" s="203">
        <f t="shared" si="46"/>
        <v>0</v>
      </c>
      <c r="BH347" s="203">
        <f t="shared" si="47"/>
        <v>0</v>
      </c>
      <c r="BI347" s="203">
        <f t="shared" si="48"/>
        <v>0</v>
      </c>
      <c r="BJ347" s="19" t="s">
        <v>80</v>
      </c>
      <c r="BK347" s="203">
        <f t="shared" si="49"/>
        <v>0</v>
      </c>
      <c r="BL347" s="19" t="s">
        <v>220</v>
      </c>
      <c r="BM347" s="202" t="s">
        <v>741</v>
      </c>
    </row>
    <row r="348" spans="1:65" s="2" customFormat="1" ht="21.75" customHeight="1">
      <c r="A348" s="36"/>
      <c r="B348" s="37"/>
      <c r="C348" s="248" t="s">
        <v>743</v>
      </c>
      <c r="D348" s="248" t="s">
        <v>254</v>
      </c>
      <c r="E348" s="249" t="s">
        <v>1272</v>
      </c>
      <c r="F348" s="250" t="s">
        <v>1273</v>
      </c>
      <c r="G348" s="251" t="s">
        <v>174</v>
      </c>
      <c r="H348" s="252">
        <v>9</v>
      </c>
      <c r="I348" s="253"/>
      <c r="J348" s="254">
        <f t="shared" si="40"/>
        <v>0</v>
      </c>
      <c r="K348" s="255"/>
      <c r="L348" s="256"/>
      <c r="M348" s="257" t="s">
        <v>19</v>
      </c>
      <c r="N348" s="258" t="s">
        <v>43</v>
      </c>
      <c r="O348" s="66"/>
      <c r="P348" s="200">
        <f t="shared" si="41"/>
        <v>0</v>
      </c>
      <c r="Q348" s="200">
        <v>0</v>
      </c>
      <c r="R348" s="200">
        <f t="shared" si="42"/>
        <v>0</v>
      </c>
      <c r="S348" s="200">
        <v>0</v>
      </c>
      <c r="T348" s="201">
        <f t="shared" si="43"/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02" t="s">
        <v>251</v>
      </c>
      <c r="AT348" s="202" t="s">
        <v>254</v>
      </c>
      <c r="AU348" s="202" t="s">
        <v>82</v>
      </c>
      <c r="AY348" s="19" t="s">
        <v>147</v>
      </c>
      <c r="BE348" s="203">
        <f t="shared" si="44"/>
        <v>0</v>
      </c>
      <c r="BF348" s="203">
        <f t="shared" si="45"/>
        <v>0</v>
      </c>
      <c r="BG348" s="203">
        <f t="shared" si="46"/>
        <v>0</v>
      </c>
      <c r="BH348" s="203">
        <f t="shared" si="47"/>
        <v>0</v>
      </c>
      <c r="BI348" s="203">
        <f t="shared" si="48"/>
        <v>0</v>
      </c>
      <c r="BJ348" s="19" t="s">
        <v>80</v>
      </c>
      <c r="BK348" s="203">
        <f t="shared" si="49"/>
        <v>0</v>
      </c>
      <c r="BL348" s="19" t="s">
        <v>220</v>
      </c>
      <c r="BM348" s="202" t="s">
        <v>746</v>
      </c>
    </row>
    <row r="349" spans="1:65" s="2" customFormat="1" ht="16.5" customHeight="1">
      <c r="A349" s="36"/>
      <c r="B349" s="37"/>
      <c r="C349" s="248" t="s">
        <v>491</v>
      </c>
      <c r="D349" s="248" t="s">
        <v>254</v>
      </c>
      <c r="E349" s="249" t="s">
        <v>1274</v>
      </c>
      <c r="F349" s="250" t="s">
        <v>1275</v>
      </c>
      <c r="G349" s="251" t="s">
        <v>174</v>
      </c>
      <c r="H349" s="252">
        <v>9</v>
      </c>
      <c r="I349" s="253"/>
      <c r="J349" s="254">
        <f t="shared" si="40"/>
        <v>0</v>
      </c>
      <c r="K349" s="255"/>
      <c r="L349" s="256"/>
      <c r="M349" s="257" t="s">
        <v>19</v>
      </c>
      <c r="N349" s="258" t="s">
        <v>43</v>
      </c>
      <c r="O349" s="66"/>
      <c r="P349" s="200">
        <f t="shared" si="41"/>
        <v>0</v>
      </c>
      <c r="Q349" s="200">
        <v>0</v>
      </c>
      <c r="R349" s="200">
        <f t="shared" si="42"/>
        <v>0</v>
      </c>
      <c r="S349" s="200">
        <v>0</v>
      </c>
      <c r="T349" s="201">
        <f t="shared" si="43"/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2" t="s">
        <v>251</v>
      </c>
      <c r="AT349" s="202" t="s">
        <v>254</v>
      </c>
      <c r="AU349" s="202" t="s">
        <v>82</v>
      </c>
      <c r="AY349" s="19" t="s">
        <v>147</v>
      </c>
      <c r="BE349" s="203">
        <f t="shared" si="44"/>
        <v>0</v>
      </c>
      <c r="BF349" s="203">
        <f t="shared" si="45"/>
        <v>0</v>
      </c>
      <c r="BG349" s="203">
        <f t="shared" si="46"/>
        <v>0</v>
      </c>
      <c r="BH349" s="203">
        <f t="shared" si="47"/>
        <v>0</v>
      </c>
      <c r="BI349" s="203">
        <f t="shared" si="48"/>
        <v>0</v>
      </c>
      <c r="BJ349" s="19" t="s">
        <v>80</v>
      </c>
      <c r="BK349" s="203">
        <f t="shared" si="49"/>
        <v>0</v>
      </c>
      <c r="BL349" s="19" t="s">
        <v>220</v>
      </c>
      <c r="BM349" s="202" t="s">
        <v>751</v>
      </c>
    </row>
    <row r="350" spans="1:65" s="2" customFormat="1" ht="16.5" customHeight="1">
      <c r="A350" s="36"/>
      <c r="B350" s="37"/>
      <c r="C350" s="190" t="s">
        <v>752</v>
      </c>
      <c r="D350" s="190" t="s">
        <v>150</v>
      </c>
      <c r="E350" s="191" t="s">
        <v>1276</v>
      </c>
      <c r="F350" s="192" t="s">
        <v>1277</v>
      </c>
      <c r="G350" s="193" t="s">
        <v>1214</v>
      </c>
      <c r="H350" s="194">
        <v>3</v>
      </c>
      <c r="I350" s="195"/>
      <c r="J350" s="196">
        <f t="shared" si="40"/>
        <v>0</v>
      </c>
      <c r="K350" s="197"/>
      <c r="L350" s="41"/>
      <c r="M350" s="198" t="s">
        <v>19</v>
      </c>
      <c r="N350" s="199" t="s">
        <v>43</v>
      </c>
      <c r="O350" s="66"/>
      <c r="P350" s="200">
        <f t="shared" si="41"/>
        <v>0</v>
      </c>
      <c r="Q350" s="200">
        <v>0</v>
      </c>
      <c r="R350" s="200">
        <f t="shared" si="42"/>
        <v>0</v>
      </c>
      <c r="S350" s="200">
        <v>0</v>
      </c>
      <c r="T350" s="201">
        <f t="shared" si="43"/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2" t="s">
        <v>220</v>
      </c>
      <c r="AT350" s="202" t="s">
        <v>150</v>
      </c>
      <c r="AU350" s="202" t="s">
        <v>82</v>
      </c>
      <c r="AY350" s="19" t="s">
        <v>147</v>
      </c>
      <c r="BE350" s="203">
        <f t="shared" si="44"/>
        <v>0</v>
      </c>
      <c r="BF350" s="203">
        <f t="shared" si="45"/>
        <v>0</v>
      </c>
      <c r="BG350" s="203">
        <f t="shared" si="46"/>
        <v>0</v>
      </c>
      <c r="BH350" s="203">
        <f t="shared" si="47"/>
        <v>0</v>
      </c>
      <c r="BI350" s="203">
        <f t="shared" si="48"/>
        <v>0</v>
      </c>
      <c r="BJ350" s="19" t="s">
        <v>80</v>
      </c>
      <c r="BK350" s="203">
        <f t="shared" si="49"/>
        <v>0</v>
      </c>
      <c r="BL350" s="19" t="s">
        <v>220</v>
      </c>
      <c r="BM350" s="202" t="s">
        <v>755</v>
      </c>
    </row>
    <row r="351" spans="1:65" s="2" customFormat="1" ht="16.5" customHeight="1">
      <c r="A351" s="36"/>
      <c r="B351" s="37"/>
      <c r="C351" s="248" t="s">
        <v>513</v>
      </c>
      <c r="D351" s="248" t="s">
        <v>254</v>
      </c>
      <c r="E351" s="249" t="s">
        <v>1278</v>
      </c>
      <c r="F351" s="250" t="s">
        <v>1279</v>
      </c>
      <c r="G351" s="251" t="s">
        <v>174</v>
      </c>
      <c r="H351" s="252">
        <v>2</v>
      </c>
      <c r="I351" s="253"/>
      <c r="J351" s="254">
        <f t="shared" si="40"/>
        <v>0</v>
      </c>
      <c r="K351" s="255"/>
      <c r="L351" s="256"/>
      <c r="M351" s="257" t="s">
        <v>19</v>
      </c>
      <c r="N351" s="258" t="s">
        <v>43</v>
      </c>
      <c r="O351" s="66"/>
      <c r="P351" s="200">
        <f t="shared" si="41"/>
        <v>0</v>
      </c>
      <c r="Q351" s="200">
        <v>0</v>
      </c>
      <c r="R351" s="200">
        <f t="shared" si="42"/>
        <v>0</v>
      </c>
      <c r="S351" s="200">
        <v>0</v>
      </c>
      <c r="T351" s="201">
        <f t="shared" si="43"/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2" t="s">
        <v>251</v>
      </c>
      <c r="AT351" s="202" t="s">
        <v>254</v>
      </c>
      <c r="AU351" s="202" t="s">
        <v>82</v>
      </c>
      <c r="AY351" s="19" t="s">
        <v>147</v>
      </c>
      <c r="BE351" s="203">
        <f t="shared" si="44"/>
        <v>0</v>
      </c>
      <c r="BF351" s="203">
        <f t="shared" si="45"/>
        <v>0</v>
      </c>
      <c r="BG351" s="203">
        <f t="shared" si="46"/>
        <v>0</v>
      </c>
      <c r="BH351" s="203">
        <f t="shared" si="47"/>
        <v>0</v>
      </c>
      <c r="BI351" s="203">
        <f t="shared" si="48"/>
        <v>0</v>
      </c>
      <c r="BJ351" s="19" t="s">
        <v>80</v>
      </c>
      <c r="BK351" s="203">
        <f t="shared" si="49"/>
        <v>0</v>
      </c>
      <c r="BL351" s="19" t="s">
        <v>220</v>
      </c>
      <c r="BM351" s="202" t="s">
        <v>759</v>
      </c>
    </row>
    <row r="352" spans="1:65" s="2" customFormat="1" ht="16.5" customHeight="1">
      <c r="A352" s="36"/>
      <c r="B352" s="37"/>
      <c r="C352" s="248" t="s">
        <v>760</v>
      </c>
      <c r="D352" s="248" t="s">
        <v>254</v>
      </c>
      <c r="E352" s="249" t="s">
        <v>1280</v>
      </c>
      <c r="F352" s="250" t="s">
        <v>1281</v>
      </c>
      <c r="G352" s="251" t="s">
        <v>174</v>
      </c>
      <c r="H352" s="252">
        <v>1</v>
      </c>
      <c r="I352" s="253"/>
      <c r="J352" s="254">
        <f t="shared" si="40"/>
        <v>0</v>
      </c>
      <c r="K352" s="255"/>
      <c r="L352" s="256"/>
      <c r="M352" s="257" t="s">
        <v>19</v>
      </c>
      <c r="N352" s="258" t="s">
        <v>43</v>
      </c>
      <c r="O352" s="66"/>
      <c r="P352" s="200">
        <f t="shared" si="41"/>
        <v>0</v>
      </c>
      <c r="Q352" s="200">
        <v>0</v>
      </c>
      <c r="R352" s="200">
        <f t="shared" si="42"/>
        <v>0</v>
      </c>
      <c r="S352" s="200">
        <v>0</v>
      </c>
      <c r="T352" s="201">
        <f t="shared" si="43"/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2" t="s">
        <v>251</v>
      </c>
      <c r="AT352" s="202" t="s">
        <v>254</v>
      </c>
      <c r="AU352" s="202" t="s">
        <v>82</v>
      </c>
      <c r="AY352" s="19" t="s">
        <v>147</v>
      </c>
      <c r="BE352" s="203">
        <f t="shared" si="44"/>
        <v>0</v>
      </c>
      <c r="BF352" s="203">
        <f t="shared" si="45"/>
        <v>0</v>
      </c>
      <c r="BG352" s="203">
        <f t="shared" si="46"/>
        <v>0</v>
      </c>
      <c r="BH352" s="203">
        <f t="shared" si="47"/>
        <v>0</v>
      </c>
      <c r="BI352" s="203">
        <f t="shared" si="48"/>
        <v>0</v>
      </c>
      <c r="BJ352" s="19" t="s">
        <v>80</v>
      </c>
      <c r="BK352" s="203">
        <f t="shared" si="49"/>
        <v>0</v>
      </c>
      <c r="BL352" s="19" t="s">
        <v>220</v>
      </c>
      <c r="BM352" s="202" t="s">
        <v>763</v>
      </c>
    </row>
    <row r="353" spans="1:65" s="2" customFormat="1" ht="16.5" customHeight="1">
      <c r="A353" s="36"/>
      <c r="B353" s="37"/>
      <c r="C353" s="190" t="s">
        <v>517</v>
      </c>
      <c r="D353" s="190" t="s">
        <v>150</v>
      </c>
      <c r="E353" s="191" t="s">
        <v>1282</v>
      </c>
      <c r="F353" s="192" t="s">
        <v>1283</v>
      </c>
      <c r="G353" s="193" t="s">
        <v>1214</v>
      </c>
      <c r="H353" s="194">
        <v>3</v>
      </c>
      <c r="I353" s="195"/>
      <c r="J353" s="196">
        <f t="shared" si="40"/>
        <v>0</v>
      </c>
      <c r="K353" s="197"/>
      <c r="L353" s="41"/>
      <c r="M353" s="198" t="s">
        <v>19</v>
      </c>
      <c r="N353" s="199" t="s">
        <v>43</v>
      </c>
      <c r="O353" s="66"/>
      <c r="P353" s="200">
        <f t="shared" si="41"/>
        <v>0</v>
      </c>
      <c r="Q353" s="200">
        <v>0</v>
      </c>
      <c r="R353" s="200">
        <f t="shared" si="42"/>
        <v>0</v>
      </c>
      <c r="S353" s="200">
        <v>0</v>
      </c>
      <c r="T353" s="201">
        <f t="shared" si="43"/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2" t="s">
        <v>220</v>
      </c>
      <c r="AT353" s="202" t="s">
        <v>150</v>
      </c>
      <c r="AU353" s="202" t="s">
        <v>82</v>
      </c>
      <c r="AY353" s="19" t="s">
        <v>147</v>
      </c>
      <c r="BE353" s="203">
        <f t="shared" si="44"/>
        <v>0</v>
      </c>
      <c r="BF353" s="203">
        <f t="shared" si="45"/>
        <v>0</v>
      </c>
      <c r="BG353" s="203">
        <f t="shared" si="46"/>
        <v>0</v>
      </c>
      <c r="BH353" s="203">
        <f t="shared" si="47"/>
        <v>0</v>
      </c>
      <c r="BI353" s="203">
        <f t="shared" si="48"/>
        <v>0</v>
      </c>
      <c r="BJ353" s="19" t="s">
        <v>80</v>
      </c>
      <c r="BK353" s="203">
        <f t="shared" si="49"/>
        <v>0</v>
      </c>
      <c r="BL353" s="19" t="s">
        <v>220</v>
      </c>
      <c r="BM353" s="202" t="s">
        <v>769</v>
      </c>
    </row>
    <row r="354" spans="1:65" s="2" customFormat="1" ht="16.5" customHeight="1">
      <c r="A354" s="36"/>
      <c r="B354" s="37"/>
      <c r="C354" s="190" t="s">
        <v>770</v>
      </c>
      <c r="D354" s="190" t="s">
        <v>150</v>
      </c>
      <c r="E354" s="191" t="s">
        <v>1284</v>
      </c>
      <c r="F354" s="192" t="s">
        <v>1285</v>
      </c>
      <c r="G354" s="193" t="s">
        <v>1214</v>
      </c>
      <c r="H354" s="194">
        <v>1</v>
      </c>
      <c r="I354" s="195"/>
      <c r="J354" s="196">
        <f t="shared" si="40"/>
        <v>0</v>
      </c>
      <c r="K354" s="197"/>
      <c r="L354" s="41"/>
      <c r="M354" s="198" t="s">
        <v>19</v>
      </c>
      <c r="N354" s="199" t="s">
        <v>43</v>
      </c>
      <c r="O354" s="66"/>
      <c r="P354" s="200">
        <f t="shared" si="41"/>
        <v>0</v>
      </c>
      <c r="Q354" s="200">
        <v>0</v>
      </c>
      <c r="R354" s="200">
        <f t="shared" si="42"/>
        <v>0</v>
      </c>
      <c r="S354" s="200">
        <v>0</v>
      </c>
      <c r="T354" s="201">
        <f t="shared" si="43"/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2" t="s">
        <v>220</v>
      </c>
      <c r="AT354" s="202" t="s">
        <v>150</v>
      </c>
      <c r="AU354" s="202" t="s">
        <v>82</v>
      </c>
      <c r="AY354" s="19" t="s">
        <v>147</v>
      </c>
      <c r="BE354" s="203">
        <f t="shared" si="44"/>
        <v>0</v>
      </c>
      <c r="BF354" s="203">
        <f t="shared" si="45"/>
        <v>0</v>
      </c>
      <c r="BG354" s="203">
        <f t="shared" si="46"/>
        <v>0</v>
      </c>
      <c r="BH354" s="203">
        <f t="shared" si="47"/>
        <v>0</v>
      </c>
      <c r="BI354" s="203">
        <f t="shared" si="48"/>
        <v>0</v>
      </c>
      <c r="BJ354" s="19" t="s">
        <v>80</v>
      </c>
      <c r="BK354" s="203">
        <f t="shared" si="49"/>
        <v>0</v>
      </c>
      <c r="BL354" s="19" t="s">
        <v>220</v>
      </c>
      <c r="BM354" s="202" t="s">
        <v>773</v>
      </c>
    </row>
    <row r="355" spans="1:65" s="2" customFormat="1" ht="16.5" customHeight="1">
      <c r="A355" s="36"/>
      <c r="B355" s="37"/>
      <c r="C355" s="248" t="s">
        <v>520</v>
      </c>
      <c r="D355" s="248" t="s">
        <v>254</v>
      </c>
      <c r="E355" s="249" t="s">
        <v>1286</v>
      </c>
      <c r="F355" s="250" t="s">
        <v>1287</v>
      </c>
      <c r="G355" s="251" t="s">
        <v>174</v>
      </c>
      <c r="H355" s="252">
        <v>1</v>
      </c>
      <c r="I355" s="253"/>
      <c r="J355" s="254">
        <f t="shared" si="40"/>
        <v>0</v>
      </c>
      <c r="K355" s="255"/>
      <c r="L355" s="256"/>
      <c r="M355" s="257" t="s">
        <v>19</v>
      </c>
      <c r="N355" s="258" t="s">
        <v>43</v>
      </c>
      <c r="O355" s="66"/>
      <c r="P355" s="200">
        <f t="shared" si="41"/>
        <v>0</v>
      </c>
      <c r="Q355" s="200">
        <v>0</v>
      </c>
      <c r="R355" s="200">
        <f t="shared" si="42"/>
        <v>0</v>
      </c>
      <c r="S355" s="200">
        <v>0</v>
      </c>
      <c r="T355" s="201">
        <f t="shared" si="43"/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2" t="s">
        <v>251</v>
      </c>
      <c r="AT355" s="202" t="s">
        <v>254</v>
      </c>
      <c r="AU355" s="202" t="s">
        <v>82</v>
      </c>
      <c r="AY355" s="19" t="s">
        <v>147</v>
      </c>
      <c r="BE355" s="203">
        <f t="shared" si="44"/>
        <v>0</v>
      </c>
      <c r="BF355" s="203">
        <f t="shared" si="45"/>
        <v>0</v>
      </c>
      <c r="BG355" s="203">
        <f t="shared" si="46"/>
        <v>0</v>
      </c>
      <c r="BH355" s="203">
        <f t="shared" si="47"/>
        <v>0</v>
      </c>
      <c r="BI355" s="203">
        <f t="shared" si="48"/>
        <v>0</v>
      </c>
      <c r="BJ355" s="19" t="s">
        <v>80</v>
      </c>
      <c r="BK355" s="203">
        <f t="shared" si="49"/>
        <v>0</v>
      </c>
      <c r="BL355" s="19" t="s">
        <v>220</v>
      </c>
      <c r="BM355" s="202" t="s">
        <v>776</v>
      </c>
    </row>
    <row r="356" spans="1:65" s="2" customFormat="1" ht="16.5" customHeight="1">
      <c r="A356" s="36"/>
      <c r="B356" s="37"/>
      <c r="C356" s="190" t="s">
        <v>778</v>
      </c>
      <c r="D356" s="190" t="s">
        <v>150</v>
      </c>
      <c r="E356" s="191" t="s">
        <v>1288</v>
      </c>
      <c r="F356" s="192" t="s">
        <v>1289</v>
      </c>
      <c r="G356" s="193" t="s">
        <v>1214</v>
      </c>
      <c r="H356" s="194">
        <v>4</v>
      </c>
      <c r="I356" s="195"/>
      <c r="J356" s="196">
        <f t="shared" si="40"/>
        <v>0</v>
      </c>
      <c r="K356" s="197"/>
      <c r="L356" s="41"/>
      <c r="M356" s="198" t="s">
        <v>19</v>
      </c>
      <c r="N356" s="199" t="s">
        <v>43</v>
      </c>
      <c r="O356" s="66"/>
      <c r="P356" s="200">
        <f t="shared" si="41"/>
        <v>0</v>
      </c>
      <c r="Q356" s="200">
        <v>0</v>
      </c>
      <c r="R356" s="200">
        <f t="shared" si="42"/>
        <v>0</v>
      </c>
      <c r="S356" s="200">
        <v>0</v>
      </c>
      <c r="T356" s="201">
        <f t="shared" si="43"/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2" t="s">
        <v>220</v>
      </c>
      <c r="AT356" s="202" t="s">
        <v>150</v>
      </c>
      <c r="AU356" s="202" t="s">
        <v>82</v>
      </c>
      <c r="AY356" s="19" t="s">
        <v>147</v>
      </c>
      <c r="BE356" s="203">
        <f t="shared" si="44"/>
        <v>0</v>
      </c>
      <c r="BF356" s="203">
        <f t="shared" si="45"/>
        <v>0</v>
      </c>
      <c r="BG356" s="203">
        <f t="shared" si="46"/>
        <v>0</v>
      </c>
      <c r="BH356" s="203">
        <f t="shared" si="47"/>
        <v>0</v>
      </c>
      <c r="BI356" s="203">
        <f t="shared" si="48"/>
        <v>0</v>
      </c>
      <c r="BJ356" s="19" t="s">
        <v>80</v>
      </c>
      <c r="BK356" s="203">
        <f t="shared" si="49"/>
        <v>0</v>
      </c>
      <c r="BL356" s="19" t="s">
        <v>220</v>
      </c>
      <c r="BM356" s="202" t="s">
        <v>781</v>
      </c>
    </row>
    <row r="357" spans="1:65" s="2" customFormat="1" ht="16.5" customHeight="1">
      <c r="A357" s="36"/>
      <c r="B357" s="37"/>
      <c r="C357" s="248" t="s">
        <v>524</v>
      </c>
      <c r="D357" s="248" t="s">
        <v>254</v>
      </c>
      <c r="E357" s="249" t="s">
        <v>1290</v>
      </c>
      <c r="F357" s="250" t="s">
        <v>1291</v>
      </c>
      <c r="G357" s="251" t="s">
        <v>174</v>
      </c>
      <c r="H357" s="252">
        <v>4</v>
      </c>
      <c r="I357" s="253"/>
      <c r="J357" s="254">
        <f t="shared" si="40"/>
        <v>0</v>
      </c>
      <c r="K357" s="255"/>
      <c r="L357" s="256"/>
      <c r="M357" s="257" t="s">
        <v>19</v>
      </c>
      <c r="N357" s="258" t="s">
        <v>43</v>
      </c>
      <c r="O357" s="66"/>
      <c r="P357" s="200">
        <f t="shared" si="41"/>
        <v>0</v>
      </c>
      <c r="Q357" s="200">
        <v>0</v>
      </c>
      <c r="R357" s="200">
        <f t="shared" si="42"/>
        <v>0</v>
      </c>
      <c r="S357" s="200">
        <v>0</v>
      </c>
      <c r="T357" s="201">
        <f t="shared" si="43"/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2" t="s">
        <v>251</v>
      </c>
      <c r="AT357" s="202" t="s">
        <v>254</v>
      </c>
      <c r="AU357" s="202" t="s">
        <v>82</v>
      </c>
      <c r="AY357" s="19" t="s">
        <v>147</v>
      </c>
      <c r="BE357" s="203">
        <f t="shared" si="44"/>
        <v>0</v>
      </c>
      <c r="BF357" s="203">
        <f t="shared" si="45"/>
        <v>0</v>
      </c>
      <c r="BG357" s="203">
        <f t="shared" si="46"/>
        <v>0</v>
      </c>
      <c r="BH357" s="203">
        <f t="shared" si="47"/>
        <v>0</v>
      </c>
      <c r="BI357" s="203">
        <f t="shared" si="48"/>
        <v>0</v>
      </c>
      <c r="BJ357" s="19" t="s">
        <v>80</v>
      </c>
      <c r="BK357" s="203">
        <f t="shared" si="49"/>
        <v>0</v>
      </c>
      <c r="BL357" s="19" t="s">
        <v>220</v>
      </c>
      <c r="BM357" s="202" t="s">
        <v>789</v>
      </c>
    </row>
    <row r="358" spans="1:65" s="2" customFormat="1" ht="16.5" customHeight="1">
      <c r="A358" s="36"/>
      <c r="B358" s="37"/>
      <c r="C358" s="190" t="s">
        <v>805</v>
      </c>
      <c r="D358" s="190" t="s">
        <v>150</v>
      </c>
      <c r="E358" s="191" t="s">
        <v>1292</v>
      </c>
      <c r="F358" s="192" t="s">
        <v>1293</v>
      </c>
      <c r="G358" s="193" t="s">
        <v>1214</v>
      </c>
      <c r="H358" s="194">
        <v>9</v>
      </c>
      <c r="I358" s="195"/>
      <c r="J358" s="196">
        <f t="shared" si="40"/>
        <v>0</v>
      </c>
      <c r="K358" s="197"/>
      <c r="L358" s="41"/>
      <c r="M358" s="198" t="s">
        <v>19</v>
      </c>
      <c r="N358" s="199" t="s">
        <v>43</v>
      </c>
      <c r="O358" s="66"/>
      <c r="P358" s="200">
        <f t="shared" si="41"/>
        <v>0</v>
      </c>
      <c r="Q358" s="200">
        <v>0</v>
      </c>
      <c r="R358" s="200">
        <f t="shared" si="42"/>
        <v>0</v>
      </c>
      <c r="S358" s="200">
        <v>0</v>
      </c>
      <c r="T358" s="201">
        <f t="shared" si="43"/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2" t="s">
        <v>220</v>
      </c>
      <c r="AT358" s="202" t="s">
        <v>150</v>
      </c>
      <c r="AU358" s="202" t="s">
        <v>82</v>
      </c>
      <c r="AY358" s="19" t="s">
        <v>147</v>
      </c>
      <c r="BE358" s="203">
        <f t="shared" si="44"/>
        <v>0</v>
      </c>
      <c r="BF358" s="203">
        <f t="shared" si="45"/>
        <v>0</v>
      </c>
      <c r="BG358" s="203">
        <f t="shared" si="46"/>
        <v>0</v>
      </c>
      <c r="BH358" s="203">
        <f t="shared" si="47"/>
        <v>0</v>
      </c>
      <c r="BI358" s="203">
        <f t="shared" si="48"/>
        <v>0</v>
      </c>
      <c r="BJ358" s="19" t="s">
        <v>80</v>
      </c>
      <c r="BK358" s="203">
        <f t="shared" si="49"/>
        <v>0</v>
      </c>
      <c r="BL358" s="19" t="s">
        <v>220</v>
      </c>
      <c r="BM358" s="202" t="s">
        <v>808</v>
      </c>
    </row>
    <row r="359" spans="1:65" s="2" customFormat="1" ht="16.5" customHeight="1">
      <c r="A359" s="36"/>
      <c r="B359" s="37"/>
      <c r="C359" s="190" t="s">
        <v>527</v>
      </c>
      <c r="D359" s="190" t="s">
        <v>150</v>
      </c>
      <c r="E359" s="191" t="s">
        <v>1294</v>
      </c>
      <c r="F359" s="192" t="s">
        <v>1295</v>
      </c>
      <c r="G359" s="193" t="s">
        <v>1214</v>
      </c>
      <c r="H359" s="194">
        <v>2</v>
      </c>
      <c r="I359" s="195"/>
      <c r="J359" s="196">
        <f t="shared" si="40"/>
        <v>0</v>
      </c>
      <c r="K359" s="197"/>
      <c r="L359" s="41"/>
      <c r="M359" s="198" t="s">
        <v>19</v>
      </c>
      <c r="N359" s="199" t="s">
        <v>43</v>
      </c>
      <c r="O359" s="66"/>
      <c r="P359" s="200">
        <f t="shared" si="41"/>
        <v>0</v>
      </c>
      <c r="Q359" s="200">
        <v>0</v>
      </c>
      <c r="R359" s="200">
        <f t="shared" si="42"/>
        <v>0</v>
      </c>
      <c r="S359" s="200">
        <v>0</v>
      </c>
      <c r="T359" s="201">
        <f t="shared" si="43"/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2" t="s">
        <v>220</v>
      </c>
      <c r="AT359" s="202" t="s">
        <v>150</v>
      </c>
      <c r="AU359" s="202" t="s">
        <v>82</v>
      </c>
      <c r="AY359" s="19" t="s">
        <v>147</v>
      </c>
      <c r="BE359" s="203">
        <f t="shared" si="44"/>
        <v>0</v>
      </c>
      <c r="BF359" s="203">
        <f t="shared" si="45"/>
        <v>0</v>
      </c>
      <c r="BG359" s="203">
        <f t="shared" si="46"/>
        <v>0</v>
      </c>
      <c r="BH359" s="203">
        <f t="shared" si="47"/>
        <v>0</v>
      </c>
      <c r="BI359" s="203">
        <f t="shared" si="48"/>
        <v>0</v>
      </c>
      <c r="BJ359" s="19" t="s">
        <v>80</v>
      </c>
      <c r="BK359" s="203">
        <f t="shared" si="49"/>
        <v>0</v>
      </c>
      <c r="BL359" s="19" t="s">
        <v>220</v>
      </c>
      <c r="BM359" s="202" t="s">
        <v>811</v>
      </c>
    </row>
    <row r="360" spans="1:65" s="2" customFormat="1" ht="16.5" customHeight="1">
      <c r="A360" s="36"/>
      <c r="B360" s="37"/>
      <c r="C360" s="190" t="s">
        <v>813</v>
      </c>
      <c r="D360" s="190" t="s">
        <v>150</v>
      </c>
      <c r="E360" s="191" t="s">
        <v>1296</v>
      </c>
      <c r="F360" s="192" t="s">
        <v>1297</v>
      </c>
      <c r="G360" s="193" t="s">
        <v>1214</v>
      </c>
      <c r="H360" s="194">
        <v>2</v>
      </c>
      <c r="I360" s="195"/>
      <c r="J360" s="196">
        <f t="shared" si="40"/>
        <v>0</v>
      </c>
      <c r="K360" s="197"/>
      <c r="L360" s="41"/>
      <c r="M360" s="198" t="s">
        <v>19</v>
      </c>
      <c r="N360" s="199" t="s">
        <v>43</v>
      </c>
      <c r="O360" s="66"/>
      <c r="P360" s="200">
        <f t="shared" si="41"/>
        <v>0</v>
      </c>
      <c r="Q360" s="200">
        <v>0</v>
      </c>
      <c r="R360" s="200">
        <f t="shared" si="42"/>
        <v>0</v>
      </c>
      <c r="S360" s="200">
        <v>0</v>
      </c>
      <c r="T360" s="201">
        <f t="shared" si="43"/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2" t="s">
        <v>220</v>
      </c>
      <c r="AT360" s="202" t="s">
        <v>150</v>
      </c>
      <c r="AU360" s="202" t="s">
        <v>82</v>
      </c>
      <c r="AY360" s="19" t="s">
        <v>147</v>
      </c>
      <c r="BE360" s="203">
        <f t="shared" si="44"/>
        <v>0</v>
      </c>
      <c r="BF360" s="203">
        <f t="shared" si="45"/>
        <v>0</v>
      </c>
      <c r="BG360" s="203">
        <f t="shared" si="46"/>
        <v>0</v>
      </c>
      <c r="BH360" s="203">
        <f t="shared" si="47"/>
        <v>0</v>
      </c>
      <c r="BI360" s="203">
        <f t="shared" si="48"/>
        <v>0</v>
      </c>
      <c r="BJ360" s="19" t="s">
        <v>80</v>
      </c>
      <c r="BK360" s="203">
        <f t="shared" si="49"/>
        <v>0</v>
      </c>
      <c r="BL360" s="19" t="s">
        <v>220</v>
      </c>
      <c r="BM360" s="202" t="s">
        <v>816</v>
      </c>
    </row>
    <row r="361" spans="1:65" s="2" customFormat="1" ht="16.5" customHeight="1">
      <c r="A361" s="36"/>
      <c r="B361" s="37"/>
      <c r="C361" s="190" t="s">
        <v>532</v>
      </c>
      <c r="D361" s="190" t="s">
        <v>150</v>
      </c>
      <c r="E361" s="191" t="s">
        <v>1298</v>
      </c>
      <c r="F361" s="192" t="s">
        <v>1299</v>
      </c>
      <c r="G361" s="193" t="s">
        <v>1214</v>
      </c>
      <c r="H361" s="194">
        <v>11</v>
      </c>
      <c r="I361" s="195"/>
      <c r="J361" s="196">
        <f t="shared" si="40"/>
        <v>0</v>
      </c>
      <c r="K361" s="197"/>
      <c r="L361" s="41"/>
      <c r="M361" s="198" t="s">
        <v>19</v>
      </c>
      <c r="N361" s="199" t="s">
        <v>43</v>
      </c>
      <c r="O361" s="66"/>
      <c r="P361" s="200">
        <f t="shared" si="41"/>
        <v>0</v>
      </c>
      <c r="Q361" s="200">
        <v>0</v>
      </c>
      <c r="R361" s="200">
        <f t="shared" si="42"/>
        <v>0</v>
      </c>
      <c r="S361" s="200">
        <v>0</v>
      </c>
      <c r="T361" s="201">
        <f t="shared" si="43"/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2" t="s">
        <v>220</v>
      </c>
      <c r="AT361" s="202" t="s">
        <v>150</v>
      </c>
      <c r="AU361" s="202" t="s">
        <v>82</v>
      </c>
      <c r="AY361" s="19" t="s">
        <v>147</v>
      </c>
      <c r="BE361" s="203">
        <f t="shared" si="44"/>
        <v>0</v>
      </c>
      <c r="BF361" s="203">
        <f t="shared" si="45"/>
        <v>0</v>
      </c>
      <c r="BG361" s="203">
        <f t="shared" si="46"/>
        <v>0</v>
      </c>
      <c r="BH361" s="203">
        <f t="shared" si="47"/>
        <v>0</v>
      </c>
      <c r="BI361" s="203">
        <f t="shared" si="48"/>
        <v>0</v>
      </c>
      <c r="BJ361" s="19" t="s">
        <v>80</v>
      </c>
      <c r="BK361" s="203">
        <f t="shared" si="49"/>
        <v>0</v>
      </c>
      <c r="BL361" s="19" t="s">
        <v>220</v>
      </c>
      <c r="BM361" s="202" t="s">
        <v>819</v>
      </c>
    </row>
    <row r="362" spans="1:65" s="2" customFormat="1" ht="16.5" customHeight="1">
      <c r="A362" s="36"/>
      <c r="B362" s="37"/>
      <c r="C362" s="190" t="s">
        <v>820</v>
      </c>
      <c r="D362" s="190" t="s">
        <v>150</v>
      </c>
      <c r="E362" s="191" t="s">
        <v>1300</v>
      </c>
      <c r="F362" s="192" t="s">
        <v>1301</v>
      </c>
      <c r="G362" s="193" t="s">
        <v>174</v>
      </c>
      <c r="H362" s="194">
        <v>5</v>
      </c>
      <c r="I362" s="195"/>
      <c r="J362" s="196">
        <f t="shared" si="40"/>
        <v>0</v>
      </c>
      <c r="K362" s="197"/>
      <c r="L362" s="41"/>
      <c r="M362" s="198" t="s">
        <v>19</v>
      </c>
      <c r="N362" s="199" t="s">
        <v>43</v>
      </c>
      <c r="O362" s="66"/>
      <c r="P362" s="200">
        <f t="shared" si="41"/>
        <v>0</v>
      </c>
      <c r="Q362" s="200">
        <v>0</v>
      </c>
      <c r="R362" s="200">
        <f t="shared" si="42"/>
        <v>0</v>
      </c>
      <c r="S362" s="200">
        <v>0</v>
      </c>
      <c r="T362" s="201">
        <f t="shared" si="43"/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2" t="s">
        <v>220</v>
      </c>
      <c r="AT362" s="202" t="s">
        <v>150</v>
      </c>
      <c r="AU362" s="202" t="s">
        <v>82</v>
      </c>
      <c r="AY362" s="19" t="s">
        <v>147</v>
      </c>
      <c r="BE362" s="203">
        <f t="shared" si="44"/>
        <v>0</v>
      </c>
      <c r="BF362" s="203">
        <f t="shared" si="45"/>
        <v>0</v>
      </c>
      <c r="BG362" s="203">
        <f t="shared" si="46"/>
        <v>0</v>
      </c>
      <c r="BH362" s="203">
        <f t="shared" si="47"/>
        <v>0</v>
      </c>
      <c r="BI362" s="203">
        <f t="shared" si="48"/>
        <v>0</v>
      </c>
      <c r="BJ362" s="19" t="s">
        <v>80</v>
      </c>
      <c r="BK362" s="203">
        <f t="shared" si="49"/>
        <v>0</v>
      </c>
      <c r="BL362" s="19" t="s">
        <v>220</v>
      </c>
      <c r="BM362" s="202" t="s">
        <v>823</v>
      </c>
    </row>
    <row r="363" spans="1:65" s="2" customFormat="1" ht="16.5" customHeight="1">
      <c r="A363" s="36"/>
      <c r="B363" s="37"/>
      <c r="C363" s="190" t="s">
        <v>536</v>
      </c>
      <c r="D363" s="190" t="s">
        <v>150</v>
      </c>
      <c r="E363" s="191" t="s">
        <v>1302</v>
      </c>
      <c r="F363" s="192" t="s">
        <v>1303</v>
      </c>
      <c r="G363" s="193" t="s">
        <v>174</v>
      </c>
      <c r="H363" s="194">
        <v>2</v>
      </c>
      <c r="I363" s="195"/>
      <c r="J363" s="196">
        <f t="shared" si="40"/>
        <v>0</v>
      </c>
      <c r="K363" s="197"/>
      <c r="L363" s="41"/>
      <c r="M363" s="198" t="s">
        <v>19</v>
      </c>
      <c r="N363" s="199" t="s">
        <v>43</v>
      </c>
      <c r="O363" s="66"/>
      <c r="P363" s="200">
        <f t="shared" si="41"/>
        <v>0</v>
      </c>
      <c r="Q363" s="200">
        <v>0</v>
      </c>
      <c r="R363" s="200">
        <f t="shared" si="42"/>
        <v>0</v>
      </c>
      <c r="S363" s="200">
        <v>0</v>
      </c>
      <c r="T363" s="201">
        <f t="shared" si="43"/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2" t="s">
        <v>220</v>
      </c>
      <c r="AT363" s="202" t="s">
        <v>150</v>
      </c>
      <c r="AU363" s="202" t="s">
        <v>82</v>
      </c>
      <c r="AY363" s="19" t="s">
        <v>147</v>
      </c>
      <c r="BE363" s="203">
        <f t="shared" si="44"/>
        <v>0</v>
      </c>
      <c r="BF363" s="203">
        <f t="shared" si="45"/>
        <v>0</v>
      </c>
      <c r="BG363" s="203">
        <f t="shared" si="46"/>
        <v>0</v>
      </c>
      <c r="BH363" s="203">
        <f t="shared" si="47"/>
        <v>0</v>
      </c>
      <c r="BI363" s="203">
        <f t="shared" si="48"/>
        <v>0</v>
      </c>
      <c r="BJ363" s="19" t="s">
        <v>80</v>
      </c>
      <c r="BK363" s="203">
        <f t="shared" si="49"/>
        <v>0</v>
      </c>
      <c r="BL363" s="19" t="s">
        <v>220</v>
      </c>
      <c r="BM363" s="202" t="s">
        <v>826</v>
      </c>
    </row>
    <row r="364" spans="1:65" s="2" customFormat="1" ht="16.5" customHeight="1">
      <c r="A364" s="36"/>
      <c r="B364" s="37"/>
      <c r="C364" s="248" t="s">
        <v>829</v>
      </c>
      <c r="D364" s="248" t="s">
        <v>254</v>
      </c>
      <c r="E364" s="249" t="s">
        <v>1304</v>
      </c>
      <c r="F364" s="250" t="s">
        <v>1305</v>
      </c>
      <c r="G364" s="251" t="s">
        <v>174</v>
      </c>
      <c r="H364" s="252">
        <v>2</v>
      </c>
      <c r="I364" s="253"/>
      <c r="J364" s="254">
        <f t="shared" si="40"/>
        <v>0</v>
      </c>
      <c r="K364" s="255"/>
      <c r="L364" s="256"/>
      <c r="M364" s="257" t="s">
        <v>19</v>
      </c>
      <c r="N364" s="258" t="s">
        <v>43</v>
      </c>
      <c r="O364" s="66"/>
      <c r="P364" s="200">
        <f t="shared" si="41"/>
        <v>0</v>
      </c>
      <c r="Q364" s="200">
        <v>0</v>
      </c>
      <c r="R364" s="200">
        <f t="shared" si="42"/>
        <v>0</v>
      </c>
      <c r="S364" s="200">
        <v>0</v>
      </c>
      <c r="T364" s="201">
        <f t="shared" si="43"/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2" t="s">
        <v>251</v>
      </c>
      <c r="AT364" s="202" t="s">
        <v>254</v>
      </c>
      <c r="AU364" s="202" t="s">
        <v>82</v>
      </c>
      <c r="AY364" s="19" t="s">
        <v>147</v>
      </c>
      <c r="BE364" s="203">
        <f t="shared" si="44"/>
        <v>0</v>
      </c>
      <c r="BF364" s="203">
        <f t="shared" si="45"/>
        <v>0</v>
      </c>
      <c r="BG364" s="203">
        <f t="shared" si="46"/>
        <v>0</v>
      </c>
      <c r="BH364" s="203">
        <f t="shared" si="47"/>
        <v>0</v>
      </c>
      <c r="BI364" s="203">
        <f t="shared" si="48"/>
        <v>0</v>
      </c>
      <c r="BJ364" s="19" t="s">
        <v>80</v>
      </c>
      <c r="BK364" s="203">
        <f t="shared" si="49"/>
        <v>0</v>
      </c>
      <c r="BL364" s="19" t="s">
        <v>220</v>
      </c>
      <c r="BM364" s="202" t="s">
        <v>832</v>
      </c>
    </row>
    <row r="365" spans="1:65" s="2" customFormat="1" ht="16.5" customHeight="1">
      <c r="A365" s="36"/>
      <c r="B365" s="37"/>
      <c r="C365" s="190" t="s">
        <v>540</v>
      </c>
      <c r="D365" s="190" t="s">
        <v>150</v>
      </c>
      <c r="E365" s="191" t="s">
        <v>1306</v>
      </c>
      <c r="F365" s="192" t="s">
        <v>1307</v>
      </c>
      <c r="G365" s="193" t="s">
        <v>174</v>
      </c>
      <c r="H365" s="194">
        <v>14</v>
      </c>
      <c r="I365" s="195"/>
      <c r="J365" s="196">
        <f t="shared" si="40"/>
        <v>0</v>
      </c>
      <c r="K365" s="197"/>
      <c r="L365" s="41"/>
      <c r="M365" s="198" t="s">
        <v>19</v>
      </c>
      <c r="N365" s="199" t="s">
        <v>43</v>
      </c>
      <c r="O365" s="66"/>
      <c r="P365" s="200">
        <f t="shared" si="41"/>
        <v>0</v>
      </c>
      <c r="Q365" s="200">
        <v>0</v>
      </c>
      <c r="R365" s="200">
        <f t="shared" si="42"/>
        <v>0</v>
      </c>
      <c r="S365" s="200">
        <v>0</v>
      </c>
      <c r="T365" s="201">
        <f t="shared" si="43"/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2" t="s">
        <v>220</v>
      </c>
      <c r="AT365" s="202" t="s">
        <v>150</v>
      </c>
      <c r="AU365" s="202" t="s">
        <v>82</v>
      </c>
      <c r="AY365" s="19" t="s">
        <v>147</v>
      </c>
      <c r="BE365" s="203">
        <f t="shared" si="44"/>
        <v>0</v>
      </c>
      <c r="BF365" s="203">
        <f t="shared" si="45"/>
        <v>0</v>
      </c>
      <c r="BG365" s="203">
        <f t="shared" si="46"/>
        <v>0</v>
      </c>
      <c r="BH365" s="203">
        <f t="shared" si="47"/>
        <v>0</v>
      </c>
      <c r="BI365" s="203">
        <f t="shared" si="48"/>
        <v>0</v>
      </c>
      <c r="BJ365" s="19" t="s">
        <v>80</v>
      </c>
      <c r="BK365" s="203">
        <f t="shared" si="49"/>
        <v>0</v>
      </c>
      <c r="BL365" s="19" t="s">
        <v>220</v>
      </c>
      <c r="BM365" s="202" t="s">
        <v>842</v>
      </c>
    </row>
    <row r="366" spans="1:65" s="2" customFormat="1" ht="16.5" customHeight="1">
      <c r="A366" s="36"/>
      <c r="B366" s="37"/>
      <c r="C366" s="190" t="s">
        <v>843</v>
      </c>
      <c r="D366" s="190" t="s">
        <v>150</v>
      </c>
      <c r="E366" s="191" t="s">
        <v>1308</v>
      </c>
      <c r="F366" s="192" t="s">
        <v>1309</v>
      </c>
      <c r="G366" s="193" t="s">
        <v>174</v>
      </c>
      <c r="H366" s="194">
        <v>2</v>
      </c>
      <c r="I366" s="195"/>
      <c r="J366" s="196">
        <f t="shared" si="40"/>
        <v>0</v>
      </c>
      <c r="K366" s="197"/>
      <c r="L366" s="41"/>
      <c r="M366" s="198" t="s">
        <v>19</v>
      </c>
      <c r="N366" s="199" t="s">
        <v>43</v>
      </c>
      <c r="O366" s="66"/>
      <c r="P366" s="200">
        <f t="shared" si="41"/>
        <v>0</v>
      </c>
      <c r="Q366" s="200">
        <v>0</v>
      </c>
      <c r="R366" s="200">
        <f t="shared" si="42"/>
        <v>0</v>
      </c>
      <c r="S366" s="200">
        <v>0</v>
      </c>
      <c r="T366" s="201">
        <f t="shared" si="43"/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2" t="s">
        <v>220</v>
      </c>
      <c r="AT366" s="202" t="s">
        <v>150</v>
      </c>
      <c r="AU366" s="202" t="s">
        <v>82</v>
      </c>
      <c r="AY366" s="19" t="s">
        <v>147</v>
      </c>
      <c r="BE366" s="203">
        <f t="shared" si="44"/>
        <v>0</v>
      </c>
      <c r="BF366" s="203">
        <f t="shared" si="45"/>
        <v>0</v>
      </c>
      <c r="BG366" s="203">
        <f t="shared" si="46"/>
        <v>0</v>
      </c>
      <c r="BH366" s="203">
        <f t="shared" si="47"/>
        <v>0</v>
      </c>
      <c r="BI366" s="203">
        <f t="shared" si="48"/>
        <v>0</v>
      </c>
      <c r="BJ366" s="19" t="s">
        <v>80</v>
      </c>
      <c r="BK366" s="203">
        <f t="shared" si="49"/>
        <v>0</v>
      </c>
      <c r="BL366" s="19" t="s">
        <v>220</v>
      </c>
      <c r="BM366" s="202" t="s">
        <v>846</v>
      </c>
    </row>
    <row r="367" spans="1:65" s="2" customFormat="1" ht="16.5" customHeight="1">
      <c r="A367" s="36"/>
      <c r="B367" s="37"/>
      <c r="C367" s="190" t="s">
        <v>544</v>
      </c>
      <c r="D367" s="190" t="s">
        <v>150</v>
      </c>
      <c r="E367" s="191" t="s">
        <v>1310</v>
      </c>
      <c r="F367" s="192" t="s">
        <v>1311</v>
      </c>
      <c r="G367" s="193" t="s">
        <v>174</v>
      </c>
      <c r="H367" s="194">
        <v>1</v>
      </c>
      <c r="I367" s="195"/>
      <c r="J367" s="196">
        <f t="shared" si="40"/>
        <v>0</v>
      </c>
      <c r="K367" s="197"/>
      <c r="L367" s="41"/>
      <c r="M367" s="198" t="s">
        <v>19</v>
      </c>
      <c r="N367" s="199" t="s">
        <v>43</v>
      </c>
      <c r="O367" s="66"/>
      <c r="P367" s="200">
        <f t="shared" si="41"/>
        <v>0</v>
      </c>
      <c r="Q367" s="200">
        <v>0</v>
      </c>
      <c r="R367" s="200">
        <f t="shared" si="42"/>
        <v>0</v>
      </c>
      <c r="S367" s="200">
        <v>0</v>
      </c>
      <c r="T367" s="201">
        <f t="shared" si="43"/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02" t="s">
        <v>220</v>
      </c>
      <c r="AT367" s="202" t="s">
        <v>150</v>
      </c>
      <c r="AU367" s="202" t="s">
        <v>82</v>
      </c>
      <c r="AY367" s="19" t="s">
        <v>147</v>
      </c>
      <c r="BE367" s="203">
        <f t="shared" si="44"/>
        <v>0</v>
      </c>
      <c r="BF367" s="203">
        <f t="shared" si="45"/>
        <v>0</v>
      </c>
      <c r="BG367" s="203">
        <f t="shared" si="46"/>
        <v>0</v>
      </c>
      <c r="BH367" s="203">
        <f t="shared" si="47"/>
        <v>0</v>
      </c>
      <c r="BI367" s="203">
        <f t="shared" si="48"/>
        <v>0</v>
      </c>
      <c r="BJ367" s="19" t="s">
        <v>80</v>
      </c>
      <c r="BK367" s="203">
        <f t="shared" si="49"/>
        <v>0</v>
      </c>
      <c r="BL367" s="19" t="s">
        <v>220</v>
      </c>
      <c r="BM367" s="202" t="s">
        <v>849</v>
      </c>
    </row>
    <row r="368" spans="1:65" s="2" customFormat="1" ht="16.5" customHeight="1">
      <c r="A368" s="36"/>
      <c r="B368" s="37"/>
      <c r="C368" s="190" t="s">
        <v>857</v>
      </c>
      <c r="D368" s="190" t="s">
        <v>150</v>
      </c>
      <c r="E368" s="191" t="s">
        <v>1312</v>
      </c>
      <c r="F368" s="192" t="s">
        <v>1313</v>
      </c>
      <c r="G368" s="193" t="s">
        <v>174</v>
      </c>
      <c r="H368" s="194">
        <v>2</v>
      </c>
      <c r="I368" s="195"/>
      <c r="J368" s="196">
        <f t="shared" si="40"/>
        <v>0</v>
      </c>
      <c r="K368" s="197"/>
      <c r="L368" s="41"/>
      <c r="M368" s="198" t="s">
        <v>19</v>
      </c>
      <c r="N368" s="199" t="s">
        <v>43</v>
      </c>
      <c r="O368" s="66"/>
      <c r="P368" s="200">
        <f t="shared" si="41"/>
        <v>0</v>
      </c>
      <c r="Q368" s="200">
        <v>0</v>
      </c>
      <c r="R368" s="200">
        <f t="shared" si="42"/>
        <v>0</v>
      </c>
      <c r="S368" s="200">
        <v>0</v>
      </c>
      <c r="T368" s="201">
        <f t="shared" si="43"/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2" t="s">
        <v>220</v>
      </c>
      <c r="AT368" s="202" t="s">
        <v>150</v>
      </c>
      <c r="AU368" s="202" t="s">
        <v>82</v>
      </c>
      <c r="AY368" s="19" t="s">
        <v>147</v>
      </c>
      <c r="BE368" s="203">
        <f t="shared" si="44"/>
        <v>0</v>
      </c>
      <c r="BF368" s="203">
        <f t="shared" si="45"/>
        <v>0</v>
      </c>
      <c r="BG368" s="203">
        <f t="shared" si="46"/>
        <v>0</v>
      </c>
      <c r="BH368" s="203">
        <f t="shared" si="47"/>
        <v>0</v>
      </c>
      <c r="BI368" s="203">
        <f t="shared" si="48"/>
        <v>0</v>
      </c>
      <c r="BJ368" s="19" t="s">
        <v>80</v>
      </c>
      <c r="BK368" s="203">
        <f t="shared" si="49"/>
        <v>0</v>
      </c>
      <c r="BL368" s="19" t="s">
        <v>220</v>
      </c>
      <c r="BM368" s="202" t="s">
        <v>860</v>
      </c>
    </row>
    <row r="369" spans="1:65" s="2" customFormat="1" ht="16.5" customHeight="1">
      <c r="A369" s="36"/>
      <c r="B369" s="37"/>
      <c r="C369" s="190" t="s">
        <v>548</v>
      </c>
      <c r="D369" s="190" t="s">
        <v>150</v>
      </c>
      <c r="E369" s="191" t="s">
        <v>1314</v>
      </c>
      <c r="F369" s="192" t="s">
        <v>1315</v>
      </c>
      <c r="G369" s="193" t="s">
        <v>174</v>
      </c>
      <c r="H369" s="194">
        <v>6</v>
      </c>
      <c r="I369" s="195"/>
      <c r="J369" s="196">
        <f t="shared" si="40"/>
        <v>0</v>
      </c>
      <c r="K369" s="197"/>
      <c r="L369" s="41"/>
      <c r="M369" s="198" t="s">
        <v>19</v>
      </c>
      <c r="N369" s="199" t="s">
        <v>43</v>
      </c>
      <c r="O369" s="66"/>
      <c r="P369" s="200">
        <f t="shared" si="41"/>
        <v>0</v>
      </c>
      <c r="Q369" s="200">
        <v>0</v>
      </c>
      <c r="R369" s="200">
        <f t="shared" si="42"/>
        <v>0</v>
      </c>
      <c r="S369" s="200">
        <v>0</v>
      </c>
      <c r="T369" s="201">
        <f t="shared" si="43"/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2" t="s">
        <v>220</v>
      </c>
      <c r="AT369" s="202" t="s">
        <v>150</v>
      </c>
      <c r="AU369" s="202" t="s">
        <v>82</v>
      </c>
      <c r="AY369" s="19" t="s">
        <v>147</v>
      </c>
      <c r="BE369" s="203">
        <f t="shared" si="44"/>
        <v>0</v>
      </c>
      <c r="BF369" s="203">
        <f t="shared" si="45"/>
        <v>0</v>
      </c>
      <c r="BG369" s="203">
        <f t="shared" si="46"/>
        <v>0</v>
      </c>
      <c r="BH369" s="203">
        <f t="shared" si="47"/>
        <v>0</v>
      </c>
      <c r="BI369" s="203">
        <f t="shared" si="48"/>
        <v>0</v>
      </c>
      <c r="BJ369" s="19" t="s">
        <v>80</v>
      </c>
      <c r="BK369" s="203">
        <f t="shared" si="49"/>
        <v>0</v>
      </c>
      <c r="BL369" s="19" t="s">
        <v>220</v>
      </c>
      <c r="BM369" s="202" t="s">
        <v>863</v>
      </c>
    </row>
    <row r="370" spans="1:65" s="2" customFormat="1" ht="16.5" customHeight="1">
      <c r="A370" s="36"/>
      <c r="B370" s="37"/>
      <c r="C370" s="190" t="s">
        <v>865</v>
      </c>
      <c r="D370" s="190" t="s">
        <v>150</v>
      </c>
      <c r="E370" s="191" t="s">
        <v>1316</v>
      </c>
      <c r="F370" s="192" t="s">
        <v>1317</v>
      </c>
      <c r="G370" s="193" t="s">
        <v>174</v>
      </c>
      <c r="H370" s="194">
        <v>4</v>
      </c>
      <c r="I370" s="195"/>
      <c r="J370" s="196">
        <f t="shared" si="40"/>
        <v>0</v>
      </c>
      <c r="K370" s="197"/>
      <c r="L370" s="41"/>
      <c r="M370" s="198" t="s">
        <v>19</v>
      </c>
      <c r="N370" s="199" t="s">
        <v>43</v>
      </c>
      <c r="O370" s="66"/>
      <c r="P370" s="200">
        <f t="shared" si="41"/>
        <v>0</v>
      </c>
      <c r="Q370" s="200">
        <v>0</v>
      </c>
      <c r="R370" s="200">
        <f t="shared" si="42"/>
        <v>0</v>
      </c>
      <c r="S370" s="200">
        <v>0</v>
      </c>
      <c r="T370" s="201">
        <f t="shared" si="43"/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2" t="s">
        <v>220</v>
      </c>
      <c r="AT370" s="202" t="s">
        <v>150</v>
      </c>
      <c r="AU370" s="202" t="s">
        <v>82</v>
      </c>
      <c r="AY370" s="19" t="s">
        <v>147</v>
      </c>
      <c r="BE370" s="203">
        <f t="shared" si="44"/>
        <v>0</v>
      </c>
      <c r="BF370" s="203">
        <f t="shared" si="45"/>
        <v>0</v>
      </c>
      <c r="BG370" s="203">
        <f t="shared" si="46"/>
        <v>0</v>
      </c>
      <c r="BH370" s="203">
        <f t="shared" si="47"/>
        <v>0</v>
      </c>
      <c r="BI370" s="203">
        <f t="shared" si="48"/>
        <v>0</v>
      </c>
      <c r="BJ370" s="19" t="s">
        <v>80</v>
      </c>
      <c r="BK370" s="203">
        <f t="shared" si="49"/>
        <v>0</v>
      </c>
      <c r="BL370" s="19" t="s">
        <v>220</v>
      </c>
      <c r="BM370" s="202" t="s">
        <v>868</v>
      </c>
    </row>
    <row r="371" spans="1:65" s="2" customFormat="1" ht="21.75" customHeight="1">
      <c r="A371" s="36"/>
      <c r="B371" s="37"/>
      <c r="C371" s="190" t="s">
        <v>552</v>
      </c>
      <c r="D371" s="190" t="s">
        <v>150</v>
      </c>
      <c r="E371" s="191" t="s">
        <v>1318</v>
      </c>
      <c r="F371" s="192" t="s">
        <v>1319</v>
      </c>
      <c r="G371" s="193" t="s">
        <v>182</v>
      </c>
      <c r="H371" s="194">
        <v>0.69599999999999995</v>
      </c>
      <c r="I371" s="195"/>
      <c r="J371" s="196">
        <f t="shared" si="40"/>
        <v>0</v>
      </c>
      <c r="K371" s="197"/>
      <c r="L371" s="41"/>
      <c r="M371" s="198" t="s">
        <v>19</v>
      </c>
      <c r="N371" s="199" t="s">
        <v>43</v>
      </c>
      <c r="O371" s="66"/>
      <c r="P371" s="200">
        <f t="shared" si="41"/>
        <v>0</v>
      </c>
      <c r="Q371" s="200">
        <v>0</v>
      </c>
      <c r="R371" s="200">
        <f t="shared" si="42"/>
        <v>0</v>
      </c>
      <c r="S371" s="200">
        <v>0</v>
      </c>
      <c r="T371" s="201">
        <f t="shared" si="43"/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2" t="s">
        <v>220</v>
      </c>
      <c r="AT371" s="202" t="s">
        <v>150</v>
      </c>
      <c r="AU371" s="202" t="s">
        <v>82</v>
      </c>
      <c r="AY371" s="19" t="s">
        <v>147</v>
      </c>
      <c r="BE371" s="203">
        <f t="shared" si="44"/>
        <v>0</v>
      </c>
      <c r="BF371" s="203">
        <f t="shared" si="45"/>
        <v>0</v>
      </c>
      <c r="BG371" s="203">
        <f t="shared" si="46"/>
        <v>0</v>
      </c>
      <c r="BH371" s="203">
        <f t="shared" si="47"/>
        <v>0</v>
      </c>
      <c r="BI371" s="203">
        <f t="shared" si="48"/>
        <v>0</v>
      </c>
      <c r="BJ371" s="19" t="s">
        <v>80</v>
      </c>
      <c r="BK371" s="203">
        <f t="shared" si="49"/>
        <v>0</v>
      </c>
      <c r="BL371" s="19" t="s">
        <v>220</v>
      </c>
      <c r="BM371" s="202" t="s">
        <v>872</v>
      </c>
    </row>
    <row r="372" spans="1:65" s="2" customFormat="1" ht="21.75" customHeight="1">
      <c r="A372" s="36"/>
      <c r="B372" s="37"/>
      <c r="C372" s="190" t="s">
        <v>883</v>
      </c>
      <c r="D372" s="190" t="s">
        <v>150</v>
      </c>
      <c r="E372" s="191" t="s">
        <v>1320</v>
      </c>
      <c r="F372" s="192" t="s">
        <v>1321</v>
      </c>
      <c r="G372" s="193" t="s">
        <v>182</v>
      </c>
      <c r="H372" s="194">
        <v>0.69599999999999995</v>
      </c>
      <c r="I372" s="195"/>
      <c r="J372" s="196">
        <f t="shared" si="40"/>
        <v>0</v>
      </c>
      <c r="K372" s="197"/>
      <c r="L372" s="41"/>
      <c r="M372" s="198" t="s">
        <v>19</v>
      </c>
      <c r="N372" s="199" t="s">
        <v>43</v>
      </c>
      <c r="O372" s="66"/>
      <c r="P372" s="200">
        <f t="shared" si="41"/>
        <v>0</v>
      </c>
      <c r="Q372" s="200">
        <v>0</v>
      </c>
      <c r="R372" s="200">
        <f t="shared" si="42"/>
        <v>0</v>
      </c>
      <c r="S372" s="200">
        <v>0</v>
      </c>
      <c r="T372" s="201">
        <f t="shared" si="43"/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02" t="s">
        <v>220</v>
      </c>
      <c r="AT372" s="202" t="s">
        <v>150</v>
      </c>
      <c r="AU372" s="202" t="s">
        <v>82</v>
      </c>
      <c r="AY372" s="19" t="s">
        <v>147</v>
      </c>
      <c r="BE372" s="203">
        <f t="shared" si="44"/>
        <v>0</v>
      </c>
      <c r="BF372" s="203">
        <f t="shared" si="45"/>
        <v>0</v>
      </c>
      <c r="BG372" s="203">
        <f t="shared" si="46"/>
        <v>0</v>
      </c>
      <c r="BH372" s="203">
        <f t="shared" si="47"/>
        <v>0</v>
      </c>
      <c r="BI372" s="203">
        <f t="shared" si="48"/>
        <v>0</v>
      </c>
      <c r="BJ372" s="19" t="s">
        <v>80</v>
      </c>
      <c r="BK372" s="203">
        <f t="shared" si="49"/>
        <v>0</v>
      </c>
      <c r="BL372" s="19" t="s">
        <v>220</v>
      </c>
      <c r="BM372" s="202" t="s">
        <v>886</v>
      </c>
    </row>
    <row r="373" spans="1:65" s="12" customFormat="1" ht="22.9" customHeight="1">
      <c r="B373" s="174"/>
      <c r="C373" s="175"/>
      <c r="D373" s="176" t="s">
        <v>71</v>
      </c>
      <c r="E373" s="188" t="s">
        <v>1322</v>
      </c>
      <c r="F373" s="188" t="s">
        <v>1323</v>
      </c>
      <c r="G373" s="175"/>
      <c r="H373" s="175"/>
      <c r="I373" s="178"/>
      <c r="J373" s="189">
        <f>BK373</f>
        <v>0</v>
      </c>
      <c r="K373" s="175"/>
      <c r="L373" s="180"/>
      <c r="M373" s="181"/>
      <c r="N373" s="182"/>
      <c r="O373" s="182"/>
      <c r="P373" s="183">
        <f>SUM(P374:P377)</f>
        <v>0</v>
      </c>
      <c r="Q373" s="182"/>
      <c r="R373" s="183">
        <f>SUM(R374:R377)</f>
        <v>0</v>
      </c>
      <c r="S373" s="182"/>
      <c r="T373" s="184">
        <f>SUM(T374:T377)</f>
        <v>0</v>
      </c>
      <c r="AR373" s="185" t="s">
        <v>82</v>
      </c>
      <c r="AT373" s="186" t="s">
        <v>71</v>
      </c>
      <c r="AU373" s="186" t="s">
        <v>80</v>
      </c>
      <c r="AY373" s="185" t="s">
        <v>147</v>
      </c>
      <c r="BK373" s="187">
        <f>SUM(BK374:BK377)</f>
        <v>0</v>
      </c>
    </row>
    <row r="374" spans="1:65" s="2" customFormat="1" ht="21.75" customHeight="1">
      <c r="A374" s="36"/>
      <c r="B374" s="37"/>
      <c r="C374" s="190" t="s">
        <v>556</v>
      </c>
      <c r="D374" s="190" t="s">
        <v>150</v>
      </c>
      <c r="E374" s="191" t="s">
        <v>1324</v>
      </c>
      <c r="F374" s="192" t="s">
        <v>1325</v>
      </c>
      <c r="G374" s="193" t="s">
        <v>1214</v>
      </c>
      <c r="H374" s="194">
        <v>6</v>
      </c>
      <c r="I374" s="195"/>
      <c r="J374" s="196">
        <f>ROUND(I374*H374,2)</f>
        <v>0</v>
      </c>
      <c r="K374" s="197"/>
      <c r="L374" s="41"/>
      <c r="M374" s="198" t="s">
        <v>19</v>
      </c>
      <c r="N374" s="199" t="s">
        <v>43</v>
      </c>
      <c r="O374" s="66"/>
      <c r="P374" s="200">
        <f>O374*H374</f>
        <v>0</v>
      </c>
      <c r="Q374" s="200">
        <v>0</v>
      </c>
      <c r="R374" s="200">
        <f>Q374*H374</f>
        <v>0</v>
      </c>
      <c r="S374" s="200">
        <v>0</v>
      </c>
      <c r="T374" s="201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2" t="s">
        <v>220</v>
      </c>
      <c r="AT374" s="202" t="s">
        <v>150</v>
      </c>
      <c r="AU374" s="202" t="s">
        <v>82</v>
      </c>
      <c r="AY374" s="19" t="s">
        <v>147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19" t="s">
        <v>80</v>
      </c>
      <c r="BK374" s="203">
        <f>ROUND(I374*H374,2)</f>
        <v>0</v>
      </c>
      <c r="BL374" s="19" t="s">
        <v>220</v>
      </c>
      <c r="BM374" s="202" t="s">
        <v>890</v>
      </c>
    </row>
    <row r="375" spans="1:65" s="2" customFormat="1" ht="16.5" customHeight="1">
      <c r="A375" s="36"/>
      <c r="B375" s="37"/>
      <c r="C375" s="190" t="s">
        <v>892</v>
      </c>
      <c r="D375" s="190" t="s">
        <v>150</v>
      </c>
      <c r="E375" s="191" t="s">
        <v>1326</v>
      </c>
      <c r="F375" s="192" t="s">
        <v>1327</v>
      </c>
      <c r="G375" s="193" t="s">
        <v>1214</v>
      </c>
      <c r="H375" s="194">
        <v>1</v>
      </c>
      <c r="I375" s="195"/>
      <c r="J375" s="196">
        <f>ROUND(I375*H375,2)</f>
        <v>0</v>
      </c>
      <c r="K375" s="197"/>
      <c r="L375" s="41"/>
      <c r="M375" s="198" t="s">
        <v>19</v>
      </c>
      <c r="N375" s="199" t="s">
        <v>43</v>
      </c>
      <c r="O375" s="66"/>
      <c r="P375" s="200">
        <f>O375*H375</f>
        <v>0</v>
      </c>
      <c r="Q375" s="200">
        <v>0</v>
      </c>
      <c r="R375" s="200">
        <f>Q375*H375</f>
        <v>0</v>
      </c>
      <c r="S375" s="200">
        <v>0</v>
      </c>
      <c r="T375" s="201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2" t="s">
        <v>220</v>
      </c>
      <c r="AT375" s="202" t="s">
        <v>150</v>
      </c>
      <c r="AU375" s="202" t="s">
        <v>82</v>
      </c>
      <c r="AY375" s="19" t="s">
        <v>147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9" t="s">
        <v>80</v>
      </c>
      <c r="BK375" s="203">
        <f>ROUND(I375*H375,2)</f>
        <v>0</v>
      </c>
      <c r="BL375" s="19" t="s">
        <v>220</v>
      </c>
      <c r="BM375" s="202" t="s">
        <v>895</v>
      </c>
    </row>
    <row r="376" spans="1:65" s="2" customFormat="1" ht="21.75" customHeight="1">
      <c r="A376" s="36"/>
      <c r="B376" s="37"/>
      <c r="C376" s="190" t="s">
        <v>559</v>
      </c>
      <c r="D376" s="190" t="s">
        <v>150</v>
      </c>
      <c r="E376" s="191" t="s">
        <v>1328</v>
      </c>
      <c r="F376" s="192" t="s">
        <v>1329</v>
      </c>
      <c r="G376" s="193" t="s">
        <v>182</v>
      </c>
      <c r="H376" s="194">
        <v>6.4000000000000001E-2</v>
      </c>
      <c r="I376" s="195"/>
      <c r="J376" s="196">
        <f>ROUND(I376*H376,2)</f>
        <v>0</v>
      </c>
      <c r="K376" s="197"/>
      <c r="L376" s="41"/>
      <c r="M376" s="198" t="s">
        <v>19</v>
      </c>
      <c r="N376" s="199" t="s">
        <v>43</v>
      </c>
      <c r="O376" s="66"/>
      <c r="P376" s="200">
        <f>O376*H376</f>
        <v>0</v>
      </c>
      <c r="Q376" s="200">
        <v>0</v>
      </c>
      <c r="R376" s="200">
        <f>Q376*H376</f>
        <v>0</v>
      </c>
      <c r="S376" s="200">
        <v>0</v>
      </c>
      <c r="T376" s="201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2" t="s">
        <v>220</v>
      </c>
      <c r="AT376" s="202" t="s">
        <v>150</v>
      </c>
      <c r="AU376" s="202" t="s">
        <v>82</v>
      </c>
      <c r="AY376" s="19" t="s">
        <v>147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19" t="s">
        <v>80</v>
      </c>
      <c r="BK376" s="203">
        <f>ROUND(I376*H376,2)</f>
        <v>0</v>
      </c>
      <c r="BL376" s="19" t="s">
        <v>220</v>
      </c>
      <c r="BM376" s="202" t="s">
        <v>898</v>
      </c>
    </row>
    <row r="377" spans="1:65" s="2" customFormat="1" ht="21.75" customHeight="1">
      <c r="A377" s="36"/>
      <c r="B377" s="37"/>
      <c r="C377" s="190" t="s">
        <v>902</v>
      </c>
      <c r="D377" s="190" t="s">
        <v>150</v>
      </c>
      <c r="E377" s="191" t="s">
        <v>1330</v>
      </c>
      <c r="F377" s="192" t="s">
        <v>1331</v>
      </c>
      <c r="G377" s="193" t="s">
        <v>182</v>
      </c>
      <c r="H377" s="194">
        <v>6.4000000000000001E-2</v>
      </c>
      <c r="I377" s="195"/>
      <c r="J377" s="196">
        <f>ROUND(I377*H377,2)</f>
        <v>0</v>
      </c>
      <c r="K377" s="197"/>
      <c r="L377" s="41"/>
      <c r="M377" s="198" t="s">
        <v>19</v>
      </c>
      <c r="N377" s="199" t="s">
        <v>43</v>
      </c>
      <c r="O377" s="66"/>
      <c r="P377" s="200">
        <f>O377*H377</f>
        <v>0</v>
      </c>
      <c r="Q377" s="200">
        <v>0</v>
      </c>
      <c r="R377" s="200">
        <f>Q377*H377</f>
        <v>0</v>
      </c>
      <c r="S377" s="200">
        <v>0</v>
      </c>
      <c r="T377" s="201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2" t="s">
        <v>220</v>
      </c>
      <c r="AT377" s="202" t="s">
        <v>150</v>
      </c>
      <c r="AU377" s="202" t="s">
        <v>82</v>
      </c>
      <c r="AY377" s="19" t="s">
        <v>147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9" t="s">
        <v>80</v>
      </c>
      <c r="BK377" s="203">
        <f>ROUND(I377*H377,2)</f>
        <v>0</v>
      </c>
      <c r="BL377" s="19" t="s">
        <v>220</v>
      </c>
      <c r="BM377" s="202" t="s">
        <v>905</v>
      </c>
    </row>
    <row r="378" spans="1:65" s="12" customFormat="1" ht="22.9" customHeight="1">
      <c r="B378" s="174"/>
      <c r="C378" s="175"/>
      <c r="D378" s="176" t="s">
        <v>71</v>
      </c>
      <c r="E378" s="188" t="s">
        <v>1332</v>
      </c>
      <c r="F378" s="188" t="s">
        <v>1333</v>
      </c>
      <c r="G378" s="175"/>
      <c r="H378" s="175"/>
      <c r="I378" s="178"/>
      <c r="J378" s="189">
        <f>BK378</f>
        <v>0</v>
      </c>
      <c r="K378" s="175"/>
      <c r="L378" s="180"/>
      <c r="M378" s="181"/>
      <c r="N378" s="182"/>
      <c r="O378" s="182"/>
      <c r="P378" s="183">
        <f>SUM(P379:P381)</f>
        <v>0</v>
      </c>
      <c r="Q378" s="182"/>
      <c r="R378" s="183">
        <f>SUM(R379:R381)</f>
        <v>0</v>
      </c>
      <c r="S378" s="182"/>
      <c r="T378" s="184">
        <f>SUM(T379:T381)</f>
        <v>0</v>
      </c>
      <c r="AR378" s="185" t="s">
        <v>82</v>
      </c>
      <c r="AT378" s="186" t="s">
        <v>71</v>
      </c>
      <c r="AU378" s="186" t="s">
        <v>80</v>
      </c>
      <c r="AY378" s="185" t="s">
        <v>147</v>
      </c>
      <c r="BK378" s="187">
        <f>SUM(BK379:BK381)</f>
        <v>0</v>
      </c>
    </row>
    <row r="379" spans="1:65" s="2" customFormat="1" ht="16.5" customHeight="1">
      <c r="A379" s="36"/>
      <c r="B379" s="37"/>
      <c r="C379" s="190" t="s">
        <v>564</v>
      </c>
      <c r="D379" s="190" t="s">
        <v>150</v>
      </c>
      <c r="E379" s="191" t="s">
        <v>1334</v>
      </c>
      <c r="F379" s="192" t="s">
        <v>1335</v>
      </c>
      <c r="G379" s="193" t="s">
        <v>174</v>
      </c>
      <c r="H379" s="194">
        <v>2</v>
      </c>
      <c r="I379" s="195"/>
      <c r="J379" s="196">
        <f>ROUND(I379*H379,2)</f>
        <v>0</v>
      </c>
      <c r="K379" s="197"/>
      <c r="L379" s="41"/>
      <c r="M379" s="198" t="s">
        <v>19</v>
      </c>
      <c r="N379" s="199" t="s">
        <v>43</v>
      </c>
      <c r="O379" s="66"/>
      <c r="P379" s="200">
        <f>O379*H379</f>
        <v>0</v>
      </c>
      <c r="Q379" s="200">
        <v>0</v>
      </c>
      <c r="R379" s="200">
        <f>Q379*H379</f>
        <v>0</v>
      </c>
      <c r="S379" s="200">
        <v>0</v>
      </c>
      <c r="T379" s="201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2" t="s">
        <v>220</v>
      </c>
      <c r="AT379" s="202" t="s">
        <v>150</v>
      </c>
      <c r="AU379" s="202" t="s">
        <v>82</v>
      </c>
      <c r="AY379" s="19" t="s">
        <v>147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19" t="s">
        <v>80</v>
      </c>
      <c r="BK379" s="203">
        <f>ROUND(I379*H379,2)</f>
        <v>0</v>
      </c>
      <c r="BL379" s="19" t="s">
        <v>220</v>
      </c>
      <c r="BM379" s="202" t="s">
        <v>909</v>
      </c>
    </row>
    <row r="380" spans="1:65" s="2" customFormat="1" ht="16.5" customHeight="1">
      <c r="A380" s="36"/>
      <c r="B380" s="37"/>
      <c r="C380" s="190" t="s">
        <v>910</v>
      </c>
      <c r="D380" s="190" t="s">
        <v>150</v>
      </c>
      <c r="E380" s="191" t="s">
        <v>1336</v>
      </c>
      <c r="F380" s="192" t="s">
        <v>1337</v>
      </c>
      <c r="G380" s="193" t="s">
        <v>174</v>
      </c>
      <c r="H380" s="194">
        <v>2</v>
      </c>
      <c r="I380" s="195"/>
      <c r="J380" s="196">
        <f>ROUND(I380*H380,2)</f>
        <v>0</v>
      </c>
      <c r="K380" s="197"/>
      <c r="L380" s="41"/>
      <c r="M380" s="198" t="s">
        <v>19</v>
      </c>
      <c r="N380" s="199" t="s">
        <v>43</v>
      </c>
      <c r="O380" s="66"/>
      <c r="P380" s="200">
        <f>O380*H380</f>
        <v>0</v>
      </c>
      <c r="Q380" s="200">
        <v>0</v>
      </c>
      <c r="R380" s="200">
        <f>Q380*H380</f>
        <v>0</v>
      </c>
      <c r="S380" s="200">
        <v>0</v>
      </c>
      <c r="T380" s="201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2" t="s">
        <v>220</v>
      </c>
      <c r="AT380" s="202" t="s">
        <v>150</v>
      </c>
      <c r="AU380" s="202" t="s">
        <v>82</v>
      </c>
      <c r="AY380" s="19" t="s">
        <v>147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9" t="s">
        <v>80</v>
      </c>
      <c r="BK380" s="203">
        <f>ROUND(I380*H380,2)</f>
        <v>0</v>
      </c>
      <c r="BL380" s="19" t="s">
        <v>220</v>
      </c>
      <c r="BM380" s="202" t="s">
        <v>913</v>
      </c>
    </row>
    <row r="381" spans="1:65" s="2" customFormat="1" ht="16.5" customHeight="1">
      <c r="A381" s="36"/>
      <c r="B381" s="37"/>
      <c r="C381" s="190" t="s">
        <v>567</v>
      </c>
      <c r="D381" s="190" t="s">
        <v>150</v>
      </c>
      <c r="E381" s="191" t="s">
        <v>1338</v>
      </c>
      <c r="F381" s="192" t="s">
        <v>1339</v>
      </c>
      <c r="G381" s="193" t="s">
        <v>174</v>
      </c>
      <c r="H381" s="194">
        <v>1</v>
      </c>
      <c r="I381" s="195"/>
      <c r="J381" s="196">
        <f>ROUND(I381*H381,2)</f>
        <v>0</v>
      </c>
      <c r="K381" s="197"/>
      <c r="L381" s="41"/>
      <c r="M381" s="198" t="s">
        <v>19</v>
      </c>
      <c r="N381" s="199" t="s">
        <v>43</v>
      </c>
      <c r="O381" s="66"/>
      <c r="P381" s="200">
        <f>O381*H381</f>
        <v>0</v>
      </c>
      <c r="Q381" s="200">
        <v>0</v>
      </c>
      <c r="R381" s="200">
        <f>Q381*H381</f>
        <v>0</v>
      </c>
      <c r="S381" s="200">
        <v>0</v>
      </c>
      <c r="T381" s="201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02" t="s">
        <v>220</v>
      </c>
      <c r="AT381" s="202" t="s">
        <v>150</v>
      </c>
      <c r="AU381" s="202" t="s">
        <v>82</v>
      </c>
      <c r="AY381" s="19" t="s">
        <v>147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19" t="s">
        <v>80</v>
      </c>
      <c r="BK381" s="203">
        <f>ROUND(I381*H381,2)</f>
        <v>0</v>
      </c>
      <c r="BL381" s="19" t="s">
        <v>220</v>
      </c>
      <c r="BM381" s="202" t="s">
        <v>918</v>
      </c>
    </row>
    <row r="382" spans="1:65" s="12" customFormat="1" ht="22.9" customHeight="1">
      <c r="B382" s="174"/>
      <c r="C382" s="175"/>
      <c r="D382" s="176" t="s">
        <v>71</v>
      </c>
      <c r="E382" s="188" t="s">
        <v>1340</v>
      </c>
      <c r="F382" s="188" t="s">
        <v>1341</v>
      </c>
      <c r="G382" s="175"/>
      <c r="H382" s="175"/>
      <c r="I382" s="178"/>
      <c r="J382" s="189">
        <f>BK382</f>
        <v>0</v>
      </c>
      <c r="K382" s="175"/>
      <c r="L382" s="180"/>
      <c r="M382" s="181"/>
      <c r="N382" s="182"/>
      <c r="O382" s="182"/>
      <c r="P382" s="183">
        <f>SUM(P383:P385)</f>
        <v>0</v>
      </c>
      <c r="Q382" s="182"/>
      <c r="R382" s="183">
        <f>SUM(R383:R385)</f>
        <v>0</v>
      </c>
      <c r="S382" s="182"/>
      <c r="T382" s="184">
        <f>SUM(T383:T385)</f>
        <v>0</v>
      </c>
      <c r="AR382" s="185" t="s">
        <v>82</v>
      </c>
      <c r="AT382" s="186" t="s">
        <v>71</v>
      </c>
      <c r="AU382" s="186" t="s">
        <v>80</v>
      </c>
      <c r="AY382" s="185" t="s">
        <v>147</v>
      </c>
      <c r="BK382" s="187">
        <f>SUM(BK383:BK385)</f>
        <v>0</v>
      </c>
    </row>
    <row r="383" spans="1:65" s="2" customFormat="1" ht="21.75" customHeight="1">
      <c r="A383" s="36"/>
      <c r="B383" s="37"/>
      <c r="C383" s="190" t="s">
        <v>920</v>
      </c>
      <c r="D383" s="190" t="s">
        <v>150</v>
      </c>
      <c r="E383" s="191" t="s">
        <v>1342</v>
      </c>
      <c r="F383" s="192" t="s">
        <v>1343</v>
      </c>
      <c r="G383" s="193" t="s">
        <v>1214</v>
      </c>
      <c r="H383" s="194">
        <v>1</v>
      </c>
      <c r="I383" s="195"/>
      <c r="J383" s="196">
        <f>ROUND(I383*H383,2)</f>
        <v>0</v>
      </c>
      <c r="K383" s="197"/>
      <c r="L383" s="41"/>
      <c r="M383" s="198" t="s">
        <v>19</v>
      </c>
      <c r="N383" s="199" t="s">
        <v>43</v>
      </c>
      <c r="O383" s="66"/>
      <c r="P383" s="200">
        <f>O383*H383</f>
        <v>0</v>
      </c>
      <c r="Q383" s="200">
        <v>0</v>
      </c>
      <c r="R383" s="200">
        <f>Q383*H383</f>
        <v>0</v>
      </c>
      <c r="S383" s="200">
        <v>0</v>
      </c>
      <c r="T383" s="201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02" t="s">
        <v>220</v>
      </c>
      <c r="AT383" s="202" t="s">
        <v>150</v>
      </c>
      <c r="AU383" s="202" t="s">
        <v>82</v>
      </c>
      <c r="AY383" s="19" t="s">
        <v>147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9" t="s">
        <v>80</v>
      </c>
      <c r="BK383" s="203">
        <f>ROUND(I383*H383,2)</f>
        <v>0</v>
      </c>
      <c r="BL383" s="19" t="s">
        <v>220</v>
      </c>
      <c r="BM383" s="202" t="s">
        <v>923</v>
      </c>
    </row>
    <row r="384" spans="1:65" s="2" customFormat="1" ht="21.75" customHeight="1">
      <c r="A384" s="36"/>
      <c r="B384" s="37"/>
      <c r="C384" s="190" t="s">
        <v>572</v>
      </c>
      <c r="D384" s="190" t="s">
        <v>150</v>
      </c>
      <c r="E384" s="191" t="s">
        <v>1344</v>
      </c>
      <c r="F384" s="192" t="s">
        <v>1345</v>
      </c>
      <c r="G384" s="193" t="s">
        <v>182</v>
      </c>
      <c r="H384" s="194">
        <v>3.0000000000000001E-3</v>
      </c>
      <c r="I384" s="195"/>
      <c r="J384" s="196">
        <f>ROUND(I384*H384,2)</f>
        <v>0</v>
      </c>
      <c r="K384" s="197"/>
      <c r="L384" s="41"/>
      <c r="M384" s="198" t="s">
        <v>19</v>
      </c>
      <c r="N384" s="199" t="s">
        <v>43</v>
      </c>
      <c r="O384" s="66"/>
      <c r="P384" s="200">
        <f>O384*H384</f>
        <v>0</v>
      </c>
      <c r="Q384" s="200">
        <v>0</v>
      </c>
      <c r="R384" s="200">
        <f>Q384*H384</f>
        <v>0</v>
      </c>
      <c r="S384" s="200">
        <v>0</v>
      </c>
      <c r="T384" s="201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2" t="s">
        <v>220</v>
      </c>
      <c r="AT384" s="202" t="s">
        <v>150</v>
      </c>
      <c r="AU384" s="202" t="s">
        <v>82</v>
      </c>
      <c r="AY384" s="19" t="s">
        <v>147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9" t="s">
        <v>80</v>
      </c>
      <c r="BK384" s="203">
        <f>ROUND(I384*H384,2)</f>
        <v>0</v>
      </c>
      <c r="BL384" s="19" t="s">
        <v>220</v>
      </c>
      <c r="BM384" s="202" t="s">
        <v>926</v>
      </c>
    </row>
    <row r="385" spans="1:65" s="2" customFormat="1" ht="21.75" customHeight="1">
      <c r="A385" s="36"/>
      <c r="B385" s="37"/>
      <c r="C385" s="190" t="s">
        <v>927</v>
      </c>
      <c r="D385" s="190" t="s">
        <v>150</v>
      </c>
      <c r="E385" s="191" t="s">
        <v>1346</v>
      </c>
      <c r="F385" s="192" t="s">
        <v>1347</v>
      </c>
      <c r="G385" s="193" t="s">
        <v>182</v>
      </c>
      <c r="H385" s="194">
        <v>3.0000000000000001E-3</v>
      </c>
      <c r="I385" s="195"/>
      <c r="J385" s="196">
        <f>ROUND(I385*H385,2)</f>
        <v>0</v>
      </c>
      <c r="K385" s="197"/>
      <c r="L385" s="41"/>
      <c r="M385" s="198" t="s">
        <v>19</v>
      </c>
      <c r="N385" s="199" t="s">
        <v>43</v>
      </c>
      <c r="O385" s="66"/>
      <c r="P385" s="200">
        <f>O385*H385</f>
        <v>0</v>
      </c>
      <c r="Q385" s="200">
        <v>0</v>
      </c>
      <c r="R385" s="200">
        <f>Q385*H385</f>
        <v>0</v>
      </c>
      <c r="S385" s="200">
        <v>0</v>
      </c>
      <c r="T385" s="201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02" t="s">
        <v>220</v>
      </c>
      <c r="AT385" s="202" t="s">
        <v>150</v>
      </c>
      <c r="AU385" s="202" t="s">
        <v>82</v>
      </c>
      <c r="AY385" s="19" t="s">
        <v>147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19" t="s">
        <v>80</v>
      </c>
      <c r="BK385" s="203">
        <f>ROUND(I385*H385,2)</f>
        <v>0</v>
      </c>
      <c r="BL385" s="19" t="s">
        <v>220</v>
      </c>
      <c r="BM385" s="202" t="s">
        <v>930</v>
      </c>
    </row>
    <row r="386" spans="1:65" s="12" customFormat="1" ht="22.9" customHeight="1">
      <c r="B386" s="174"/>
      <c r="C386" s="175"/>
      <c r="D386" s="176" t="s">
        <v>71</v>
      </c>
      <c r="E386" s="188" t="s">
        <v>1348</v>
      </c>
      <c r="F386" s="188" t="s">
        <v>1349</v>
      </c>
      <c r="G386" s="175"/>
      <c r="H386" s="175"/>
      <c r="I386" s="178"/>
      <c r="J386" s="189">
        <f>BK386</f>
        <v>0</v>
      </c>
      <c r="K386" s="175"/>
      <c r="L386" s="180"/>
      <c r="M386" s="181"/>
      <c r="N386" s="182"/>
      <c r="O386" s="182"/>
      <c r="P386" s="183">
        <f>SUM(P387:P418)</f>
        <v>0</v>
      </c>
      <c r="Q386" s="182"/>
      <c r="R386" s="183">
        <f>SUM(R387:R418)</f>
        <v>0</v>
      </c>
      <c r="S386" s="182"/>
      <c r="T386" s="184">
        <f>SUM(T387:T418)</f>
        <v>0</v>
      </c>
      <c r="AR386" s="185" t="s">
        <v>82</v>
      </c>
      <c r="AT386" s="186" t="s">
        <v>71</v>
      </c>
      <c r="AU386" s="186" t="s">
        <v>80</v>
      </c>
      <c r="AY386" s="185" t="s">
        <v>147</v>
      </c>
      <c r="BK386" s="187">
        <f>SUM(BK387:BK418)</f>
        <v>0</v>
      </c>
    </row>
    <row r="387" spans="1:65" s="2" customFormat="1" ht="16.5" customHeight="1">
      <c r="A387" s="36"/>
      <c r="B387" s="37"/>
      <c r="C387" s="190" t="s">
        <v>577</v>
      </c>
      <c r="D387" s="190" t="s">
        <v>150</v>
      </c>
      <c r="E387" s="191" t="s">
        <v>1350</v>
      </c>
      <c r="F387" s="192" t="s">
        <v>1351</v>
      </c>
      <c r="G387" s="193" t="s">
        <v>466</v>
      </c>
      <c r="H387" s="194">
        <v>65.2</v>
      </c>
      <c r="I387" s="195"/>
      <c r="J387" s="196">
        <f>ROUND(I387*H387,2)</f>
        <v>0</v>
      </c>
      <c r="K387" s="197"/>
      <c r="L387" s="41"/>
      <c r="M387" s="198" t="s">
        <v>19</v>
      </c>
      <c r="N387" s="199" t="s">
        <v>43</v>
      </c>
      <c r="O387" s="66"/>
      <c r="P387" s="200">
        <f>O387*H387</f>
        <v>0</v>
      </c>
      <c r="Q387" s="200">
        <v>0</v>
      </c>
      <c r="R387" s="200">
        <f>Q387*H387</f>
        <v>0</v>
      </c>
      <c r="S387" s="200">
        <v>0</v>
      </c>
      <c r="T387" s="201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2" t="s">
        <v>220</v>
      </c>
      <c r="AT387" s="202" t="s">
        <v>150</v>
      </c>
      <c r="AU387" s="202" t="s">
        <v>82</v>
      </c>
      <c r="AY387" s="19" t="s">
        <v>147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9" t="s">
        <v>80</v>
      </c>
      <c r="BK387" s="203">
        <f>ROUND(I387*H387,2)</f>
        <v>0</v>
      </c>
      <c r="BL387" s="19" t="s">
        <v>220</v>
      </c>
      <c r="BM387" s="202" t="s">
        <v>933</v>
      </c>
    </row>
    <row r="388" spans="1:65" s="13" customFormat="1" ht="11.25">
      <c r="B388" s="204"/>
      <c r="C388" s="205"/>
      <c r="D388" s="206" t="s">
        <v>155</v>
      </c>
      <c r="E388" s="207" t="s">
        <v>19</v>
      </c>
      <c r="F388" s="208" t="s">
        <v>995</v>
      </c>
      <c r="G388" s="205"/>
      <c r="H388" s="207" t="s">
        <v>19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155</v>
      </c>
      <c r="AU388" s="214" t="s">
        <v>82</v>
      </c>
      <c r="AV388" s="13" t="s">
        <v>80</v>
      </c>
      <c r="AW388" s="13" t="s">
        <v>33</v>
      </c>
      <c r="AX388" s="13" t="s">
        <v>72</v>
      </c>
      <c r="AY388" s="214" t="s">
        <v>147</v>
      </c>
    </row>
    <row r="389" spans="1:65" s="14" customFormat="1" ht="11.25">
      <c r="B389" s="215"/>
      <c r="C389" s="216"/>
      <c r="D389" s="206" t="s">
        <v>155</v>
      </c>
      <c r="E389" s="217" t="s">
        <v>19</v>
      </c>
      <c r="F389" s="218" t="s">
        <v>1352</v>
      </c>
      <c r="G389" s="216"/>
      <c r="H389" s="219">
        <v>53.1</v>
      </c>
      <c r="I389" s="220"/>
      <c r="J389" s="216"/>
      <c r="K389" s="216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155</v>
      </c>
      <c r="AU389" s="225" t="s">
        <v>82</v>
      </c>
      <c r="AV389" s="14" t="s">
        <v>82</v>
      </c>
      <c r="AW389" s="14" t="s">
        <v>33</v>
      </c>
      <c r="AX389" s="14" t="s">
        <v>72</v>
      </c>
      <c r="AY389" s="225" t="s">
        <v>147</v>
      </c>
    </row>
    <row r="390" spans="1:65" s="13" customFormat="1" ht="11.25">
      <c r="B390" s="204"/>
      <c r="C390" s="205"/>
      <c r="D390" s="206" t="s">
        <v>155</v>
      </c>
      <c r="E390" s="207" t="s">
        <v>19</v>
      </c>
      <c r="F390" s="208" t="s">
        <v>997</v>
      </c>
      <c r="G390" s="205"/>
      <c r="H390" s="207" t="s">
        <v>19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155</v>
      </c>
      <c r="AU390" s="214" t="s">
        <v>82</v>
      </c>
      <c r="AV390" s="13" t="s">
        <v>80</v>
      </c>
      <c r="AW390" s="13" t="s">
        <v>33</v>
      </c>
      <c r="AX390" s="13" t="s">
        <v>72</v>
      </c>
      <c r="AY390" s="214" t="s">
        <v>147</v>
      </c>
    </row>
    <row r="391" spans="1:65" s="14" customFormat="1" ht="11.25">
      <c r="B391" s="215"/>
      <c r="C391" s="216"/>
      <c r="D391" s="206" t="s">
        <v>155</v>
      </c>
      <c r="E391" s="217" t="s">
        <v>19</v>
      </c>
      <c r="F391" s="218" t="s">
        <v>1151</v>
      </c>
      <c r="G391" s="216"/>
      <c r="H391" s="219">
        <v>12.1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155</v>
      </c>
      <c r="AU391" s="225" t="s">
        <v>82</v>
      </c>
      <c r="AV391" s="14" t="s">
        <v>82</v>
      </c>
      <c r="AW391" s="14" t="s">
        <v>33</v>
      </c>
      <c r="AX391" s="14" t="s">
        <v>72</v>
      </c>
      <c r="AY391" s="225" t="s">
        <v>147</v>
      </c>
    </row>
    <row r="392" spans="1:65" s="15" customFormat="1" ht="11.25">
      <c r="B392" s="226"/>
      <c r="C392" s="227"/>
      <c r="D392" s="206" t="s">
        <v>155</v>
      </c>
      <c r="E392" s="228" t="s">
        <v>19</v>
      </c>
      <c r="F392" s="229" t="s">
        <v>171</v>
      </c>
      <c r="G392" s="227"/>
      <c r="H392" s="230">
        <v>65.2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155</v>
      </c>
      <c r="AU392" s="236" t="s">
        <v>82</v>
      </c>
      <c r="AV392" s="15" t="s">
        <v>154</v>
      </c>
      <c r="AW392" s="15" t="s">
        <v>33</v>
      </c>
      <c r="AX392" s="15" t="s">
        <v>80</v>
      </c>
      <c r="AY392" s="236" t="s">
        <v>147</v>
      </c>
    </row>
    <row r="393" spans="1:65" s="2" customFormat="1" ht="16.5" customHeight="1">
      <c r="A393" s="36"/>
      <c r="B393" s="37"/>
      <c r="C393" s="190" t="s">
        <v>934</v>
      </c>
      <c r="D393" s="190" t="s">
        <v>150</v>
      </c>
      <c r="E393" s="191" t="s">
        <v>1353</v>
      </c>
      <c r="F393" s="192" t="s">
        <v>1354</v>
      </c>
      <c r="G393" s="193" t="s">
        <v>466</v>
      </c>
      <c r="H393" s="194">
        <v>66.5</v>
      </c>
      <c r="I393" s="195"/>
      <c r="J393" s="196">
        <f>ROUND(I393*H393,2)</f>
        <v>0</v>
      </c>
      <c r="K393" s="197"/>
      <c r="L393" s="41"/>
      <c r="M393" s="198" t="s">
        <v>19</v>
      </c>
      <c r="N393" s="199" t="s">
        <v>43</v>
      </c>
      <c r="O393" s="66"/>
      <c r="P393" s="200">
        <f>O393*H393</f>
        <v>0</v>
      </c>
      <c r="Q393" s="200">
        <v>0</v>
      </c>
      <c r="R393" s="200">
        <f>Q393*H393</f>
        <v>0</v>
      </c>
      <c r="S393" s="200">
        <v>0</v>
      </c>
      <c r="T393" s="201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2" t="s">
        <v>220</v>
      </c>
      <c r="AT393" s="202" t="s">
        <v>150</v>
      </c>
      <c r="AU393" s="202" t="s">
        <v>82</v>
      </c>
      <c r="AY393" s="19" t="s">
        <v>147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19" t="s">
        <v>80</v>
      </c>
      <c r="BK393" s="203">
        <f>ROUND(I393*H393,2)</f>
        <v>0</v>
      </c>
      <c r="BL393" s="19" t="s">
        <v>220</v>
      </c>
      <c r="BM393" s="202" t="s">
        <v>937</v>
      </c>
    </row>
    <row r="394" spans="1:65" s="13" customFormat="1" ht="11.25">
      <c r="B394" s="204"/>
      <c r="C394" s="205"/>
      <c r="D394" s="206" t="s">
        <v>155</v>
      </c>
      <c r="E394" s="207" t="s">
        <v>19</v>
      </c>
      <c r="F394" s="208" t="s">
        <v>995</v>
      </c>
      <c r="G394" s="205"/>
      <c r="H394" s="207" t="s">
        <v>19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155</v>
      </c>
      <c r="AU394" s="214" t="s">
        <v>82</v>
      </c>
      <c r="AV394" s="13" t="s">
        <v>80</v>
      </c>
      <c r="AW394" s="13" t="s">
        <v>33</v>
      </c>
      <c r="AX394" s="13" t="s">
        <v>72</v>
      </c>
      <c r="AY394" s="214" t="s">
        <v>147</v>
      </c>
    </row>
    <row r="395" spans="1:65" s="14" customFormat="1" ht="11.25">
      <c r="B395" s="215"/>
      <c r="C395" s="216"/>
      <c r="D395" s="206" t="s">
        <v>155</v>
      </c>
      <c r="E395" s="217" t="s">
        <v>19</v>
      </c>
      <c r="F395" s="218" t="s">
        <v>1355</v>
      </c>
      <c r="G395" s="216"/>
      <c r="H395" s="219">
        <v>46.2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155</v>
      </c>
      <c r="AU395" s="225" t="s">
        <v>82</v>
      </c>
      <c r="AV395" s="14" t="s">
        <v>82</v>
      </c>
      <c r="AW395" s="14" t="s">
        <v>33</v>
      </c>
      <c r="AX395" s="14" t="s">
        <v>72</v>
      </c>
      <c r="AY395" s="225" t="s">
        <v>147</v>
      </c>
    </row>
    <row r="396" spans="1:65" s="13" customFormat="1" ht="11.25">
      <c r="B396" s="204"/>
      <c r="C396" s="205"/>
      <c r="D396" s="206" t="s">
        <v>155</v>
      </c>
      <c r="E396" s="207" t="s">
        <v>19</v>
      </c>
      <c r="F396" s="208" t="s">
        <v>997</v>
      </c>
      <c r="G396" s="205"/>
      <c r="H396" s="207" t="s">
        <v>19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155</v>
      </c>
      <c r="AU396" s="214" t="s">
        <v>82</v>
      </c>
      <c r="AV396" s="13" t="s">
        <v>80</v>
      </c>
      <c r="AW396" s="13" t="s">
        <v>33</v>
      </c>
      <c r="AX396" s="13" t="s">
        <v>72</v>
      </c>
      <c r="AY396" s="214" t="s">
        <v>147</v>
      </c>
    </row>
    <row r="397" spans="1:65" s="14" customFormat="1" ht="11.25">
      <c r="B397" s="215"/>
      <c r="C397" s="216"/>
      <c r="D397" s="206" t="s">
        <v>155</v>
      </c>
      <c r="E397" s="217" t="s">
        <v>19</v>
      </c>
      <c r="F397" s="218" t="s">
        <v>1356</v>
      </c>
      <c r="G397" s="216"/>
      <c r="H397" s="219">
        <v>20.3</v>
      </c>
      <c r="I397" s="220"/>
      <c r="J397" s="216"/>
      <c r="K397" s="216"/>
      <c r="L397" s="221"/>
      <c r="M397" s="222"/>
      <c r="N397" s="223"/>
      <c r="O397" s="223"/>
      <c r="P397" s="223"/>
      <c r="Q397" s="223"/>
      <c r="R397" s="223"/>
      <c r="S397" s="223"/>
      <c r="T397" s="224"/>
      <c r="AT397" s="225" t="s">
        <v>155</v>
      </c>
      <c r="AU397" s="225" t="s">
        <v>82</v>
      </c>
      <c r="AV397" s="14" t="s">
        <v>82</v>
      </c>
      <c r="AW397" s="14" t="s">
        <v>33</v>
      </c>
      <c r="AX397" s="14" t="s">
        <v>72</v>
      </c>
      <c r="AY397" s="225" t="s">
        <v>147</v>
      </c>
    </row>
    <row r="398" spans="1:65" s="15" customFormat="1" ht="11.25">
      <c r="B398" s="226"/>
      <c r="C398" s="227"/>
      <c r="D398" s="206" t="s">
        <v>155</v>
      </c>
      <c r="E398" s="228" t="s">
        <v>19</v>
      </c>
      <c r="F398" s="229" t="s">
        <v>171</v>
      </c>
      <c r="G398" s="227"/>
      <c r="H398" s="230">
        <v>66.5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AT398" s="236" t="s">
        <v>155</v>
      </c>
      <c r="AU398" s="236" t="s">
        <v>82</v>
      </c>
      <c r="AV398" s="15" t="s">
        <v>154</v>
      </c>
      <c r="AW398" s="15" t="s">
        <v>33</v>
      </c>
      <c r="AX398" s="15" t="s">
        <v>80</v>
      </c>
      <c r="AY398" s="236" t="s">
        <v>147</v>
      </c>
    </row>
    <row r="399" spans="1:65" s="2" customFormat="1" ht="16.5" customHeight="1">
      <c r="A399" s="36"/>
      <c r="B399" s="37"/>
      <c r="C399" s="190" t="s">
        <v>581</v>
      </c>
      <c r="D399" s="190" t="s">
        <v>150</v>
      </c>
      <c r="E399" s="191" t="s">
        <v>1357</v>
      </c>
      <c r="F399" s="192" t="s">
        <v>1358</v>
      </c>
      <c r="G399" s="193" t="s">
        <v>466</v>
      </c>
      <c r="H399" s="194">
        <v>32.799999999999997</v>
      </c>
      <c r="I399" s="195"/>
      <c r="J399" s="196">
        <f>ROUND(I399*H399,2)</f>
        <v>0</v>
      </c>
      <c r="K399" s="197"/>
      <c r="L399" s="41"/>
      <c r="M399" s="198" t="s">
        <v>19</v>
      </c>
      <c r="N399" s="199" t="s">
        <v>43</v>
      </c>
      <c r="O399" s="66"/>
      <c r="P399" s="200">
        <f>O399*H399</f>
        <v>0</v>
      </c>
      <c r="Q399" s="200">
        <v>0</v>
      </c>
      <c r="R399" s="200">
        <f>Q399*H399</f>
        <v>0</v>
      </c>
      <c r="S399" s="200">
        <v>0</v>
      </c>
      <c r="T399" s="20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02" t="s">
        <v>220</v>
      </c>
      <c r="AT399" s="202" t="s">
        <v>150</v>
      </c>
      <c r="AU399" s="202" t="s">
        <v>82</v>
      </c>
      <c r="AY399" s="19" t="s">
        <v>147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19" t="s">
        <v>80</v>
      </c>
      <c r="BK399" s="203">
        <f>ROUND(I399*H399,2)</f>
        <v>0</v>
      </c>
      <c r="BL399" s="19" t="s">
        <v>220</v>
      </c>
      <c r="BM399" s="202" t="s">
        <v>944</v>
      </c>
    </row>
    <row r="400" spans="1:65" s="13" customFormat="1" ht="11.25">
      <c r="B400" s="204"/>
      <c r="C400" s="205"/>
      <c r="D400" s="206" t="s">
        <v>155</v>
      </c>
      <c r="E400" s="207" t="s">
        <v>19</v>
      </c>
      <c r="F400" s="208" t="s">
        <v>995</v>
      </c>
      <c r="G400" s="205"/>
      <c r="H400" s="207" t="s">
        <v>19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155</v>
      </c>
      <c r="AU400" s="214" t="s">
        <v>82</v>
      </c>
      <c r="AV400" s="13" t="s">
        <v>80</v>
      </c>
      <c r="AW400" s="13" t="s">
        <v>33</v>
      </c>
      <c r="AX400" s="13" t="s">
        <v>72</v>
      </c>
      <c r="AY400" s="214" t="s">
        <v>147</v>
      </c>
    </row>
    <row r="401" spans="1:65" s="14" customFormat="1" ht="11.25">
      <c r="B401" s="215"/>
      <c r="C401" s="216"/>
      <c r="D401" s="206" t="s">
        <v>155</v>
      </c>
      <c r="E401" s="217" t="s">
        <v>19</v>
      </c>
      <c r="F401" s="218" t="s">
        <v>1359</v>
      </c>
      <c r="G401" s="216"/>
      <c r="H401" s="219">
        <v>6.6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155</v>
      </c>
      <c r="AU401" s="225" t="s">
        <v>82</v>
      </c>
      <c r="AV401" s="14" t="s">
        <v>82</v>
      </c>
      <c r="AW401" s="14" t="s">
        <v>33</v>
      </c>
      <c r="AX401" s="14" t="s">
        <v>72</v>
      </c>
      <c r="AY401" s="225" t="s">
        <v>147</v>
      </c>
    </row>
    <row r="402" spans="1:65" s="13" customFormat="1" ht="11.25">
      <c r="B402" s="204"/>
      <c r="C402" s="205"/>
      <c r="D402" s="206" t="s">
        <v>155</v>
      </c>
      <c r="E402" s="207" t="s">
        <v>19</v>
      </c>
      <c r="F402" s="208" t="s">
        <v>997</v>
      </c>
      <c r="G402" s="205"/>
      <c r="H402" s="207" t="s">
        <v>19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155</v>
      </c>
      <c r="AU402" s="214" t="s">
        <v>82</v>
      </c>
      <c r="AV402" s="13" t="s">
        <v>80</v>
      </c>
      <c r="AW402" s="13" t="s">
        <v>33</v>
      </c>
      <c r="AX402" s="13" t="s">
        <v>72</v>
      </c>
      <c r="AY402" s="214" t="s">
        <v>147</v>
      </c>
    </row>
    <row r="403" spans="1:65" s="14" customFormat="1" ht="11.25">
      <c r="B403" s="215"/>
      <c r="C403" s="216"/>
      <c r="D403" s="206" t="s">
        <v>155</v>
      </c>
      <c r="E403" s="217" t="s">
        <v>19</v>
      </c>
      <c r="F403" s="218" t="s">
        <v>1360</v>
      </c>
      <c r="G403" s="216"/>
      <c r="H403" s="219">
        <v>26.2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155</v>
      </c>
      <c r="AU403" s="225" t="s">
        <v>82</v>
      </c>
      <c r="AV403" s="14" t="s">
        <v>82</v>
      </c>
      <c r="AW403" s="14" t="s">
        <v>33</v>
      </c>
      <c r="AX403" s="14" t="s">
        <v>72</v>
      </c>
      <c r="AY403" s="225" t="s">
        <v>147</v>
      </c>
    </row>
    <row r="404" spans="1:65" s="15" customFormat="1" ht="11.25">
      <c r="B404" s="226"/>
      <c r="C404" s="227"/>
      <c r="D404" s="206" t="s">
        <v>155</v>
      </c>
      <c r="E404" s="228" t="s">
        <v>19</v>
      </c>
      <c r="F404" s="229" t="s">
        <v>171</v>
      </c>
      <c r="G404" s="227"/>
      <c r="H404" s="230">
        <v>32.799999999999997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155</v>
      </c>
      <c r="AU404" s="236" t="s">
        <v>82</v>
      </c>
      <c r="AV404" s="15" t="s">
        <v>154</v>
      </c>
      <c r="AW404" s="15" t="s">
        <v>33</v>
      </c>
      <c r="AX404" s="15" t="s">
        <v>80</v>
      </c>
      <c r="AY404" s="236" t="s">
        <v>147</v>
      </c>
    </row>
    <row r="405" spans="1:65" s="2" customFormat="1" ht="16.5" customHeight="1">
      <c r="A405" s="36"/>
      <c r="B405" s="37"/>
      <c r="C405" s="190" t="s">
        <v>946</v>
      </c>
      <c r="D405" s="190" t="s">
        <v>150</v>
      </c>
      <c r="E405" s="191" t="s">
        <v>1361</v>
      </c>
      <c r="F405" s="192" t="s">
        <v>1362</v>
      </c>
      <c r="G405" s="193" t="s">
        <v>466</v>
      </c>
      <c r="H405" s="194">
        <v>29.6</v>
      </c>
      <c r="I405" s="195"/>
      <c r="J405" s="196">
        <f>ROUND(I405*H405,2)</f>
        <v>0</v>
      </c>
      <c r="K405" s="197"/>
      <c r="L405" s="41"/>
      <c r="M405" s="198" t="s">
        <v>19</v>
      </c>
      <c r="N405" s="199" t="s">
        <v>43</v>
      </c>
      <c r="O405" s="66"/>
      <c r="P405" s="200">
        <f>O405*H405</f>
        <v>0</v>
      </c>
      <c r="Q405" s="200">
        <v>0</v>
      </c>
      <c r="R405" s="200">
        <f>Q405*H405</f>
        <v>0</v>
      </c>
      <c r="S405" s="200">
        <v>0</v>
      </c>
      <c r="T405" s="201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02" t="s">
        <v>220</v>
      </c>
      <c r="AT405" s="202" t="s">
        <v>150</v>
      </c>
      <c r="AU405" s="202" t="s">
        <v>82</v>
      </c>
      <c r="AY405" s="19" t="s">
        <v>147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19" t="s">
        <v>80</v>
      </c>
      <c r="BK405" s="203">
        <f>ROUND(I405*H405,2)</f>
        <v>0</v>
      </c>
      <c r="BL405" s="19" t="s">
        <v>220</v>
      </c>
      <c r="BM405" s="202" t="s">
        <v>949</v>
      </c>
    </row>
    <row r="406" spans="1:65" s="13" customFormat="1" ht="11.25">
      <c r="B406" s="204"/>
      <c r="C406" s="205"/>
      <c r="D406" s="206" t="s">
        <v>155</v>
      </c>
      <c r="E406" s="207" t="s">
        <v>19</v>
      </c>
      <c r="F406" s="208" t="s">
        <v>995</v>
      </c>
      <c r="G406" s="205"/>
      <c r="H406" s="207" t="s">
        <v>19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155</v>
      </c>
      <c r="AU406" s="214" t="s">
        <v>82</v>
      </c>
      <c r="AV406" s="13" t="s">
        <v>80</v>
      </c>
      <c r="AW406" s="13" t="s">
        <v>33</v>
      </c>
      <c r="AX406" s="13" t="s">
        <v>72</v>
      </c>
      <c r="AY406" s="214" t="s">
        <v>147</v>
      </c>
    </row>
    <row r="407" spans="1:65" s="14" customFormat="1" ht="11.25">
      <c r="B407" s="215"/>
      <c r="C407" s="216"/>
      <c r="D407" s="206" t="s">
        <v>155</v>
      </c>
      <c r="E407" s="217" t="s">
        <v>19</v>
      </c>
      <c r="F407" s="218" t="s">
        <v>1363</v>
      </c>
      <c r="G407" s="216"/>
      <c r="H407" s="219">
        <v>29.6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155</v>
      </c>
      <c r="AU407" s="225" t="s">
        <v>82</v>
      </c>
      <c r="AV407" s="14" t="s">
        <v>82</v>
      </c>
      <c r="AW407" s="14" t="s">
        <v>33</v>
      </c>
      <c r="AX407" s="14" t="s">
        <v>72</v>
      </c>
      <c r="AY407" s="225" t="s">
        <v>147</v>
      </c>
    </row>
    <row r="408" spans="1:65" s="15" customFormat="1" ht="11.25">
      <c r="B408" s="226"/>
      <c r="C408" s="227"/>
      <c r="D408" s="206" t="s">
        <v>155</v>
      </c>
      <c r="E408" s="228" t="s">
        <v>19</v>
      </c>
      <c r="F408" s="229" t="s">
        <v>171</v>
      </c>
      <c r="G408" s="227"/>
      <c r="H408" s="230">
        <v>29.6</v>
      </c>
      <c r="I408" s="231"/>
      <c r="J408" s="227"/>
      <c r="K408" s="227"/>
      <c r="L408" s="232"/>
      <c r="M408" s="233"/>
      <c r="N408" s="234"/>
      <c r="O408" s="234"/>
      <c r="P408" s="234"/>
      <c r="Q408" s="234"/>
      <c r="R408" s="234"/>
      <c r="S408" s="234"/>
      <c r="T408" s="235"/>
      <c r="AT408" s="236" t="s">
        <v>155</v>
      </c>
      <c r="AU408" s="236" t="s">
        <v>82</v>
      </c>
      <c r="AV408" s="15" t="s">
        <v>154</v>
      </c>
      <c r="AW408" s="15" t="s">
        <v>33</v>
      </c>
      <c r="AX408" s="15" t="s">
        <v>80</v>
      </c>
      <c r="AY408" s="236" t="s">
        <v>147</v>
      </c>
    </row>
    <row r="409" spans="1:65" s="2" customFormat="1" ht="16.5" customHeight="1">
      <c r="A409" s="36"/>
      <c r="B409" s="37"/>
      <c r="C409" s="190" t="s">
        <v>589</v>
      </c>
      <c r="D409" s="190" t="s">
        <v>150</v>
      </c>
      <c r="E409" s="191" t="s">
        <v>1364</v>
      </c>
      <c r="F409" s="192" t="s">
        <v>1365</v>
      </c>
      <c r="G409" s="193" t="s">
        <v>466</v>
      </c>
      <c r="H409" s="194">
        <v>10.8</v>
      </c>
      <c r="I409" s="195"/>
      <c r="J409" s="196">
        <f>ROUND(I409*H409,2)</f>
        <v>0</v>
      </c>
      <c r="K409" s="197"/>
      <c r="L409" s="41"/>
      <c r="M409" s="198" t="s">
        <v>19</v>
      </c>
      <c r="N409" s="199" t="s">
        <v>43</v>
      </c>
      <c r="O409" s="66"/>
      <c r="P409" s="200">
        <f>O409*H409</f>
        <v>0</v>
      </c>
      <c r="Q409" s="200">
        <v>0</v>
      </c>
      <c r="R409" s="200">
        <f>Q409*H409</f>
        <v>0</v>
      </c>
      <c r="S409" s="200">
        <v>0</v>
      </c>
      <c r="T409" s="201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02" t="s">
        <v>220</v>
      </c>
      <c r="AT409" s="202" t="s">
        <v>150</v>
      </c>
      <c r="AU409" s="202" t="s">
        <v>82</v>
      </c>
      <c r="AY409" s="19" t="s">
        <v>147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19" t="s">
        <v>80</v>
      </c>
      <c r="BK409" s="203">
        <f>ROUND(I409*H409,2)</f>
        <v>0</v>
      </c>
      <c r="BL409" s="19" t="s">
        <v>220</v>
      </c>
      <c r="BM409" s="202" t="s">
        <v>952</v>
      </c>
    </row>
    <row r="410" spans="1:65" s="13" customFormat="1" ht="11.25">
      <c r="B410" s="204"/>
      <c r="C410" s="205"/>
      <c r="D410" s="206" t="s">
        <v>155</v>
      </c>
      <c r="E410" s="207" t="s">
        <v>19</v>
      </c>
      <c r="F410" s="208" t="s">
        <v>995</v>
      </c>
      <c r="G410" s="205"/>
      <c r="H410" s="207" t="s">
        <v>19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155</v>
      </c>
      <c r="AU410" s="214" t="s">
        <v>82</v>
      </c>
      <c r="AV410" s="13" t="s">
        <v>80</v>
      </c>
      <c r="AW410" s="13" t="s">
        <v>33</v>
      </c>
      <c r="AX410" s="13" t="s">
        <v>72</v>
      </c>
      <c r="AY410" s="214" t="s">
        <v>147</v>
      </c>
    </row>
    <row r="411" spans="1:65" s="14" customFormat="1" ht="11.25">
      <c r="B411" s="215"/>
      <c r="C411" s="216"/>
      <c r="D411" s="206" t="s">
        <v>155</v>
      </c>
      <c r="E411" s="217" t="s">
        <v>19</v>
      </c>
      <c r="F411" s="218" t="s">
        <v>1366</v>
      </c>
      <c r="G411" s="216"/>
      <c r="H411" s="219">
        <v>10.8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155</v>
      </c>
      <c r="AU411" s="225" t="s">
        <v>82</v>
      </c>
      <c r="AV411" s="14" t="s">
        <v>82</v>
      </c>
      <c r="AW411" s="14" t="s">
        <v>33</v>
      </c>
      <c r="AX411" s="14" t="s">
        <v>72</v>
      </c>
      <c r="AY411" s="225" t="s">
        <v>147</v>
      </c>
    </row>
    <row r="412" spans="1:65" s="15" customFormat="1" ht="11.25">
      <c r="B412" s="226"/>
      <c r="C412" s="227"/>
      <c r="D412" s="206" t="s">
        <v>155</v>
      </c>
      <c r="E412" s="228" t="s">
        <v>19</v>
      </c>
      <c r="F412" s="229" t="s">
        <v>171</v>
      </c>
      <c r="G412" s="227"/>
      <c r="H412" s="230">
        <v>10.8</v>
      </c>
      <c r="I412" s="231"/>
      <c r="J412" s="227"/>
      <c r="K412" s="227"/>
      <c r="L412" s="232"/>
      <c r="M412" s="233"/>
      <c r="N412" s="234"/>
      <c r="O412" s="234"/>
      <c r="P412" s="234"/>
      <c r="Q412" s="234"/>
      <c r="R412" s="234"/>
      <c r="S412" s="234"/>
      <c r="T412" s="235"/>
      <c r="AT412" s="236" t="s">
        <v>155</v>
      </c>
      <c r="AU412" s="236" t="s">
        <v>82</v>
      </c>
      <c r="AV412" s="15" t="s">
        <v>154</v>
      </c>
      <c r="AW412" s="15" t="s">
        <v>33</v>
      </c>
      <c r="AX412" s="15" t="s">
        <v>80</v>
      </c>
      <c r="AY412" s="236" t="s">
        <v>147</v>
      </c>
    </row>
    <row r="413" spans="1:65" s="2" customFormat="1" ht="16.5" customHeight="1">
      <c r="A413" s="36"/>
      <c r="B413" s="37"/>
      <c r="C413" s="190" t="s">
        <v>955</v>
      </c>
      <c r="D413" s="190" t="s">
        <v>150</v>
      </c>
      <c r="E413" s="191" t="s">
        <v>1367</v>
      </c>
      <c r="F413" s="192" t="s">
        <v>1368</v>
      </c>
      <c r="G413" s="193" t="s">
        <v>466</v>
      </c>
      <c r="H413" s="194">
        <v>3.5</v>
      </c>
      <c r="I413" s="195"/>
      <c r="J413" s="196">
        <f>ROUND(I413*H413,2)</f>
        <v>0</v>
      </c>
      <c r="K413" s="197"/>
      <c r="L413" s="41"/>
      <c r="M413" s="198" t="s">
        <v>19</v>
      </c>
      <c r="N413" s="199" t="s">
        <v>43</v>
      </c>
      <c r="O413" s="66"/>
      <c r="P413" s="200">
        <f>O413*H413</f>
        <v>0</v>
      </c>
      <c r="Q413" s="200">
        <v>0</v>
      </c>
      <c r="R413" s="200">
        <f>Q413*H413</f>
        <v>0</v>
      </c>
      <c r="S413" s="200">
        <v>0</v>
      </c>
      <c r="T413" s="201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02" t="s">
        <v>220</v>
      </c>
      <c r="AT413" s="202" t="s">
        <v>150</v>
      </c>
      <c r="AU413" s="202" t="s">
        <v>82</v>
      </c>
      <c r="AY413" s="19" t="s">
        <v>147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19" t="s">
        <v>80</v>
      </c>
      <c r="BK413" s="203">
        <f>ROUND(I413*H413,2)</f>
        <v>0</v>
      </c>
      <c r="BL413" s="19" t="s">
        <v>220</v>
      </c>
      <c r="BM413" s="202" t="s">
        <v>958</v>
      </c>
    </row>
    <row r="414" spans="1:65" s="13" customFormat="1" ht="11.25">
      <c r="B414" s="204"/>
      <c r="C414" s="205"/>
      <c r="D414" s="206" t="s">
        <v>155</v>
      </c>
      <c r="E414" s="207" t="s">
        <v>19</v>
      </c>
      <c r="F414" s="208" t="s">
        <v>995</v>
      </c>
      <c r="G414" s="205"/>
      <c r="H414" s="207" t="s">
        <v>19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155</v>
      </c>
      <c r="AU414" s="214" t="s">
        <v>82</v>
      </c>
      <c r="AV414" s="13" t="s">
        <v>80</v>
      </c>
      <c r="AW414" s="13" t="s">
        <v>33</v>
      </c>
      <c r="AX414" s="13" t="s">
        <v>72</v>
      </c>
      <c r="AY414" s="214" t="s">
        <v>147</v>
      </c>
    </row>
    <row r="415" spans="1:65" s="14" customFormat="1" ht="11.25">
      <c r="B415" s="215"/>
      <c r="C415" s="216"/>
      <c r="D415" s="206" t="s">
        <v>155</v>
      </c>
      <c r="E415" s="217" t="s">
        <v>19</v>
      </c>
      <c r="F415" s="218" t="s">
        <v>659</v>
      </c>
      <c r="G415" s="216"/>
      <c r="H415" s="219">
        <v>3.5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155</v>
      </c>
      <c r="AU415" s="225" t="s">
        <v>82</v>
      </c>
      <c r="AV415" s="14" t="s">
        <v>82</v>
      </c>
      <c r="AW415" s="14" t="s">
        <v>33</v>
      </c>
      <c r="AX415" s="14" t="s">
        <v>72</v>
      </c>
      <c r="AY415" s="225" t="s">
        <v>147</v>
      </c>
    </row>
    <row r="416" spans="1:65" s="15" customFormat="1" ht="11.25">
      <c r="B416" s="226"/>
      <c r="C416" s="227"/>
      <c r="D416" s="206" t="s">
        <v>155</v>
      </c>
      <c r="E416" s="228" t="s">
        <v>19</v>
      </c>
      <c r="F416" s="229" t="s">
        <v>171</v>
      </c>
      <c r="G416" s="227"/>
      <c r="H416" s="230">
        <v>3.5</v>
      </c>
      <c r="I416" s="231"/>
      <c r="J416" s="227"/>
      <c r="K416" s="227"/>
      <c r="L416" s="232"/>
      <c r="M416" s="233"/>
      <c r="N416" s="234"/>
      <c r="O416" s="234"/>
      <c r="P416" s="234"/>
      <c r="Q416" s="234"/>
      <c r="R416" s="234"/>
      <c r="S416" s="234"/>
      <c r="T416" s="235"/>
      <c r="AT416" s="236" t="s">
        <v>155</v>
      </c>
      <c r="AU416" s="236" t="s">
        <v>82</v>
      </c>
      <c r="AV416" s="15" t="s">
        <v>154</v>
      </c>
      <c r="AW416" s="15" t="s">
        <v>33</v>
      </c>
      <c r="AX416" s="15" t="s">
        <v>80</v>
      </c>
      <c r="AY416" s="236" t="s">
        <v>147</v>
      </c>
    </row>
    <row r="417" spans="1:65" s="2" customFormat="1" ht="21.75" customHeight="1">
      <c r="A417" s="36"/>
      <c r="B417" s="37"/>
      <c r="C417" s="190" t="s">
        <v>594</v>
      </c>
      <c r="D417" s="190" t="s">
        <v>150</v>
      </c>
      <c r="E417" s="191" t="s">
        <v>1369</v>
      </c>
      <c r="F417" s="192" t="s">
        <v>1370</v>
      </c>
      <c r="G417" s="193" t="s">
        <v>182</v>
      </c>
      <c r="H417" s="194">
        <v>0.111</v>
      </c>
      <c r="I417" s="195"/>
      <c r="J417" s="196">
        <f>ROUND(I417*H417,2)</f>
        <v>0</v>
      </c>
      <c r="K417" s="197"/>
      <c r="L417" s="41"/>
      <c r="M417" s="198" t="s">
        <v>19</v>
      </c>
      <c r="N417" s="199" t="s">
        <v>43</v>
      </c>
      <c r="O417" s="66"/>
      <c r="P417" s="200">
        <f>O417*H417</f>
        <v>0</v>
      </c>
      <c r="Q417" s="200">
        <v>0</v>
      </c>
      <c r="R417" s="200">
        <f>Q417*H417</f>
        <v>0</v>
      </c>
      <c r="S417" s="200">
        <v>0</v>
      </c>
      <c r="T417" s="201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02" t="s">
        <v>220</v>
      </c>
      <c r="AT417" s="202" t="s">
        <v>150</v>
      </c>
      <c r="AU417" s="202" t="s">
        <v>82</v>
      </c>
      <c r="AY417" s="19" t="s">
        <v>147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9" t="s">
        <v>80</v>
      </c>
      <c r="BK417" s="203">
        <f>ROUND(I417*H417,2)</f>
        <v>0</v>
      </c>
      <c r="BL417" s="19" t="s">
        <v>220</v>
      </c>
      <c r="BM417" s="202" t="s">
        <v>962</v>
      </c>
    </row>
    <row r="418" spans="1:65" s="2" customFormat="1" ht="21.75" customHeight="1">
      <c r="A418" s="36"/>
      <c r="B418" s="37"/>
      <c r="C418" s="190" t="s">
        <v>963</v>
      </c>
      <c r="D418" s="190" t="s">
        <v>150</v>
      </c>
      <c r="E418" s="191" t="s">
        <v>1371</v>
      </c>
      <c r="F418" s="192" t="s">
        <v>1372</v>
      </c>
      <c r="G418" s="193" t="s">
        <v>182</v>
      </c>
      <c r="H418" s="194">
        <v>0.111</v>
      </c>
      <c r="I418" s="195"/>
      <c r="J418" s="196">
        <f>ROUND(I418*H418,2)</f>
        <v>0</v>
      </c>
      <c r="K418" s="197"/>
      <c r="L418" s="41"/>
      <c r="M418" s="262" t="s">
        <v>19</v>
      </c>
      <c r="N418" s="263" t="s">
        <v>43</v>
      </c>
      <c r="O418" s="264"/>
      <c r="P418" s="265">
        <f>O418*H418</f>
        <v>0</v>
      </c>
      <c r="Q418" s="265">
        <v>0</v>
      </c>
      <c r="R418" s="265">
        <f>Q418*H418</f>
        <v>0</v>
      </c>
      <c r="S418" s="265">
        <v>0</v>
      </c>
      <c r="T418" s="266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02" t="s">
        <v>220</v>
      </c>
      <c r="AT418" s="202" t="s">
        <v>150</v>
      </c>
      <c r="AU418" s="202" t="s">
        <v>82</v>
      </c>
      <c r="AY418" s="19" t="s">
        <v>147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19" t="s">
        <v>80</v>
      </c>
      <c r="BK418" s="203">
        <f>ROUND(I418*H418,2)</f>
        <v>0</v>
      </c>
      <c r="BL418" s="19" t="s">
        <v>220</v>
      </c>
      <c r="BM418" s="202" t="s">
        <v>966</v>
      </c>
    </row>
    <row r="419" spans="1:65" s="2" customFormat="1" ht="6.95" customHeight="1">
      <c r="A419" s="36"/>
      <c r="B419" s="49"/>
      <c r="C419" s="50"/>
      <c r="D419" s="50"/>
      <c r="E419" s="50"/>
      <c r="F419" s="50"/>
      <c r="G419" s="50"/>
      <c r="H419" s="50"/>
      <c r="I419" s="138"/>
      <c r="J419" s="50"/>
      <c r="K419" s="50"/>
      <c r="L419" s="41"/>
      <c r="M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</row>
  </sheetData>
  <sheetProtection algorithmName="SHA-512" hashValue="9znXN3hDlmnUIwEGepa91FDAlzvTha45X8dgOdUhZo1NPG9ry5UQUbsMBub0vpKR+3cGB2q9UPhe3hWO9jyzXw==" saltValue="++vIImwlA8/p8B2W6lYdgiiXDkaiYIlJNFmC5nxyNNfhlq6wYWWJqYsVTSi6LlhsVI7ujE1PsD9QznjZ9lCR3g==" spinCount="100000" sheet="1" objects="1" scenarios="1" formatColumns="0" formatRows="0" autoFilter="0"/>
  <autoFilter ref="C90:K41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88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1373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ROUND(J86,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ROUND((SUM(BE86:BE234)),  2)</f>
        <v>0</v>
      </c>
      <c r="G33" s="36"/>
      <c r="H33" s="36"/>
      <c r="I33" s="127">
        <v>0.21</v>
      </c>
      <c r="J33" s="126">
        <f>ROUND(((SUM(BE86:BE234))*I33),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ROUND((SUM(BF86:BF234)),  2)</f>
        <v>0</v>
      </c>
      <c r="G34" s="36"/>
      <c r="H34" s="36"/>
      <c r="I34" s="127">
        <v>0.15</v>
      </c>
      <c r="J34" s="126">
        <f>ROUND(((SUM(BF86:BF234))*I34),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ROUND((SUM(BG86:BG234)),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ROUND((SUM(BH86:BH234)),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ROUND((SUM(BI86:BI234)),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03 - Vytápění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J86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1374</v>
      </c>
      <c r="E60" s="150"/>
      <c r="F60" s="150"/>
      <c r="G60" s="150"/>
      <c r="H60" s="150"/>
      <c r="I60" s="151"/>
      <c r="J60" s="152">
        <f>J87</f>
        <v>0</v>
      </c>
      <c r="K60" s="148"/>
      <c r="L60" s="153"/>
    </row>
    <row r="61" spans="1:47" s="9" customFormat="1" ht="24.95" customHeight="1">
      <c r="B61" s="147"/>
      <c r="C61" s="148"/>
      <c r="D61" s="149" t="s">
        <v>1375</v>
      </c>
      <c r="E61" s="150"/>
      <c r="F61" s="150"/>
      <c r="G61" s="150"/>
      <c r="H61" s="150"/>
      <c r="I61" s="151"/>
      <c r="J61" s="152">
        <f>J118</f>
        <v>0</v>
      </c>
      <c r="K61" s="148"/>
      <c r="L61" s="153"/>
    </row>
    <row r="62" spans="1:47" s="9" customFormat="1" ht="24.95" customHeight="1">
      <c r="B62" s="147"/>
      <c r="C62" s="148"/>
      <c r="D62" s="149" t="s">
        <v>1376</v>
      </c>
      <c r="E62" s="150"/>
      <c r="F62" s="150"/>
      <c r="G62" s="150"/>
      <c r="H62" s="150"/>
      <c r="I62" s="151"/>
      <c r="J62" s="152">
        <f>J143</f>
        <v>0</v>
      </c>
      <c r="K62" s="148"/>
      <c r="L62" s="153"/>
    </row>
    <row r="63" spans="1:47" s="9" customFormat="1" ht="24.95" customHeight="1">
      <c r="B63" s="147"/>
      <c r="C63" s="148"/>
      <c r="D63" s="149" t="s">
        <v>1377</v>
      </c>
      <c r="E63" s="150"/>
      <c r="F63" s="150"/>
      <c r="G63" s="150"/>
      <c r="H63" s="150"/>
      <c r="I63" s="151"/>
      <c r="J63" s="152">
        <f>J178</f>
        <v>0</v>
      </c>
      <c r="K63" s="148"/>
      <c r="L63" s="153"/>
    </row>
    <row r="64" spans="1:47" s="9" customFormat="1" ht="24.95" customHeight="1">
      <c r="B64" s="147"/>
      <c r="C64" s="148"/>
      <c r="D64" s="149" t="s">
        <v>1378</v>
      </c>
      <c r="E64" s="150"/>
      <c r="F64" s="150"/>
      <c r="G64" s="150"/>
      <c r="H64" s="150"/>
      <c r="I64" s="151"/>
      <c r="J64" s="152">
        <f>J205</f>
        <v>0</v>
      </c>
      <c r="K64" s="148"/>
      <c r="L64" s="153"/>
    </row>
    <row r="65" spans="1:31" s="9" customFormat="1" ht="24.95" customHeight="1">
      <c r="B65" s="147"/>
      <c r="C65" s="148"/>
      <c r="D65" s="149" t="s">
        <v>1379</v>
      </c>
      <c r="E65" s="150"/>
      <c r="F65" s="150"/>
      <c r="G65" s="150"/>
      <c r="H65" s="150"/>
      <c r="I65" s="151"/>
      <c r="J65" s="152">
        <f>J212</f>
        <v>0</v>
      </c>
      <c r="K65" s="148"/>
      <c r="L65" s="153"/>
    </row>
    <row r="66" spans="1:31" s="9" customFormat="1" ht="24.95" customHeight="1">
      <c r="B66" s="147"/>
      <c r="C66" s="148"/>
      <c r="D66" s="149" t="s">
        <v>1380</v>
      </c>
      <c r="E66" s="150"/>
      <c r="F66" s="150"/>
      <c r="G66" s="150"/>
      <c r="H66" s="150"/>
      <c r="I66" s="151"/>
      <c r="J66" s="152">
        <f>J223</f>
        <v>0</v>
      </c>
      <c r="K66" s="148"/>
      <c r="L66" s="153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0"/>
      <c r="J67" s="38"/>
      <c r="K67" s="38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38"/>
      <c r="J68" s="50"/>
      <c r="K68" s="50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1"/>
      <c r="J72" s="52"/>
      <c r="K72" s="52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132</v>
      </c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8" t="str">
        <f>E7</f>
        <v>Rekonstrukce 2.NP a kotelny v objektu A,  Městská sportovní hala - revitalizace areálu</v>
      </c>
      <c r="F76" s="399"/>
      <c r="G76" s="399"/>
      <c r="H76" s="399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108</v>
      </c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51" t="str">
        <f>E9</f>
        <v>03 - Vytápění</v>
      </c>
      <c r="F78" s="400"/>
      <c r="G78" s="400"/>
      <c r="H78" s="400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 xml:space="preserve"> </v>
      </c>
      <c r="G80" s="38"/>
      <c r="H80" s="38"/>
      <c r="I80" s="113" t="s">
        <v>23</v>
      </c>
      <c r="J80" s="61" t="str">
        <f>IF(J12="","",J12)</f>
        <v>27. 11. 2020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1" t="s">
        <v>25</v>
      </c>
      <c r="D82" s="38"/>
      <c r="E82" s="38"/>
      <c r="F82" s="29" t="str">
        <f>E15</f>
        <v>Statutární město Karlovy Vary</v>
      </c>
      <c r="G82" s="38"/>
      <c r="H82" s="38"/>
      <c r="I82" s="113" t="s">
        <v>31</v>
      </c>
      <c r="J82" s="34" t="str">
        <f>E21</f>
        <v>Fiala - Jung Atelier</v>
      </c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5.2" customHeight="1">
      <c r="A83" s="36"/>
      <c r="B83" s="37"/>
      <c r="C83" s="31" t="s">
        <v>29</v>
      </c>
      <c r="D83" s="38"/>
      <c r="E83" s="38"/>
      <c r="F83" s="29" t="str">
        <f>IF(E18="","",E18)</f>
        <v>Vyplň údaj</v>
      </c>
      <c r="G83" s="38"/>
      <c r="H83" s="38"/>
      <c r="I83" s="113" t="s">
        <v>34</v>
      </c>
      <c r="J83" s="34" t="str">
        <f>E24</f>
        <v xml:space="preserve"> </v>
      </c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11" customFormat="1" ht="29.25" customHeight="1">
      <c r="A85" s="161"/>
      <c r="B85" s="162"/>
      <c r="C85" s="163" t="s">
        <v>133</v>
      </c>
      <c r="D85" s="164" t="s">
        <v>57</v>
      </c>
      <c r="E85" s="164" t="s">
        <v>53</v>
      </c>
      <c r="F85" s="164" t="s">
        <v>54</v>
      </c>
      <c r="G85" s="164" t="s">
        <v>134</v>
      </c>
      <c r="H85" s="164" t="s">
        <v>135</v>
      </c>
      <c r="I85" s="165" t="s">
        <v>136</v>
      </c>
      <c r="J85" s="166" t="s">
        <v>112</v>
      </c>
      <c r="K85" s="167" t="s">
        <v>137</v>
      </c>
      <c r="L85" s="168"/>
      <c r="M85" s="70" t="s">
        <v>19</v>
      </c>
      <c r="N85" s="71" t="s">
        <v>42</v>
      </c>
      <c r="O85" s="71" t="s">
        <v>138</v>
      </c>
      <c r="P85" s="71" t="s">
        <v>139</v>
      </c>
      <c r="Q85" s="71" t="s">
        <v>140</v>
      </c>
      <c r="R85" s="71" t="s">
        <v>141</v>
      </c>
      <c r="S85" s="71" t="s">
        <v>142</v>
      </c>
      <c r="T85" s="72" t="s">
        <v>143</v>
      </c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</row>
    <row r="86" spans="1:65" s="2" customFormat="1" ht="22.9" customHeight="1">
      <c r="A86" s="36"/>
      <c r="B86" s="37"/>
      <c r="C86" s="77" t="s">
        <v>144</v>
      </c>
      <c r="D86" s="38"/>
      <c r="E86" s="38"/>
      <c r="F86" s="38"/>
      <c r="G86" s="38"/>
      <c r="H86" s="38"/>
      <c r="I86" s="110"/>
      <c r="J86" s="169">
        <f>BK86</f>
        <v>0</v>
      </c>
      <c r="K86" s="38"/>
      <c r="L86" s="41"/>
      <c r="M86" s="73"/>
      <c r="N86" s="170"/>
      <c r="O86" s="74"/>
      <c r="P86" s="171">
        <f>P87+P118+P143+P178+P205+P212+P223</f>
        <v>0</v>
      </c>
      <c r="Q86" s="74"/>
      <c r="R86" s="171">
        <f>R87+R118+R143+R178+R205+R212+R223</f>
        <v>0</v>
      </c>
      <c r="S86" s="74"/>
      <c r="T86" s="172">
        <f>T87+T118+T143+T178+T205+T212+T223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113</v>
      </c>
      <c r="BK86" s="173">
        <f>BK87+BK118+BK143+BK178+BK205+BK212+BK223</f>
        <v>0</v>
      </c>
    </row>
    <row r="87" spans="1:65" s="12" customFormat="1" ht="25.9" customHeight="1">
      <c r="B87" s="174"/>
      <c r="C87" s="175"/>
      <c r="D87" s="176" t="s">
        <v>71</v>
      </c>
      <c r="E87" s="177" t="s">
        <v>1381</v>
      </c>
      <c r="F87" s="177" t="s">
        <v>1382</v>
      </c>
      <c r="G87" s="175"/>
      <c r="H87" s="175"/>
      <c r="I87" s="178"/>
      <c r="J87" s="179">
        <f>BK87</f>
        <v>0</v>
      </c>
      <c r="K87" s="175"/>
      <c r="L87" s="180"/>
      <c r="M87" s="181"/>
      <c r="N87" s="182"/>
      <c r="O87" s="182"/>
      <c r="P87" s="183">
        <f>SUM(P88:P117)</f>
        <v>0</v>
      </c>
      <c r="Q87" s="182"/>
      <c r="R87" s="183">
        <f>SUM(R88:R117)</f>
        <v>0</v>
      </c>
      <c r="S87" s="182"/>
      <c r="T87" s="184">
        <f>SUM(T88:T117)</f>
        <v>0</v>
      </c>
      <c r="AR87" s="185" t="s">
        <v>80</v>
      </c>
      <c r="AT87" s="186" t="s">
        <v>71</v>
      </c>
      <c r="AU87" s="186" t="s">
        <v>72</v>
      </c>
      <c r="AY87" s="185" t="s">
        <v>147</v>
      </c>
      <c r="BK87" s="187">
        <f>SUM(BK88:BK117)</f>
        <v>0</v>
      </c>
    </row>
    <row r="88" spans="1:65" s="2" customFormat="1" ht="16.5" customHeight="1">
      <c r="A88" s="36"/>
      <c r="B88" s="37"/>
      <c r="C88" s="190" t="s">
        <v>80</v>
      </c>
      <c r="D88" s="190" t="s">
        <v>150</v>
      </c>
      <c r="E88" s="191" t="s">
        <v>1383</v>
      </c>
      <c r="F88" s="192" t="s">
        <v>1384</v>
      </c>
      <c r="G88" s="193" t="s">
        <v>1214</v>
      </c>
      <c r="H88" s="194">
        <v>1</v>
      </c>
      <c r="I88" s="195"/>
      <c r="J88" s="196">
        <f>ROUND(I88*H88,2)</f>
        <v>0</v>
      </c>
      <c r="K88" s="197"/>
      <c r="L88" s="41"/>
      <c r="M88" s="198" t="s">
        <v>19</v>
      </c>
      <c r="N88" s="199" t="s">
        <v>43</v>
      </c>
      <c r="O88" s="6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154</v>
      </c>
      <c r="AT88" s="202" t="s">
        <v>150</v>
      </c>
      <c r="AU88" s="202" t="s">
        <v>80</v>
      </c>
      <c r="AY88" s="19" t="s">
        <v>147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9" t="s">
        <v>80</v>
      </c>
      <c r="BK88" s="203">
        <f>ROUND(I88*H88,2)</f>
        <v>0</v>
      </c>
      <c r="BL88" s="19" t="s">
        <v>154</v>
      </c>
      <c r="BM88" s="202" t="s">
        <v>82</v>
      </c>
    </row>
    <row r="89" spans="1:65" s="2" customFormat="1" ht="39">
      <c r="A89" s="36"/>
      <c r="B89" s="37"/>
      <c r="C89" s="38"/>
      <c r="D89" s="206" t="s">
        <v>1385</v>
      </c>
      <c r="E89" s="38"/>
      <c r="F89" s="267" t="s">
        <v>1386</v>
      </c>
      <c r="G89" s="38"/>
      <c r="H89" s="38"/>
      <c r="I89" s="110"/>
      <c r="J89" s="38"/>
      <c r="K89" s="38"/>
      <c r="L89" s="41"/>
      <c r="M89" s="268"/>
      <c r="N89" s="269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1385</v>
      </c>
      <c r="AU89" s="19" t="s">
        <v>80</v>
      </c>
    </row>
    <row r="90" spans="1:65" s="2" customFormat="1" ht="16.5" customHeight="1">
      <c r="A90" s="36"/>
      <c r="B90" s="37"/>
      <c r="C90" s="190" t="s">
        <v>82</v>
      </c>
      <c r="D90" s="190" t="s">
        <v>150</v>
      </c>
      <c r="E90" s="191" t="s">
        <v>1387</v>
      </c>
      <c r="F90" s="192" t="s">
        <v>1388</v>
      </c>
      <c r="G90" s="193" t="s">
        <v>174</v>
      </c>
      <c r="H90" s="194">
        <v>2</v>
      </c>
      <c r="I90" s="195"/>
      <c r="J90" s="196">
        <f>ROUND(I90*H90,2)</f>
        <v>0</v>
      </c>
      <c r="K90" s="197"/>
      <c r="L90" s="41"/>
      <c r="M90" s="198" t="s">
        <v>19</v>
      </c>
      <c r="N90" s="199" t="s">
        <v>43</v>
      </c>
      <c r="O90" s="6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2" t="s">
        <v>154</v>
      </c>
      <c r="AT90" s="202" t="s">
        <v>150</v>
      </c>
      <c r="AU90" s="202" t="s">
        <v>80</v>
      </c>
      <c r="AY90" s="19" t="s">
        <v>147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9" t="s">
        <v>80</v>
      </c>
      <c r="BK90" s="203">
        <f>ROUND(I90*H90,2)</f>
        <v>0</v>
      </c>
      <c r="BL90" s="19" t="s">
        <v>154</v>
      </c>
      <c r="BM90" s="202" t="s">
        <v>154</v>
      </c>
    </row>
    <row r="91" spans="1:65" s="2" customFormat="1" ht="39">
      <c r="A91" s="36"/>
      <c r="B91" s="37"/>
      <c r="C91" s="38"/>
      <c r="D91" s="206" t="s">
        <v>1385</v>
      </c>
      <c r="E91" s="38"/>
      <c r="F91" s="267" t="s">
        <v>1389</v>
      </c>
      <c r="G91" s="38"/>
      <c r="H91" s="38"/>
      <c r="I91" s="110"/>
      <c r="J91" s="38"/>
      <c r="K91" s="38"/>
      <c r="L91" s="41"/>
      <c r="M91" s="268"/>
      <c r="N91" s="269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1385</v>
      </c>
      <c r="AU91" s="19" t="s">
        <v>80</v>
      </c>
    </row>
    <row r="92" spans="1:65" s="2" customFormat="1" ht="16.5" customHeight="1">
      <c r="A92" s="36"/>
      <c r="B92" s="37"/>
      <c r="C92" s="190" t="s">
        <v>148</v>
      </c>
      <c r="D92" s="190" t="s">
        <v>150</v>
      </c>
      <c r="E92" s="191" t="s">
        <v>1390</v>
      </c>
      <c r="F92" s="192" t="s">
        <v>1391</v>
      </c>
      <c r="G92" s="193" t="s">
        <v>174</v>
      </c>
      <c r="H92" s="194">
        <v>1</v>
      </c>
      <c r="I92" s="195"/>
      <c r="J92" s="196">
        <f>ROUND(I92*H92,2)</f>
        <v>0</v>
      </c>
      <c r="K92" s="197"/>
      <c r="L92" s="41"/>
      <c r="M92" s="198" t="s">
        <v>19</v>
      </c>
      <c r="N92" s="199" t="s">
        <v>43</v>
      </c>
      <c r="O92" s="6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154</v>
      </c>
      <c r="AT92" s="202" t="s">
        <v>150</v>
      </c>
      <c r="AU92" s="202" t="s">
        <v>80</v>
      </c>
      <c r="AY92" s="19" t="s">
        <v>147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9" t="s">
        <v>80</v>
      </c>
      <c r="BK92" s="203">
        <f>ROUND(I92*H92,2)</f>
        <v>0</v>
      </c>
      <c r="BL92" s="19" t="s">
        <v>154</v>
      </c>
      <c r="BM92" s="202" t="s">
        <v>177</v>
      </c>
    </row>
    <row r="93" spans="1:65" s="2" customFormat="1" ht="19.5">
      <c r="A93" s="36"/>
      <c r="B93" s="37"/>
      <c r="C93" s="38"/>
      <c r="D93" s="206" t="s">
        <v>1385</v>
      </c>
      <c r="E93" s="38"/>
      <c r="F93" s="267" t="s">
        <v>1392</v>
      </c>
      <c r="G93" s="38"/>
      <c r="H93" s="38"/>
      <c r="I93" s="110"/>
      <c r="J93" s="38"/>
      <c r="K93" s="38"/>
      <c r="L93" s="41"/>
      <c r="M93" s="268"/>
      <c r="N93" s="269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1385</v>
      </c>
      <c r="AU93" s="19" t="s">
        <v>80</v>
      </c>
    </row>
    <row r="94" spans="1:65" s="2" customFormat="1" ht="16.5" customHeight="1">
      <c r="A94" s="36"/>
      <c r="B94" s="37"/>
      <c r="C94" s="190" t="s">
        <v>154</v>
      </c>
      <c r="D94" s="190" t="s">
        <v>150</v>
      </c>
      <c r="E94" s="191" t="s">
        <v>1393</v>
      </c>
      <c r="F94" s="192" t="s">
        <v>1394</v>
      </c>
      <c r="G94" s="193" t="s">
        <v>1214</v>
      </c>
      <c r="H94" s="194">
        <v>1</v>
      </c>
      <c r="I94" s="195"/>
      <c r="J94" s="196">
        <f>ROUND(I94*H94,2)</f>
        <v>0</v>
      </c>
      <c r="K94" s="197"/>
      <c r="L94" s="41"/>
      <c r="M94" s="198" t="s">
        <v>19</v>
      </c>
      <c r="N94" s="199" t="s">
        <v>43</v>
      </c>
      <c r="O94" s="6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154</v>
      </c>
      <c r="AT94" s="202" t="s">
        <v>150</v>
      </c>
      <c r="AU94" s="202" t="s">
        <v>80</v>
      </c>
      <c r="AY94" s="19" t="s">
        <v>147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9" t="s">
        <v>80</v>
      </c>
      <c r="BK94" s="203">
        <f>ROUND(I94*H94,2)</f>
        <v>0</v>
      </c>
      <c r="BL94" s="19" t="s">
        <v>154</v>
      </c>
      <c r="BM94" s="202" t="s">
        <v>183</v>
      </c>
    </row>
    <row r="95" spans="1:65" s="2" customFormat="1" ht="48.75">
      <c r="A95" s="36"/>
      <c r="B95" s="37"/>
      <c r="C95" s="38"/>
      <c r="D95" s="206" t="s">
        <v>1385</v>
      </c>
      <c r="E95" s="38"/>
      <c r="F95" s="267" t="s">
        <v>1395</v>
      </c>
      <c r="G95" s="38"/>
      <c r="H95" s="38"/>
      <c r="I95" s="110"/>
      <c r="J95" s="38"/>
      <c r="K95" s="38"/>
      <c r="L95" s="41"/>
      <c r="M95" s="268"/>
      <c r="N95" s="269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1385</v>
      </c>
      <c r="AU95" s="19" t="s">
        <v>80</v>
      </c>
    </row>
    <row r="96" spans="1:65" s="2" customFormat="1" ht="16.5" customHeight="1">
      <c r="A96" s="36"/>
      <c r="B96" s="37"/>
      <c r="C96" s="190" t="s">
        <v>179</v>
      </c>
      <c r="D96" s="190" t="s">
        <v>150</v>
      </c>
      <c r="E96" s="191" t="s">
        <v>1396</v>
      </c>
      <c r="F96" s="192" t="s">
        <v>1397</v>
      </c>
      <c r="G96" s="193" t="s">
        <v>1214</v>
      </c>
      <c r="H96" s="194">
        <v>1</v>
      </c>
      <c r="I96" s="195"/>
      <c r="J96" s="196">
        <f>ROUND(I96*H96,2)</f>
        <v>0</v>
      </c>
      <c r="K96" s="197"/>
      <c r="L96" s="41"/>
      <c r="M96" s="198" t="s">
        <v>19</v>
      </c>
      <c r="N96" s="199" t="s">
        <v>43</v>
      </c>
      <c r="O96" s="6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2" t="s">
        <v>154</v>
      </c>
      <c r="AT96" s="202" t="s">
        <v>150</v>
      </c>
      <c r="AU96" s="202" t="s">
        <v>80</v>
      </c>
      <c r="AY96" s="19" t="s">
        <v>147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9" t="s">
        <v>80</v>
      </c>
      <c r="BK96" s="203">
        <f>ROUND(I96*H96,2)</f>
        <v>0</v>
      </c>
      <c r="BL96" s="19" t="s">
        <v>154</v>
      </c>
      <c r="BM96" s="202" t="s">
        <v>191</v>
      </c>
    </row>
    <row r="97" spans="1:65" s="2" customFormat="1" ht="39">
      <c r="A97" s="36"/>
      <c r="B97" s="37"/>
      <c r="C97" s="38"/>
      <c r="D97" s="206" t="s">
        <v>1385</v>
      </c>
      <c r="E97" s="38"/>
      <c r="F97" s="267" t="s">
        <v>1398</v>
      </c>
      <c r="G97" s="38"/>
      <c r="H97" s="38"/>
      <c r="I97" s="110"/>
      <c r="J97" s="38"/>
      <c r="K97" s="38"/>
      <c r="L97" s="41"/>
      <c r="M97" s="268"/>
      <c r="N97" s="269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1385</v>
      </c>
      <c r="AU97" s="19" t="s">
        <v>80</v>
      </c>
    </row>
    <row r="98" spans="1:65" s="2" customFormat="1" ht="16.5" customHeight="1">
      <c r="A98" s="36"/>
      <c r="B98" s="37"/>
      <c r="C98" s="190" t="s">
        <v>177</v>
      </c>
      <c r="D98" s="190" t="s">
        <v>150</v>
      </c>
      <c r="E98" s="191" t="s">
        <v>1399</v>
      </c>
      <c r="F98" s="192" t="s">
        <v>1400</v>
      </c>
      <c r="G98" s="193" t="s">
        <v>1214</v>
      </c>
      <c r="H98" s="194">
        <v>1</v>
      </c>
      <c r="I98" s="195"/>
      <c r="J98" s="196">
        <f>ROUND(I98*H98,2)</f>
        <v>0</v>
      </c>
      <c r="K98" s="197"/>
      <c r="L98" s="41"/>
      <c r="M98" s="198" t="s">
        <v>19</v>
      </c>
      <c r="N98" s="199" t="s">
        <v>43</v>
      </c>
      <c r="O98" s="6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154</v>
      </c>
      <c r="AT98" s="202" t="s">
        <v>150</v>
      </c>
      <c r="AU98" s="202" t="s">
        <v>80</v>
      </c>
      <c r="AY98" s="19" t="s">
        <v>147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9" t="s">
        <v>80</v>
      </c>
      <c r="BK98" s="203">
        <f>ROUND(I98*H98,2)</f>
        <v>0</v>
      </c>
      <c r="BL98" s="19" t="s">
        <v>154</v>
      </c>
      <c r="BM98" s="202" t="s">
        <v>201</v>
      </c>
    </row>
    <row r="99" spans="1:65" s="2" customFormat="1" ht="29.25">
      <c r="A99" s="36"/>
      <c r="B99" s="37"/>
      <c r="C99" s="38"/>
      <c r="D99" s="206" t="s">
        <v>1385</v>
      </c>
      <c r="E99" s="38"/>
      <c r="F99" s="267" t="s">
        <v>1401</v>
      </c>
      <c r="G99" s="38"/>
      <c r="H99" s="38"/>
      <c r="I99" s="110"/>
      <c r="J99" s="38"/>
      <c r="K99" s="38"/>
      <c r="L99" s="41"/>
      <c r="M99" s="268"/>
      <c r="N99" s="269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1385</v>
      </c>
      <c r="AU99" s="19" t="s">
        <v>80</v>
      </c>
    </row>
    <row r="100" spans="1:65" s="2" customFormat="1" ht="16.5" customHeight="1">
      <c r="A100" s="36"/>
      <c r="B100" s="37"/>
      <c r="C100" s="190" t="s">
        <v>211</v>
      </c>
      <c r="D100" s="190" t="s">
        <v>150</v>
      </c>
      <c r="E100" s="191" t="s">
        <v>1402</v>
      </c>
      <c r="F100" s="192" t="s">
        <v>1403</v>
      </c>
      <c r="G100" s="193" t="s">
        <v>1214</v>
      </c>
      <c r="H100" s="194">
        <v>1</v>
      </c>
      <c r="I100" s="195"/>
      <c r="J100" s="196">
        <f>ROUND(I100*H100,2)</f>
        <v>0</v>
      </c>
      <c r="K100" s="197"/>
      <c r="L100" s="41"/>
      <c r="M100" s="198" t="s">
        <v>19</v>
      </c>
      <c r="N100" s="199" t="s">
        <v>43</v>
      </c>
      <c r="O100" s="6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154</v>
      </c>
      <c r="AT100" s="202" t="s">
        <v>150</v>
      </c>
      <c r="AU100" s="202" t="s">
        <v>80</v>
      </c>
      <c r="AY100" s="19" t="s">
        <v>147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9" t="s">
        <v>80</v>
      </c>
      <c r="BK100" s="203">
        <f>ROUND(I100*H100,2)</f>
        <v>0</v>
      </c>
      <c r="BL100" s="19" t="s">
        <v>154</v>
      </c>
      <c r="BM100" s="202" t="s">
        <v>214</v>
      </c>
    </row>
    <row r="101" spans="1:65" s="2" customFormat="1" ht="68.25">
      <c r="A101" s="36"/>
      <c r="B101" s="37"/>
      <c r="C101" s="38"/>
      <c r="D101" s="206" t="s">
        <v>1385</v>
      </c>
      <c r="E101" s="38"/>
      <c r="F101" s="267" t="s">
        <v>1404</v>
      </c>
      <c r="G101" s="38"/>
      <c r="H101" s="38"/>
      <c r="I101" s="110"/>
      <c r="J101" s="38"/>
      <c r="K101" s="38"/>
      <c r="L101" s="41"/>
      <c r="M101" s="268"/>
      <c r="N101" s="269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1385</v>
      </c>
      <c r="AU101" s="19" t="s">
        <v>80</v>
      </c>
    </row>
    <row r="102" spans="1:65" s="2" customFormat="1" ht="16.5" customHeight="1">
      <c r="A102" s="36"/>
      <c r="B102" s="37"/>
      <c r="C102" s="190" t="s">
        <v>183</v>
      </c>
      <c r="D102" s="190" t="s">
        <v>150</v>
      </c>
      <c r="E102" s="191" t="s">
        <v>1405</v>
      </c>
      <c r="F102" s="192" t="s">
        <v>1406</v>
      </c>
      <c r="G102" s="193" t="s">
        <v>174</v>
      </c>
      <c r="H102" s="194">
        <v>2</v>
      </c>
      <c r="I102" s="195"/>
      <c r="J102" s="196">
        <f>ROUND(I102*H102,2)</f>
        <v>0</v>
      </c>
      <c r="K102" s="197"/>
      <c r="L102" s="41"/>
      <c r="M102" s="198" t="s">
        <v>19</v>
      </c>
      <c r="N102" s="199" t="s">
        <v>43</v>
      </c>
      <c r="O102" s="6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154</v>
      </c>
      <c r="AT102" s="202" t="s">
        <v>150</v>
      </c>
      <c r="AU102" s="202" t="s">
        <v>80</v>
      </c>
      <c r="AY102" s="19" t="s">
        <v>147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9" t="s">
        <v>80</v>
      </c>
      <c r="BK102" s="203">
        <f>ROUND(I102*H102,2)</f>
        <v>0</v>
      </c>
      <c r="BL102" s="19" t="s">
        <v>154</v>
      </c>
      <c r="BM102" s="202" t="s">
        <v>220</v>
      </c>
    </row>
    <row r="103" spans="1:65" s="2" customFormat="1" ht="39">
      <c r="A103" s="36"/>
      <c r="B103" s="37"/>
      <c r="C103" s="38"/>
      <c r="D103" s="206" t="s">
        <v>1385</v>
      </c>
      <c r="E103" s="38"/>
      <c r="F103" s="267" t="s">
        <v>1407</v>
      </c>
      <c r="G103" s="38"/>
      <c r="H103" s="38"/>
      <c r="I103" s="110"/>
      <c r="J103" s="38"/>
      <c r="K103" s="38"/>
      <c r="L103" s="41"/>
      <c r="M103" s="268"/>
      <c r="N103" s="269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1385</v>
      </c>
      <c r="AU103" s="19" t="s">
        <v>80</v>
      </c>
    </row>
    <row r="104" spans="1:65" s="2" customFormat="1" ht="16.5" customHeight="1">
      <c r="A104" s="36"/>
      <c r="B104" s="37"/>
      <c r="C104" s="190" t="s">
        <v>222</v>
      </c>
      <c r="D104" s="190" t="s">
        <v>150</v>
      </c>
      <c r="E104" s="191" t="s">
        <v>1408</v>
      </c>
      <c r="F104" s="192" t="s">
        <v>1406</v>
      </c>
      <c r="G104" s="193" t="s">
        <v>174</v>
      </c>
      <c r="H104" s="194">
        <v>1</v>
      </c>
      <c r="I104" s="195"/>
      <c r="J104" s="196">
        <f>ROUND(I104*H104,2)</f>
        <v>0</v>
      </c>
      <c r="K104" s="197"/>
      <c r="L104" s="41"/>
      <c r="M104" s="198" t="s">
        <v>19</v>
      </c>
      <c r="N104" s="199" t="s">
        <v>43</v>
      </c>
      <c r="O104" s="66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154</v>
      </c>
      <c r="AT104" s="202" t="s">
        <v>150</v>
      </c>
      <c r="AU104" s="202" t="s">
        <v>80</v>
      </c>
      <c r="AY104" s="19" t="s">
        <v>147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9" t="s">
        <v>80</v>
      </c>
      <c r="BK104" s="203">
        <f>ROUND(I104*H104,2)</f>
        <v>0</v>
      </c>
      <c r="BL104" s="19" t="s">
        <v>154</v>
      </c>
      <c r="BM104" s="202" t="s">
        <v>225</v>
      </c>
    </row>
    <row r="105" spans="1:65" s="2" customFormat="1" ht="39">
      <c r="A105" s="36"/>
      <c r="B105" s="37"/>
      <c r="C105" s="38"/>
      <c r="D105" s="206" t="s">
        <v>1385</v>
      </c>
      <c r="E105" s="38"/>
      <c r="F105" s="267" t="s">
        <v>1409</v>
      </c>
      <c r="G105" s="38"/>
      <c r="H105" s="38"/>
      <c r="I105" s="110"/>
      <c r="J105" s="38"/>
      <c r="K105" s="38"/>
      <c r="L105" s="41"/>
      <c r="M105" s="268"/>
      <c r="N105" s="269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1385</v>
      </c>
      <c r="AU105" s="19" t="s">
        <v>80</v>
      </c>
    </row>
    <row r="106" spans="1:65" s="2" customFormat="1" ht="16.5" customHeight="1">
      <c r="A106" s="36"/>
      <c r="B106" s="37"/>
      <c r="C106" s="190" t="s">
        <v>191</v>
      </c>
      <c r="D106" s="190" t="s">
        <v>150</v>
      </c>
      <c r="E106" s="191" t="s">
        <v>1410</v>
      </c>
      <c r="F106" s="192" t="s">
        <v>1406</v>
      </c>
      <c r="G106" s="193" t="s">
        <v>174</v>
      </c>
      <c r="H106" s="194">
        <v>2</v>
      </c>
      <c r="I106" s="195"/>
      <c r="J106" s="196">
        <f>ROUND(I106*H106,2)</f>
        <v>0</v>
      </c>
      <c r="K106" s="197"/>
      <c r="L106" s="41"/>
      <c r="M106" s="198" t="s">
        <v>19</v>
      </c>
      <c r="N106" s="199" t="s">
        <v>43</v>
      </c>
      <c r="O106" s="6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154</v>
      </c>
      <c r="AT106" s="202" t="s">
        <v>150</v>
      </c>
      <c r="AU106" s="202" t="s">
        <v>80</v>
      </c>
      <c r="AY106" s="19" t="s">
        <v>147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9" t="s">
        <v>80</v>
      </c>
      <c r="BK106" s="203">
        <f>ROUND(I106*H106,2)</f>
        <v>0</v>
      </c>
      <c r="BL106" s="19" t="s">
        <v>154</v>
      </c>
      <c r="BM106" s="202" t="s">
        <v>229</v>
      </c>
    </row>
    <row r="107" spans="1:65" s="2" customFormat="1" ht="39">
      <c r="A107" s="36"/>
      <c r="B107" s="37"/>
      <c r="C107" s="38"/>
      <c r="D107" s="206" t="s">
        <v>1385</v>
      </c>
      <c r="E107" s="38"/>
      <c r="F107" s="267" t="s">
        <v>1411</v>
      </c>
      <c r="G107" s="38"/>
      <c r="H107" s="38"/>
      <c r="I107" s="110"/>
      <c r="J107" s="38"/>
      <c r="K107" s="38"/>
      <c r="L107" s="41"/>
      <c r="M107" s="268"/>
      <c r="N107" s="269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1385</v>
      </c>
      <c r="AU107" s="19" t="s">
        <v>80</v>
      </c>
    </row>
    <row r="108" spans="1:65" s="2" customFormat="1" ht="16.5" customHeight="1">
      <c r="A108" s="36"/>
      <c r="B108" s="37"/>
      <c r="C108" s="190" t="s">
        <v>230</v>
      </c>
      <c r="D108" s="190" t="s">
        <v>150</v>
      </c>
      <c r="E108" s="191" t="s">
        <v>1412</v>
      </c>
      <c r="F108" s="192" t="s">
        <v>1406</v>
      </c>
      <c r="G108" s="193" t="s">
        <v>174</v>
      </c>
      <c r="H108" s="194">
        <v>1</v>
      </c>
      <c r="I108" s="195"/>
      <c r="J108" s="196">
        <f>ROUND(I108*H108,2)</f>
        <v>0</v>
      </c>
      <c r="K108" s="197"/>
      <c r="L108" s="41"/>
      <c r="M108" s="198" t="s">
        <v>19</v>
      </c>
      <c r="N108" s="199" t="s">
        <v>43</v>
      </c>
      <c r="O108" s="6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154</v>
      </c>
      <c r="AT108" s="202" t="s">
        <v>150</v>
      </c>
      <c r="AU108" s="202" t="s">
        <v>80</v>
      </c>
      <c r="AY108" s="19" t="s">
        <v>147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9" t="s">
        <v>80</v>
      </c>
      <c r="BK108" s="203">
        <f>ROUND(I108*H108,2)</f>
        <v>0</v>
      </c>
      <c r="BL108" s="19" t="s">
        <v>154</v>
      </c>
      <c r="BM108" s="202" t="s">
        <v>233</v>
      </c>
    </row>
    <row r="109" spans="1:65" s="2" customFormat="1" ht="39">
      <c r="A109" s="36"/>
      <c r="B109" s="37"/>
      <c r="C109" s="38"/>
      <c r="D109" s="206" t="s">
        <v>1385</v>
      </c>
      <c r="E109" s="38"/>
      <c r="F109" s="267" t="s">
        <v>1413</v>
      </c>
      <c r="G109" s="38"/>
      <c r="H109" s="38"/>
      <c r="I109" s="110"/>
      <c r="J109" s="38"/>
      <c r="K109" s="38"/>
      <c r="L109" s="41"/>
      <c r="M109" s="268"/>
      <c r="N109" s="269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1385</v>
      </c>
      <c r="AU109" s="19" t="s">
        <v>80</v>
      </c>
    </row>
    <row r="110" spans="1:65" s="2" customFormat="1" ht="16.5" customHeight="1">
      <c r="A110" s="36"/>
      <c r="B110" s="37"/>
      <c r="C110" s="190" t="s">
        <v>201</v>
      </c>
      <c r="D110" s="190" t="s">
        <v>150</v>
      </c>
      <c r="E110" s="191" t="s">
        <v>1414</v>
      </c>
      <c r="F110" s="192" t="s">
        <v>1415</v>
      </c>
      <c r="G110" s="193" t="s">
        <v>174</v>
      </c>
      <c r="H110" s="194">
        <v>0</v>
      </c>
      <c r="I110" s="195"/>
      <c r="J110" s="196">
        <f>ROUND(I110*H110,2)</f>
        <v>0</v>
      </c>
      <c r="K110" s="197"/>
      <c r="L110" s="41"/>
      <c r="M110" s="198" t="s">
        <v>19</v>
      </c>
      <c r="N110" s="199" t="s">
        <v>43</v>
      </c>
      <c r="O110" s="6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154</v>
      </c>
      <c r="AT110" s="202" t="s">
        <v>150</v>
      </c>
      <c r="AU110" s="202" t="s">
        <v>80</v>
      </c>
      <c r="AY110" s="19" t="s">
        <v>147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9" t="s">
        <v>80</v>
      </c>
      <c r="BK110" s="203">
        <f>ROUND(I110*H110,2)</f>
        <v>0</v>
      </c>
      <c r="BL110" s="19" t="s">
        <v>154</v>
      </c>
      <c r="BM110" s="202" t="s">
        <v>236</v>
      </c>
    </row>
    <row r="111" spans="1:65" s="2" customFormat="1" ht="39">
      <c r="A111" s="36"/>
      <c r="B111" s="37"/>
      <c r="C111" s="38"/>
      <c r="D111" s="206" t="s">
        <v>1385</v>
      </c>
      <c r="E111" s="38"/>
      <c r="F111" s="267" t="s">
        <v>1416</v>
      </c>
      <c r="G111" s="38"/>
      <c r="H111" s="38"/>
      <c r="I111" s="110"/>
      <c r="J111" s="38"/>
      <c r="K111" s="38"/>
      <c r="L111" s="41"/>
      <c r="M111" s="268"/>
      <c r="N111" s="269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1385</v>
      </c>
      <c r="AU111" s="19" t="s">
        <v>80</v>
      </c>
    </row>
    <row r="112" spans="1:65" s="2" customFormat="1" ht="16.5" customHeight="1">
      <c r="A112" s="36"/>
      <c r="B112" s="37"/>
      <c r="C112" s="190" t="s">
        <v>238</v>
      </c>
      <c r="D112" s="190" t="s">
        <v>150</v>
      </c>
      <c r="E112" s="191" t="s">
        <v>1417</v>
      </c>
      <c r="F112" s="192" t="s">
        <v>1418</v>
      </c>
      <c r="G112" s="193" t="s">
        <v>174</v>
      </c>
      <c r="H112" s="194">
        <v>1</v>
      </c>
      <c r="I112" s="195"/>
      <c r="J112" s="196">
        <f>ROUND(I112*H112,2)</f>
        <v>0</v>
      </c>
      <c r="K112" s="197"/>
      <c r="L112" s="41"/>
      <c r="M112" s="198" t="s">
        <v>19</v>
      </c>
      <c r="N112" s="199" t="s">
        <v>43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154</v>
      </c>
      <c r="AT112" s="202" t="s">
        <v>150</v>
      </c>
      <c r="AU112" s="202" t="s">
        <v>80</v>
      </c>
      <c r="AY112" s="19" t="s">
        <v>147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9" t="s">
        <v>80</v>
      </c>
      <c r="BK112" s="203">
        <f>ROUND(I112*H112,2)</f>
        <v>0</v>
      </c>
      <c r="BL112" s="19" t="s">
        <v>154</v>
      </c>
      <c r="BM112" s="202" t="s">
        <v>241</v>
      </c>
    </row>
    <row r="113" spans="1:65" s="2" customFormat="1" ht="39">
      <c r="A113" s="36"/>
      <c r="B113" s="37"/>
      <c r="C113" s="38"/>
      <c r="D113" s="206" t="s">
        <v>1385</v>
      </c>
      <c r="E113" s="38"/>
      <c r="F113" s="267" t="s">
        <v>1419</v>
      </c>
      <c r="G113" s="38"/>
      <c r="H113" s="38"/>
      <c r="I113" s="110"/>
      <c r="J113" s="38"/>
      <c r="K113" s="38"/>
      <c r="L113" s="41"/>
      <c r="M113" s="268"/>
      <c r="N113" s="269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1385</v>
      </c>
      <c r="AU113" s="19" t="s">
        <v>80</v>
      </c>
    </row>
    <row r="114" spans="1:65" s="2" customFormat="1" ht="16.5" customHeight="1">
      <c r="A114" s="36"/>
      <c r="B114" s="37"/>
      <c r="C114" s="190" t="s">
        <v>214</v>
      </c>
      <c r="D114" s="190" t="s">
        <v>150</v>
      </c>
      <c r="E114" s="191" t="s">
        <v>1420</v>
      </c>
      <c r="F114" s="192" t="s">
        <v>1421</v>
      </c>
      <c r="G114" s="193" t="s">
        <v>174</v>
      </c>
      <c r="H114" s="194">
        <v>1</v>
      </c>
      <c r="I114" s="195"/>
      <c r="J114" s="196">
        <f>ROUND(I114*H114,2)</f>
        <v>0</v>
      </c>
      <c r="K114" s="197"/>
      <c r="L114" s="41"/>
      <c r="M114" s="198" t="s">
        <v>19</v>
      </c>
      <c r="N114" s="199" t="s">
        <v>43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154</v>
      </c>
      <c r="AT114" s="202" t="s">
        <v>150</v>
      </c>
      <c r="AU114" s="202" t="s">
        <v>80</v>
      </c>
      <c r="AY114" s="19" t="s">
        <v>147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9" t="s">
        <v>80</v>
      </c>
      <c r="BK114" s="203">
        <f>ROUND(I114*H114,2)</f>
        <v>0</v>
      </c>
      <c r="BL114" s="19" t="s">
        <v>154</v>
      </c>
      <c r="BM114" s="202" t="s">
        <v>245</v>
      </c>
    </row>
    <row r="115" spans="1:65" s="2" customFormat="1" ht="39">
      <c r="A115" s="36"/>
      <c r="B115" s="37"/>
      <c r="C115" s="38"/>
      <c r="D115" s="206" t="s">
        <v>1385</v>
      </c>
      <c r="E115" s="38"/>
      <c r="F115" s="267" t="s">
        <v>1422</v>
      </c>
      <c r="G115" s="38"/>
      <c r="H115" s="38"/>
      <c r="I115" s="110"/>
      <c r="J115" s="38"/>
      <c r="K115" s="38"/>
      <c r="L115" s="41"/>
      <c r="M115" s="268"/>
      <c r="N115" s="269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1385</v>
      </c>
      <c r="AU115" s="19" t="s">
        <v>80</v>
      </c>
    </row>
    <row r="116" spans="1:65" s="2" customFormat="1" ht="16.5" customHeight="1">
      <c r="A116" s="36"/>
      <c r="B116" s="37"/>
      <c r="C116" s="190" t="s">
        <v>8</v>
      </c>
      <c r="D116" s="190" t="s">
        <v>150</v>
      </c>
      <c r="E116" s="191" t="s">
        <v>1423</v>
      </c>
      <c r="F116" s="192" t="s">
        <v>1424</v>
      </c>
      <c r="G116" s="193" t="s">
        <v>1214</v>
      </c>
      <c r="H116" s="194">
        <v>1</v>
      </c>
      <c r="I116" s="195"/>
      <c r="J116" s="196">
        <f>ROUND(I116*H116,2)</f>
        <v>0</v>
      </c>
      <c r="K116" s="197"/>
      <c r="L116" s="41"/>
      <c r="M116" s="198" t="s">
        <v>19</v>
      </c>
      <c r="N116" s="199" t="s">
        <v>43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154</v>
      </c>
      <c r="AT116" s="202" t="s">
        <v>150</v>
      </c>
      <c r="AU116" s="202" t="s">
        <v>80</v>
      </c>
      <c r="AY116" s="19" t="s">
        <v>147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9" t="s">
        <v>80</v>
      </c>
      <c r="BK116" s="203">
        <f>ROUND(I116*H116,2)</f>
        <v>0</v>
      </c>
      <c r="BL116" s="19" t="s">
        <v>154</v>
      </c>
      <c r="BM116" s="202" t="s">
        <v>248</v>
      </c>
    </row>
    <row r="117" spans="1:65" s="2" customFormat="1" ht="29.25">
      <c r="A117" s="36"/>
      <c r="B117" s="37"/>
      <c r="C117" s="38"/>
      <c r="D117" s="206" t="s">
        <v>1385</v>
      </c>
      <c r="E117" s="38"/>
      <c r="F117" s="267" t="s">
        <v>1425</v>
      </c>
      <c r="G117" s="38"/>
      <c r="H117" s="38"/>
      <c r="I117" s="110"/>
      <c r="J117" s="38"/>
      <c r="K117" s="38"/>
      <c r="L117" s="41"/>
      <c r="M117" s="268"/>
      <c r="N117" s="269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1385</v>
      </c>
      <c r="AU117" s="19" t="s">
        <v>80</v>
      </c>
    </row>
    <row r="118" spans="1:65" s="12" customFormat="1" ht="25.9" customHeight="1">
      <c r="B118" s="174"/>
      <c r="C118" s="175"/>
      <c r="D118" s="176" t="s">
        <v>71</v>
      </c>
      <c r="E118" s="177" t="s">
        <v>1426</v>
      </c>
      <c r="F118" s="177" t="s">
        <v>1427</v>
      </c>
      <c r="G118" s="175"/>
      <c r="H118" s="175"/>
      <c r="I118" s="178"/>
      <c r="J118" s="179">
        <f>BK118</f>
        <v>0</v>
      </c>
      <c r="K118" s="175"/>
      <c r="L118" s="180"/>
      <c r="M118" s="181"/>
      <c r="N118" s="182"/>
      <c r="O118" s="182"/>
      <c r="P118" s="183">
        <f>SUM(P119:P142)</f>
        <v>0</v>
      </c>
      <c r="Q118" s="182"/>
      <c r="R118" s="183">
        <f>SUM(R119:R142)</f>
        <v>0</v>
      </c>
      <c r="S118" s="182"/>
      <c r="T118" s="184">
        <f>SUM(T119:T142)</f>
        <v>0</v>
      </c>
      <c r="AR118" s="185" t="s">
        <v>80</v>
      </c>
      <c r="AT118" s="186" t="s">
        <v>71</v>
      </c>
      <c r="AU118" s="186" t="s">
        <v>72</v>
      </c>
      <c r="AY118" s="185" t="s">
        <v>147</v>
      </c>
      <c r="BK118" s="187">
        <f>SUM(BK119:BK142)</f>
        <v>0</v>
      </c>
    </row>
    <row r="119" spans="1:65" s="2" customFormat="1" ht="16.5" customHeight="1">
      <c r="A119" s="36"/>
      <c r="B119" s="37"/>
      <c r="C119" s="190" t="s">
        <v>220</v>
      </c>
      <c r="D119" s="190" t="s">
        <v>150</v>
      </c>
      <c r="E119" s="191" t="s">
        <v>1428</v>
      </c>
      <c r="F119" s="192" t="s">
        <v>1429</v>
      </c>
      <c r="G119" s="193" t="s">
        <v>466</v>
      </c>
      <c r="H119" s="194">
        <v>12</v>
      </c>
      <c r="I119" s="195"/>
      <c r="J119" s="196">
        <f>ROUND(I119*H119,2)</f>
        <v>0</v>
      </c>
      <c r="K119" s="197"/>
      <c r="L119" s="41"/>
      <c r="M119" s="198" t="s">
        <v>19</v>
      </c>
      <c r="N119" s="199" t="s">
        <v>43</v>
      </c>
      <c r="O119" s="6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154</v>
      </c>
      <c r="AT119" s="202" t="s">
        <v>150</v>
      </c>
      <c r="AU119" s="202" t="s">
        <v>80</v>
      </c>
      <c r="AY119" s="19" t="s">
        <v>147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9" t="s">
        <v>80</v>
      </c>
      <c r="BK119" s="203">
        <f>ROUND(I119*H119,2)</f>
        <v>0</v>
      </c>
      <c r="BL119" s="19" t="s">
        <v>154</v>
      </c>
      <c r="BM119" s="202" t="s">
        <v>251</v>
      </c>
    </row>
    <row r="120" spans="1:65" s="2" customFormat="1" ht="39">
      <c r="A120" s="36"/>
      <c r="B120" s="37"/>
      <c r="C120" s="38"/>
      <c r="D120" s="206" t="s">
        <v>1385</v>
      </c>
      <c r="E120" s="38"/>
      <c r="F120" s="267" t="s">
        <v>1430</v>
      </c>
      <c r="G120" s="38"/>
      <c r="H120" s="38"/>
      <c r="I120" s="110"/>
      <c r="J120" s="38"/>
      <c r="K120" s="38"/>
      <c r="L120" s="41"/>
      <c r="M120" s="268"/>
      <c r="N120" s="26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1385</v>
      </c>
      <c r="AU120" s="19" t="s">
        <v>80</v>
      </c>
    </row>
    <row r="121" spans="1:65" s="2" customFormat="1" ht="16.5" customHeight="1">
      <c r="A121" s="36"/>
      <c r="B121" s="37"/>
      <c r="C121" s="190" t="s">
        <v>253</v>
      </c>
      <c r="D121" s="190" t="s">
        <v>150</v>
      </c>
      <c r="E121" s="191" t="s">
        <v>1431</v>
      </c>
      <c r="F121" s="192" t="s">
        <v>1432</v>
      </c>
      <c r="G121" s="193" t="s">
        <v>466</v>
      </c>
      <c r="H121" s="194">
        <v>39</v>
      </c>
      <c r="I121" s="195"/>
      <c r="J121" s="196">
        <f>ROUND(I121*H121,2)</f>
        <v>0</v>
      </c>
      <c r="K121" s="197"/>
      <c r="L121" s="41"/>
      <c r="M121" s="198" t="s">
        <v>19</v>
      </c>
      <c r="N121" s="199" t="s">
        <v>43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154</v>
      </c>
      <c r="AT121" s="202" t="s">
        <v>150</v>
      </c>
      <c r="AU121" s="202" t="s">
        <v>80</v>
      </c>
      <c r="AY121" s="19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9" t="s">
        <v>80</v>
      </c>
      <c r="BK121" s="203">
        <f>ROUND(I121*H121,2)</f>
        <v>0</v>
      </c>
      <c r="BL121" s="19" t="s">
        <v>154</v>
      </c>
      <c r="BM121" s="202" t="s">
        <v>257</v>
      </c>
    </row>
    <row r="122" spans="1:65" s="2" customFormat="1" ht="39">
      <c r="A122" s="36"/>
      <c r="B122" s="37"/>
      <c r="C122" s="38"/>
      <c r="D122" s="206" t="s">
        <v>1385</v>
      </c>
      <c r="E122" s="38"/>
      <c r="F122" s="267" t="s">
        <v>1430</v>
      </c>
      <c r="G122" s="38"/>
      <c r="H122" s="38"/>
      <c r="I122" s="110"/>
      <c r="J122" s="38"/>
      <c r="K122" s="38"/>
      <c r="L122" s="41"/>
      <c r="M122" s="268"/>
      <c r="N122" s="269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1385</v>
      </c>
      <c r="AU122" s="19" t="s">
        <v>80</v>
      </c>
    </row>
    <row r="123" spans="1:65" s="2" customFormat="1" ht="16.5" customHeight="1">
      <c r="A123" s="36"/>
      <c r="B123" s="37"/>
      <c r="C123" s="190" t="s">
        <v>225</v>
      </c>
      <c r="D123" s="190" t="s">
        <v>150</v>
      </c>
      <c r="E123" s="191" t="s">
        <v>1433</v>
      </c>
      <c r="F123" s="192" t="s">
        <v>1434</v>
      </c>
      <c r="G123" s="193" t="s">
        <v>466</v>
      </c>
      <c r="H123" s="194">
        <v>29</v>
      </c>
      <c r="I123" s="195"/>
      <c r="J123" s="196">
        <f>ROUND(I123*H123,2)</f>
        <v>0</v>
      </c>
      <c r="K123" s="197"/>
      <c r="L123" s="41"/>
      <c r="M123" s="198" t="s">
        <v>19</v>
      </c>
      <c r="N123" s="199" t="s">
        <v>43</v>
      </c>
      <c r="O123" s="6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154</v>
      </c>
      <c r="AT123" s="202" t="s">
        <v>150</v>
      </c>
      <c r="AU123" s="202" t="s">
        <v>80</v>
      </c>
      <c r="AY123" s="19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9" t="s">
        <v>80</v>
      </c>
      <c r="BK123" s="203">
        <f>ROUND(I123*H123,2)</f>
        <v>0</v>
      </c>
      <c r="BL123" s="19" t="s">
        <v>154</v>
      </c>
      <c r="BM123" s="202" t="s">
        <v>261</v>
      </c>
    </row>
    <row r="124" spans="1:65" s="2" customFormat="1" ht="39">
      <c r="A124" s="36"/>
      <c r="B124" s="37"/>
      <c r="C124" s="38"/>
      <c r="D124" s="206" t="s">
        <v>1385</v>
      </c>
      <c r="E124" s="38"/>
      <c r="F124" s="267" t="s">
        <v>1430</v>
      </c>
      <c r="G124" s="38"/>
      <c r="H124" s="38"/>
      <c r="I124" s="110"/>
      <c r="J124" s="38"/>
      <c r="K124" s="38"/>
      <c r="L124" s="41"/>
      <c r="M124" s="268"/>
      <c r="N124" s="269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1385</v>
      </c>
      <c r="AU124" s="19" t="s">
        <v>80</v>
      </c>
    </row>
    <row r="125" spans="1:65" s="2" customFormat="1" ht="16.5" customHeight="1">
      <c r="A125" s="36"/>
      <c r="B125" s="37"/>
      <c r="C125" s="190" t="s">
        <v>263</v>
      </c>
      <c r="D125" s="190" t="s">
        <v>150</v>
      </c>
      <c r="E125" s="191" t="s">
        <v>1435</v>
      </c>
      <c r="F125" s="192" t="s">
        <v>1436</v>
      </c>
      <c r="G125" s="193" t="s">
        <v>466</v>
      </c>
      <c r="H125" s="194">
        <v>8</v>
      </c>
      <c r="I125" s="195"/>
      <c r="J125" s="196">
        <f>ROUND(I125*H125,2)</f>
        <v>0</v>
      </c>
      <c r="K125" s="197"/>
      <c r="L125" s="41"/>
      <c r="M125" s="198" t="s">
        <v>19</v>
      </c>
      <c r="N125" s="199" t="s">
        <v>43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154</v>
      </c>
      <c r="AT125" s="202" t="s">
        <v>150</v>
      </c>
      <c r="AU125" s="202" t="s">
        <v>80</v>
      </c>
      <c r="AY125" s="19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80</v>
      </c>
      <c r="BK125" s="203">
        <f>ROUND(I125*H125,2)</f>
        <v>0</v>
      </c>
      <c r="BL125" s="19" t="s">
        <v>154</v>
      </c>
      <c r="BM125" s="202" t="s">
        <v>266</v>
      </c>
    </row>
    <row r="126" spans="1:65" s="2" customFormat="1" ht="39">
      <c r="A126" s="36"/>
      <c r="B126" s="37"/>
      <c r="C126" s="38"/>
      <c r="D126" s="206" t="s">
        <v>1385</v>
      </c>
      <c r="E126" s="38"/>
      <c r="F126" s="267" t="s">
        <v>1430</v>
      </c>
      <c r="G126" s="38"/>
      <c r="H126" s="38"/>
      <c r="I126" s="110"/>
      <c r="J126" s="38"/>
      <c r="K126" s="38"/>
      <c r="L126" s="41"/>
      <c r="M126" s="268"/>
      <c r="N126" s="269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1385</v>
      </c>
      <c r="AU126" s="19" t="s">
        <v>80</v>
      </c>
    </row>
    <row r="127" spans="1:65" s="2" customFormat="1" ht="16.5" customHeight="1">
      <c r="A127" s="36"/>
      <c r="B127" s="37"/>
      <c r="C127" s="190" t="s">
        <v>229</v>
      </c>
      <c r="D127" s="190" t="s">
        <v>150</v>
      </c>
      <c r="E127" s="191" t="s">
        <v>1437</v>
      </c>
      <c r="F127" s="192" t="s">
        <v>1438</v>
      </c>
      <c r="G127" s="193" t="s">
        <v>466</v>
      </c>
      <c r="H127" s="194">
        <v>145</v>
      </c>
      <c r="I127" s="195"/>
      <c r="J127" s="196">
        <f>ROUND(I127*H127,2)</f>
        <v>0</v>
      </c>
      <c r="K127" s="197"/>
      <c r="L127" s="41"/>
      <c r="M127" s="198" t="s">
        <v>19</v>
      </c>
      <c r="N127" s="199" t="s">
        <v>43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154</v>
      </c>
      <c r="AT127" s="202" t="s">
        <v>150</v>
      </c>
      <c r="AU127" s="202" t="s">
        <v>80</v>
      </c>
      <c r="AY127" s="19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9" t="s">
        <v>80</v>
      </c>
      <c r="BK127" s="203">
        <f>ROUND(I127*H127,2)</f>
        <v>0</v>
      </c>
      <c r="BL127" s="19" t="s">
        <v>154</v>
      </c>
      <c r="BM127" s="202" t="s">
        <v>271</v>
      </c>
    </row>
    <row r="128" spans="1:65" s="2" customFormat="1" ht="39">
      <c r="A128" s="36"/>
      <c r="B128" s="37"/>
      <c r="C128" s="38"/>
      <c r="D128" s="206" t="s">
        <v>1385</v>
      </c>
      <c r="E128" s="38"/>
      <c r="F128" s="267" t="s">
        <v>1439</v>
      </c>
      <c r="G128" s="38"/>
      <c r="H128" s="38"/>
      <c r="I128" s="110"/>
      <c r="J128" s="38"/>
      <c r="K128" s="38"/>
      <c r="L128" s="41"/>
      <c r="M128" s="268"/>
      <c r="N128" s="269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1385</v>
      </c>
      <c r="AU128" s="19" t="s">
        <v>80</v>
      </c>
    </row>
    <row r="129" spans="1:65" s="2" customFormat="1" ht="16.5" customHeight="1">
      <c r="A129" s="36"/>
      <c r="B129" s="37"/>
      <c r="C129" s="190" t="s">
        <v>7</v>
      </c>
      <c r="D129" s="190" t="s">
        <v>150</v>
      </c>
      <c r="E129" s="191" t="s">
        <v>1440</v>
      </c>
      <c r="F129" s="192" t="s">
        <v>1441</v>
      </c>
      <c r="G129" s="193" t="s">
        <v>466</v>
      </c>
      <c r="H129" s="194">
        <v>36</v>
      </c>
      <c r="I129" s="195"/>
      <c r="J129" s="196">
        <f>ROUND(I129*H129,2)</f>
        <v>0</v>
      </c>
      <c r="K129" s="197"/>
      <c r="L129" s="41"/>
      <c r="M129" s="198" t="s">
        <v>19</v>
      </c>
      <c r="N129" s="199" t="s">
        <v>43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154</v>
      </c>
      <c r="AT129" s="202" t="s">
        <v>150</v>
      </c>
      <c r="AU129" s="202" t="s">
        <v>80</v>
      </c>
      <c r="AY129" s="19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9" t="s">
        <v>80</v>
      </c>
      <c r="BK129" s="203">
        <f>ROUND(I129*H129,2)</f>
        <v>0</v>
      </c>
      <c r="BL129" s="19" t="s">
        <v>154</v>
      </c>
      <c r="BM129" s="202" t="s">
        <v>275</v>
      </c>
    </row>
    <row r="130" spans="1:65" s="2" customFormat="1" ht="39">
      <c r="A130" s="36"/>
      <c r="B130" s="37"/>
      <c r="C130" s="38"/>
      <c r="D130" s="206" t="s">
        <v>1385</v>
      </c>
      <c r="E130" s="38"/>
      <c r="F130" s="267" t="s">
        <v>1439</v>
      </c>
      <c r="G130" s="38"/>
      <c r="H130" s="38"/>
      <c r="I130" s="110"/>
      <c r="J130" s="38"/>
      <c r="K130" s="38"/>
      <c r="L130" s="41"/>
      <c r="M130" s="268"/>
      <c r="N130" s="269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1385</v>
      </c>
      <c r="AU130" s="19" t="s">
        <v>80</v>
      </c>
    </row>
    <row r="131" spans="1:65" s="2" customFormat="1" ht="16.5" customHeight="1">
      <c r="A131" s="36"/>
      <c r="B131" s="37"/>
      <c r="C131" s="190" t="s">
        <v>233</v>
      </c>
      <c r="D131" s="190" t="s">
        <v>150</v>
      </c>
      <c r="E131" s="191" t="s">
        <v>1442</v>
      </c>
      <c r="F131" s="192" t="s">
        <v>1443</v>
      </c>
      <c r="G131" s="193" t="s">
        <v>466</v>
      </c>
      <c r="H131" s="194">
        <v>42</v>
      </c>
      <c r="I131" s="195"/>
      <c r="J131" s="196">
        <f>ROUND(I131*H131,2)</f>
        <v>0</v>
      </c>
      <c r="K131" s="197"/>
      <c r="L131" s="41"/>
      <c r="M131" s="198" t="s">
        <v>19</v>
      </c>
      <c r="N131" s="199" t="s">
        <v>43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154</v>
      </c>
      <c r="AT131" s="202" t="s">
        <v>150</v>
      </c>
      <c r="AU131" s="202" t="s">
        <v>80</v>
      </c>
      <c r="AY131" s="19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9" t="s">
        <v>80</v>
      </c>
      <c r="BK131" s="203">
        <f>ROUND(I131*H131,2)</f>
        <v>0</v>
      </c>
      <c r="BL131" s="19" t="s">
        <v>154</v>
      </c>
      <c r="BM131" s="202" t="s">
        <v>289</v>
      </c>
    </row>
    <row r="132" spans="1:65" s="2" customFormat="1" ht="39">
      <c r="A132" s="36"/>
      <c r="B132" s="37"/>
      <c r="C132" s="38"/>
      <c r="D132" s="206" t="s">
        <v>1385</v>
      </c>
      <c r="E132" s="38"/>
      <c r="F132" s="267" t="s">
        <v>1439</v>
      </c>
      <c r="G132" s="38"/>
      <c r="H132" s="38"/>
      <c r="I132" s="110"/>
      <c r="J132" s="38"/>
      <c r="K132" s="38"/>
      <c r="L132" s="41"/>
      <c r="M132" s="268"/>
      <c r="N132" s="269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1385</v>
      </c>
      <c r="AU132" s="19" t="s">
        <v>80</v>
      </c>
    </row>
    <row r="133" spans="1:65" s="2" customFormat="1" ht="16.5" customHeight="1">
      <c r="A133" s="36"/>
      <c r="B133" s="37"/>
      <c r="C133" s="190" t="s">
        <v>297</v>
      </c>
      <c r="D133" s="190" t="s">
        <v>150</v>
      </c>
      <c r="E133" s="191" t="s">
        <v>1444</v>
      </c>
      <c r="F133" s="192" t="s">
        <v>1445</v>
      </c>
      <c r="G133" s="193" t="s">
        <v>466</v>
      </c>
      <c r="H133" s="194">
        <v>18</v>
      </c>
      <c r="I133" s="195"/>
      <c r="J133" s="196">
        <f>ROUND(I133*H133,2)</f>
        <v>0</v>
      </c>
      <c r="K133" s="197"/>
      <c r="L133" s="41"/>
      <c r="M133" s="198" t="s">
        <v>19</v>
      </c>
      <c r="N133" s="199" t="s">
        <v>43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154</v>
      </c>
      <c r="AT133" s="202" t="s">
        <v>150</v>
      </c>
      <c r="AU133" s="202" t="s">
        <v>80</v>
      </c>
      <c r="AY133" s="19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80</v>
      </c>
      <c r="BK133" s="203">
        <f>ROUND(I133*H133,2)</f>
        <v>0</v>
      </c>
      <c r="BL133" s="19" t="s">
        <v>154</v>
      </c>
      <c r="BM133" s="202" t="s">
        <v>300</v>
      </c>
    </row>
    <row r="134" spans="1:65" s="2" customFormat="1" ht="39">
      <c r="A134" s="36"/>
      <c r="B134" s="37"/>
      <c r="C134" s="38"/>
      <c r="D134" s="206" t="s">
        <v>1385</v>
      </c>
      <c r="E134" s="38"/>
      <c r="F134" s="267" t="s">
        <v>1439</v>
      </c>
      <c r="G134" s="38"/>
      <c r="H134" s="38"/>
      <c r="I134" s="110"/>
      <c r="J134" s="38"/>
      <c r="K134" s="38"/>
      <c r="L134" s="41"/>
      <c r="M134" s="268"/>
      <c r="N134" s="269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1385</v>
      </c>
      <c r="AU134" s="19" t="s">
        <v>80</v>
      </c>
    </row>
    <row r="135" spans="1:65" s="2" customFormat="1" ht="16.5" customHeight="1">
      <c r="A135" s="36"/>
      <c r="B135" s="37"/>
      <c r="C135" s="190" t="s">
        <v>236</v>
      </c>
      <c r="D135" s="190" t="s">
        <v>150</v>
      </c>
      <c r="E135" s="191" t="s">
        <v>1446</v>
      </c>
      <c r="F135" s="192" t="s">
        <v>1447</v>
      </c>
      <c r="G135" s="193" t="s">
        <v>174</v>
      </c>
      <c r="H135" s="194">
        <v>25</v>
      </c>
      <c r="I135" s="195"/>
      <c r="J135" s="196">
        <f>ROUND(I135*H135,2)</f>
        <v>0</v>
      </c>
      <c r="K135" s="197"/>
      <c r="L135" s="41"/>
      <c r="M135" s="198" t="s">
        <v>19</v>
      </c>
      <c r="N135" s="199" t="s">
        <v>43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154</v>
      </c>
      <c r="AT135" s="202" t="s">
        <v>150</v>
      </c>
      <c r="AU135" s="202" t="s">
        <v>80</v>
      </c>
      <c r="AY135" s="19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9" t="s">
        <v>80</v>
      </c>
      <c r="BK135" s="203">
        <f>ROUND(I135*H135,2)</f>
        <v>0</v>
      </c>
      <c r="BL135" s="19" t="s">
        <v>154</v>
      </c>
      <c r="BM135" s="202" t="s">
        <v>304</v>
      </c>
    </row>
    <row r="136" spans="1:65" s="2" customFormat="1" ht="39">
      <c r="A136" s="36"/>
      <c r="B136" s="37"/>
      <c r="C136" s="38"/>
      <c r="D136" s="206" t="s">
        <v>1385</v>
      </c>
      <c r="E136" s="38"/>
      <c r="F136" s="267" t="s">
        <v>1439</v>
      </c>
      <c r="G136" s="38"/>
      <c r="H136" s="38"/>
      <c r="I136" s="110"/>
      <c r="J136" s="38"/>
      <c r="K136" s="38"/>
      <c r="L136" s="41"/>
      <c r="M136" s="268"/>
      <c r="N136" s="269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1385</v>
      </c>
      <c r="AU136" s="19" t="s">
        <v>80</v>
      </c>
    </row>
    <row r="137" spans="1:65" s="2" customFormat="1" ht="16.5" customHeight="1">
      <c r="A137" s="36"/>
      <c r="B137" s="37"/>
      <c r="C137" s="190" t="s">
        <v>306</v>
      </c>
      <c r="D137" s="190" t="s">
        <v>150</v>
      </c>
      <c r="E137" s="191" t="s">
        <v>1448</v>
      </c>
      <c r="F137" s="192" t="s">
        <v>1449</v>
      </c>
      <c r="G137" s="193" t="s">
        <v>174</v>
      </c>
      <c r="H137" s="194">
        <v>14</v>
      </c>
      <c r="I137" s="195"/>
      <c r="J137" s="196">
        <f>ROUND(I137*H137,2)</f>
        <v>0</v>
      </c>
      <c r="K137" s="197"/>
      <c r="L137" s="41"/>
      <c r="M137" s="198" t="s">
        <v>19</v>
      </c>
      <c r="N137" s="199" t="s">
        <v>43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154</v>
      </c>
      <c r="AT137" s="202" t="s">
        <v>150</v>
      </c>
      <c r="AU137" s="202" t="s">
        <v>80</v>
      </c>
      <c r="AY137" s="19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9" t="s">
        <v>80</v>
      </c>
      <c r="BK137" s="203">
        <f>ROUND(I137*H137,2)</f>
        <v>0</v>
      </c>
      <c r="BL137" s="19" t="s">
        <v>154</v>
      </c>
      <c r="BM137" s="202" t="s">
        <v>309</v>
      </c>
    </row>
    <row r="138" spans="1:65" s="2" customFormat="1" ht="39">
      <c r="A138" s="36"/>
      <c r="B138" s="37"/>
      <c r="C138" s="38"/>
      <c r="D138" s="206" t="s">
        <v>1385</v>
      </c>
      <c r="E138" s="38"/>
      <c r="F138" s="267" t="s">
        <v>1439</v>
      </c>
      <c r="G138" s="38"/>
      <c r="H138" s="38"/>
      <c r="I138" s="110"/>
      <c r="J138" s="38"/>
      <c r="K138" s="38"/>
      <c r="L138" s="41"/>
      <c r="M138" s="268"/>
      <c r="N138" s="269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1385</v>
      </c>
      <c r="AU138" s="19" t="s">
        <v>80</v>
      </c>
    </row>
    <row r="139" spans="1:65" s="2" customFormat="1" ht="16.5" customHeight="1">
      <c r="A139" s="36"/>
      <c r="B139" s="37"/>
      <c r="C139" s="190" t="s">
        <v>241</v>
      </c>
      <c r="D139" s="190" t="s">
        <v>150</v>
      </c>
      <c r="E139" s="191" t="s">
        <v>1450</v>
      </c>
      <c r="F139" s="192" t="s">
        <v>1451</v>
      </c>
      <c r="G139" s="193" t="s">
        <v>174</v>
      </c>
      <c r="H139" s="194">
        <v>50</v>
      </c>
      <c r="I139" s="195"/>
      <c r="J139" s="196">
        <f>ROUND(I139*H139,2)</f>
        <v>0</v>
      </c>
      <c r="K139" s="197"/>
      <c r="L139" s="41"/>
      <c r="M139" s="198" t="s">
        <v>19</v>
      </c>
      <c r="N139" s="199" t="s">
        <v>43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154</v>
      </c>
      <c r="AT139" s="202" t="s">
        <v>150</v>
      </c>
      <c r="AU139" s="202" t="s">
        <v>80</v>
      </c>
      <c r="AY139" s="19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9" t="s">
        <v>80</v>
      </c>
      <c r="BK139" s="203">
        <f>ROUND(I139*H139,2)</f>
        <v>0</v>
      </c>
      <c r="BL139" s="19" t="s">
        <v>154</v>
      </c>
      <c r="BM139" s="202" t="s">
        <v>315</v>
      </c>
    </row>
    <row r="140" spans="1:65" s="2" customFormat="1" ht="39">
      <c r="A140" s="36"/>
      <c r="B140" s="37"/>
      <c r="C140" s="38"/>
      <c r="D140" s="206" t="s">
        <v>1385</v>
      </c>
      <c r="E140" s="38"/>
      <c r="F140" s="267" t="s">
        <v>1452</v>
      </c>
      <c r="G140" s="38"/>
      <c r="H140" s="38"/>
      <c r="I140" s="110"/>
      <c r="J140" s="38"/>
      <c r="K140" s="38"/>
      <c r="L140" s="41"/>
      <c r="M140" s="268"/>
      <c r="N140" s="269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1385</v>
      </c>
      <c r="AU140" s="19" t="s">
        <v>80</v>
      </c>
    </row>
    <row r="141" spans="1:65" s="2" customFormat="1" ht="16.5" customHeight="1">
      <c r="A141" s="36"/>
      <c r="B141" s="37"/>
      <c r="C141" s="190" t="s">
        <v>320</v>
      </c>
      <c r="D141" s="190" t="s">
        <v>150</v>
      </c>
      <c r="E141" s="191" t="s">
        <v>1453</v>
      </c>
      <c r="F141" s="192" t="s">
        <v>1454</v>
      </c>
      <c r="G141" s="193" t="s">
        <v>174</v>
      </c>
      <c r="H141" s="194">
        <v>2</v>
      </c>
      <c r="I141" s="195"/>
      <c r="J141" s="196">
        <f>ROUND(I141*H141,2)</f>
        <v>0</v>
      </c>
      <c r="K141" s="197"/>
      <c r="L141" s="41"/>
      <c r="M141" s="198" t="s">
        <v>19</v>
      </c>
      <c r="N141" s="199" t="s">
        <v>43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154</v>
      </c>
      <c r="AT141" s="202" t="s">
        <v>150</v>
      </c>
      <c r="AU141" s="202" t="s">
        <v>80</v>
      </c>
      <c r="AY141" s="19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9" t="s">
        <v>80</v>
      </c>
      <c r="BK141" s="203">
        <f>ROUND(I141*H141,2)</f>
        <v>0</v>
      </c>
      <c r="BL141" s="19" t="s">
        <v>154</v>
      </c>
      <c r="BM141" s="202" t="s">
        <v>323</v>
      </c>
    </row>
    <row r="142" spans="1:65" s="2" customFormat="1" ht="39">
      <c r="A142" s="36"/>
      <c r="B142" s="37"/>
      <c r="C142" s="38"/>
      <c r="D142" s="206" t="s">
        <v>1385</v>
      </c>
      <c r="E142" s="38"/>
      <c r="F142" s="267" t="s">
        <v>1452</v>
      </c>
      <c r="G142" s="38"/>
      <c r="H142" s="38"/>
      <c r="I142" s="110"/>
      <c r="J142" s="38"/>
      <c r="K142" s="38"/>
      <c r="L142" s="41"/>
      <c r="M142" s="268"/>
      <c r="N142" s="269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1385</v>
      </c>
      <c r="AU142" s="19" t="s">
        <v>80</v>
      </c>
    </row>
    <row r="143" spans="1:65" s="12" customFormat="1" ht="25.9" customHeight="1">
      <c r="B143" s="174"/>
      <c r="C143" s="175"/>
      <c r="D143" s="176" t="s">
        <v>71</v>
      </c>
      <c r="E143" s="177" t="s">
        <v>1455</v>
      </c>
      <c r="F143" s="177" t="s">
        <v>1456</v>
      </c>
      <c r="G143" s="175"/>
      <c r="H143" s="175"/>
      <c r="I143" s="178"/>
      <c r="J143" s="179">
        <f>BK143</f>
        <v>0</v>
      </c>
      <c r="K143" s="175"/>
      <c r="L143" s="180"/>
      <c r="M143" s="181"/>
      <c r="N143" s="182"/>
      <c r="O143" s="182"/>
      <c r="P143" s="183">
        <f>SUM(P144:P177)</f>
        <v>0</v>
      </c>
      <c r="Q143" s="182"/>
      <c r="R143" s="183">
        <f>SUM(R144:R177)</f>
        <v>0</v>
      </c>
      <c r="S143" s="182"/>
      <c r="T143" s="184">
        <f>SUM(T144:T177)</f>
        <v>0</v>
      </c>
      <c r="AR143" s="185" t="s">
        <v>80</v>
      </c>
      <c r="AT143" s="186" t="s">
        <v>71</v>
      </c>
      <c r="AU143" s="186" t="s">
        <v>72</v>
      </c>
      <c r="AY143" s="185" t="s">
        <v>147</v>
      </c>
      <c r="BK143" s="187">
        <f>SUM(BK144:BK177)</f>
        <v>0</v>
      </c>
    </row>
    <row r="144" spans="1:65" s="2" customFormat="1" ht="16.5" customHeight="1">
      <c r="A144" s="36"/>
      <c r="B144" s="37"/>
      <c r="C144" s="190" t="s">
        <v>245</v>
      </c>
      <c r="D144" s="190" t="s">
        <v>150</v>
      </c>
      <c r="E144" s="191" t="s">
        <v>1457</v>
      </c>
      <c r="F144" s="192" t="s">
        <v>1458</v>
      </c>
      <c r="G144" s="193" t="s">
        <v>174</v>
      </c>
      <c r="H144" s="194">
        <v>2</v>
      </c>
      <c r="I144" s="195"/>
      <c r="J144" s="196">
        <f>ROUND(I144*H144,2)</f>
        <v>0</v>
      </c>
      <c r="K144" s="197"/>
      <c r="L144" s="41"/>
      <c r="M144" s="198" t="s">
        <v>19</v>
      </c>
      <c r="N144" s="199" t="s">
        <v>43</v>
      </c>
      <c r="O144" s="66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154</v>
      </c>
      <c r="AT144" s="202" t="s">
        <v>150</v>
      </c>
      <c r="AU144" s="202" t="s">
        <v>80</v>
      </c>
      <c r="AY144" s="19" t="s">
        <v>147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9" t="s">
        <v>80</v>
      </c>
      <c r="BK144" s="203">
        <f>ROUND(I144*H144,2)</f>
        <v>0</v>
      </c>
      <c r="BL144" s="19" t="s">
        <v>154</v>
      </c>
      <c r="BM144" s="202" t="s">
        <v>331</v>
      </c>
    </row>
    <row r="145" spans="1:65" s="2" customFormat="1" ht="29.25">
      <c r="A145" s="36"/>
      <c r="B145" s="37"/>
      <c r="C145" s="38"/>
      <c r="D145" s="206" t="s">
        <v>1385</v>
      </c>
      <c r="E145" s="38"/>
      <c r="F145" s="267" t="s">
        <v>1459</v>
      </c>
      <c r="G145" s="38"/>
      <c r="H145" s="38"/>
      <c r="I145" s="110"/>
      <c r="J145" s="38"/>
      <c r="K145" s="38"/>
      <c r="L145" s="41"/>
      <c r="M145" s="268"/>
      <c r="N145" s="269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1385</v>
      </c>
      <c r="AU145" s="19" t="s">
        <v>80</v>
      </c>
    </row>
    <row r="146" spans="1:65" s="2" customFormat="1" ht="16.5" customHeight="1">
      <c r="A146" s="36"/>
      <c r="B146" s="37"/>
      <c r="C146" s="190" t="s">
        <v>336</v>
      </c>
      <c r="D146" s="190" t="s">
        <v>150</v>
      </c>
      <c r="E146" s="191" t="s">
        <v>1460</v>
      </c>
      <c r="F146" s="192" t="s">
        <v>1461</v>
      </c>
      <c r="G146" s="193" t="s">
        <v>174</v>
      </c>
      <c r="H146" s="194">
        <v>1</v>
      </c>
      <c r="I146" s="195"/>
      <c r="J146" s="196">
        <f>ROUND(I146*H146,2)</f>
        <v>0</v>
      </c>
      <c r="K146" s="197"/>
      <c r="L146" s="41"/>
      <c r="M146" s="198" t="s">
        <v>19</v>
      </c>
      <c r="N146" s="199" t="s">
        <v>43</v>
      </c>
      <c r="O146" s="66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2" t="s">
        <v>154</v>
      </c>
      <c r="AT146" s="202" t="s">
        <v>150</v>
      </c>
      <c r="AU146" s="202" t="s">
        <v>80</v>
      </c>
      <c r="AY146" s="19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9" t="s">
        <v>80</v>
      </c>
      <c r="BK146" s="203">
        <f>ROUND(I146*H146,2)</f>
        <v>0</v>
      </c>
      <c r="BL146" s="19" t="s">
        <v>154</v>
      </c>
      <c r="BM146" s="202" t="s">
        <v>339</v>
      </c>
    </row>
    <row r="147" spans="1:65" s="2" customFormat="1" ht="29.25">
      <c r="A147" s="36"/>
      <c r="B147" s="37"/>
      <c r="C147" s="38"/>
      <c r="D147" s="206" t="s">
        <v>1385</v>
      </c>
      <c r="E147" s="38"/>
      <c r="F147" s="267" t="s">
        <v>1459</v>
      </c>
      <c r="G147" s="38"/>
      <c r="H147" s="38"/>
      <c r="I147" s="110"/>
      <c r="J147" s="38"/>
      <c r="K147" s="38"/>
      <c r="L147" s="41"/>
      <c r="M147" s="268"/>
      <c r="N147" s="269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1385</v>
      </c>
      <c r="AU147" s="19" t="s">
        <v>80</v>
      </c>
    </row>
    <row r="148" spans="1:65" s="2" customFormat="1" ht="16.5" customHeight="1">
      <c r="A148" s="36"/>
      <c r="B148" s="37"/>
      <c r="C148" s="190" t="s">
        <v>248</v>
      </c>
      <c r="D148" s="190" t="s">
        <v>150</v>
      </c>
      <c r="E148" s="191" t="s">
        <v>1462</v>
      </c>
      <c r="F148" s="192" t="s">
        <v>1463</v>
      </c>
      <c r="G148" s="193" t="s">
        <v>174</v>
      </c>
      <c r="H148" s="194">
        <v>4</v>
      </c>
      <c r="I148" s="195"/>
      <c r="J148" s="196">
        <f>ROUND(I148*H148,2)</f>
        <v>0</v>
      </c>
      <c r="K148" s="197"/>
      <c r="L148" s="41"/>
      <c r="M148" s="198" t="s">
        <v>19</v>
      </c>
      <c r="N148" s="199" t="s">
        <v>43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154</v>
      </c>
      <c r="AT148" s="202" t="s">
        <v>150</v>
      </c>
      <c r="AU148" s="202" t="s">
        <v>80</v>
      </c>
      <c r="AY148" s="19" t="s">
        <v>147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9" t="s">
        <v>80</v>
      </c>
      <c r="BK148" s="203">
        <f>ROUND(I148*H148,2)</f>
        <v>0</v>
      </c>
      <c r="BL148" s="19" t="s">
        <v>154</v>
      </c>
      <c r="BM148" s="202" t="s">
        <v>343</v>
      </c>
    </row>
    <row r="149" spans="1:65" s="2" customFormat="1" ht="39">
      <c r="A149" s="36"/>
      <c r="B149" s="37"/>
      <c r="C149" s="38"/>
      <c r="D149" s="206" t="s">
        <v>1385</v>
      </c>
      <c r="E149" s="38"/>
      <c r="F149" s="267" t="s">
        <v>1464</v>
      </c>
      <c r="G149" s="38"/>
      <c r="H149" s="38"/>
      <c r="I149" s="110"/>
      <c r="J149" s="38"/>
      <c r="K149" s="38"/>
      <c r="L149" s="41"/>
      <c r="M149" s="268"/>
      <c r="N149" s="269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1385</v>
      </c>
      <c r="AU149" s="19" t="s">
        <v>80</v>
      </c>
    </row>
    <row r="150" spans="1:65" s="2" customFormat="1" ht="16.5" customHeight="1">
      <c r="A150" s="36"/>
      <c r="B150" s="37"/>
      <c r="C150" s="190" t="s">
        <v>344</v>
      </c>
      <c r="D150" s="190" t="s">
        <v>150</v>
      </c>
      <c r="E150" s="191" t="s">
        <v>1465</v>
      </c>
      <c r="F150" s="192" t="s">
        <v>1466</v>
      </c>
      <c r="G150" s="193" t="s">
        <v>174</v>
      </c>
      <c r="H150" s="194">
        <v>2</v>
      </c>
      <c r="I150" s="195"/>
      <c r="J150" s="196">
        <f>ROUND(I150*H150,2)</f>
        <v>0</v>
      </c>
      <c r="K150" s="197"/>
      <c r="L150" s="41"/>
      <c r="M150" s="198" t="s">
        <v>19</v>
      </c>
      <c r="N150" s="199" t="s">
        <v>43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154</v>
      </c>
      <c r="AT150" s="202" t="s">
        <v>150</v>
      </c>
      <c r="AU150" s="202" t="s">
        <v>80</v>
      </c>
      <c r="AY150" s="19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9" t="s">
        <v>80</v>
      </c>
      <c r="BK150" s="203">
        <f>ROUND(I150*H150,2)</f>
        <v>0</v>
      </c>
      <c r="BL150" s="19" t="s">
        <v>154</v>
      </c>
      <c r="BM150" s="202" t="s">
        <v>347</v>
      </c>
    </row>
    <row r="151" spans="1:65" s="2" customFormat="1" ht="39">
      <c r="A151" s="36"/>
      <c r="B151" s="37"/>
      <c r="C151" s="38"/>
      <c r="D151" s="206" t="s">
        <v>1385</v>
      </c>
      <c r="E151" s="38"/>
      <c r="F151" s="267" t="s">
        <v>1464</v>
      </c>
      <c r="G151" s="38"/>
      <c r="H151" s="38"/>
      <c r="I151" s="110"/>
      <c r="J151" s="38"/>
      <c r="K151" s="38"/>
      <c r="L151" s="41"/>
      <c r="M151" s="268"/>
      <c r="N151" s="269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1385</v>
      </c>
      <c r="AU151" s="19" t="s">
        <v>80</v>
      </c>
    </row>
    <row r="152" spans="1:65" s="2" customFormat="1" ht="16.5" customHeight="1">
      <c r="A152" s="36"/>
      <c r="B152" s="37"/>
      <c r="C152" s="190" t="s">
        <v>251</v>
      </c>
      <c r="D152" s="190" t="s">
        <v>150</v>
      </c>
      <c r="E152" s="191" t="s">
        <v>1467</v>
      </c>
      <c r="F152" s="192" t="s">
        <v>1468</v>
      </c>
      <c r="G152" s="193" t="s">
        <v>174</v>
      </c>
      <c r="H152" s="194">
        <v>13</v>
      </c>
      <c r="I152" s="195"/>
      <c r="J152" s="196">
        <f>ROUND(I152*H152,2)</f>
        <v>0</v>
      </c>
      <c r="K152" s="197"/>
      <c r="L152" s="41"/>
      <c r="M152" s="198" t="s">
        <v>19</v>
      </c>
      <c r="N152" s="199" t="s">
        <v>43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154</v>
      </c>
      <c r="AT152" s="202" t="s">
        <v>150</v>
      </c>
      <c r="AU152" s="202" t="s">
        <v>80</v>
      </c>
      <c r="AY152" s="19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9" t="s">
        <v>80</v>
      </c>
      <c r="BK152" s="203">
        <f>ROUND(I152*H152,2)</f>
        <v>0</v>
      </c>
      <c r="BL152" s="19" t="s">
        <v>154</v>
      </c>
      <c r="BM152" s="202" t="s">
        <v>361</v>
      </c>
    </row>
    <row r="153" spans="1:65" s="2" customFormat="1" ht="39">
      <c r="A153" s="36"/>
      <c r="B153" s="37"/>
      <c r="C153" s="38"/>
      <c r="D153" s="206" t="s">
        <v>1385</v>
      </c>
      <c r="E153" s="38"/>
      <c r="F153" s="267" t="s">
        <v>1464</v>
      </c>
      <c r="G153" s="38"/>
      <c r="H153" s="38"/>
      <c r="I153" s="110"/>
      <c r="J153" s="38"/>
      <c r="K153" s="38"/>
      <c r="L153" s="41"/>
      <c r="M153" s="268"/>
      <c r="N153" s="269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1385</v>
      </c>
      <c r="AU153" s="19" t="s">
        <v>80</v>
      </c>
    </row>
    <row r="154" spans="1:65" s="2" customFormat="1" ht="16.5" customHeight="1">
      <c r="A154" s="36"/>
      <c r="B154" s="37"/>
      <c r="C154" s="190" t="s">
        <v>368</v>
      </c>
      <c r="D154" s="190" t="s">
        <v>150</v>
      </c>
      <c r="E154" s="191" t="s">
        <v>1469</v>
      </c>
      <c r="F154" s="192" t="s">
        <v>1470</v>
      </c>
      <c r="G154" s="193" t="s">
        <v>174</v>
      </c>
      <c r="H154" s="194">
        <v>12</v>
      </c>
      <c r="I154" s="195"/>
      <c r="J154" s="196">
        <f>ROUND(I154*H154,2)</f>
        <v>0</v>
      </c>
      <c r="K154" s="197"/>
      <c r="L154" s="41"/>
      <c r="M154" s="198" t="s">
        <v>19</v>
      </c>
      <c r="N154" s="199" t="s">
        <v>43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154</v>
      </c>
      <c r="AT154" s="202" t="s">
        <v>150</v>
      </c>
      <c r="AU154" s="202" t="s">
        <v>80</v>
      </c>
      <c r="AY154" s="19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9" t="s">
        <v>80</v>
      </c>
      <c r="BK154" s="203">
        <f>ROUND(I154*H154,2)</f>
        <v>0</v>
      </c>
      <c r="BL154" s="19" t="s">
        <v>154</v>
      </c>
      <c r="BM154" s="202" t="s">
        <v>371</v>
      </c>
    </row>
    <row r="155" spans="1:65" s="2" customFormat="1" ht="39">
      <c r="A155" s="36"/>
      <c r="B155" s="37"/>
      <c r="C155" s="38"/>
      <c r="D155" s="206" t="s">
        <v>1385</v>
      </c>
      <c r="E155" s="38"/>
      <c r="F155" s="267" t="s">
        <v>1464</v>
      </c>
      <c r="G155" s="38"/>
      <c r="H155" s="38"/>
      <c r="I155" s="110"/>
      <c r="J155" s="38"/>
      <c r="K155" s="38"/>
      <c r="L155" s="41"/>
      <c r="M155" s="268"/>
      <c r="N155" s="269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1385</v>
      </c>
      <c r="AU155" s="19" t="s">
        <v>80</v>
      </c>
    </row>
    <row r="156" spans="1:65" s="2" customFormat="1" ht="16.5" customHeight="1">
      <c r="A156" s="36"/>
      <c r="B156" s="37"/>
      <c r="C156" s="190" t="s">
        <v>257</v>
      </c>
      <c r="D156" s="190" t="s">
        <v>150</v>
      </c>
      <c r="E156" s="191" t="s">
        <v>1471</v>
      </c>
      <c r="F156" s="192" t="s">
        <v>1472</v>
      </c>
      <c r="G156" s="193" t="s">
        <v>174</v>
      </c>
      <c r="H156" s="194">
        <v>7</v>
      </c>
      <c r="I156" s="195"/>
      <c r="J156" s="196">
        <f>ROUND(I156*H156,2)</f>
        <v>0</v>
      </c>
      <c r="K156" s="197"/>
      <c r="L156" s="41"/>
      <c r="M156" s="198" t="s">
        <v>19</v>
      </c>
      <c r="N156" s="199" t="s">
        <v>43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154</v>
      </c>
      <c r="AT156" s="202" t="s">
        <v>150</v>
      </c>
      <c r="AU156" s="202" t="s">
        <v>80</v>
      </c>
      <c r="AY156" s="19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9" t="s">
        <v>80</v>
      </c>
      <c r="BK156" s="203">
        <f>ROUND(I156*H156,2)</f>
        <v>0</v>
      </c>
      <c r="BL156" s="19" t="s">
        <v>154</v>
      </c>
      <c r="BM156" s="202" t="s">
        <v>375</v>
      </c>
    </row>
    <row r="157" spans="1:65" s="2" customFormat="1" ht="39">
      <c r="A157" s="36"/>
      <c r="B157" s="37"/>
      <c r="C157" s="38"/>
      <c r="D157" s="206" t="s">
        <v>1385</v>
      </c>
      <c r="E157" s="38"/>
      <c r="F157" s="267" t="s">
        <v>1464</v>
      </c>
      <c r="G157" s="38"/>
      <c r="H157" s="38"/>
      <c r="I157" s="110"/>
      <c r="J157" s="38"/>
      <c r="K157" s="38"/>
      <c r="L157" s="41"/>
      <c r="M157" s="268"/>
      <c r="N157" s="269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1385</v>
      </c>
      <c r="AU157" s="19" t="s">
        <v>80</v>
      </c>
    </row>
    <row r="158" spans="1:65" s="2" customFormat="1" ht="16.5" customHeight="1">
      <c r="A158" s="36"/>
      <c r="B158" s="37"/>
      <c r="C158" s="190" t="s">
        <v>376</v>
      </c>
      <c r="D158" s="190" t="s">
        <v>150</v>
      </c>
      <c r="E158" s="191" t="s">
        <v>1473</v>
      </c>
      <c r="F158" s="192" t="s">
        <v>1474</v>
      </c>
      <c r="G158" s="193" t="s">
        <v>174</v>
      </c>
      <c r="H158" s="194">
        <v>3</v>
      </c>
      <c r="I158" s="195"/>
      <c r="J158" s="196">
        <f>ROUND(I158*H158,2)</f>
        <v>0</v>
      </c>
      <c r="K158" s="197"/>
      <c r="L158" s="41"/>
      <c r="M158" s="198" t="s">
        <v>19</v>
      </c>
      <c r="N158" s="199" t="s">
        <v>43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154</v>
      </c>
      <c r="AT158" s="202" t="s">
        <v>150</v>
      </c>
      <c r="AU158" s="202" t="s">
        <v>80</v>
      </c>
      <c r="AY158" s="19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9" t="s">
        <v>80</v>
      </c>
      <c r="BK158" s="203">
        <f>ROUND(I158*H158,2)</f>
        <v>0</v>
      </c>
      <c r="BL158" s="19" t="s">
        <v>154</v>
      </c>
      <c r="BM158" s="202" t="s">
        <v>379</v>
      </c>
    </row>
    <row r="159" spans="1:65" s="2" customFormat="1" ht="29.25">
      <c r="A159" s="36"/>
      <c r="B159" s="37"/>
      <c r="C159" s="38"/>
      <c r="D159" s="206" t="s">
        <v>1385</v>
      </c>
      <c r="E159" s="38"/>
      <c r="F159" s="267" t="s">
        <v>1475</v>
      </c>
      <c r="G159" s="38"/>
      <c r="H159" s="38"/>
      <c r="I159" s="110"/>
      <c r="J159" s="38"/>
      <c r="K159" s="38"/>
      <c r="L159" s="41"/>
      <c r="M159" s="268"/>
      <c r="N159" s="269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1385</v>
      </c>
      <c r="AU159" s="19" t="s">
        <v>80</v>
      </c>
    </row>
    <row r="160" spans="1:65" s="2" customFormat="1" ht="16.5" customHeight="1">
      <c r="A160" s="36"/>
      <c r="B160" s="37"/>
      <c r="C160" s="190" t="s">
        <v>261</v>
      </c>
      <c r="D160" s="190" t="s">
        <v>150</v>
      </c>
      <c r="E160" s="191" t="s">
        <v>1476</v>
      </c>
      <c r="F160" s="192" t="s">
        <v>1477</v>
      </c>
      <c r="G160" s="193" t="s">
        <v>174</v>
      </c>
      <c r="H160" s="194">
        <v>3</v>
      </c>
      <c r="I160" s="195"/>
      <c r="J160" s="196">
        <f>ROUND(I160*H160,2)</f>
        <v>0</v>
      </c>
      <c r="K160" s="197"/>
      <c r="L160" s="41"/>
      <c r="M160" s="198" t="s">
        <v>19</v>
      </c>
      <c r="N160" s="199" t="s">
        <v>43</v>
      </c>
      <c r="O160" s="6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154</v>
      </c>
      <c r="AT160" s="202" t="s">
        <v>150</v>
      </c>
      <c r="AU160" s="202" t="s">
        <v>80</v>
      </c>
      <c r="AY160" s="19" t="s">
        <v>147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9" t="s">
        <v>80</v>
      </c>
      <c r="BK160" s="203">
        <f>ROUND(I160*H160,2)</f>
        <v>0</v>
      </c>
      <c r="BL160" s="19" t="s">
        <v>154</v>
      </c>
      <c r="BM160" s="202" t="s">
        <v>383</v>
      </c>
    </row>
    <row r="161" spans="1:65" s="2" customFormat="1" ht="29.25">
      <c r="A161" s="36"/>
      <c r="B161" s="37"/>
      <c r="C161" s="38"/>
      <c r="D161" s="206" t="s">
        <v>1385</v>
      </c>
      <c r="E161" s="38"/>
      <c r="F161" s="267" t="s">
        <v>1475</v>
      </c>
      <c r="G161" s="38"/>
      <c r="H161" s="38"/>
      <c r="I161" s="110"/>
      <c r="J161" s="38"/>
      <c r="K161" s="38"/>
      <c r="L161" s="41"/>
      <c r="M161" s="268"/>
      <c r="N161" s="269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1385</v>
      </c>
      <c r="AU161" s="19" t="s">
        <v>80</v>
      </c>
    </row>
    <row r="162" spans="1:65" s="2" customFormat="1" ht="16.5" customHeight="1">
      <c r="A162" s="36"/>
      <c r="B162" s="37"/>
      <c r="C162" s="190" t="s">
        <v>387</v>
      </c>
      <c r="D162" s="190" t="s">
        <v>150</v>
      </c>
      <c r="E162" s="191" t="s">
        <v>1478</v>
      </c>
      <c r="F162" s="192" t="s">
        <v>1479</v>
      </c>
      <c r="G162" s="193" t="s">
        <v>174</v>
      </c>
      <c r="H162" s="194">
        <v>18</v>
      </c>
      <c r="I162" s="195"/>
      <c r="J162" s="196">
        <f>ROUND(I162*H162,2)</f>
        <v>0</v>
      </c>
      <c r="K162" s="197"/>
      <c r="L162" s="41"/>
      <c r="M162" s="198" t="s">
        <v>19</v>
      </c>
      <c r="N162" s="199" t="s">
        <v>43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154</v>
      </c>
      <c r="AT162" s="202" t="s">
        <v>150</v>
      </c>
      <c r="AU162" s="202" t="s">
        <v>80</v>
      </c>
      <c r="AY162" s="19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9" t="s">
        <v>80</v>
      </c>
      <c r="BK162" s="203">
        <f>ROUND(I162*H162,2)</f>
        <v>0</v>
      </c>
      <c r="BL162" s="19" t="s">
        <v>154</v>
      </c>
      <c r="BM162" s="202" t="s">
        <v>390</v>
      </c>
    </row>
    <row r="163" spans="1:65" s="2" customFormat="1" ht="29.25">
      <c r="A163" s="36"/>
      <c r="B163" s="37"/>
      <c r="C163" s="38"/>
      <c r="D163" s="206" t="s">
        <v>1385</v>
      </c>
      <c r="E163" s="38"/>
      <c r="F163" s="267" t="s">
        <v>1480</v>
      </c>
      <c r="G163" s="38"/>
      <c r="H163" s="38"/>
      <c r="I163" s="110"/>
      <c r="J163" s="38"/>
      <c r="K163" s="38"/>
      <c r="L163" s="41"/>
      <c r="M163" s="268"/>
      <c r="N163" s="269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1385</v>
      </c>
      <c r="AU163" s="19" t="s">
        <v>80</v>
      </c>
    </row>
    <row r="164" spans="1:65" s="2" customFormat="1" ht="16.5" customHeight="1">
      <c r="A164" s="36"/>
      <c r="B164" s="37"/>
      <c r="C164" s="190" t="s">
        <v>266</v>
      </c>
      <c r="D164" s="190" t="s">
        <v>150</v>
      </c>
      <c r="E164" s="191" t="s">
        <v>1481</v>
      </c>
      <c r="F164" s="192" t="s">
        <v>1482</v>
      </c>
      <c r="G164" s="193" t="s">
        <v>174</v>
      </c>
      <c r="H164" s="194">
        <v>10</v>
      </c>
      <c r="I164" s="195"/>
      <c r="J164" s="196">
        <f>ROUND(I164*H164,2)</f>
        <v>0</v>
      </c>
      <c r="K164" s="197"/>
      <c r="L164" s="41"/>
      <c r="M164" s="198" t="s">
        <v>19</v>
      </c>
      <c r="N164" s="199" t="s">
        <v>43</v>
      </c>
      <c r="O164" s="66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154</v>
      </c>
      <c r="AT164" s="202" t="s">
        <v>150</v>
      </c>
      <c r="AU164" s="202" t="s">
        <v>80</v>
      </c>
      <c r="AY164" s="19" t="s">
        <v>147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9" t="s">
        <v>80</v>
      </c>
      <c r="BK164" s="203">
        <f>ROUND(I164*H164,2)</f>
        <v>0</v>
      </c>
      <c r="BL164" s="19" t="s">
        <v>154</v>
      </c>
      <c r="BM164" s="202" t="s">
        <v>397</v>
      </c>
    </row>
    <row r="165" spans="1:65" s="2" customFormat="1" ht="29.25">
      <c r="A165" s="36"/>
      <c r="B165" s="37"/>
      <c r="C165" s="38"/>
      <c r="D165" s="206" t="s">
        <v>1385</v>
      </c>
      <c r="E165" s="38"/>
      <c r="F165" s="267" t="s">
        <v>1483</v>
      </c>
      <c r="G165" s="38"/>
      <c r="H165" s="38"/>
      <c r="I165" s="110"/>
      <c r="J165" s="38"/>
      <c r="K165" s="38"/>
      <c r="L165" s="41"/>
      <c r="M165" s="268"/>
      <c r="N165" s="269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1385</v>
      </c>
      <c r="AU165" s="19" t="s">
        <v>80</v>
      </c>
    </row>
    <row r="166" spans="1:65" s="2" customFormat="1" ht="16.5" customHeight="1">
      <c r="A166" s="36"/>
      <c r="B166" s="37"/>
      <c r="C166" s="190" t="s">
        <v>401</v>
      </c>
      <c r="D166" s="190" t="s">
        <v>150</v>
      </c>
      <c r="E166" s="191" t="s">
        <v>1484</v>
      </c>
      <c r="F166" s="192" t="s">
        <v>1485</v>
      </c>
      <c r="G166" s="193" t="s">
        <v>174</v>
      </c>
      <c r="H166" s="194">
        <v>8</v>
      </c>
      <c r="I166" s="195"/>
      <c r="J166" s="196">
        <f>ROUND(I166*H166,2)</f>
        <v>0</v>
      </c>
      <c r="K166" s="197"/>
      <c r="L166" s="41"/>
      <c r="M166" s="198" t="s">
        <v>19</v>
      </c>
      <c r="N166" s="199" t="s">
        <v>43</v>
      </c>
      <c r="O166" s="66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154</v>
      </c>
      <c r="AT166" s="202" t="s">
        <v>150</v>
      </c>
      <c r="AU166" s="202" t="s">
        <v>80</v>
      </c>
      <c r="AY166" s="19" t="s">
        <v>147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9" t="s">
        <v>80</v>
      </c>
      <c r="BK166" s="203">
        <f>ROUND(I166*H166,2)</f>
        <v>0</v>
      </c>
      <c r="BL166" s="19" t="s">
        <v>154</v>
      </c>
      <c r="BM166" s="202" t="s">
        <v>404</v>
      </c>
    </row>
    <row r="167" spans="1:65" s="2" customFormat="1" ht="29.25">
      <c r="A167" s="36"/>
      <c r="B167" s="37"/>
      <c r="C167" s="38"/>
      <c r="D167" s="206" t="s">
        <v>1385</v>
      </c>
      <c r="E167" s="38"/>
      <c r="F167" s="267" t="s">
        <v>1486</v>
      </c>
      <c r="G167" s="38"/>
      <c r="H167" s="38"/>
      <c r="I167" s="110"/>
      <c r="J167" s="38"/>
      <c r="K167" s="38"/>
      <c r="L167" s="41"/>
      <c r="M167" s="268"/>
      <c r="N167" s="269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1385</v>
      </c>
      <c r="AU167" s="19" t="s">
        <v>80</v>
      </c>
    </row>
    <row r="168" spans="1:65" s="2" customFormat="1" ht="16.5" customHeight="1">
      <c r="A168" s="36"/>
      <c r="B168" s="37"/>
      <c r="C168" s="190" t="s">
        <v>271</v>
      </c>
      <c r="D168" s="190" t="s">
        <v>150</v>
      </c>
      <c r="E168" s="191" t="s">
        <v>1487</v>
      </c>
      <c r="F168" s="192" t="s">
        <v>1488</v>
      </c>
      <c r="G168" s="193" t="s">
        <v>174</v>
      </c>
      <c r="H168" s="194">
        <v>1</v>
      </c>
      <c r="I168" s="195"/>
      <c r="J168" s="196">
        <f>ROUND(I168*H168,2)</f>
        <v>0</v>
      </c>
      <c r="K168" s="197"/>
      <c r="L168" s="41"/>
      <c r="M168" s="198" t="s">
        <v>19</v>
      </c>
      <c r="N168" s="199" t="s">
        <v>43</v>
      </c>
      <c r="O168" s="6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154</v>
      </c>
      <c r="AT168" s="202" t="s">
        <v>150</v>
      </c>
      <c r="AU168" s="202" t="s">
        <v>80</v>
      </c>
      <c r="AY168" s="19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9" t="s">
        <v>80</v>
      </c>
      <c r="BK168" s="203">
        <f>ROUND(I168*H168,2)</f>
        <v>0</v>
      </c>
      <c r="BL168" s="19" t="s">
        <v>154</v>
      </c>
      <c r="BM168" s="202" t="s">
        <v>408</v>
      </c>
    </row>
    <row r="169" spans="1:65" s="2" customFormat="1" ht="29.25">
      <c r="A169" s="36"/>
      <c r="B169" s="37"/>
      <c r="C169" s="38"/>
      <c r="D169" s="206" t="s">
        <v>1385</v>
      </c>
      <c r="E169" s="38"/>
      <c r="F169" s="267" t="s">
        <v>1489</v>
      </c>
      <c r="G169" s="38"/>
      <c r="H169" s="38"/>
      <c r="I169" s="110"/>
      <c r="J169" s="38"/>
      <c r="K169" s="38"/>
      <c r="L169" s="41"/>
      <c r="M169" s="268"/>
      <c r="N169" s="269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1385</v>
      </c>
      <c r="AU169" s="19" t="s">
        <v>80</v>
      </c>
    </row>
    <row r="170" spans="1:65" s="2" customFormat="1" ht="16.5" customHeight="1">
      <c r="A170" s="36"/>
      <c r="B170" s="37"/>
      <c r="C170" s="190" t="s">
        <v>409</v>
      </c>
      <c r="D170" s="190" t="s">
        <v>150</v>
      </c>
      <c r="E170" s="191" t="s">
        <v>1490</v>
      </c>
      <c r="F170" s="192" t="s">
        <v>1491</v>
      </c>
      <c r="G170" s="193" t="s">
        <v>174</v>
      </c>
      <c r="H170" s="194">
        <v>10</v>
      </c>
      <c r="I170" s="195"/>
      <c r="J170" s="196">
        <f>ROUND(I170*H170,2)</f>
        <v>0</v>
      </c>
      <c r="K170" s="197"/>
      <c r="L170" s="41"/>
      <c r="M170" s="198" t="s">
        <v>19</v>
      </c>
      <c r="N170" s="199" t="s">
        <v>43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154</v>
      </c>
      <c r="AT170" s="202" t="s">
        <v>150</v>
      </c>
      <c r="AU170" s="202" t="s">
        <v>80</v>
      </c>
      <c r="AY170" s="19" t="s">
        <v>147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9" t="s">
        <v>80</v>
      </c>
      <c r="BK170" s="203">
        <f>ROUND(I170*H170,2)</f>
        <v>0</v>
      </c>
      <c r="BL170" s="19" t="s">
        <v>154</v>
      </c>
      <c r="BM170" s="202" t="s">
        <v>412</v>
      </c>
    </row>
    <row r="171" spans="1:65" s="2" customFormat="1" ht="29.25">
      <c r="A171" s="36"/>
      <c r="B171" s="37"/>
      <c r="C171" s="38"/>
      <c r="D171" s="206" t="s">
        <v>1385</v>
      </c>
      <c r="E171" s="38"/>
      <c r="F171" s="267" t="s">
        <v>1492</v>
      </c>
      <c r="G171" s="38"/>
      <c r="H171" s="38"/>
      <c r="I171" s="110"/>
      <c r="J171" s="38"/>
      <c r="K171" s="38"/>
      <c r="L171" s="41"/>
      <c r="M171" s="268"/>
      <c r="N171" s="269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1385</v>
      </c>
      <c r="AU171" s="19" t="s">
        <v>80</v>
      </c>
    </row>
    <row r="172" spans="1:65" s="2" customFormat="1" ht="16.5" customHeight="1">
      <c r="A172" s="36"/>
      <c r="B172" s="37"/>
      <c r="C172" s="190" t="s">
        <v>275</v>
      </c>
      <c r="D172" s="190" t="s">
        <v>150</v>
      </c>
      <c r="E172" s="191" t="s">
        <v>1493</v>
      </c>
      <c r="F172" s="192" t="s">
        <v>1494</v>
      </c>
      <c r="G172" s="193" t="s">
        <v>174</v>
      </c>
      <c r="H172" s="194">
        <v>2</v>
      </c>
      <c r="I172" s="195"/>
      <c r="J172" s="196">
        <f>ROUND(I172*H172,2)</f>
        <v>0</v>
      </c>
      <c r="K172" s="197"/>
      <c r="L172" s="41"/>
      <c r="M172" s="198" t="s">
        <v>19</v>
      </c>
      <c r="N172" s="199" t="s">
        <v>43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154</v>
      </c>
      <c r="AT172" s="202" t="s">
        <v>150</v>
      </c>
      <c r="AU172" s="202" t="s">
        <v>80</v>
      </c>
      <c r="AY172" s="19" t="s">
        <v>147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9" t="s">
        <v>80</v>
      </c>
      <c r="BK172" s="203">
        <f>ROUND(I172*H172,2)</f>
        <v>0</v>
      </c>
      <c r="BL172" s="19" t="s">
        <v>154</v>
      </c>
      <c r="BM172" s="202" t="s">
        <v>415</v>
      </c>
    </row>
    <row r="173" spans="1:65" s="2" customFormat="1" ht="19.5">
      <c r="A173" s="36"/>
      <c r="B173" s="37"/>
      <c r="C173" s="38"/>
      <c r="D173" s="206" t="s">
        <v>1385</v>
      </c>
      <c r="E173" s="38"/>
      <c r="F173" s="267" t="s">
        <v>1495</v>
      </c>
      <c r="G173" s="38"/>
      <c r="H173" s="38"/>
      <c r="I173" s="110"/>
      <c r="J173" s="38"/>
      <c r="K173" s="38"/>
      <c r="L173" s="41"/>
      <c r="M173" s="268"/>
      <c r="N173" s="269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1385</v>
      </c>
      <c r="AU173" s="19" t="s">
        <v>80</v>
      </c>
    </row>
    <row r="174" spans="1:65" s="2" customFormat="1" ht="16.5" customHeight="1">
      <c r="A174" s="36"/>
      <c r="B174" s="37"/>
      <c r="C174" s="190" t="s">
        <v>418</v>
      </c>
      <c r="D174" s="190" t="s">
        <v>150</v>
      </c>
      <c r="E174" s="191" t="s">
        <v>1496</v>
      </c>
      <c r="F174" s="192" t="s">
        <v>1497</v>
      </c>
      <c r="G174" s="193" t="s">
        <v>174</v>
      </c>
      <c r="H174" s="194">
        <v>12</v>
      </c>
      <c r="I174" s="195"/>
      <c r="J174" s="196">
        <f>ROUND(I174*H174,2)</f>
        <v>0</v>
      </c>
      <c r="K174" s="197"/>
      <c r="L174" s="41"/>
      <c r="M174" s="198" t="s">
        <v>19</v>
      </c>
      <c r="N174" s="199" t="s">
        <v>43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154</v>
      </c>
      <c r="AT174" s="202" t="s">
        <v>150</v>
      </c>
      <c r="AU174" s="202" t="s">
        <v>80</v>
      </c>
      <c r="AY174" s="19" t="s">
        <v>147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80</v>
      </c>
      <c r="BK174" s="203">
        <f>ROUND(I174*H174,2)</f>
        <v>0</v>
      </c>
      <c r="BL174" s="19" t="s">
        <v>154</v>
      </c>
      <c r="BM174" s="202" t="s">
        <v>421</v>
      </c>
    </row>
    <row r="175" spans="1:65" s="2" customFormat="1" ht="19.5">
      <c r="A175" s="36"/>
      <c r="B175" s="37"/>
      <c r="C175" s="38"/>
      <c r="D175" s="206" t="s">
        <v>1385</v>
      </c>
      <c r="E175" s="38"/>
      <c r="F175" s="267" t="s">
        <v>1498</v>
      </c>
      <c r="G175" s="38"/>
      <c r="H175" s="38"/>
      <c r="I175" s="110"/>
      <c r="J175" s="38"/>
      <c r="K175" s="38"/>
      <c r="L175" s="41"/>
      <c r="M175" s="268"/>
      <c r="N175" s="269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1385</v>
      </c>
      <c r="AU175" s="19" t="s">
        <v>80</v>
      </c>
    </row>
    <row r="176" spans="1:65" s="2" customFormat="1" ht="16.5" customHeight="1">
      <c r="A176" s="36"/>
      <c r="B176" s="37"/>
      <c r="C176" s="190" t="s">
        <v>289</v>
      </c>
      <c r="D176" s="190" t="s">
        <v>150</v>
      </c>
      <c r="E176" s="191" t="s">
        <v>1499</v>
      </c>
      <c r="F176" s="192" t="s">
        <v>1500</v>
      </c>
      <c r="G176" s="193" t="s">
        <v>174</v>
      </c>
      <c r="H176" s="194">
        <v>12</v>
      </c>
      <c r="I176" s="195"/>
      <c r="J176" s="196">
        <f>ROUND(I176*H176,2)</f>
        <v>0</v>
      </c>
      <c r="K176" s="197"/>
      <c r="L176" s="41"/>
      <c r="M176" s="198" t="s">
        <v>19</v>
      </c>
      <c r="N176" s="199" t="s">
        <v>43</v>
      </c>
      <c r="O176" s="6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154</v>
      </c>
      <c r="AT176" s="202" t="s">
        <v>150</v>
      </c>
      <c r="AU176" s="202" t="s">
        <v>80</v>
      </c>
      <c r="AY176" s="19" t="s">
        <v>147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9" t="s">
        <v>80</v>
      </c>
      <c r="BK176" s="203">
        <f>ROUND(I176*H176,2)</f>
        <v>0</v>
      </c>
      <c r="BL176" s="19" t="s">
        <v>154</v>
      </c>
      <c r="BM176" s="202" t="s">
        <v>428</v>
      </c>
    </row>
    <row r="177" spans="1:65" s="2" customFormat="1" ht="19.5">
      <c r="A177" s="36"/>
      <c r="B177" s="37"/>
      <c r="C177" s="38"/>
      <c r="D177" s="206" t="s">
        <v>1385</v>
      </c>
      <c r="E177" s="38"/>
      <c r="F177" s="267" t="s">
        <v>1501</v>
      </c>
      <c r="G177" s="38"/>
      <c r="H177" s="38"/>
      <c r="I177" s="110"/>
      <c r="J177" s="38"/>
      <c r="K177" s="38"/>
      <c r="L177" s="41"/>
      <c r="M177" s="268"/>
      <c r="N177" s="269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1385</v>
      </c>
      <c r="AU177" s="19" t="s">
        <v>80</v>
      </c>
    </row>
    <row r="178" spans="1:65" s="12" customFormat="1" ht="25.9" customHeight="1">
      <c r="B178" s="174"/>
      <c r="C178" s="175"/>
      <c r="D178" s="176" t="s">
        <v>71</v>
      </c>
      <c r="E178" s="177" t="s">
        <v>1502</v>
      </c>
      <c r="F178" s="177" t="s">
        <v>1503</v>
      </c>
      <c r="G178" s="175"/>
      <c r="H178" s="175"/>
      <c r="I178" s="178"/>
      <c r="J178" s="179">
        <f>BK178</f>
        <v>0</v>
      </c>
      <c r="K178" s="175"/>
      <c r="L178" s="180"/>
      <c r="M178" s="181"/>
      <c r="N178" s="182"/>
      <c r="O178" s="182"/>
      <c r="P178" s="183">
        <f>SUM(P179:P204)</f>
        <v>0</v>
      </c>
      <c r="Q178" s="182"/>
      <c r="R178" s="183">
        <f>SUM(R179:R204)</f>
        <v>0</v>
      </c>
      <c r="S178" s="182"/>
      <c r="T178" s="184">
        <f>SUM(T179:T204)</f>
        <v>0</v>
      </c>
      <c r="AR178" s="185" t="s">
        <v>80</v>
      </c>
      <c r="AT178" s="186" t="s">
        <v>71</v>
      </c>
      <c r="AU178" s="186" t="s">
        <v>72</v>
      </c>
      <c r="AY178" s="185" t="s">
        <v>147</v>
      </c>
      <c r="BK178" s="187">
        <f>SUM(BK179:BK204)</f>
        <v>0</v>
      </c>
    </row>
    <row r="179" spans="1:65" s="2" customFormat="1" ht="16.5" customHeight="1">
      <c r="A179" s="36"/>
      <c r="B179" s="37"/>
      <c r="C179" s="190" t="s">
        <v>430</v>
      </c>
      <c r="D179" s="190" t="s">
        <v>150</v>
      </c>
      <c r="E179" s="191" t="s">
        <v>1504</v>
      </c>
      <c r="F179" s="192" t="s">
        <v>1505</v>
      </c>
      <c r="G179" s="193" t="s">
        <v>174</v>
      </c>
      <c r="H179" s="194">
        <v>2</v>
      </c>
      <c r="I179" s="195"/>
      <c r="J179" s="196">
        <f>ROUND(I179*H179,2)</f>
        <v>0</v>
      </c>
      <c r="K179" s="197"/>
      <c r="L179" s="41"/>
      <c r="M179" s="198" t="s">
        <v>19</v>
      </c>
      <c r="N179" s="199" t="s">
        <v>43</v>
      </c>
      <c r="O179" s="66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154</v>
      </c>
      <c r="AT179" s="202" t="s">
        <v>150</v>
      </c>
      <c r="AU179" s="202" t="s">
        <v>80</v>
      </c>
      <c r="AY179" s="19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9" t="s">
        <v>80</v>
      </c>
      <c r="BK179" s="203">
        <f>ROUND(I179*H179,2)</f>
        <v>0</v>
      </c>
      <c r="BL179" s="19" t="s">
        <v>154</v>
      </c>
      <c r="BM179" s="202" t="s">
        <v>433</v>
      </c>
    </row>
    <row r="180" spans="1:65" s="2" customFormat="1" ht="48.75">
      <c r="A180" s="36"/>
      <c r="B180" s="37"/>
      <c r="C180" s="38"/>
      <c r="D180" s="206" t="s">
        <v>1385</v>
      </c>
      <c r="E180" s="38"/>
      <c r="F180" s="267" t="s">
        <v>1506</v>
      </c>
      <c r="G180" s="38"/>
      <c r="H180" s="38"/>
      <c r="I180" s="110"/>
      <c r="J180" s="38"/>
      <c r="K180" s="38"/>
      <c r="L180" s="41"/>
      <c r="M180" s="268"/>
      <c r="N180" s="269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1385</v>
      </c>
      <c r="AU180" s="19" t="s">
        <v>80</v>
      </c>
    </row>
    <row r="181" spans="1:65" s="2" customFormat="1" ht="16.5" customHeight="1">
      <c r="A181" s="36"/>
      <c r="B181" s="37"/>
      <c r="C181" s="190" t="s">
        <v>300</v>
      </c>
      <c r="D181" s="190" t="s">
        <v>150</v>
      </c>
      <c r="E181" s="191" t="s">
        <v>1507</v>
      </c>
      <c r="F181" s="192" t="s">
        <v>1508</v>
      </c>
      <c r="G181" s="193" t="s">
        <v>174</v>
      </c>
      <c r="H181" s="194">
        <v>3</v>
      </c>
      <c r="I181" s="195"/>
      <c r="J181" s="196">
        <f>ROUND(I181*H181,2)</f>
        <v>0</v>
      </c>
      <c r="K181" s="197"/>
      <c r="L181" s="41"/>
      <c r="M181" s="198" t="s">
        <v>19</v>
      </c>
      <c r="N181" s="199" t="s">
        <v>43</v>
      </c>
      <c r="O181" s="66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154</v>
      </c>
      <c r="AT181" s="202" t="s">
        <v>150</v>
      </c>
      <c r="AU181" s="202" t="s">
        <v>80</v>
      </c>
      <c r="AY181" s="19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9" t="s">
        <v>80</v>
      </c>
      <c r="BK181" s="203">
        <f>ROUND(I181*H181,2)</f>
        <v>0</v>
      </c>
      <c r="BL181" s="19" t="s">
        <v>154</v>
      </c>
      <c r="BM181" s="202" t="s">
        <v>437</v>
      </c>
    </row>
    <row r="182" spans="1:65" s="2" customFormat="1" ht="48.75">
      <c r="A182" s="36"/>
      <c r="B182" s="37"/>
      <c r="C182" s="38"/>
      <c r="D182" s="206" t="s">
        <v>1385</v>
      </c>
      <c r="E182" s="38"/>
      <c r="F182" s="267" t="s">
        <v>1506</v>
      </c>
      <c r="G182" s="38"/>
      <c r="H182" s="38"/>
      <c r="I182" s="110"/>
      <c r="J182" s="38"/>
      <c r="K182" s="38"/>
      <c r="L182" s="41"/>
      <c r="M182" s="268"/>
      <c r="N182" s="269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1385</v>
      </c>
      <c r="AU182" s="19" t="s">
        <v>80</v>
      </c>
    </row>
    <row r="183" spans="1:65" s="2" customFormat="1" ht="16.5" customHeight="1">
      <c r="A183" s="36"/>
      <c r="B183" s="37"/>
      <c r="C183" s="190" t="s">
        <v>438</v>
      </c>
      <c r="D183" s="190" t="s">
        <v>150</v>
      </c>
      <c r="E183" s="191" t="s">
        <v>1509</v>
      </c>
      <c r="F183" s="192" t="s">
        <v>1510</v>
      </c>
      <c r="G183" s="193" t="s">
        <v>174</v>
      </c>
      <c r="H183" s="194">
        <v>5</v>
      </c>
      <c r="I183" s="195"/>
      <c r="J183" s="196">
        <f>ROUND(I183*H183,2)</f>
        <v>0</v>
      </c>
      <c r="K183" s="197"/>
      <c r="L183" s="41"/>
      <c r="M183" s="198" t="s">
        <v>19</v>
      </c>
      <c r="N183" s="199" t="s">
        <v>43</v>
      </c>
      <c r="O183" s="66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2" t="s">
        <v>154</v>
      </c>
      <c r="AT183" s="202" t="s">
        <v>150</v>
      </c>
      <c r="AU183" s="202" t="s">
        <v>80</v>
      </c>
      <c r="AY183" s="19" t="s">
        <v>147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9" t="s">
        <v>80</v>
      </c>
      <c r="BK183" s="203">
        <f>ROUND(I183*H183,2)</f>
        <v>0</v>
      </c>
      <c r="BL183" s="19" t="s">
        <v>154</v>
      </c>
      <c r="BM183" s="202" t="s">
        <v>441</v>
      </c>
    </row>
    <row r="184" spans="1:65" s="2" customFormat="1" ht="48.75">
      <c r="A184" s="36"/>
      <c r="B184" s="37"/>
      <c r="C184" s="38"/>
      <c r="D184" s="206" t="s">
        <v>1385</v>
      </c>
      <c r="E184" s="38"/>
      <c r="F184" s="267" t="s">
        <v>1506</v>
      </c>
      <c r="G184" s="38"/>
      <c r="H184" s="38"/>
      <c r="I184" s="110"/>
      <c r="J184" s="38"/>
      <c r="K184" s="38"/>
      <c r="L184" s="41"/>
      <c r="M184" s="268"/>
      <c r="N184" s="269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1385</v>
      </c>
      <c r="AU184" s="19" t="s">
        <v>80</v>
      </c>
    </row>
    <row r="185" spans="1:65" s="2" customFormat="1" ht="16.5" customHeight="1">
      <c r="A185" s="36"/>
      <c r="B185" s="37"/>
      <c r="C185" s="190" t="s">
        <v>304</v>
      </c>
      <c r="D185" s="190" t="s">
        <v>150</v>
      </c>
      <c r="E185" s="191" t="s">
        <v>1511</v>
      </c>
      <c r="F185" s="192" t="s">
        <v>1512</v>
      </c>
      <c r="G185" s="193" t="s">
        <v>174</v>
      </c>
      <c r="H185" s="194">
        <v>2</v>
      </c>
      <c r="I185" s="195"/>
      <c r="J185" s="196">
        <f>ROUND(I185*H185,2)</f>
        <v>0</v>
      </c>
      <c r="K185" s="197"/>
      <c r="L185" s="41"/>
      <c r="M185" s="198" t="s">
        <v>19</v>
      </c>
      <c r="N185" s="199" t="s">
        <v>43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154</v>
      </c>
      <c r="AT185" s="202" t="s">
        <v>150</v>
      </c>
      <c r="AU185" s="202" t="s">
        <v>80</v>
      </c>
      <c r="AY185" s="19" t="s">
        <v>147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9" t="s">
        <v>80</v>
      </c>
      <c r="BK185" s="203">
        <f>ROUND(I185*H185,2)</f>
        <v>0</v>
      </c>
      <c r="BL185" s="19" t="s">
        <v>154</v>
      </c>
      <c r="BM185" s="202" t="s">
        <v>444</v>
      </c>
    </row>
    <row r="186" spans="1:65" s="2" customFormat="1" ht="48.75">
      <c r="A186" s="36"/>
      <c r="B186" s="37"/>
      <c r="C186" s="38"/>
      <c r="D186" s="206" t="s">
        <v>1385</v>
      </c>
      <c r="E186" s="38"/>
      <c r="F186" s="267" t="s">
        <v>1506</v>
      </c>
      <c r="G186" s="38"/>
      <c r="H186" s="38"/>
      <c r="I186" s="110"/>
      <c r="J186" s="38"/>
      <c r="K186" s="38"/>
      <c r="L186" s="41"/>
      <c r="M186" s="268"/>
      <c r="N186" s="269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1385</v>
      </c>
      <c r="AU186" s="19" t="s">
        <v>80</v>
      </c>
    </row>
    <row r="187" spans="1:65" s="2" customFormat="1" ht="16.5" customHeight="1">
      <c r="A187" s="36"/>
      <c r="B187" s="37"/>
      <c r="C187" s="190" t="s">
        <v>445</v>
      </c>
      <c r="D187" s="190" t="s">
        <v>150</v>
      </c>
      <c r="E187" s="191" t="s">
        <v>1513</v>
      </c>
      <c r="F187" s="192" t="s">
        <v>1514</v>
      </c>
      <c r="G187" s="193" t="s">
        <v>174</v>
      </c>
      <c r="H187" s="194">
        <v>1</v>
      </c>
      <c r="I187" s="195"/>
      <c r="J187" s="196">
        <f>ROUND(I187*H187,2)</f>
        <v>0</v>
      </c>
      <c r="K187" s="197"/>
      <c r="L187" s="41"/>
      <c r="M187" s="198" t="s">
        <v>19</v>
      </c>
      <c r="N187" s="199" t="s">
        <v>43</v>
      </c>
      <c r="O187" s="66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154</v>
      </c>
      <c r="AT187" s="202" t="s">
        <v>150</v>
      </c>
      <c r="AU187" s="202" t="s">
        <v>80</v>
      </c>
      <c r="AY187" s="19" t="s">
        <v>147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9" t="s">
        <v>80</v>
      </c>
      <c r="BK187" s="203">
        <f>ROUND(I187*H187,2)</f>
        <v>0</v>
      </c>
      <c r="BL187" s="19" t="s">
        <v>154</v>
      </c>
      <c r="BM187" s="202" t="s">
        <v>448</v>
      </c>
    </row>
    <row r="188" spans="1:65" s="2" customFormat="1" ht="48.75">
      <c r="A188" s="36"/>
      <c r="B188" s="37"/>
      <c r="C188" s="38"/>
      <c r="D188" s="206" t="s">
        <v>1385</v>
      </c>
      <c r="E188" s="38"/>
      <c r="F188" s="267" t="s">
        <v>1506</v>
      </c>
      <c r="G188" s="38"/>
      <c r="H188" s="38"/>
      <c r="I188" s="110"/>
      <c r="J188" s="38"/>
      <c r="K188" s="38"/>
      <c r="L188" s="41"/>
      <c r="M188" s="268"/>
      <c r="N188" s="269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1385</v>
      </c>
      <c r="AU188" s="19" t="s">
        <v>80</v>
      </c>
    </row>
    <row r="189" spans="1:65" s="2" customFormat="1" ht="16.5" customHeight="1">
      <c r="A189" s="36"/>
      <c r="B189" s="37"/>
      <c r="C189" s="190" t="s">
        <v>309</v>
      </c>
      <c r="D189" s="190" t="s">
        <v>150</v>
      </c>
      <c r="E189" s="191" t="s">
        <v>1515</v>
      </c>
      <c r="F189" s="192" t="s">
        <v>1516</v>
      </c>
      <c r="G189" s="193" t="s">
        <v>174</v>
      </c>
      <c r="H189" s="194">
        <v>2</v>
      </c>
      <c r="I189" s="195"/>
      <c r="J189" s="196">
        <f>ROUND(I189*H189,2)</f>
        <v>0</v>
      </c>
      <c r="K189" s="197"/>
      <c r="L189" s="41"/>
      <c r="M189" s="198" t="s">
        <v>19</v>
      </c>
      <c r="N189" s="199" t="s">
        <v>43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154</v>
      </c>
      <c r="AT189" s="202" t="s">
        <v>150</v>
      </c>
      <c r="AU189" s="202" t="s">
        <v>80</v>
      </c>
      <c r="AY189" s="19" t="s">
        <v>147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9" t="s">
        <v>80</v>
      </c>
      <c r="BK189" s="203">
        <f>ROUND(I189*H189,2)</f>
        <v>0</v>
      </c>
      <c r="BL189" s="19" t="s">
        <v>154</v>
      </c>
      <c r="BM189" s="202" t="s">
        <v>453</v>
      </c>
    </row>
    <row r="190" spans="1:65" s="2" customFormat="1" ht="48.75">
      <c r="A190" s="36"/>
      <c r="B190" s="37"/>
      <c r="C190" s="38"/>
      <c r="D190" s="206" t="s">
        <v>1385</v>
      </c>
      <c r="E190" s="38"/>
      <c r="F190" s="267" t="s">
        <v>1506</v>
      </c>
      <c r="G190" s="38"/>
      <c r="H190" s="38"/>
      <c r="I190" s="110"/>
      <c r="J190" s="38"/>
      <c r="K190" s="38"/>
      <c r="L190" s="41"/>
      <c r="M190" s="268"/>
      <c r="N190" s="269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1385</v>
      </c>
      <c r="AU190" s="19" t="s">
        <v>80</v>
      </c>
    </row>
    <row r="191" spans="1:65" s="2" customFormat="1" ht="16.5" customHeight="1">
      <c r="A191" s="36"/>
      <c r="B191" s="37"/>
      <c r="C191" s="190" t="s">
        <v>454</v>
      </c>
      <c r="D191" s="190" t="s">
        <v>150</v>
      </c>
      <c r="E191" s="191" t="s">
        <v>1517</v>
      </c>
      <c r="F191" s="192" t="s">
        <v>1518</v>
      </c>
      <c r="G191" s="193" t="s">
        <v>174</v>
      </c>
      <c r="H191" s="194">
        <v>2</v>
      </c>
      <c r="I191" s="195"/>
      <c r="J191" s="196">
        <f>ROUND(I191*H191,2)</f>
        <v>0</v>
      </c>
      <c r="K191" s="197"/>
      <c r="L191" s="41"/>
      <c r="M191" s="198" t="s">
        <v>19</v>
      </c>
      <c r="N191" s="199" t="s">
        <v>43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154</v>
      </c>
      <c r="AT191" s="202" t="s">
        <v>150</v>
      </c>
      <c r="AU191" s="202" t="s">
        <v>80</v>
      </c>
      <c r="AY191" s="19" t="s">
        <v>147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9" t="s">
        <v>80</v>
      </c>
      <c r="BK191" s="203">
        <f>ROUND(I191*H191,2)</f>
        <v>0</v>
      </c>
      <c r="BL191" s="19" t="s">
        <v>154</v>
      </c>
      <c r="BM191" s="202" t="s">
        <v>457</v>
      </c>
    </row>
    <row r="192" spans="1:65" s="2" customFormat="1" ht="48.75">
      <c r="A192" s="36"/>
      <c r="B192" s="37"/>
      <c r="C192" s="38"/>
      <c r="D192" s="206" t="s">
        <v>1385</v>
      </c>
      <c r="E192" s="38"/>
      <c r="F192" s="267" t="s">
        <v>1506</v>
      </c>
      <c r="G192" s="38"/>
      <c r="H192" s="38"/>
      <c r="I192" s="110"/>
      <c r="J192" s="38"/>
      <c r="K192" s="38"/>
      <c r="L192" s="41"/>
      <c r="M192" s="268"/>
      <c r="N192" s="269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1385</v>
      </c>
      <c r="AU192" s="19" t="s">
        <v>80</v>
      </c>
    </row>
    <row r="193" spans="1:65" s="2" customFormat="1" ht="16.5" customHeight="1">
      <c r="A193" s="36"/>
      <c r="B193" s="37"/>
      <c r="C193" s="190" t="s">
        <v>315</v>
      </c>
      <c r="D193" s="190" t="s">
        <v>150</v>
      </c>
      <c r="E193" s="191" t="s">
        <v>1519</v>
      </c>
      <c r="F193" s="192" t="s">
        <v>1520</v>
      </c>
      <c r="G193" s="193" t="s">
        <v>174</v>
      </c>
      <c r="H193" s="194">
        <v>1</v>
      </c>
      <c r="I193" s="195"/>
      <c r="J193" s="196">
        <f>ROUND(I193*H193,2)</f>
        <v>0</v>
      </c>
      <c r="K193" s="197"/>
      <c r="L193" s="41"/>
      <c r="M193" s="198" t="s">
        <v>19</v>
      </c>
      <c r="N193" s="199" t="s">
        <v>43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154</v>
      </c>
      <c r="AT193" s="202" t="s">
        <v>150</v>
      </c>
      <c r="AU193" s="202" t="s">
        <v>80</v>
      </c>
      <c r="AY193" s="19" t="s">
        <v>147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9" t="s">
        <v>80</v>
      </c>
      <c r="BK193" s="203">
        <f>ROUND(I193*H193,2)</f>
        <v>0</v>
      </c>
      <c r="BL193" s="19" t="s">
        <v>154</v>
      </c>
      <c r="BM193" s="202" t="s">
        <v>460</v>
      </c>
    </row>
    <row r="194" spans="1:65" s="2" customFormat="1" ht="48.75">
      <c r="A194" s="36"/>
      <c r="B194" s="37"/>
      <c r="C194" s="38"/>
      <c r="D194" s="206" t="s">
        <v>1385</v>
      </c>
      <c r="E194" s="38"/>
      <c r="F194" s="267" t="s">
        <v>1506</v>
      </c>
      <c r="G194" s="38"/>
      <c r="H194" s="38"/>
      <c r="I194" s="110"/>
      <c r="J194" s="38"/>
      <c r="K194" s="38"/>
      <c r="L194" s="41"/>
      <c r="M194" s="268"/>
      <c r="N194" s="269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1385</v>
      </c>
      <c r="AU194" s="19" t="s">
        <v>80</v>
      </c>
    </row>
    <row r="195" spans="1:65" s="2" customFormat="1" ht="21.75" customHeight="1">
      <c r="A195" s="36"/>
      <c r="B195" s="37"/>
      <c r="C195" s="190" t="s">
        <v>463</v>
      </c>
      <c r="D195" s="190" t="s">
        <v>150</v>
      </c>
      <c r="E195" s="191" t="s">
        <v>1521</v>
      </c>
      <c r="F195" s="192" t="s">
        <v>1522</v>
      </c>
      <c r="G195" s="193" t="s">
        <v>174</v>
      </c>
      <c r="H195" s="194">
        <v>18</v>
      </c>
      <c r="I195" s="195"/>
      <c r="J195" s="196">
        <f>ROUND(I195*H195,2)</f>
        <v>0</v>
      </c>
      <c r="K195" s="197"/>
      <c r="L195" s="41"/>
      <c r="M195" s="198" t="s">
        <v>19</v>
      </c>
      <c r="N195" s="199" t="s">
        <v>43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154</v>
      </c>
      <c r="AT195" s="202" t="s">
        <v>150</v>
      </c>
      <c r="AU195" s="202" t="s">
        <v>80</v>
      </c>
      <c r="AY195" s="19" t="s">
        <v>147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9" t="s">
        <v>80</v>
      </c>
      <c r="BK195" s="203">
        <f>ROUND(I195*H195,2)</f>
        <v>0</v>
      </c>
      <c r="BL195" s="19" t="s">
        <v>154</v>
      </c>
      <c r="BM195" s="202" t="s">
        <v>467</v>
      </c>
    </row>
    <row r="196" spans="1:65" s="2" customFormat="1" ht="29.25">
      <c r="A196" s="36"/>
      <c r="B196" s="37"/>
      <c r="C196" s="38"/>
      <c r="D196" s="206" t="s">
        <v>1385</v>
      </c>
      <c r="E196" s="38"/>
      <c r="F196" s="267" t="s">
        <v>1523</v>
      </c>
      <c r="G196" s="38"/>
      <c r="H196" s="38"/>
      <c r="I196" s="110"/>
      <c r="J196" s="38"/>
      <c r="K196" s="38"/>
      <c r="L196" s="41"/>
      <c r="M196" s="268"/>
      <c r="N196" s="269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1385</v>
      </c>
      <c r="AU196" s="19" t="s">
        <v>80</v>
      </c>
    </row>
    <row r="197" spans="1:65" s="2" customFormat="1" ht="16.5" customHeight="1">
      <c r="A197" s="36"/>
      <c r="B197" s="37"/>
      <c r="C197" s="190" t="s">
        <v>323</v>
      </c>
      <c r="D197" s="190" t="s">
        <v>150</v>
      </c>
      <c r="E197" s="191" t="s">
        <v>1524</v>
      </c>
      <c r="F197" s="192" t="s">
        <v>1525</v>
      </c>
      <c r="G197" s="193" t="s">
        <v>174</v>
      </c>
      <c r="H197" s="194">
        <v>13</v>
      </c>
      <c r="I197" s="195"/>
      <c r="J197" s="196">
        <f>ROUND(I197*H197,2)</f>
        <v>0</v>
      </c>
      <c r="K197" s="197"/>
      <c r="L197" s="41"/>
      <c r="M197" s="198" t="s">
        <v>19</v>
      </c>
      <c r="N197" s="199" t="s">
        <v>43</v>
      </c>
      <c r="O197" s="66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154</v>
      </c>
      <c r="AT197" s="202" t="s">
        <v>150</v>
      </c>
      <c r="AU197" s="202" t="s">
        <v>80</v>
      </c>
      <c r="AY197" s="19" t="s">
        <v>147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9" t="s">
        <v>80</v>
      </c>
      <c r="BK197" s="203">
        <f>ROUND(I197*H197,2)</f>
        <v>0</v>
      </c>
      <c r="BL197" s="19" t="s">
        <v>154</v>
      </c>
      <c r="BM197" s="202" t="s">
        <v>470</v>
      </c>
    </row>
    <row r="198" spans="1:65" s="2" customFormat="1" ht="29.25">
      <c r="A198" s="36"/>
      <c r="B198" s="37"/>
      <c r="C198" s="38"/>
      <c r="D198" s="206" t="s">
        <v>1385</v>
      </c>
      <c r="E198" s="38"/>
      <c r="F198" s="267" t="s">
        <v>1526</v>
      </c>
      <c r="G198" s="38"/>
      <c r="H198" s="38"/>
      <c r="I198" s="110"/>
      <c r="J198" s="38"/>
      <c r="K198" s="38"/>
      <c r="L198" s="41"/>
      <c r="M198" s="268"/>
      <c r="N198" s="269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1385</v>
      </c>
      <c r="AU198" s="19" t="s">
        <v>80</v>
      </c>
    </row>
    <row r="199" spans="1:65" s="2" customFormat="1" ht="16.5" customHeight="1">
      <c r="A199" s="36"/>
      <c r="B199" s="37"/>
      <c r="C199" s="190" t="s">
        <v>479</v>
      </c>
      <c r="D199" s="190" t="s">
        <v>150</v>
      </c>
      <c r="E199" s="191" t="s">
        <v>1527</v>
      </c>
      <c r="F199" s="192" t="s">
        <v>1528</v>
      </c>
      <c r="G199" s="193" t="s">
        <v>174</v>
      </c>
      <c r="H199" s="194">
        <v>13</v>
      </c>
      <c r="I199" s="195"/>
      <c r="J199" s="196">
        <f>ROUND(I199*H199,2)</f>
        <v>0</v>
      </c>
      <c r="K199" s="197"/>
      <c r="L199" s="41"/>
      <c r="M199" s="198" t="s">
        <v>19</v>
      </c>
      <c r="N199" s="199" t="s">
        <v>43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154</v>
      </c>
      <c r="AT199" s="202" t="s">
        <v>150</v>
      </c>
      <c r="AU199" s="202" t="s">
        <v>80</v>
      </c>
      <c r="AY199" s="19" t="s">
        <v>147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9" t="s">
        <v>80</v>
      </c>
      <c r="BK199" s="203">
        <f>ROUND(I199*H199,2)</f>
        <v>0</v>
      </c>
      <c r="BL199" s="19" t="s">
        <v>154</v>
      </c>
      <c r="BM199" s="202" t="s">
        <v>482</v>
      </c>
    </row>
    <row r="200" spans="1:65" s="2" customFormat="1" ht="39">
      <c r="A200" s="36"/>
      <c r="B200" s="37"/>
      <c r="C200" s="38"/>
      <c r="D200" s="206" t="s">
        <v>1385</v>
      </c>
      <c r="E200" s="38"/>
      <c r="F200" s="267" t="s">
        <v>1529</v>
      </c>
      <c r="G200" s="38"/>
      <c r="H200" s="38"/>
      <c r="I200" s="110"/>
      <c r="J200" s="38"/>
      <c r="K200" s="38"/>
      <c r="L200" s="41"/>
      <c r="M200" s="268"/>
      <c r="N200" s="269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1385</v>
      </c>
      <c r="AU200" s="19" t="s">
        <v>80</v>
      </c>
    </row>
    <row r="201" spans="1:65" s="2" customFormat="1" ht="16.5" customHeight="1">
      <c r="A201" s="36"/>
      <c r="B201" s="37"/>
      <c r="C201" s="190" t="s">
        <v>331</v>
      </c>
      <c r="D201" s="190" t="s">
        <v>150</v>
      </c>
      <c r="E201" s="191" t="s">
        <v>1530</v>
      </c>
      <c r="F201" s="192" t="s">
        <v>1531</v>
      </c>
      <c r="G201" s="193" t="s">
        <v>174</v>
      </c>
      <c r="H201" s="194">
        <v>18</v>
      </c>
      <c r="I201" s="195"/>
      <c r="J201" s="196">
        <f>ROUND(I201*H201,2)</f>
        <v>0</v>
      </c>
      <c r="K201" s="197"/>
      <c r="L201" s="41"/>
      <c r="M201" s="198" t="s">
        <v>19</v>
      </c>
      <c r="N201" s="199" t="s">
        <v>43</v>
      </c>
      <c r="O201" s="66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154</v>
      </c>
      <c r="AT201" s="202" t="s">
        <v>150</v>
      </c>
      <c r="AU201" s="202" t="s">
        <v>80</v>
      </c>
      <c r="AY201" s="19" t="s">
        <v>147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9" t="s">
        <v>80</v>
      </c>
      <c r="BK201" s="203">
        <f>ROUND(I201*H201,2)</f>
        <v>0</v>
      </c>
      <c r="BL201" s="19" t="s">
        <v>154</v>
      </c>
      <c r="BM201" s="202" t="s">
        <v>485</v>
      </c>
    </row>
    <row r="202" spans="1:65" s="2" customFormat="1" ht="39">
      <c r="A202" s="36"/>
      <c r="B202" s="37"/>
      <c r="C202" s="38"/>
      <c r="D202" s="206" t="s">
        <v>1385</v>
      </c>
      <c r="E202" s="38"/>
      <c r="F202" s="267" t="s">
        <v>1532</v>
      </c>
      <c r="G202" s="38"/>
      <c r="H202" s="38"/>
      <c r="I202" s="110"/>
      <c r="J202" s="38"/>
      <c r="K202" s="38"/>
      <c r="L202" s="41"/>
      <c r="M202" s="268"/>
      <c r="N202" s="269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1385</v>
      </c>
      <c r="AU202" s="19" t="s">
        <v>80</v>
      </c>
    </row>
    <row r="203" spans="1:65" s="2" customFormat="1" ht="16.5" customHeight="1">
      <c r="A203" s="36"/>
      <c r="B203" s="37"/>
      <c r="C203" s="190" t="s">
        <v>488</v>
      </c>
      <c r="D203" s="190" t="s">
        <v>150</v>
      </c>
      <c r="E203" s="191" t="s">
        <v>1533</v>
      </c>
      <c r="F203" s="192" t="s">
        <v>1534</v>
      </c>
      <c r="G203" s="193" t="s">
        <v>174</v>
      </c>
      <c r="H203" s="194">
        <v>18</v>
      </c>
      <c r="I203" s="195"/>
      <c r="J203" s="196">
        <f>ROUND(I203*H203,2)</f>
        <v>0</v>
      </c>
      <c r="K203" s="197"/>
      <c r="L203" s="41"/>
      <c r="M203" s="198" t="s">
        <v>19</v>
      </c>
      <c r="N203" s="199" t="s">
        <v>43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154</v>
      </c>
      <c r="AT203" s="202" t="s">
        <v>150</v>
      </c>
      <c r="AU203" s="202" t="s">
        <v>80</v>
      </c>
      <c r="AY203" s="19" t="s">
        <v>147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9" t="s">
        <v>80</v>
      </c>
      <c r="BK203" s="203">
        <f>ROUND(I203*H203,2)</f>
        <v>0</v>
      </c>
      <c r="BL203" s="19" t="s">
        <v>154</v>
      </c>
      <c r="BM203" s="202" t="s">
        <v>491</v>
      </c>
    </row>
    <row r="204" spans="1:65" s="2" customFormat="1" ht="19.5">
      <c r="A204" s="36"/>
      <c r="B204" s="37"/>
      <c r="C204" s="38"/>
      <c r="D204" s="206" t="s">
        <v>1385</v>
      </c>
      <c r="E204" s="38"/>
      <c r="F204" s="267" t="s">
        <v>1535</v>
      </c>
      <c r="G204" s="38"/>
      <c r="H204" s="38"/>
      <c r="I204" s="110"/>
      <c r="J204" s="38"/>
      <c r="K204" s="38"/>
      <c r="L204" s="41"/>
      <c r="M204" s="268"/>
      <c r="N204" s="269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1385</v>
      </c>
      <c r="AU204" s="19" t="s">
        <v>80</v>
      </c>
    </row>
    <row r="205" spans="1:65" s="12" customFormat="1" ht="25.9" customHeight="1">
      <c r="B205" s="174"/>
      <c r="C205" s="175"/>
      <c r="D205" s="176" t="s">
        <v>71</v>
      </c>
      <c r="E205" s="177" t="s">
        <v>1536</v>
      </c>
      <c r="F205" s="177" t="s">
        <v>1537</v>
      </c>
      <c r="G205" s="175"/>
      <c r="H205" s="175"/>
      <c r="I205" s="178"/>
      <c r="J205" s="179">
        <f>BK205</f>
        <v>0</v>
      </c>
      <c r="K205" s="175"/>
      <c r="L205" s="180"/>
      <c r="M205" s="181"/>
      <c r="N205" s="182"/>
      <c r="O205" s="182"/>
      <c r="P205" s="183">
        <f>SUM(P206:P211)</f>
        <v>0</v>
      </c>
      <c r="Q205" s="182"/>
      <c r="R205" s="183">
        <f>SUM(R206:R211)</f>
        <v>0</v>
      </c>
      <c r="S205" s="182"/>
      <c r="T205" s="184">
        <f>SUM(T206:T211)</f>
        <v>0</v>
      </c>
      <c r="AR205" s="185" t="s">
        <v>80</v>
      </c>
      <c r="AT205" s="186" t="s">
        <v>71</v>
      </c>
      <c r="AU205" s="186" t="s">
        <v>72</v>
      </c>
      <c r="AY205" s="185" t="s">
        <v>147</v>
      </c>
      <c r="BK205" s="187">
        <f>SUM(BK206:BK211)</f>
        <v>0</v>
      </c>
    </row>
    <row r="206" spans="1:65" s="2" customFormat="1" ht="16.5" customHeight="1">
      <c r="A206" s="36"/>
      <c r="B206" s="37"/>
      <c r="C206" s="190" t="s">
        <v>339</v>
      </c>
      <c r="D206" s="190" t="s">
        <v>150</v>
      </c>
      <c r="E206" s="191" t="s">
        <v>1538</v>
      </c>
      <c r="F206" s="192" t="s">
        <v>1539</v>
      </c>
      <c r="G206" s="193" t="s">
        <v>1540</v>
      </c>
      <c r="H206" s="194">
        <v>1</v>
      </c>
      <c r="I206" s="195"/>
      <c r="J206" s="196">
        <f>ROUND(I206*H206,2)</f>
        <v>0</v>
      </c>
      <c r="K206" s="197"/>
      <c r="L206" s="41"/>
      <c r="M206" s="198" t="s">
        <v>19</v>
      </c>
      <c r="N206" s="199" t="s">
        <v>43</v>
      </c>
      <c r="O206" s="66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154</v>
      </c>
      <c r="AT206" s="202" t="s">
        <v>150</v>
      </c>
      <c r="AU206" s="202" t="s">
        <v>80</v>
      </c>
      <c r="AY206" s="19" t="s">
        <v>147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9" t="s">
        <v>80</v>
      </c>
      <c r="BK206" s="203">
        <f>ROUND(I206*H206,2)</f>
        <v>0</v>
      </c>
      <c r="BL206" s="19" t="s">
        <v>154</v>
      </c>
      <c r="BM206" s="202" t="s">
        <v>513</v>
      </c>
    </row>
    <row r="207" spans="1:65" s="2" customFormat="1" ht="48.75">
      <c r="A207" s="36"/>
      <c r="B207" s="37"/>
      <c r="C207" s="38"/>
      <c r="D207" s="206" t="s">
        <v>1385</v>
      </c>
      <c r="E207" s="38"/>
      <c r="F207" s="267" t="s">
        <v>1541</v>
      </c>
      <c r="G207" s="38"/>
      <c r="H207" s="38"/>
      <c r="I207" s="110"/>
      <c r="J207" s="38"/>
      <c r="K207" s="38"/>
      <c r="L207" s="41"/>
      <c r="M207" s="268"/>
      <c r="N207" s="269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1385</v>
      </c>
      <c r="AU207" s="19" t="s">
        <v>80</v>
      </c>
    </row>
    <row r="208" spans="1:65" s="2" customFormat="1" ht="16.5" customHeight="1">
      <c r="A208" s="36"/>
      <c r="B208" s="37"/>
      <c r="C208" s="190" t="s">
        <v>514</v>
      </c>
      <c r="D208" s="190" t="s">
        <v>150</v>
      </c>
      <c r="E208" s="191" t="s">
        <v>1542</v>
      </c>
      <c r="F208" s="192" t="s">
        <v>1543</v>
      </c>
      <c r="G208" s="193" t="s">
        <v>1540</v>
      </c>
      <c r="H208" s="194">
        <v>1</v>
      </c>
      <c r="I208" s="195"/>
      <c r="J208" s="196">
        <f>ROUND(I208*H208,2)</f>
        <v>0</v>
      </c>
      <c r="K208" s="197"/>
      <c r="L208" s="41"/>
      <c r="M208" s="198" t="s">
        <v>19</v>
      </c>
      <c r="N208" s="199" t="s">
        <v>43</v>
      </c>
      <c r="O208" s="66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154</v>
      </c>
      <c r="AT208" s="202" t="s">
        <v>150</v>
      </c>
      <c r="AU208" s="202" t="s">
        <v>80</v>
      </c>
      <c r="AY208" s="19" t="s">
        <v>147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9" t="s">
        <v>80</v>
      </c>
      <c r="BK208" s="203">
        <f>ROUND(I208*H208,2)</f>
        <v>0</v>
      </c>
      <c r="BL208" s="19" t="s">
        <v>154</v>
      </c>
      <c r="BM208" s="202" t="s">
        <v>517</v>
      </c>
    </row>
    <row r="209" spans="1:65" s="2" customFormat="1" ht="29.25">
      <c r="A209" s="36"/>
      <c r="B209" s="37"/>
      <c r="C209" s="38"/>
      <c r="D209" s="206" t="s">
        <v>1385</v>
      </c>
      <c r="E209" s="38"/>
      <c r="F209" s="267" t="s">
        <v>1544</v>
      </c>
      <c r="G209" s="38"/>
      <c r="H209" s="38"/>
      <c r="I209" s="110"/>
      <c r="J209" s="38"/>
      <c r="K209" s="38"/>
      <c r="L209" s="41"/>
      <c r="M209" s="268"/>
      <c r="N209" s="269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1385</v>
      </c>
      <c r="AU209" s="19" t="s">
        <v>80</v>
      </c>
    </row>
    <row r="210" spans="1:65" s="2" customFormat="1" ht="16.5" customHeight="1">
      <c r="A210" s="36"/>
      <c r="B210" s="37"/>
      <c r="C210" s="190" t="s">
        <v>343</v>
      </c>
      <c r="D210" s="190" t="s">
        <v>150</v>
      </c>
      <c r="E210" s="191" t="s">
        <v>1545</v>
      </c>
      <c r="F210" s="192" t="s">
        <v>1546</v>
      </c>
      <c r="G210" s="193" t="s">
        <v>1540</v>
      </c>
      <c r="H210" s="194">
        <v>2</v>
      </c>
      <c r="I210" s="195"/>
      <c r="J210" s="196">
        <f>ROUND(I210*H210,2)</f>
        <v>0</v>
      </c>
      <c r="K210" s="197"/>
      <c r="L210" s="41"/>
      <c r="M210" s="198" t="s">
        <v>19</v>
      </c>
      <c r="N210" s="199" t="s">
        <v>43</v>
      </c>
      <c r="O210" s="66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154</v>
      </c>
      <c r="AT210" s="202" t="s">
        <v>150</v>
      </c>
      <c r="AU210" s="202" t="s">
        <v>80</v>
      </c>
      <c r="AY210" s="19" t="s">
        <v>147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9" t="s">
        <v>80</v>
      </c>
      <c r="BK210" s="203">
        <f>ROUND(I210*H210,2)</f>
        <v>0</v>
      </c>
      <c r="BL210" s="19" t="s">
        <v>154</v>
      </c>
      <c r="BM210" s="202" t="s">
        <v>520</v>
      </c>
    </row>
    <row r="211" spans="1:65" s="2" customFormat="1" ht="19.5">
      <c r="A211" s="36"/>
      <c r="B211" s="37"/>
      <c r="C211" s="38"/>
      <c r="D211" s="206" t="s">
        <v>1385</v>
      </c>
      <c r="E211" s="38"/>
      <c r="F211" s="267" t="s">
        <v>1547</v>
      </c>
      <c r="G211" s="38"/>
      <c r="H211" s="38"/>
      <c r="I211" s="110"/>
      <c r="J211" s="38"/>
      <c r="K211" s="38"/>
      <c r="L211" s="41"/>
      <c r="M211" s="268"/>
      <c r="N211" s="269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1385</v>
      </c>
      <c r="AU211" s="19" t="s">
        <v>80</v>
      </c>
    </row>
    <row r="212" spans="1:65" s="12" customFormat="1" ht="25.9" customHeight="1">
      <c r="B212" s="174"/>
      <c r="C212" s="175"/>
      <c r="D212" s="176" t="s">
        <v>71</v>
      </c>
      <c r="E212" s="177" t="s">
        <v>1548</v>
      </c>
      <c r="F212" s="177" t="s">
        <v>1549</v>
      </c>
      <c r="G212" s="175"/>
      <c r="H212" s="175"/>
      <c r="I212" s="178"/>
      <c r="J212" s="179">
        <f>BK212</f>
        <v>0</v>
      </c>
      <c r="K212" s="175"/>
      <c r="L212" s="180"/>
      <c r="M212" s="181"/>
      <c r="N212" s="182"/>
      <c r="O212" s="182"/>
      <c r="P212" s="183">
        <f>SUM(P213:P222)</f>
        <v>0</v>
      </c>
      <c r="Q212" s="182"/>
      <c r="R212" s="183">
        <f>SUM(R213:R222)</f>
        <v>0</v>
      </c>
      <c r="S212" s="182"/>
      <c r="T212" s="184">
        <f>SUM(T213:T222)</f>
        <v>0</v>
      </c>
      <c r="AR212" s="185" t="s">
        <v>80</v>
      </c>
      <c r="AT212" s="186" t="s">
        <v>71</v>
      </c>
      <c r="AU212" s="186" t="s">
        <v>72</v>
      </c>
      <c r="AY212" s="185" t="s">
        <v>147</v>
      </c>
      <c r="BK212" s="187">
        <f>SUM(BK213:BK222)</f>
        <v>0</v>
      </c>
    </row>
    <row r="213" spans="1:65" s="2" customFormat="1" ht="21.75" customHeight="1">
      <c r="A213" s="36"/>
      <c r="B213" s="37"/>
      <c r="C213" s="190" t="s">
        <v>521</v>
      </c>
      <c r="D213" s="190" t="s">
        <v>150</v>
      </c>
      <c r="E213" s="191" t="s">
        <v>1550</v>
      </c>
      <c r="F213" s="192" t="s">
        <v>1551</v>
      </c>
      <c r="G213" s="193" t="s">
        <v>466</v>
      </c>
      <c r="H213" s="194">
        <v>72</v>
      </c>
      <c r="I213" s="195"/>
      <c r="J213" s="196">
        <f>ROUND(I213*H213,2)</f>
        <v>0</v>
      </c>
      <c r="K213" s="197"/>
      <c r="L213" s="41"/>
      <c r="M213" s="198" t="s">
        <v>19</v>
      </c>
      <c r="N213" s="199" t="s">
        <v>43</v>
      </c>
      <c r="O213" s="66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154</v>
      </c>
      <c r="AT213" s="202" t="s">
        <v>150</v>
      </c>
      <c r="AU213" s="202" t="s">
        <v>80</v>
      </c>
      <c r="AY213" s="19" t="s">
        <v>147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9" t="s">
        <v>80</v>
      </c>
      <c r="BK213" s="203">
        <f>ROUND(I213*H213,2)</f>
        <v>0</v>
      </c>
      <c r="BL213" s="19" t="s">
        <v>154</v>
      </c>
      <c r="BM213" s="202" t="s">
        <v>524</v>
      </c>
    </row>
    <row r="214" spans="1:65" s="2" customFormat="1" ht="29.25">
      <c r="A214" s="36"/>
      <c r="B214" s="37"/>
      <c r="C214" s="38"/>
      <c r="D214" s="206" t="s">
        <v>1385</v>
      </c>
      <c r="E214" s="38"/>
      <c r="F214" s="267" t="s">
        <v>1552</v>
      </c>
      <c r="G214" s="38"/>
      <c r="H214" s="38"/>
      <c r="I214" s="110"/>
      <c r="J214" s="38"/>
      <c r="K214" s="38"/>
      <c r="L214" s="41"/>
      <c r="M214" s="268"/>
      <c r="N214" s="269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1385</v>
      </c>
      <c r="AU214" s="19" t="s">
        <v>80</v>
      </c>
    </row>
    <row r="215" spans="1:65" s="2" customFormat="1" ht="21.75" customHeight="1">
      <c r="A215" s="36"/>
      <c r="B215" s="37"/>
      <c r="C215" s="190" t="s">
        <v>347</v>
      </c>
      <c r="D215" s="190" t="s">
        <v>150</v>
      </c>
      <c r="E215" s="191" t="s">
        <v>1553</v>
      </c>
      <c r="F215" s="192" t="s">
        <v>1554</v>
      </c>
      <c r="G215" s="193" t="s">
        <v>466</v>
      </c>
      <c r="H215" s="194">
        <v>82</v>
      </c>
      <c r="I215" s="195"/>
      <c r="J215" s="196">
        <f>ROUND(I215*H215,2)</f>
        <v>0</v>
      </c>
      <c r="K215" s="197"/>
      <c r="L215" s="41"/>
      <c r="M215" s="198" t="s">
        <v>19</v>
      </c>
      <c r="N215" s="199" t="s">
        <v>43</v>
      </c>
      <c r="O215" s="6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154</v>
      </c>
      <c r="AT215" s="202" t="s">
        <v>150</v>
      </c>
      <c r="AU215" s="202" t="s">
        <v>80</v>
      </c>
      <c r="AY215" s="19" t="s">
        <v>147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9" t="s">
        <v>80</v>
      </c>
      <c r="BK215" s="203">
        <f>ROUND(I215*H215,2)</f>
        <v>0</v>
      </c>
      <c r="BL215" s="19" t="s">
        <v>154</v>
      </c>
      <c r="BM215" s="202" t="s">
        <v>527</v>
      </c>
    </row>
    <row r="216" spans="1:65" s="2" customFormat="1" ht="29.25">
      <c r="A216" s="36"/>
      <c r="B216" s="37"/>
      <c r="C216" s="38"/>
      <c r="D216" s="206" t="s">
        <v>1385</v>
      </c>
      <c r="E216" s="38"/>
      <c r="F216" s="267" t="s">
        <v>1552</v>
      </c>
      <c r="G216" s="38"/>
      <c r="H216" s="38"/>
      <c r="I216" s="110"/>
      <c r="J216" s="38"/>
      <c r="K216" s="38"/>
      <c r="L216" s="41"/>
      <c r="M216" s="268"/>
      <c r="N216" s="269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1385</v>
      </c>
      <c r="AU216" s="19" t="s">
        <v>80</v>
      </c>
    </row>
    <row r="217" spans="1:65" s="2" customFormat="1" ht="21.75" customHeight="1">
      <c r="A217" s="36"/>
      <c r="B217" s="37"/>
      <c r="C217" s="190" t="s">
        <v>529</v>
      </c>
      <c r="D217" s="190" t="s">
        <v>150</v>
      </c>
      <c r="E217" s="191" t="s">
        <v>1555</v>
      </c>
      <c r="F217" s="192" t="s">
        <v>1556</v>
      </c>
      <c r="G217" s="193" t="s">
        <v>466</v>
      </c>
      <c r="H217" s="194">
        <v>43</v>
      </c>
      <c r="I217" s="195"/>
      <c r="J217" s="196">
        <f>ROUND(I217*H217,2)</f>
        <v>0</v>
      </c>
      <c r="K217" s="197"/>
      <c r="L217" s="41"/>
      <c r="M217" s="198" t="s">
        <v>19</v>
      </c>
      <c r="N217" s="199" t="s">
        <v>43</v>
      </c>
      <c r="O217" s="66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154</v>
      </c>
      <c r="AT217" s="202" t="s">
        <v>150</v>
      </c>
      <c r="AU217" s="202" t="s">
        <v>80</v>
      </c>
      <c r="AY217" s="19" t="s">
        <v>147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9" t="s">
        <v>80</v>
      </c>
      <c r="BK217" s="203">
        <f>ROUND(I217*H217,2)</f>
        <v>0</v>
      </c>
      <c r="BL217" s="19" t="s">
        <v>154</v>
      </c>
      <c r="BM217" s="202" t="s">
        <v>532</v>
      </c>
    </row>
    <row r="218" spans="1:65" s="2" customFormat="1" ht="29.25">
      <c r="A218" s="36"/>
      <c r="B218" s="37"/>
      <c r="C218" s="38"/>
      <c r="D218" s="206" t="s">
        <v>1385</v>
      </c>
      <c r="E218" s="38"/>
      <c r="F218" s="267" t="s">
        <v>1552</v>
      </c>
      <c r="G218" s="38"/>
      <c r="H218" s="38"/>
      <c r="I218" s="110"/>
      <c r="J218" s="38"/>
      <c r="K218" s="38"/>
      <c r="L218" s="41"/>
      <c r="M218" s="268"/>
      <c r="N218" s="269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1385</v>
      </c>
      <c r="AU218" s="19" t="s">
        <v>80</v>
      </c>
    </row>
    <row r="219" spans="1:65" s="2" customFormat="1" ht="21.75" customHeight="1">
      <c r="A219" s="36"/>
      <c r="B219" s="37"/>
      <c r="C219" s="190" t="s">
        <v>361</v>
      </c>
      <c r="D219" s="190" t="s">
        <v>150</v>
      </c>
      <c r="E219" s="191" t="s">
        <v>1557</v>
      </c>
      <c r="F219" s="192" t="s">
        <v>1558</v>
      </c>
      <c r="G219" s="193" t="s">
        <v>466</v>
      </c>
      <c r="H219" s="194">
        <v>8</v>
      </c>
      <c r="I219" s="195"/>
      <c r="J219" s="196">
        <f>ROUND(I219*H219,2)</f>
        <v>0</v>
      </c>
      <c r="K219" s="197"/>
      <c r="L219" s="41"/>
      <c r="M219" s="198" t="s">
        <v>19</v>
      </c>
      <c r="N219" s="199" t="s">
        <v>43</v>
      </c>
      <c r="O219" s="66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154</v>
      </c>
      <c r="AT219" s="202" t="s">
        <v>150</v>
      </c>
      <c r="AU219" s="202" t="s">
        <v>80</v>
      </c>
      <c r="AY219" s="19" t="s">
        <v>147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9" t="s">
        <v>80</v>
      </c>
      <c r="BK219" s="203">
        <f>ROUND(I219*H219,2)</f>
        <v>0</v>
      </c>
      <c r="BL219" s="19" t="s">
        <v>154</v>
      </c>
      <c r="BM219" s="202" t="s">
        <v>536</v>
      </c>
    </row>
    <row r="220" spans="1:65" s="2" customFormat="1" ht="29.25">
      <c r="A220" s="36"/>
      <c r="B220" s="37"/>
      <c r="C220" s="38"/>
      <c r="D220" s="206" t="s">
        <v>1385</v>
      </c>
      <c r="E220" s="38"/>
      <c r="F220" s="267" t="s">
        <v>1552</v>
      </c>
      <c r="G220" s="38"/>
      <c r="H220" s="38"/>
      <c r="I220" s="110"/>
      <c r="J220" s="38"/>
      <c r="K220" s="38"/>
      <c r="L220" s="41"/>
      <c r="M220" s="268"/>
      <c r="N220" s="269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1385</v>
      </c>
      <c r="AU220" s="19" t="s">
        <v>80</v>
      </c>
    </row>
    <row r="221" spans="1:65" s="2" customFormat="1" ht="21.75" customHeight="1">
      <c r="A221" s="36"/>
      <c r="B221" s="37"/>
      <c r="C221" s="190" t="s">
        <v>537</v>
      </c>
      <c r="D221" s="190" t="s">
        <v>150</v>
      </c>
      <c r="E221" s="191" t="s">
        <v>1559</v>
      </c>
      <c r="F221" s="192" t="s">
        <v>1560</v>
      </c>
      <c r="G221" s="193" t="s">
        <v>466</v>
      </c>
      <c r="H221" s="194">
        <v>163</v>
      </c>
      <c r="I221" s="195"/>
      <c r="J221" s="196">
        <f>ROUND(I221*H221,2)</f>
        <v>0</v>
      </c>
      <c r="K221" s="197"/>
      <c r="L221" s="41"/>
      <c r="M221" s="198" t="s">
        <v>19</v>
      </c>
      <c r="N221" s="199" t="s">
        <v>43</v>
      </c>
      <c r="O221" s="66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154</v>
      </c>
      <c r="AT221" s="202" t="s">
        <v>150</v>
      </c>
      <c r="AU221" s="202" t="s">
        <v>80</v>
      </c>
      <c r="AY221" s="19" t="s">
        <v>147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9" t="s">
        <v>80</v>
      </c>
      <c r="BK221" s="203">
        <f>ROUND(I221*H221,2)</f>
        <v>0</v>
      </c>
      <c r="BL221" s="19" t="s">
        <v>154</v>
      </c>
      <c r="BM221" s="202" t="s">
        <v>540</v>
      </c>
    </row>
    <row r="222" spans="1:65" s="2" customFormat="1" ht="29.25">
      <c r="A222" s="36"/>
      <c r="B222" s="37"/>
      <c r="C222" s="38"/>
      <c r="D222" s="206" t="s">
        <v>1385</v>
      </c>
      <c r="E222" s="38"/>
      <c r="F222" s="267" t="s">
        <v>1561</v>
      </c>
      <c r="G222" s="38"/>
      <c r="H222" s="38"/>
      <c r="I222" s="110"/>
      <c r="J222" s="38"/>
      <c r="K222" s="38"/>
      <c r="L222" s="41"/>
      <c r="M222" s="268"/>
      <c r="N222" s="269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1385</v>
      </c>
      <c r="AU222" s="19" t="s">
        <v>80</v>
      </c>
    </row>
    <row r="223" spans="1:65" s="12" customFormat="1" ht="25.9" customHeight="1">
      <c r="B223" s="174"/>
      <c r="C223" s="175"/>
      <c r="D223" s="176" t="s">
        <v>71</v>
      </c>
      <c r="E223" s="177" t="s">
        <v>1562</v>
      </c>
      <c r="F223" s="177" t="s">
        <v>1563</v>
      </c>
      <c r="G223" s="175"/>
      <c r="H223" s="175"/>
      <c r="I223" s="178"/>
      <c r="J223" s="179">
        <f>BK223</f>
        <v>0</v>
      </c>
      <c r="K223" s="175"/>
      <c r="L223" s="180"/>
      <c r="M223" s="181"/>
      <c r="N223" s="182"/>
      <c r="O223" s="182"/>
      <c r="P223" s="183">
        <f>SUM(P224:P234)</f>
        <v>0</v>
      </c>
      <c r="Q223" s="182"/>
      <c r="R223" s="183">
        <f>SUM(R224:R234)</f>
        <v>0</v>
      </c>
      <c r="S223" s="182"/>
      <c r="T223" s="184">
        <f>SUM(T224:T234)</f>
        <v>0</v>
      </c>
      <c r="AR223" s="185" t="s">
        <v>80</v>
      </c>
      <c r="AT223" s="186" t="s">
        <v>71</v>
      </c>
      <c r="AU223" s="186" t="s">
        <v>72</v>
      </c>
      <c r="AY223" s="185" t="s">
        <v>147</v>
      </c>
      <c r="BK223" s="187">
        <f>SUM(BK224:BK234)</f>
        <v>0</v>
      </c>
    </row>
    <row r="224" spans="1:65" s="2" customFormat="1" ht="16.5" customHeight="1">
      <c r="A224" s="36"/>
      <c r="B224" s="37"/>
      <c r="C224" s="190" t="s">
        <v>371</v>
      </c>
      <c r="D224" s="190" t="s">
        <v>150</v>
      </c>
      <c r="E224" s="191" t="s">
        <v>1564</v>
      </c>
      <c r="F224" s="192" t="s">
        <v>1565</v>
      </c>
      <c r="G224" s="193" t="s">
        <v>1566</v>
      </c>
      <c r="H224" s="194">
        <v>72</v>
      </c>
      <c r="I224" s="195"/>
      <c r="J224" s="196">
        <f>ROUND(I224*H224,2)</f>
        <v>0</v>
      </c>
      <c r="K224" s="197"/>
      <c r="L224" s="41"/>
      <c r="M224" s="198" t="s">
        <v>19</v>
      </c>
      <c r="N224" s="199" t="s">
        <v>43</v>
      </c>
      <c r="O224" s="66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154</v>
      </c>
      <c r="AT224" s="202" t="s">
        <v>150</v>
      </c>
      <c r="AU224" s="202" t="s">
        <v>80</v>
      </c>
      <c r="AY224" s="19" t="s">
        <v>147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9" t="s">
        <v>80</v>
      </c>
      <c r="BK224" s="203">
        <f>ROUND(I224*H224,2)</f>
        <v>0</v>
      </c>
      <c r="BL224" s="19" t="s">
        <v>154</v>
      </c>
      <c r="BM224" s="202" t="s">
        <v>544</v>
      </c>
    </row>
    <row r="225" spans="1:65" s="2" customFormat="1" ht="39">
      <c r="A225" s="36"/>
      <c r="B225" s="37"/>
      <c r="C225" s="38"/>
      <c r="D225" s="206" t="s">
        <v>1385</v>
      </c>
      <c r="E225" s="38"/>
      <c r="F225" s="267" t="s">
        <v>1567</v>
      </c>
      <c r="G225" s="38"/>
      <c r="H225" s="38"/>
      <c r="I225" s="110"/>
      <c r="J225" s="38"/>
      <c r="K225" s="38"/>
      <c r="L225" s="41"/>
      <c r="M225" s="268"/>
      <c r="N225" s="269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1385</v>
      </c>
      <c r="AU225" s="19" t="s">
        <v>80</v>
      </c>
    </row>
    <row r="226" spans="1:65" s="2" customFormat="1" ht="16.5" customHeight="1">
      <c r="A226" s="36"/>
      <c r="B226" s="37"/>
      <c r="C226" s="190" t="s">
        <v>545</v>
      </c>
      <c r="D226" s="190" t="s">
        <v>150</v>
      </c>
      <c r="E226" s="191" t="s">
        <v>1568</v>
      </c>
      <c r="F226" s="192" t="s">
        <v>1569</v>
      </c>
      <c r="G226" s="193" t="s">
        <v>466</v>
      </c>
      <c r="H226" s="194">
        <v>368</v>
      </c>
      <c r="I226" s="195"/>
      <c r="J226" s="196">
        <f>ROUND(I226*H226,2)</f>
        <v>0</v>
      </c>
      <c r="K226" s="197"/>
      <c r="L226" s="41"/>
      <c r="M226" s="198" t="s">
        <v>19</v>
      </c>
      <c r="N226" s="199" t="s">
        <v>43</v>
      </c>
      <c r="O226" s="66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154</v>
      </c>
      <c r="AT226" s="202" t="s">
        <v>150</v>
      </c>
      <c r="AU226" s="202" t="s">
        <v>80</v>
      </c>
      <c r="AY226" s="19" t="s">
        <v>147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9" t="s">
        <v>80</v>
      </c>
      <c r="BK226" s="203">
        <f>ROUND(I226*H226,2)</f>
        <v>0</v>
      </c>
      <c r="BL226" s="19" t="s">
        <v>154</v>
      </c>
      <c r="BM226" s="202" t="s">
        <v>548</v>
      </c>
    </row>
    <row r="227" spans="1:65" s="2" customFormat="1" ht="19.5">
      <c r="A227" s="36"/>
      <c r="B227" s="37"/>
      <c r="C227" s="38"/>
      <c r="D227" s="206" t="s">
        <v>1385</v>
      </c>
      <c r="E227" s="38"/>
      <c r="F227" s="267" t="s">
        <v>1570</v>
      </c>
      <c r="G227" s="38"/>
      <c r="H227" s="38"/>
      <c r="I227" s="110"/>
      <c r="J227" s="38"/>
      <c r="K227" s="38"/>
      <c r="L227" s="41"/>
      <c r="M227" s="268"/>
      <c r="N227" s="269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1385</v>
      </c>
      <c r="AU227" s="19" t="s">
        <v>80</v>
      </c>
    </row>
    <row r="228" spans="1:65" s="2" customFormat="1" ht="16.5" customHeight="1">
      <c r="A228" s="36"/>
      <c r="B228" s="37"/>
      <c r="C228" s="190" t="s">
        <v>375</v>
      </c>
      <c r="D228" s="190" t="s">
        <v>150</v>
      </c>
      <c r="E228" s="191" t="s">
        <v>1571</v>
      </c>
      <c r="F228" s="192" t="s">
        <v>1572</v>
      </c>
      <c r="G228" s="193" t="s">
        <v>1566</v>
      </c>
      <c r="H228" s="194">
        <v>24</v>
      </c>
      <c r="I228" s="195"/>
      <c r="J228" s="196">
        <f>ROUND(I228*H228,2)</f>
        <v>0</v>
      </c>
      <c r="K228" s="197"/>
      <c r="L228" s="41"/>
      <c r="M228" s="198" t="s">
        <v>19</v>
      </c>
      <c r="N228" s="199" t="s">
        <v>43</v>
      </c>
      <c r="O228" s="66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2" t="s">
        <v>154</v>
      </c>
      <c r="AT228" s="202" t="s">
        <v>150</v>
      </c>
      <c r="AU228" s="202" t="s">
        <v>80</v>
      </c>
      <c r="AY228" s="19" t="s">
        <v>147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9" t="s">
        <v>80</v>
      </c>
      <c r="BK228" s="203">
        <f>ROUND(I228*H228,2)</f>
        <v>0</v>
      </c>
      <c r="BL228" s="19" t="s">
        <v>154</v>
      </c>
      <c r="BM228" s="202" t="s">
        <v>552</v>
      </c>
    </row>
    <row r="229" spans="1:65" s="2" customFormat="1" ht="19.5">
      <c r="A229" s="36"/>
      <c r="B229" s="37"/>
      <c r="C229" s="38"/>
      <c r="D229" s="206" t="s">
        <v>1385</v>
      </c>
      <c r="E229" s="38"/>
      <c r="F229" s="267" t="s">
        <v>1573</v>
      </c>
      <c r="G229" s="38"/>
      <c r="H229" s="38"/>
      <c r="I229" s="110"/>
      <c r="J229" s="38"/>
      <c r="K229" s="38"/>
      <c r="L229" s="41"/>
      <c r="M229" s="268"/>
      <c r="N229" s="269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1385</v>
      </c>
      <c r="AU229" s="19" t="s">
        <v>80</v>
      </c>
    </row>
    <row r="230" spans="1:65" s="2" customFormat="1" ht="16.5" customHeight="1">
      <c r="A230" s="36"/>
      <c r="B230" s="37"/>
      <c r="C230" s="190" t="s">
        <v>553</v>
      </c>
      <c r="D230" s="190" t="s">
        <v>150</v>
      </c>
      <c r="E230" s="191" t="s">
        <v>1574</v>
      </c>
      <c r="F230" s="192" t="s">
        <v>1575</v>
      </c>
      <c r="G230" s="193" t="s">
        <v>174</v>
      </c>
      <c r="H230" s="194">
        <v>1</v>
      </c>
      <c r="I230" s="195"/>
      <c r="J230" s="196">
        <f>ROUND(I230*H230,2)</f>
        <v>0</v>
      </c>
      <c r="K230" s="197"/>
      <c r="L230" s="41"/>
      <c r="M230" s="198" t="s">
        <v>19</v>
      </c>
      <c r="N230" s="199" t="s">
        <v>43</v>
      </c>
      <c r="O230" s="66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154</v>
      </c>
      <c r="AT230" s="202" t="s">
        <v>150</v>
      </c>
      <c r="AU230" s="202" t="s">
        <v>80</v>
      </c>
      <c r="AY230" s="19" t="s">
        <v>147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9" t="s">
        <v>80</v>
      </c>
      <c r="BK230" s="203">
        <f>ROUND(I230*H230,2)</f>
        <v>0</v>
      </c>
      <c r="BL230" s="19" t="s">
        <v>154</v>
      </c>
      <c r="BM230" s="202" t="s">
        <v>556</v>
      </c>
    </row>
    <row r="231" spans="1:65" s="2" customFormat="1" ht="16.5" customHeight="1">
      <c r="A231" s="36"/>
      <c r="B231" s="37"/>
      <c r="C231" s="190" t="s">
        <v>379</v>
      </c>
      <c r="D231" s="190" t="s">
        <v>150</v>
      </c>
      <c r="E231" s="191" t="s">
        <v>1576</v>
      </c>
      <c r="F231" s="192" t="s">
        <v>1577</v>
      </c>
      <c r="G231" s="193" t="s">
        <v>174</v>
      </c>
      <c r="H231" s="194">
        <v>1</v>
      </c>
      <c r="I231" s="195"/>
      <c r="J231" s="196">
        <f>ROUND(I231*H231,2)</f>
        <v>0</v>
      </c>
      <c r="K231" s="197"/>
      <c r="L231" s="41"/>
      <c r="M231" s="198" t="s">
        <v>19</v>
      </c>
      <c r="N231" s="199" t="s">
        <v>43</v>
      </c>
      <c r="O231" s="66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154</v>
      </c>
      <c r="AT231" s="202" t="s">
        <v>150</v>
      </c>
      <c r="AU231" s="202" t="s">
        <v>80</v>
      </c>
      <c r="AY231" s="19" t="s">
        <v>147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9" t="s">
        <v>80</v>
      </c>
      <c r="BK231" s="203">
        <f>ROUND(I231*H231,2)</f>
        <v>0</v>
      </c>
      <c r="BL231" s="19" t="s">
        <v>154</v>
      </c>
      <c r="BM231" s="202" t="s">
        <v>559</v>
      </c>
    </row>
    <row r="232" spans="1:65" s="2" customFormat="1" ht="19.5">
      <c r="A232" s="36"/>
      <c r="B232" s="37"/>
      <c r="C232" s="38"/>
      <c r="D232" s="206" t="s">
        <v>1385</v>
      </c>
      <c r="E232" s="38"/>
      <c r="F232" s="267" t="s">
        <v>1578</v>
      </c>
      <c r="G232" s="38"/>
      <c r="H232" s="38"/>
      <c r="I232" s="110"/>
      <c r="J232" s="38"/>
      <c r="K232" s="38"/>
      <c r="L232" s="41"/>
      <c r="M232" s="268"/>
      <c r="N232" s="269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1385</v>
      </c>
      <c r="AU232" s="19" t="s">
        <v>80</v>
      </c>
    </row>
    <row r="233" spans="1:65" s="2" customFormat="1" ht="16.5" customHeight="1">
      <c r="A233" s="36"/>
      <c r="B233" s="37"/>
      <c r="C233" s="190" t="s">
        <v>561</v>
      </c>
      <c r="D233" s="190" t="s">
        <v>150</v>
      </c>
      <c r="E233" s="191" t="s">
        <v>1579</v>
      </c>
      <c r="F233" s="192" t="s">
        <v>1580</v>
      </c>
      <c r="G233" s="193" t="s">
        <v>1540</v>
      </c>
      <c r="H233" s="194">
        <v>1</v>
      </c>
      <c r="I233" s="195"/>
      <c r="J233" s="196">
        <f>ROUND(I233*H233,2)</f>
        <v>0</v>
      </c>
      <c r="K233" s="197"/>
      <c r="L233" s="41"/>
      <c r="M233" s="198" t="s">
        <v>19</v>
      </c>
      <c r="N233" s="199" t="s">
        <v>43</v>
      </c>
      <c r="O233" s="66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154</v>
      </c>
      <c r="AT233" s="202" t="s">
        <v>150</v>
      </c>
      <c r="AU233" s="202" t="s">
        <v>80</v>
      </c>
      <c r="AY233" s="19" t="s">
        <v>147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9" t="s">
        <v>80</v>
      </c>
      <c r="BK233" s="203">
        <f>ROUND(I233*H233,2)</f>
        <v>0</v>
      </c>
      <c r="BL233" s="19" t="s">
        <v>154</v>
      </c>
      <c r="BM233" s="202" t="s">
        <v>564</v>
      </c>
    </row>
    <row r="234" spans="1:65" s="2" customFormat="1" ht="16.5" customHeight="1">
      <c r="A234" s="36"/>
      <c r="B234" s="37"/>
      <c r="C234" s="190" t="s">
        <v>383</v>
      </c>
      <c r="D234" s="190" t="s">
        <v>150</v>
      </c>
      <c r="E234" s="191" t="s">
        <v>1581</v>
      </c>
      <c r="F234" s="192" t="s">
        <v>1582</v>
      </c>
      <c r="G234" s="193" t="s">
        <v>1540</v>
      </c>
      <c r="H234" s="194">
        <v>1</v>
      </c>
      <c r="I234" s="195"/>
      <c r="J234" s="196">
        <f>ROUND(I234*H234,2)</f>
        <v>0</v>
      </c>
      <c r="K234" s="197"/>
      <c r="L234" s="41"/>
      <c r="M234" s="262" t="s">
        <v>19</v>
      </c>
      <c r="N234" s="263" t="s">
        <v>43</v>
      </c>
      <c r="O234" s="264"/>
      <c r="P234" s="265">
        <f>O234*H234</f>
        <v>0</v>
      </c>
      <c r="Q234" s="265">
        <v>0</v>
      </c>
      <c r="R234" s="265">
        <f>Q234*H234</f>
        <v>0</v>
      </c>
      <c r="S234" s="265">
        <v>0</v>
      </c>
      <c r="T234" s="26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154</v>
      </c>
      <c r="AT234" s="202" t="s">
        <v>150</v>
      </c>
      <c r="AU234" s="202" t="s">
        <v>80</v>
      </c>
      <c r="AY234" s="19" t="s">
        <v>147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9" t="s">
        <v>80</v>
      </c>
      <c r="BK234" s="203">
        <f>ROUND(I234*H234,2)</f>
        <v>0</v>
      </c>
      <c r="BL234" s="19" t="s">
        <v>154</v>
      </c>
      <c r="BM234" s="202" t="s">
        <v>567</v>
      </c>
    </row>
    <row r="235" spans="1:65" s="2" customFormat="1" ht="6.95" customHeight="1">
      <c r="A235" s="36"/>
      <c r="B235" s="49"/>
      <c r="C235" s="50"/>
      <c r="D235" s="50"/>
      <c r="E235" s="50"/>
      <c r="F235" s="50"/>
      <c r="G235" s="50"/>
      <c r="H235" s="50"/>
      <c r="I235" s="138"/>
      <c r="J235" s="50"/>
      <c r="K235" s="50"/>
      <c r="L235" s="41"/>
      <c r="M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</row>
  </sheetData>
  <sheetProtection algorithmName="SHA-512" hashValue="1zSPkHuFPxCCDYVub57aiVbQfp2Q+OB3OGx+YRIA1x70Tr1lLUIj5p9daXcaTgId+Q32mWBAES+Nht2rrQ+/qw==" saltValue="xvaJPBFstFUUZb98Ka9o5Rl46rSw6QoL0mbt2UJ2xfYe6BPDK2cKZraINH9weKIeMlG6BvOeV11as5gswYaBqw==" spinCount="100000" sheet="1" objects="1" scenarios="1" formatColumns="0" formatRows="0" autoFilter="0"/>
  <autoFilter ref="C85:K23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91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1583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ROUND(J84,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ROUND((SUM(BE84:BE175)),  2)</f>
        <v>0</v>
      </c>
      <c r="G33" s="36"/>
      <c r="H33" s="36"/>
      <c r="I33" s="127">
        <v>0.21</v>
      </c>
      <c r="J33" s="126">
        <f>ROUND(((SUM(BE84:BE175))*I33),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ROUND((SUM(BF84:BF175)),  2)</f>
        <v>0</v>
      </c>
      <c r="G34" s="36"/>
      <c r="H34" s="36"/>
      <c r="I34" s="127">
        <v>0.15</v>
      </c>
      <c r="J34" s="126">
        <f>ROUND(((SUM(BF84:BF175))*I34),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ROUND((SUM(BG84:BG175)),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ROUND((SUM(BH84:BH175)),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ROUND((SUM(BI84:BI175)),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03-1 - Měření a regulace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1584</v>
      </c>
      <c r="E60" s="150"/>
      <c r="F60" s="150"/>
      <c r="G60" s="150"/>
      <c r="H60" s="150"/>
      <c r="I60" s="151"/>
      <c r="J60" s="152">
        <f>J85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1585</v>
      </c>
      <c r="E61" s="157"/>
      <c r="F61" s="157"/>
      <c r="G61" s="157"/>
      <c r="H61" s="157"/>
      <c r="I61" s="158"/>
      <c r="J61" s="159">
        <f>J86</f>
        <v>0</v>
      </c>
      <c r="K61" s="155"/>
      <c r="L61" s="160"/>
    </row>
    <row r="62" spans="1:47" s="10" customFormat="1" ht="19.899999999999999" customHeight="1">
      <c r="B62" s="154"/>
      <c r="C62" s="155"/>
      <c r="D62" s="156" t="s">
        <v>1586</v>
      </c>
      <c r="E62" s="157"/>
      <c r="F62" s="157"/>
      <c r="G62" s="157"/>
      <c r="H62" s="157"/>
      <c r="I62" s="158"/>
      <c r="J62" s="159">
        <f>J104</f>
        <v>0</v>
      </c>
      <c r="K62" s="155"/>
      <c r="L62" s="160"/>
    </row>
    <row r="63" spans="1:47" s="10" customFormat="1" ht="19.899999999999999" customHeight="1">
      <c r="B63" s="154"/>
      <c r="C63" s="155"/>
      <c r="D63" s="156" t="s">
        <v>1587</v>
      </c>
      <c r="E63" s="157"/>
      <c r="F63" s="157"/>
      <c r="G63" s="157"/>
      <c r="H63" s="157"/>
      <c r="I63" s="158"/>
      <c r="J63" s="159">
        <f>J133</f>
        <v>0</v>
      </c>
      <c r="K63" s="155"/>
      <c r="L63" s="160"/>
    </row>
    <row r="64" spans="1:47" s="9" customFormat="1" ht="24.95" customHeight="1">
      <c r="B64" s="147"/>
      <c r="C64" s="148"/>
      <c r="D64" s="149" t="s">
        <v>1588</v>
      </c>
      <c r="E64" s="150"/>
      <c r="F64" s="150"/>
      <c r="G64" s="150"/>
      <c r="H64" s="150"/>
      <c r="I64" s="151"/>
      <c r="J64" s="152">
        <f>J171</f>
        <v>0</v>
      </c>
      <c r="K64" s="148"/>
      <c r="L64" s="153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0"/>
      <c r="J65" s="38"/>
      <c r="K65" s="38"/>
      <c r="L65" s="11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138"/>
      <c r="J66" s="50"/>
      <c r="K66" s="50"/>
      <c r="L66" s="111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141"/>
      <c r="J70" s="52"/>
      <c r="K70" s="52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132</v>
      </c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8" t="str">
        <f>E7</f>
        <v>Rekonstrukce 2.NP a kotelny v objektu A,  Městská sportovní hala - revitalizace areálu</v>
      </c>
      <c r="F74" s="399"/>
      <c r="G74" s="399"/>
      <c r="H74" s="399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108</v>
      </c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1" t="str">
        <f>E9</f>
        <v>03-1 - Měření a regulace</v>
      </c>
      <c r="F76" s="400"/>
      <c r="G76" s="400"/>
      <c r="H76" s="400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113" t="s">
        <v>23</v>
      </c>
      <c r="J78" s="61" t="str">
        <f>IF(J12="","",J12)</f>
        <v>27. 11. 2020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25</v>
      </c>
      <c r="D80" s="38"/>
      <c r="E80" s="38"/>
      <c r="F80" s="29" t="str">
        <f>E15</f>
        <v>Statutární město Karlovy Vary</v>
      </c>
      <c r="G80" s="38"/>
      <c r="H80" s="38"/>
      <c r="I80" s="113" t="s">
        <v>31</v>
      </c>
      <c r="J80" s="34" t="str">
        <f>E21</f>
        <v>Fiala - Jung Atelier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113" t="s">
        <v>34</v>
      </c>
      <c r="J81" s="34" t="str">
        <f>E24</f>
        <v xml:space="preserve"> 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61"/>
      <c r="B83" s="162"/>
      <c r="C83" s="163" t="s">
        <v>133</v>
      </c>
      <c r="D83" s="164" t="s">
        <v>57</v>
      </c>
      <c r="E83" s="164" t="s">
        <v>53</v>
      </c>
      <c r="F83" s="164" t="s">
        <v>54</v>
      </c>
      <c r="G83" s="164" t="s">
        <v>134</v>
      </c>
      <c r="H83" s="164" t="s">
        <v>135</v>
      </c>
      <c r="I83" s="165" t="s">
        <v>136</v>
      </c>
      <c r="J83" s="166" t="s">
        <v>112</v>
      </c>
      <c r="K83" s="167" t="s">
        <v>137</v>
      </c>
      <c r="L83" s="168"/>
      <c r="M83" s="70" t="s">
        <v>19</v>
      </c>
      <c r="N83" s="71" t="s">
        <v>42</v>
      </c>
      <c r="O83" s="71" t="s">
        <v>138</v>
      </c>
      <c r="P83" s="71" t="s">
        <v>139</v>
      </c>
      <c r="Q83" s="71" t="s">
        <v>140</v>
      </c>
      <c r="R83" s="71" t="s">
        <v>141</v>
      </c>
      <c r="S83" s="71" t="s">
        <v>142</v>
      </c>
      <c r="T83" s="72" t="s">
        <v>143</v>
      </c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</row>
    <row r="84" spans="1:65" s="2" customFormat="1" ht="22.9" customHeight="1">
      <c r="A84" s="36"/>
      <c r="B84" s="37"/>
      <c r="C84" s="77" t="s">
        <v>144</v>
      </c>
      <c r="D84" s="38"/>
      <c r="E84" s="38"/>
      <c r="F84" s="38"/>
      <c r="G84" s="38"/>
      <c r="H84" s="38"/>
      <c r="I84" s="110"/>
      <c r="J84" s="169">
        <f>BK84</f>
        <v>0</v>
      </c>
      <c r="K84" s="38"/>
      <c r="L84" s="41"/>
      <c r="M84" s="73"/>
      <c r="N84" s="170"/>
      <c r="O84" s="74"/>
      <c r="P84" s="171">
        <f>P85+P171</f>
        <v>0</v>
      </c>
      <c r="Q84" s="74"/>
      <c r="R84" s="171">
        <f>R85+R171</f>
        <v>0</v>
      </c>
      <c r="S84" s="74"/>
      <c r="T84" s="172">
        <f>T85+T171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71</v>
      </c>
      <c r="AU84" s="19" t="s">
        <v>113</v>
      </c>
      <c r="BK84" s="173">
        <f>BK85+BK171</f>
        <v>0</v>
      </c>
    </row>
    <row r="85" spans="1:65" s="12" customFormat="1" ht="25.9" customHeight="1">
      <c r="B85" s="174"/>
      <c r="C85" s="175"/>
      <c r="D85" s="176" t="s">
        <v>71</v>
      </c>
      <c r="E85" s="177" t="s">
        <v>254</v>
      </c>
      <c r="F85" s="177" t="s">
        <v>1589</v>
      </c>
      <c r="G85" s="175"/>
      <c r="H85" s="175"/>
      <c r="I85" s="178"/>
      <c r="J85" s="179">
        <f>BK85</f>
        <v>0</v>
      </c>
      <c r="K85" s="175"/>
      <c r="L85" s="180"/>
      <c r="M85" s="181"/>
      <c r="N85" s="182"/>
      <c r="O85" s="182"/>
      <c r="P85" s="183">
        <f>P86+P104+P133</f>
        <v>0</v>
      </c>
      <c r="Q85" s="182"/>
      <c r="R85" s="183">
        <f>R86+R104+R133</f>
        <v>0</v>
      </c>
      <c r="S85" s="182"/>
      <c r="T85" s="184">
        <f>T86+T104+T133</f>
        <v>0</v>
      </c>
      <c r="AR85" s="185" t="s">
        <v>148</v>
      </c>
      <c r="AT85" s="186" t="s">
        <v>71</v>
      </c>
      <c r="AU85" s="186" t="s">
        <v>72</v>
      </c>
      <c r="AY85" s="185" t="s">
        <v>147</v>
      </c>
      <c r="BK85" s="187">
        <f>BK86+BK104+BK133</f>
        <v>0</v>
      </c>
    </row>
    <row r="86" spans="1:65" s="12" customFormat="1" ht="22.9" customHeight="1">
      <c r="B86" s="174"/>
      <c r="C86" s="175"/>
      <c r="D86" s="176" t="s">
        <v>71</v>
      </c>
      <c r="E86" s="188" t="s">
        <v>1590</v>
      </c>
      <c r="F86" s="188" t="s">
        <v>1591</v>
      </c>
      <c r="G86" s="175"/>
      <c r="H86" s="175"/>
      <c r="I86" s="178"/>
      <c r="J86" s="189">
        <f>BK86</f>
        <v>0</v>
      </c>
      <c r="K86" s="175"/>
      <c r="L86" s="180"/>
      <c r="M86" s="181"/>
      <c r="N86" s="182"/>
      <c r="O86" s="182"/>
      <c r="P86" s="183">
        <f>SUM(P87:P103)</f>
        <v>0</v>
      </c>
      <c r="Q86" s="182"/>
      <c r="R86" s="183">
        <f>SUM(R87:R103)</f>
        <v>0</v>
      </c>
      <c r="S86" s="182"/>
      <c r="T86" s="184">
        <f>SUM(T87:T103)</f>
        <v>0</v>
      </c>
      <c r="AR86" s="185" t="s">
        <v>80</v>
      </c>
      <c r="AT86" s="186" t="s">
        <v>71</v>
      </c>
      <c r="AU86" s="186" t="s">
        <v>80</v>
      </c>
      <c r="AY86" s="185" t="s">
        <v>147</v>
      </c>
      <c r="BK86" s="187">
        <f>SUM(BK87:BK103)</f>
        <v>0</v>
      </c>
    </row>
    <row r="87" spans="1:65" s="2" customFormat="1" ht="16.5" customHeight="1">
      <c r="A87" s="36"/>
      <c r="B87" s="37"/>
      <c r="C87" s="190" t="s">
        <v>80</v>
      </c>
      <c r="D87" s="190" t="s">
        <v>150</v>
      </c>
      <c r="E87" s="191" t="s">
        <v>1592</v>
      </c>
      <c r="F87" s="192" t="s">
        <v>1593</v>
      </c>
      <c r="G87" s="193" t="s">
        <v>1594</v>
      </c>
      <c r="H87" s="194">
        <v>1</v>
      </c>
      <c r="I87" s="195"/>
      <c r="J87" s="196">
        <f t="shared" ref="J87:J103" si="0">ROUND(I87*H87,2)</f>
        <v>0</v>
      </c>
      <c r="K87" s="197"/>
      <c r="L87" s="41"/>
      <c r="M87" s="198" t="s">
        <v>19</v>
      </c>
      <c r="N87" s="199" t="s">
        <v>43</v>
      </c>
      <c r="O87" s="66"/>
      <c r="P87" s="200">
        <f t="shared" ref="P87:P103" si="1">O87*H87</f>
        <v>0</v>
      </c>
      <c r="Q87" s="200">
        <v>0</v>
      </c>
      <c r="R87" s="200">
        <f t="shared" ref="R87:R103" si="2">Q87*H87</f>
        <v>0</v>
      </c>
      <c r="S87" s="200">
        <v>0</v>
      </c>
      <c r="T87" s="201">
        <f t="shared" ref="T87:T103" si="3"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154</v>
      </c>
      <c r="AT87" s="202" t="s">
        <v>150</v>
      </c>
      <c r="AU87" s="202" t="s">
        <v>82</v>
      </c>
      <c r="AY87" s="19" t="s">
        <v>147</v>
      </c>
      <c r="BE87" s="203">
        <f t="shared" ref="BE87:BE103" si="4">IF(N87="základní",J87,0)</f>
        <v>0</v>
      </c>
      <c r="BF87" s="203">
        <f t="shared" ref="BF87:BF103" si="5">IF(N87="snížená",J87,0)</f>
        <v>0</v>
      </c>
      <c r="BG87" s="203">
        <f t="shared" ref="BG87:BG103" si="6">IF(N87="zákl. přenesená",J87,0)</f>
        <v>0</v>
      </c>
      <c r="BH87" s="203">
        <f t="shared" ref="BH87:BH103" si="7">IF(N87="sníž. přenesená",J87,0)</f>
        <v>0</v>
      </c>
      <c r="BI87" s="203">
        <f t="shared" ref="BI87:BI103" si="8">IF(N87="nulová",J87,0)</f>
        <v>0</v>
      </c>
      <c r="BJ87" s="19" t="s">
        <v>80</v>
      </c>
      <c r="BK87" s="203">
        <f t="shared" ref="BK87:BK103" si="9">ROUND(I87*H87,2)</f>
        <v>0</v>
      </c>
      <c r="BL87" s="19" t="s">
        <v>154</v>
      </c>
      <c r="BM87" s="202" t="s">
        <v>82</v>
      </c>
    </row>
    <row r="88" spans="1:65" s="2" customFormat="1" ht="16.5" customHeight="1">
      <c r="A88" s="36"/>
      <c r="B88" s="37"/>
      <c r="C88" s="190" t="s">
        <v>82</v>
      </c>
      <c r="D88" s="190" t="s">
        <v>150</v>
      </c>
      <c r="E88" s="191" t="s">
        <v>1595</v>
      </c>
      <c r="F88" s="192" t="s">
        <v>1596</v>
      </c>
      <c r="G88" s="193" t="s">
        <v>1594</v>
      </c>
      <c r="H88" s="194">
        <v>1</v>
      </c>
      <c r="I88" s="195"/>
      <c r="J88" s="196">
        <f t="shared" si="0"/>
        <v>0</v>
      </c>
      <c r="K88" s="197"/>
      <c r="L88" s="41"/>
      <c r="M88" s="198" t="s">
        <v>19</v>
      </c>
      <c r="N88" s="199" t="s">
        <v>43</v>
      </c>
      <c r="O88" s="66"/>
      <c r="P88" s="200">
        <f t="shared" si="1"/>
        <v>0</v>
      </c>
      <c r="Q88" s="200">
        <v>0</v>
      </c>
      <c r="R88" s="200">
        <f t="shared" si="2"/>
        <v>0</v>
      </c>
      <c r="S88" s="200">
        <v>0</v>
      </c>
      <c r="T88" s="201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154</v>
      </c>
      <c r="AT88" s="202" t="s">
        <v>150</v>
      </c>
      <c r="AU88" s="202" t="s">
        <v>82</v>
      </c>
      <c r="AY88" s="19" t="s">
        <v>147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19" t="s">
        <v>80</v>
      </c>
      <c r="BK88" s="203">
        <f t="shared" si="9"/>
        <v>0</v>
      </c>
      <c r="BL88" s="19" t="s">
        <v>154</v>
      </c>
      <c r="BM88" s="202" t="s">
        <v>154</v>
      </c>
    </row>
    <row r="89" spans="1:65" s="2" customFormat="1" ht="16.5" customHeight="1">
      <c r="A89" s="36"/>
      <c r="B89" s="37"/>
      <c r="C89" s="190" t="s">
        <v>148</v>
      </c>
      <c r="D89" s="190" t="s">
        <v>150</v>
      </c>
      <c r="E89" s="191" t="s">
        <v>1597</v>
      </c>
      <c r="F89" s="192" t="s">
        <v>1598</v>
      </c>
      <c r="G89" s="193" t="s">
        <v>1594</v>
      </c>
      <c r="H89" s="194">
        <v>2</v>
      </c>
      <c r="I89" s="195"/>
      <c r="J89" s="196">
        <f t="shared" si="0"/>
        <v>0</v>
      </c>
      <c r="K89" s="197"/>
      <c r="L89" s="41"/>
      <c r="M89" s="198" t="s">
        <v>19</v>
      </c>
      <c r="N89" s="199" t="s">
        <v>43</v>
      </c>
      <c r="O89" s="66"/>
      <c r="P89" s="200">
        <f t="shared" si="1"/>
        <v>0</v>
      </c>
      <c r="Q89" s="200">
        <v>0</v>
      </c>
      <c r="R89" s="200">
        <f t="shared" si="2"/>
        <v>0</v>
      </c>
      <c r="S89" s="200">
        <v>0</v>
      </c>
      <c r="T89" s="201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154</v>
      </c>
      <c r="AT89" s="202" t="s">
        <v>150</v>
      </c>
      <c r="AU89" s="202" t="s">
        <v>82</v>
      </c>
      <c r="AY89" s="19" t="s">
        <v>147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19" t="s">
        <v>80</v>
      </c>
      <c r="BK89" s="203">
        <f t="shared" si="9"/>
        <v>0</v>
      </c>
      <c r="BL89" s="19" t="s">
        <v>154</v>
      </c>
      <c r="BM89" s="202" t="s">
        <v>177</v>
      </c>
    </row>
    <row r="90" spans="1:65" s="2" customFormat="1" ht="16.5" customHeight="1">
      <c r="A90" s="36"/>
      <c r="B90" s="37"/>
      <c r="C90" s="190" t="s">
        <v>154</v>
      </c>
      <c r="D90" s="190" t="s">
        <v>150</v>
      </c>
      <c r="E90" s="191" t="s">
        <v>1599</v>
      </c>
      <c r="F90" s="192" t="s">
        <v>1600</v>
      </c>
      <c r="G90" s="193" t="s">
        <v>1594</v>
      </c>
      <c r="H90" s="194">
        <v>1</v>
      </c>
      <c r="I90" s="195"/>
      <c r="J90" s="196">
        <f t="shared" si="0"/>
        <v>0</v>
      </c>
      <c r="K90" s="197"/>
      <c r="L90" s="41"/>
      <c r="M90" s="198" t="s">
        <v>19</v>
      </c>
      <c r="N90" s="199" t="s">
        <v>43</v>
      </c>
      <c r="O90" s="66"/>
      <c r="P90" s="200">
        <f t="shared" si="1"/>
        <v>0</v>
      </c>
      <c r="Q90" s="200">
        <v>0</v>
      </c>
      <c r="R90" s="200">
        <f t="shared" si="2"/>
        <v>0</v>
      </c>
      <c r="S90" s="200">
        <v>0</v>
      </c>
      <c r="T90" s="201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2" t="s">
        <v>154</v>
      </c>
      <c r="AT90" s="202" t="s">
        <v>150</v>
      </c>
      <c r="AU90" s="202" t="s">
        <v>82</v>
      </c>
      <c r="AY90" s="19" t="s">
        <v>147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19" t="s">
        <v>80</v>
      </c>
      <c r="BK90" s="203">
        <f t="shared" si="9"/>
        <v>0</v>
      </c>
      <c r="BL90" s="19" t="s">
        <v>154</v>
      </c>
      <c r="BM90" s="202" t="s">
        <v>183</v>
      </c>
    </row>
    <row r="91" spans="1:65" s="2" customFormat="1" ht="16.5" customHeight="1">
      <c r="A91" s="36"/>
      <c r="B91" s="37"/>
      <c r="C91" s="190" t="s">
        <v>179</v>
      </c>
      <c r="D91" s="190" t="s">
        <v>150</v>
      </c>
      <c r="E91" s="191" t="s">
        <v>1601</v>
      </c>
      <c r="F91" s="192" t="s">
        <v>1602</v>
      </c>
      <c r="G91" s="193" t="s">
        <v>1594</v>
      </c>
      <c r="H91" s="194">
        <v>1</v>
      </c>
      <c r="I91" s="195"/>
      <c r="J91" s="196">
        <f t="shared" si="0"/>
        <v>0</v>
      </c>
      <c r="K91" s="197"/>
      <c r="L91" s="41"/>
      <c r="M91" s="198" t="s">
        <v>19</v>
      </c>
      <c r="N91" s="199" t="s">
        <v>43</v>
      </c>
      <c r="O91" s="66"/>
      <c r="P91" s="200">
        <f t="shared" si="1"/>
        <v>0</v>
      </c>
      <c r="Q91" s="200">
        <v>0</v>
      </c>
      <c r="R91" s="200">
        <f t="shared" si="2"/>
        <v>0</v>
      </c>
      <c r="S91" s="200">
        <v>0</v>
      </c>
      <c r="T91" s="201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154</v>
      </c>
      <c r="AT91" s="202" t="s">
        <v>150</v>
      </c>
      <c r="AU91" s="202" t="s">
        <v>82</v>
      </c>
      <c r="AY91" s="19" t="s">
        <v>147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19" t="s">
        <v>80</v>
      </c>
      <c r="BK91" s="203">
        <f t="shared" si="9"/>
        <v>0</v>
      </c>
      <c r="BL91" s="19" t="s">
        <v>154</v>
      </c>
      <c r="BM91" s="202" t="s">
        <v>191</v>
      </c>
    </row>
    <row r="92" spans="1:65" s="2" customFormat="1" ht="16.5" customHeight="1">
      <c r="A92" s="36"/>
      <c r="B92" s="37"/>
      <c r="C92" s="190" t="s">
        <v>177</v>
      </c>
      <c r="D92" s="190" t="s">
        <v>150</v>
      </c>
      <c r="E92" s="191" t="s">
        <v>1603</v>
      </c>
      <c r="F92" s="192" t="s">
        <v>1604</v>
      </c>
      <c r="G92" s="193" t="s">
        <v>1594</v>
      </c>
      <c r="H92" s="194">
        <v>1</v>
      </c>
      <c r="I92" s="195"/>
      <c r="J92" s="196">
        <f t="shared" si="0"/>
        <v>0</v>
      </c>
      <c r="K92" s="197"/>
      <c r="L92" s="41"/>
      <c r="M92" s="198" t="s">
        <v>19</v>
      </c>
      <c r="N92" s="199" t="s">
        <v>43</v>
      </c>
      <c r="O92" s="66"/>
      <c r="P92" s="200">
        <f t="shared" si="1"/>
        <v>0</v>
      </c>
      <c r="Q92" s="200">
        <v>0</v>
      </c>
      <c r="R92" s="200">
        <f t="shared" si="2"/>
        <v>0</v>
      </c>
      <c r="S92" s="200">
        <v>0</v>
      </c>
      <c r="T92" s="201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154</v>
      </c>
      <c r="AT92" s="202" t="s">
        <v>150</v>
      </c>
      <c r="AU92" s="202" t="s">
        <v>82</v>
      </c>
      <c r="AY92" s="19" t="s">
        <v>147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19" t="s">
        <v>80</v>
      </c>
      <c r="BK92" s="203">
        <f t="shared" si="9"/>
        <v>0</v>
      </c>
      <c r="BL92" s="19" t="s">
        <v>154</v>
      </c>
      <c r="BM92" s="202" t="s">
        <v>201</v>
      </c>
    </row>
    <row r="93" spans="1:65" s="2" customFormat="1" ht="16.5" customHeight="1">
      <c r="A93" s="36"/>
      <c r="B93" s="37"/>
      <c r="C93" s="190" t="s">
        <v>211</v>
      </c>
      <c r="D93" s="190" t="s">
        <v>150</v>
      </c>
      <c r="E93" s="191" t="s">
        <v>1605</v>
      </c>
      <c r="F93" s="192" t="s">
        <v>1606</v>
      </c>
      <c r="G93" s="193" t="s">
        <v>1594</v>
      </c>
      <c r="H93" s="194">
        <v>1</v>
      </c>
      <c r="I93" s="195"/>
      <c r="J93" s="196">
        <f t="shared" si="0"/>
        <v>0</v>
      </c>
      <c r="K93" s="197"/>
      <c r="L93" s="41"/>
      <c r="M93" s="198" t="s">
        <v>19</v>
      </c>
      <c r="N93" s="199" t="s">
        <v>43</v>
      </c>
      <c r="O93" s="66"/>
      <c r="P93" s="200">
        <f t="shared" si="1"/>
        <v>0</v>
      </c>
      <c r="Q93" s="200">
        <v>0</v>
      </c>
      <c r="R93" s="200">
        <f t="shared" si="2"/>
        <v>0</v>
      </c>
      <c r="S93" s="200">
        <v>0</v>
      </c>
      <c r="T93" s="201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154</v>
      </c>
      <c r="AT93" s="202" t="s">
        <v>150</v>
      </c>
      <c r="AU93" s="202" t="s">
        <v>82</v>
      </c>
      <c r="AY93" s="19" t="s">
        <v>147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19" t="s">
        <v>80</v>
      </c>
      <c r="BK93" s="203">
        <f t="shared" si="9"/>
        <v>0</v>
      </c>
      <c r="BL93" s="19" t="s">
        <v>154</v>
      </c>
      <c r="BM93" s="202" t="s">
        <v>214</v>
      </c>
    </row>
    <row r="94" spans="1:65" s="2" customFormat="1" ht="16.5" customHeight="1">
      <c r="A94" s="36"/>
      <c r="B94" s="37"/>
      <c r="C94" s="190" t="s">
        <v>183</v>
      </c>
      <c r="D94" s="190" t="s">
        <v>150</v>
      </c>
      <c r="E94" s="191" t="s">
        <v>1607</v>
      </c>
      <c r="F94" s="192" t="s">
        <v>1608</v>
      </c>
      <c r="G94" s="193" t="s">
        <v>1594</v>
      </c>
      <c r="H94" s="194">
        <v>8</v>
      </c>
      <c r="I94" s="195"/>
      <c r="J94" s="196">
        <f t="shared" si="0"/>
        <v>0</v>
      </c>
      <c r="K94" s="197"/>
      <c r="L94" s="41"/>
      <c r="M94" s="198" t="s">
        <v>19</v>
      </c>
      <c r="N94" s="199" t="s">
        <v>43</v>
      </c>
      <c r="O94" s="66"/>
      <c r="P94" s="200">
        <f t="shared" si="1"/>
        <v>0</v>
      </c>
      <c r="Q94" s="200">
        <v>0</v>
      </c>
      <c r="R94" s="200">
        <f t="shared" si="2"/>
        <v>0</v>
      </c>
      <c r="S94" s="200">
        <v>0</v>
      </c>
      <c r="T94" s="201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154</v>
      </c>
      <c r="AT94" s="202" t="s">
        <v>150</v>
      </c>
      <c r="AU94" s="202" t="s">
        <v>82</v>
      </c>
      <c r="AY94" s="19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19" t="s">
        <v>80</v>
      </c>
      <c r="BK94" s="203">
        <f t="shared" si="9"/>
        <v>0</v>
      </c>
      <c r="BL94" s="19" t="s">
        <v>154</v>
      </c>
      <c r="BM94" s="202" t="s">
        <v>220</v>
      </c>
    </row>
    <row r="95" spans="1:65" s="2" customFormat="1" ht="16.5" customHeight="1">
      <c r="A95" s="36"/>
      <c r="B95" s="37"/>
      <c r="C95" s="190" t="s">
        <v>222</v>
      </c>
      <c r="D95" s="190" t="s">
        <v>150</v>
      </c>
      <c r="E95" s="191" t="s">
        <v>1609</v>
      </c>
      <c r="F95" s="192" t="s">
        <v>1610</v>
      </c>
      <c r="G95" s="193" t="s">
        <v>1594</v>
      </c>
      <c r="H95" s="194">
        <v>11</v>
      </c>
      <c r="I95" s="195"/>
      <c r="J95" s="196">
        <f t="shared" si="0"/>
        <v>0</v>
      </c>
      <c r="K95" s="197"/>
      <c r="L95" s="41"/>
      <c r="M95" s="198" t="s">
        <v>19</v>
      </c>
      <c r="N95" s="199" t="s">
        <v>43</v>
      </c>
      <c r="O95" s="66"/>
      <c r="P95" s="200">
        <f t="shared" si="1"/>
        <v>0</v>
      </c>
      <c r="Q95" s="200">
        <v>0</v>
      </c>
      <c r="R95" s="200">
        <f t="shared" si="2"/>
        <v>0</v>
      </c>
      <c r="S95" s="200">
        <v>0</v>
      </c>
      <c r="T95" s="201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154</v>
      </c>
      <c r="AT95" s="202" t="s">
        <v>150</v>
      </c>
      <c r="AU95" s="202" t="s">
        <v>82</v>
      </c>
      <c r="AY95" s="19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19" t="s">
        <v>80</v>
      </c>
      <c r="BK95" s="203">
        <f t="shared" si="9"/>
        <v>0</v>
      </c>
      <c r="BL95" s="19" t="s">
        <v>154</v>
      </c>
      <c r="BM95" s="202" t="s">
        <v>225</v>
      </c>
    </row>
    <row r="96" spans="1:65" s="2" customFormat="1" ht="16.5" customHeight="1">
      <c r="A96" s="36"/>
      <c r="B96" s="37"/>
      <c r="C96" s="190" t="s">
        <v>191</v>
      </c>
      <c r="D96" s="190" t="s">
        <v>150</v>
      </c>
      <c r="E96" s="191" t="s">
        <v>1611</v>
      </c>
      <c r="F96" s="192" t="s">
        <v>1612</v>
      </c>
      <c r="G96" s="193" t="s">
        <v>1594</v>
      </c>
      <c r="H96" s="194">
        <v>5</v>
      </c>
      <c r="I96" s="195"/>
      <c r="J96" s="196">
        <f t="shared" si="0"/>
        <v>0</v>
      </c>
      <c r="K96" s="197"/>
      <c r="L96" s="41"/>
      <c r="M96" s="198" t="s">
        <v>19</v>
      </c>
      <c r="N96" s="199" t="s">
        <v>43</v>
      </c>
      <c r="O96" s="66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2" t="s">
        <v>154</v>
      </c>
      <c r="AT96" s="202" t="s">
        <v>150</v>
      </c>
      <c r="AU96" s="202" t="s">
        <v>82</v>
      </c>
      <c r="AY96" s="19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19" t="s">
        <v>80</v>
      </c>
      <c r="BK96" s="203">
        <f t="shared" si="9"/>
        <v>0</v>
      </c>
      <c r="BL96" s="19" t="s">
        <v>154</v>
      </c>
      <c r="BM96" s="202" t="s">
        <v>229</v>
      </c>
    </row>
    <row r="97" spans="1:65" s="2" customFormat="1" ht="16.5" customHeight="1">
      <c r="A97" s="36"/>
      <c r="B97" s="37"/>
      <c r="C97" s="190" t="s">
        <v>230</v>
      </c>
      <c r="D97" s="190" t="s">
        <v>150</v>
      </c>
      <c r="E97" s="191" t="s">
        <v>1613</v>
      </c>
      <c r="F97" s="192" t="s">
        <v>1614</v>
      </c>
      <c r="G97" s="193" t="s">
        <v>1594</v>
      </c>
      <c r="H97" s="194">
        <v>1</v>
      </c>
      <c r="I97" s="195"/>
      <c r="J97" s="196">
        <f t="shared" si="0"/>
        <v>0</v>
      </c>
      <c r="K97" s="197"/>
      <c r="L97" s="41"/>
      <c r="M97" s="198" t="s">
        <v>19</v>
      </c>
      <c r="N97" s="199" t="s">
        <v>43</v>
      </c>
      <c r="O97" s="66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154</v>
      </c>
      <c r="AT97" s="202" t="s">
        <v>150</v>
      </c>
      <c r="AU97" s="202" t="s">
        <v>82</v>
      </c>
      <c r="AY97" s="19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19" t="s">
        <v>80</v>
      </c>
      <c r="BK97" s="203">
        <f t="shared" si="9"/>
        <v>0</v>
      </c>
      <c r="BL97" s="19" t="s">
        <v>154</v>
      </c>
      <c r="BM97" s="202" t="s">
        <v>233</v>
      </c>
    </row>
    <row r="98" spans="1:65" s="2" customFormat="1" ht="16.5" customHeight="1">
      <c r="A98" s="36"/>
      <c r="B98" s="37"/>
      <c r="C98" s="190" t="s">
        <v>201</v>
      </c>
      <c r="D98" s="190" t="s">
        <v>150</v>
      </c>
      <c r="E98" s="191" t="s">
        <v>1615</v>
      </c>
      <c r="F98" s="192" t="s">
        <v>1616</v>
      </c>
      <c r="G98" s="193" t="s">
        <v>1594</v>
      </c>
      <c r="H98" s="194">
        <v>1</v>
      </c>
      <c r="I98" s="195"/>
      <c r="J98" s="196">
        <f t="shared" si="0"/>
        <v>0</v>
      </c>
      <c r="K98" s="197"/>
      <c r="L98" s="41"/>
      <c r="M98" s="198" t="s">
        <v>19</v>
      </c>
      <c r="N98" s="199" t="s">
        <v>43</v>
      </c>
      <c r="O98" s="66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154</v>
      </c>
      <c r="AT98" s="202" t="s">
        <v>150</v>
      </c>
      <c r="AU98" s="202" t="s">
        <v>82</v>
      </c>
      <c r="AY98" s="19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19" t="s">
        <v>80</v>
      </c>
      <c r="BK98" s="203">
        <f t="shared" si="9"/>
        <v>0</v>
      </c>
      <c r="BL98" s="19" t="s">
        <v>154</v>
      </c>
      <c r="BM98" s="202" t="s">
        <v>236</v>
      </c>
    </row>
    <row r="99" spans="1:65" s="2" customFormat="1" ht="16.5" customHeight="1">
      <c r="A99" s="36"/>
      <c r="B99" s="37"/>
      <c r="C99" s="190" t="s">
        <v>238</v>
      </c>
      <c r="D99" s="190" t="s">
        <v>150</v>
      </c>
      <c r="E99" s="191" t="s">
        <v>1617</v>
      </c>
      <c r="F99" s="192" t="s">
        <v>1618</v>
      </c>
      <c r="G99" s="193" t="s">
        <v>1594</v>
      </c>
      <c r="H99" s="194">
        <v>1</v>
      </c>
      <c r="I99" s="195"/>
      <c r="J99" s="196">
        <f t="shared" si="0"/>
        <v>0</v>
      </c>
      <c r="K99" s="197"/>
      <c r="L99" s="41"/>
      <c r="M99" s="198" t="s">
        <v>19</v>
      </c>
      <c r="N99" s="199" t="s">
        <v>43</v>
      </c>
      <c r="O99" s="66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154</v>
      </c>
      <c r="AT99" s="202" t="s">
        <v>150</v>
      </c>
      <c r="AU99" s="202" t="s">
        <v>82</v>
      </c>
      <c r="AY99" s="19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19" t="s">
        <v>80</v>
      </c>
      <c r="BK99" s="203">
        <f t="shared" si="9"/>
        <v>0</v>
      </c>
      <c r="BL99" s="19" t="s">
        <v>154</v>
      </c>
      <c r="BM99" s="202" t="s">
        <v>241</v>
      </c>
    </row>
    <row r="100" spans="1:65" s="2" customFormat="1" ht="16.5" customHeight="1">
      <c r="A100" s="36"/>
      <c r="B100" s="37"/>
      <c r="C100" s="190" t="s">
        <v>214</v>
      </c>
      <c r="D100" s="190" t="s">
        <v>150</v>
      </c>
      <c r="E100" s="191" t="s">
        <v>1619</v>
      </c>
      <c r="F100" s="192" t="s">
        <v>1620</v>
      </c>
      <c r="G100" s="193" t="s">
        <v>1594</v>
      </c>
      <c r="H100" s="194">
        <v>3</v>
      </c>
      <c r="I100" s="195"/>
      <c r="J100" s="196">
        <f t="shared" si="0"/>
        <v>0</v>
      </c>
      <c r="K100" s="197"/>
      <c r="L100" s="41"/>
      <c r="M100" s="198" t="s">
        <v>19</v>
      </c>
      <c r="N100" s="199" t="s">
        <v>43</v>
      </c>
      <c r="O100" s="6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154</v>
      </c>
      <c r="AT100" s="202" t="s">
        <v>150</v>
      </c>
      <c r="AU100" s="202" t="s">
        <v>82</v>
      </c>
      <c r="AY100" s="19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19" t="s">
        <v>80</v>
      </c>
      <c r="BK100" s="203">
        <f t="shared" si="9"/>
        <v>0</v>
      </c>
      <c r="BL100" s="19" t="s">
        <v>154</v>
      </c>
      <c r="BM100" s="202" t="s">
        <v>245</v>
      </c>
    </row>
    <row r="101" spans="1:65" s="2" customFormat="1" ht="16.5" customHeight="1">
      <c r="A101" s="36"/>
      <c r="B101" s="37"/>
      <c r="C101" s="190" t="s">
        <v>8</v>
      </c>
      <c r="D101" s="190" t="s">
        <v>150</v>
      </c>
      <c r="E101" s="191" t="s">
        <v>1621</v>
      </c>
      <c r="F101" s="192" t="s">
        <v>1622</v>
      </c>
      <c r="G101" s="193" t="s">
        <v>1594</v>
      </c>
      <c r="H101" s="194">
        <v>3</v>
      </c>
      <c r="I101" s="195"/>
      <c r="J101" s="196">
        <f t="shared" si="0"/>
        <v>0</v>
      </c>
      <c r="K101" s="197"/>
      <c r="L101" s="41"/>
      <c r="M101" s="198" t="s">
        <v>19</v>
      </c>
      <c r="N101" s="199" t="s">
        <v>43</v>
      </c>
      <c r="O101" s="66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154</v>
      </c>
      <c r="AT101" s="202" t="s">
        <v>150</v>
      </c>
      <c r="AU101" s="202" t="s">
        <v>82</v>
      </c>
      <c r="AY101" s="19" t="s">
        <v>147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19" t="s">
        <v>80</v>
      </c>
      <c r="BK101" s="203">
        <f t="shared" si="9"/>
        <v>0</v>
      </c>
      <c r="BL101" s="19" t="s">
        <v>154</v>
      </c>
      <c r="BM101" s="202" t="s">
        <v>248</v>
      </c>
    </row>
    <row r="102" spans="1:65" s="2" customFormat="1" ht="16.5" customHeight="1">
      <c r="A102" s="36"/>
      <c r="B102" s="37"/>
      <c r="C102" s="190" t="s">
        <v>220</v>
      </c>
      <c r="D102" s="190" t="s">
        <v>150</v>
      </c>
      <c r="E102" s="191" t="s">
        <v>1623</v>
      </c>
      <c r="F102" s="192" t="s">
        <v>1624</v>
      </c>
      <c r="G102" s="193" t="s">
        <v>1594</v>
      </c>
      <c r="H102" s="194">
        <v>2</v>
      </c>
      <c r="I102" s="195"/>
      <c r="J102" s="196">
        <f t="shared" si="0"/>
        <v>0</v>
      </c>
      <c r="K102" s="197"/>
      <c r="L102" s="41"/>
      <c r="M102" s="198" t="s">
        <v>19</v>
      </c>
      <c r="N102" s="199" t="s">
        <v>43</v>
      </c>
      <c r="O102" s="6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154</v>
      </c>
      <c r="AT102" s="202" t="s">
        <v>150</v>
      </c>
      <c r="AU102" s="202" t="s">
        <v>82</v>
      </c>
      <c r="AY102" s="19" t="s">
        <v>147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19" t="s">
        <v>80</v>
      </c>
      <c r="BK102" s="203">
        <f t="shared" si="9"/>
        <v>0</v>
      </c>
      <c r="BL102" s="19" t="s">
        <v>154</v>
      </c>
      <c r="BM102" s="202" t="s">
        <v>251</v>
      </c>
    </row>
    <row r="103" spans="1:65" s="2" customFormat="1" ht="16.5" customHeight="1">
      <c r="A103" s="36"/>
      <c r="B103" s="37"/>
      <c r="C103" s="190" t="s">
        <v>253</v>
      </c>
      <c r="D103" s="190" t="s">
        <v>150</v>
      </c>
      <c r="E103" s="191" t="s">
        <v>1625</v>
      </c>
      <c r="F103" s="192" t="s">
        <v>1626</v>
      </c>
      <c r="G103" s="193" t="s">
        <v>1594</v>
      </c>
      <c r="H103" s="194">
        <v>5</v>
      </c>
      <c r="I103" s="195"/>
      <c r="J103" s="196">
        <f t="shared" si="0"/>
        <v>0</v>
      </c>
      <c r="K103" s="197"/>
      <c r="L103" s="41"/>
      <c r="M103" s="198" t="s">
        <v>19</v>
      </c>
      <c r="N103" s="199" t="s">
        <v>43</v>
      </c>
      <c r="O103" s="6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154</v>
      </c>
      <c r="AT103" s="202" t="s">
        <v>150</v>
      </c>
      <c r="AU103" s="202" t="s">
        <v>82</v>
      </c>
      <c r="AY103" s="19" t="s">
        <v>147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19" t="s">
        <v>80</v>
      </c>
      <c r="BK103" s="203">
        <f t="shared" si="9"/>
        <v>0</v>
      </c>
      <c r="BL103" s="19" t="s">
        <v>154</v>
      </c>
      <c r="BM103" s="202" t="s">
        <v>257</v>
      </c>
    </row>
    <row r="104" spans="1:65" s="12" customFormat="1" ht="22.9" customHeight="1">
      <c r="B104" s="174"/>
      <c r="C104" s="175"/>
      <c r="D104" s="176" t="s">
        <v>71</v>
      </c>
      <c r="E104" s="188" t="s">
        <v>1627</v>
      </c>
      <c r="F104" s="188" t="s">
        <v>1628</v>
      </c>
      <c r="G104" s="175"/>
      <c r="H104" s="175"/>
      <c r="I104" s="178"/>
      <c r="J104" s="189">
        <f>BK104</f>
        <v>0</v>
      </c>
      <c r="K104" s="175"/>
      <c r="L104" s="180"/>
      <c r="M104" s="181"/>
      <c r="N104" s="182"/>
      <c r="O104" s="182"/>
      <c r="P104" s="183">
        <f>SUM(P105:P132)</f>
        <v>0</v>
      </c>
      <c r="Q104" s="182"/>
      <c r="R104" s="183">
        <f>SUM(R105:R132)</f>
        <v>0</v>
      </c>
      <c r="S104" s="182"/>
      <c r="T104" s="184">
        <f>SUM(T105:T132)</f>
        <v>0</v>
      </c>
      <c r="AR104" s="185" t="s">
        <v>80</v>
      </c>
      <c r="AT104" s="186" t="s">
        <v>71</v>
      </c>
      <c r="AU104" s="186" t="s">
        <v>80</v>
      </c>
      <c r="AY104" s="185" t="s">
        <v>147</v>
      </c>
      <c r="BK104" s="187">
        <f>SUM(BK105:BK132)</f>
        <v>0</v>
      </c>
    </row>
    <row r="105" spans="1:65" s="2" customFormat="1" ht="16.5" customHeight="1">
      <c r="A105" s="36"/>
      <c r="B105" s="37"/>
      <c r="C105" s="190" t="s">
        <v>225</v>
      </c>
      <c r="D105" s="190" t="s">
        <v>150</v>
      </c>
      <c r="E105" s="191" t="s">
        <v>1629</v>
      </c>
      <c r="F105" s="192" t="s">
        <v>1630</v>
      </c>
      <c r="G105" s="193" t="s">
        <v>1594</v>
      </c>
      <c r="H105" s="194">
        <v>1</v>
      </c>
      <c r="I105" s="195"/>
      <c r="J105" s="196">
        <f t="shared" ref="J105:J132" si="10">ROUND(I105*H105,2)</f>
        <v>0</v>
      </c>
      <c r="K105" s="197"/>
      <c r="L105" s="41"/>
      <c r="M105" s="198" t="s">
        <v>19</v>
      </c>
      <c r="N105" s="199" t="s">
        <v>43</v>
      </c>
      <c r="O105" s="66"/>
      <c r="P105" s="200">
        <f t="shared" ref="P105:P132" si="11">O105*H105</f>
        <v>0</v>
      </c>
      <c r="Q105" s="200">
        <v>0</v>
      </c>
      <c r="R105" s="200">
        <f t="shared" ref="R105:R132" si="12">Q105*H105</f>
        <v>0</v>
      </c>
      <c r="S105" s="200">
        <v>0</v>
      </c>
      <c r="T105" s="201">
        <f t="shared" ref="T105:T132" si="13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154</v>
      </c>
      <c r="AT105" s="202" t="s">
        <v>150</v>
      </c>
      <c r="AU105" s="202" t="s">
        <v>82</v>
      </c>
      <c r="AY105" s="19" t="s">
        <v>147</v>
      </c>
      <c r="BE105" s="203">
        <f t="shared" ref="BE105:BE132" si="14">IF(N105="základní",J105,0)</f>
        <v>0</v>
      </c>
      <c r="BF105" s="203">
        <f t="shared" ref="BF105:BF132" si="15">IF(N105="snížená",J105,0)</f>
        <v>0</v>
      </c>
      <c r="BG105" s="203">
        <f t="shared" ref="BG105:BG132" si="16">IF(N105="zákl. přenesená",J105,0)</f>
        <v>0</v>
      </c>
      <c r="BH105" s="203">
        <f t="shared" ref="BH105:BH132" si="17">IF(N105="sníž. přenesená",J105,0)</f>
        <v>0</v>
      </c>
      <c r="BI105" s="203">
        <f t="shared" ref="BI105:BI132" si="18">IF(N105="nulová",J105,0)</f>
        <v>0</v>
      </c>
      <c r="BJ105" s="19" t="s">
        <v>80</v>
      </c>
      <c r="BK105" s="203">
        <f t="shared" ref="BK105:BK132" si="19">ROUND(I105*H105,2)</f>
        <v>0</v>
      </c>
      <c r="BL105" s="19" t="s">
        <v>154</v>
      </c>
      <c r="BM105" s="202" t="s">
        <v>261</v>
      </c>
    </row>
    <row r="106" spans="1:65" s="2" customFormat="1" ht="16.5" customHeight="1">
      <c r="A106" s="36"/>
      <c r="B106" s="37"/>
      <c r="C106" s="190" t="s">
        <v>263</v>
      </c>
      <c r="D106" s="190" t="s">
        <v>150</v>
      </c>
      <c r="E106" s="191" t="s">
        <v>1631</v>
      </c>
      <c r="F106" s="192" t="s">
        <v>1632</v>
      </c>
      <c r="G106" s="193" t="s">
        <v>1594</v>
      </c>
      <c r="H106" s="194">
        <v>1</v>
      </c>
      <c r="I106" s="195"/>
      <c r="J106" s="196">
        <f t="shared" si="10"/>
        <v>0</v>
      </c>
      <c r="K106" s="197"/>
      <c r="L106" s="41"/>
      <c r="M106" s="198" t="s">
        <v>19</v>
      </c>
      <c r="N106" s="199" t="s">
        <v>43</v>
      </c>
      <c r="O106" s="66"/>
      <c r="P106" s="200">
        <f t="shared" si="11"/>
        <v>0</v>
      </c>
      <c r="Q106" s="200">
        <v>0</v>
      </c>
      <c r="R106" s="200">
        <f t="shared" si="12"/>
        <v>0</v>
      </c>
      <c r="S106" s="200">
        <v>0</v>
      </c>
      <c r="T106" s="201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154</v>
      </c>
      <c r="AT106" s="202" t="s">
        <v>150</v>
      </c>
      <c r="AU106" s="202" t="s">
        <v>82</v>
      </c>
      <c r="AY106" s="19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19" t="s">
        <v>80</v>
      </c>
      <c r="BK106" s="203">
        <f t="shared" si="19"/>
        <v>0</v>
      </c>
      <c r="BL106" s="19" t="s">
        <v>154</v>
      </c>
      <c r="BM106" s="202" t="s">
        <v>266</v>
      </c>
    </row>
    <row r="107" spans="1:65" s="2" customFormat="1" ht="16.5" customHeight="1">
      <c r="A107" s="36"/>
      <c r="B107" s="37"/>
      <c r="C107" s="190" t="s">
        <v>229</v>
      </c>
      <c r="D107" s="190" t="s">
        <v>150</v>
      </c>
      <c r="E107" s="191" t="s">
        <v>1633</v>
      </c>
      <c r="F107" s="192" t="s">
        <v>1634</v>
      </c>
      <c r="G107" s="193" t="s">
        <v>1594</v>
      </c>
      <c r="H107" s="194">
        <v>1</v>
      </c>
      <c r="I107" s="195"/>
      <c r="J107" s="196">
        <f t="shared" si="10"/>
        <v>0</v>
      </c>
      <c r="K107" s="197"/>
      <c r="L107" s="41"/>
      <c r="M107" s="198" t="s">
        <v>19</v>
      </c>
      <c r="N107" s="199" t="s">
        <v>43</v>
      </c>
      <c r="O107" s="66"/>
      <c r="P107" s="200">
        <f t="shared" si="11"/>
        <v>0</v>
      </c>
      <c r="Q107" s="200">
        <v>0</v>
      </c>
      <c r="R107" s="200">
        <f t="shared" si="12"/>
        <v>0</v>
      </c>
      <c r="S107" s="200">
        <v>0</v>
      </c>
      <c r="T107" s="201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154</v>
      </c>
      <c r="AT107" s="202" t="s">
        <v>150</v>
      </c>
      <c r="AU107" s="202" t="s">
        <v>82</v>
      </c>
      <c r="AY107" s="19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19" t="s">
        <v>80</v>
      </c>
      <c r="BK107" s="203">
        <f t="shared" si="19"/>
        <v>0</v>
      </c>
      <c r="BL107" s="19" t="s">
        <v>154</v>
      </c>
      <c r="BM107" s="202" t="s">
        <v>271</v>
      </c>
    </row>
    <row r="108" spans="1:65" s="2" customFormat="1" ht="16.5" customHeight="1">
      <c r="A108" s="36"/>
      <c r="B108" s="37"/>
      <c r="C108" s="190" t="s">
        <v>7</v>
      </c>
      <c r="D108" s="190" t="s">
        <v>150</v>
      </c>
      <c r="E108" s="191" t="s">
        <v>1635</v>
      </c>
      <c r="F108" s="192" t="s">
        <v>1636</v>
      </c>
      <c r="G108" s="193" t="s">
        <v>1594</v>
      </c>
      <c r="H108" s="194">
        <v>1</v>
      </c>
      <c r="I108" s="195"/>
      <c r="J108" s="196">
        <f t="shared" si="10"/>
        <v>0</v>
      </c>
      <c r="K108" s="197"/>
      <c r="L108" s="41"/>
      <c r="M108" s="198" t="s">
        <v>19</v>
      </c>
      <c r="N108" s="199" t="s">
        <v>43</v>
      </c>
      <c r="O108" s="66"/>
      <c r="P108" s="200">
        <f t="shared" si="11"/>
        <v>0</v>
      </c>
      <c r="Q108" s="200">
        <v>0</v>
      </c>
      <c r="R108" s="200">
        <f t="shared" si="12"/>
        <v>0</v>
      </c>
      <c r="S108" s="200">
        <v>0</v>
      </c>
      <c r="T108" s="201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154</v>
      </c>
      <c r="AT108" s="202" t="s">
        <v>150</v>
      </c>
      <c r="AU108" s="202" t="s">
        <v>82</v>
      </c>
      <c r="AY108" s="19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19" t="s">
        <v>80</v>
      </c>
      <c r="BK108" s="203">
        <f t="shared" si="19"/>
        <v>0</v>
      </c>
      <c r="BL108" s="19" t="s">
        <v>154</v>
      </c>
      <c r="BM108" s="202" t="s">
        <v>275</v>
      </c>
    </row>
    <row r="109" spans="1:65" s="2" customFormat="1" ht="16.5" customHeight="1">
      <c r="A109" s="36"/>
      <c r="B109" s="37"/>
      <c r="C109" s="190" t="s">
        <v>233</v>
      </c>
      <c r="D109" s="190" t="s">
        <v>150</v>
      </c>
      <c r="E109" s="191" t="s">
        <v>1637</v>
      </c>
      <c r="F109" s="192" t="s">
        <v>1638</v>
      </c>
      <c r="G109" s="193" t="s">
        <v>1594</v>
      </c>
      <c r="H109" s="194">
        <v>1</v>
      </c>
      <c r="I109" s="195"/>
      <c r="J109" s="196">
        <f t="shared" si="10"/>
        <v>0</v>
      </c>
      <c r="K109" s="197"/>
      <c r="L109" s="41"/>
      <c r="M109" s="198" t="s">
        <v>19</v>
      </c>
      <c r="N109" s="199" t="s">
        <v>43</v>
      </c>
      <c r="O109" s="66"/>
      <c r="P109" s="200">
        <f t="shared" si="11"/>
        <v>0</v>
      </c>
      <c r="Q109" s="200">
        <v>0</v>
      </c>
      <c r="R109" s="200">
        <f t="shared" si="12"/>
        <v>0</v>
      </c>
      <c r="S109" s="200">
        <v>0</v>
      </c>
      <c r="T109" s="201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154</v>
      </c>
      <c r="AT109" s="202" t="s">
        <v>150</v>
      </c>
      <c r="AU109" s="202" t="s">
        <v>82</v>
      </c>
      <c r="AY109" s="19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19" t="s">
        <v>80</v>
      </c>
      <c r="BK109" s="203">
        <f t="shared" si="19"/>
        <v>0</v>
      </c>
      <c r="BL109" s="19" t="s">
        <v>154</v>
      </c>
      <c r="BM109" s="202" t="s">
        <v>289</v>
      </c>
    </row>
    <row r="110" spans="1:65" s="2" customFormat="1" ht="16.5" customHeight="1">
      <c r="A110" s="36"/>
      <c r="B110" s="37"/>
      <c r="C110" s="190" t="s">
        <v>297</v>
      </c>
      <c r="D110" s="190" t="s">
        <v>150</v>
      </c>
      <c r="E110" s="191" t="s">
        <v>1639</v>
      </c>
      <c r="F110" s="192" t="s">
        <v>1640</v>
      </c>
      <c r="G110" s="193" t="s">
        <v>1594</v>
      </c>
      <c r="H110" s="194">
        <v>2</v>
      </c>
      <c r="I110" s="195"/>
      <c r="J110" s="196">
        <f t="shared" si="10"/>
        <v>0</v>
      </c>
      <c r="K110" s="197"/>
      <c r="L110" s="41"/>
      <c r="M110" s="198" t="s">
        <v>19</v>
      </c>
      <c r="N110" s="199" t="s">
        <v>43</v>
      </c>
      <c r="O110" s="66"/>
      <c r="P110" s="200">
        <f t="shared" si="11"/>
        <v>0</v>
      </c>
      <c r="Q110" s="200">
        <v>0</v>
      </c>
      <c r="R110" s="200">
        <f t="shared" si="12"/>
        <v>0</v>
      </c>
      <c r="S110" s="200">
        <v>0</v>
      </c>
      <c r="T110" s="201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154</v>
      </c>
      <c r="AT110" s="202" t="s">
        <v>150</v>
      </c>
      <c r="AU110" s="202" t="s">
        <v>82</v>
      </c>
      <c r="AY110" s="19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19" t="s">
        <v>80</v>
      </c>
      <c r="BK110" s="203">
        <f t="shared" si="19"/>
        <v>0</v>
      </c>
      <c r="BL110" s="19" t="s">
        <v>154</v>
      </c>
      <c r="BM110" s="202" t="s">
        <v>300</v>
      </c>
    </row>
    <row r="111" spans="1:65" s="2" customFormat="1" ht="16.5" customHeight="1">
      <c r="A111" s="36"/>
      <c r="B111" s="37"/>
      <c r="C111" s="190" t="s">
        <v>236</v>
      </c>
      <c r="D111" s="190" t="s">
        <v>150</v>
      </c>
      <c r="E111" s="191" t="s">
        <v>1641</v>
      </c>
      <c r="F111" s="192" t="s">
        <v>1642</v>
      </c>
      <c r="G111" s="193" t="s">
        <v>1594</v>
      </c>
      <c r="H111" s="194">
        <v>20</v>
      </c>
      <c r="I111" s="195"/>
      <c r="J111" s="196">
        <f t="shared" si="10"/>
        <v>0</v>
      </c>
      <c r="K111" s="197"/>
      <c r="L111" s="41"/>
      <c r="M111" s="198" t="s">
        <v>19</v>
      </c>
      <c r="N111" s="199" t="s">
        <v>43</v>
      </c>
      <c r="O111" s="66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154</v>
      </c>
      <c r="AT111" s="202" t="s">
        <v>150</v>
      </c>
      <c r="AU111" s="202" t="s">
        <v>82</v>
      </c>
      <c r="AY111" s="19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19" t="s">
        <v>80</v>
      </c>
      <c r="BK111" s="203">
        <f t="shared" si="19"/>
        <v>0</v>
      </c>
      <c r="BL111" s="19" t="s">
        <v>154</v>
      </c>
      <c r="BM111" s="202" t="s">
        <v>304</v>
      </c>
    </row>
    <row r="112" spans="1:65" s="2" customFormat="1" ht="16.5" customHeight="1">
      <c r="A112" s="36"/>
      <c r="B112" s="37"/>
      <c r="C112" s="190" t="s">
        <v>306</v>
      </c>
      <c r="D112" s="190" t="s">
        <v>150</v>
      </c>
      <c r="E112" s="191" t="s">
        <v>1643</v>
      </c>
      <c r="F112" s="192" t="s">
        <v>1644</v>
      </c>
      <c r="G112" s="193" t="s">
        <v>1594</v>
      </c>
      <c r="H112" s="194">
        <v>4</v>
      </c>
      <c r="I112" s="195"/>
      <c r="J112" s="196">
        <f t="shared" si="10"/>
        <v>0</v>
      </c>
      <c r="K112" s="197"/>
      <c r="L112" s="41"/>
      <c r="M112" s="198" t="s">
        <v>19</v>
      </c>
      <c r="N112" s="199" t="s">
        <v>43</v>
      </c>
      <c r="O112" s="66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154</v>
      </c>
      <c r="AT112" s="202" t="s">
        <v>150</v>
      </c>
      <c r="AU112" s="202" t="s">
        <v>82</v>
      </c>
      <c r="AY112" s="19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19" t="s">
        <v>80</v>
      </c>
      <c r="BK112" s="203">
        <f t="shared" si="19"/>
        <v>0</v>
      </c>
      <c r="BL112" s="19" t="s">
        <v>154</v>
      </c>
      <c r="BM112" s="202" t="s">
        <v>309</v>
      </c>
    </row>
    <row r="113" spans="1:65" s="2" customFormat="1" ht="16.5" customHeight="1">
      <c r="A113" s="36"/>
      <c r="B113" s="37"/>
      <c r="C113" s="190" t="s">
        <v>241</v>
      </c>
      <c r="D113" s="190" t="s">
        <v>150</v>
      </c>
      <c r="E113" s="191" t="s">
        <v>1645</v>
      </c>
      <c r="F113" s="192" t="s">
        <v>1646</v>
      </c>
      <c r="G113" s="193" t="s">
        <v>1594</v>
      </c>
      <c r="H113" s="194">
        <v>4</v>
      </c>
      <c r="I113" s="195"/>
      <c r="J113" s="196">
        <f t="shared" si="10"/>
        <v>0</v>
      </c>
      <c r="K113" s="197"/>
      <c r="L113" s="41"/>
      <c r="M113" s="198" t="s">
        <v>19</v>
      </c>
      <c r="N113" s="199" t="s">
        <v>43</v>
      </c>
      <c r="O113" s="66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154</v>
      </c>
      <c r="AT113" s="202" t="s">
        <v>150</v>
      </c>
      <c r="AU113" s="202" t="s">
        <v>82</v>
      </c>
      <c r="AY113" s="19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19" t="s">
        <v>80</v>
      </c>
      <c r="BK113" s="203">
        <f t="shared" si="19"/>
        <v>0</v>
      </c>
      <c r="BL113" s="19" t="s">
        <v>154</v>
      </c>
      <c r="BM113" s="202" t="s">
        <v>315</v>
      </c>
    </row>
    <row r="114" spans="1:65" s="2" customFormat="1" ht="16.5" customHeight="1">
      <c r="A114" s="36"/>
      <c r="B114" s="37"/>
      <c r="C114" s="190" t="s">
        <v>320</v>
      </c>
      <c r="D114" s="190" t="s">
        <v>150</v>
      </c>
      <c r="E114" s="191" t="s">
        <v>1647</v>
      </c>
      <c r="F114" s="192" t="s">
        <v>1648</v>
      </c>
      <c r="G114" s="193" t="s">
        <v>1594</v>
      </c>
      <c r="H114" s="194">
        <v>50</v>
      </c>
      <c r="I114" s="195"/>
      <c r="J114" s="196">
        <f t="shared" si="10"/>
        <v>0</v>
      </c>
      <c r="K114" s="197"/>
      <c r="L114" s="41"/>
      <c r="M114" s="198" t="s">
        <v>19</v>
      </c>
      <c r="N114" s="199" t="s">
        <v>43</v>
      </c>
      <c r="O114" s="66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154</v>
      </c>
      <c r="AT114" s="202" t="s">
        <v>150</v>
      </c>
      <c r="AU114" s="202" t="s">
        <v>82</v>
      </c>
      <c r="AY114" s="19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19" t="s">
        <v>80</v>
      </c>
      <c r="BK114" s="203">
        <f t="shared" si="19"/>
        <v>0</v>
      </c>
      <c r="BL114" s="19" t="s">
        <v>154</v>
      </c>
      <c r="BM114" s="202" t="s">
        <v>323</v>
      </c>
    </row>
    <row r="115" spans="1:65" s="2" customFormat="1" ht="16.5" customHeight="1">
      <c r="A115" s="36"/>
      <c r="B115" s="37"/>
      <c r="C115" s="190" t="s">
        <v>245</v>
      </c>
      <c r="D115" s="190" t="s">
        <v>150</v>
      </c>
      <c r="E115" s="191" t="s">
        <v>1649</v>
      </c>
      <c r="F115" s="192" t="s">
        <v>1650</v>
      </c>
      <c r="G115" s="193" t="s">
        <v>1594</v>
      </c>
      <c r="H115" s="194">
        <v>8</v>
      </c>
      <c r="I115" s="195"/>
      <c r="J115" s="196">
        <f t="shared" si="10"/>
        <v>0</v>
      </c>
      <c r="K115" s="197"/>
      <c r="L115" s="41"/>
      <c r="M115" s="198" t="s">
        <v>19</v>
      </c>
      <c r="N115" s="199" t="s">
        <v>43</v>
      </c>
      <c r="O115" s="6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154</v>
      </c>
      <c r="AT115" s="202" t="s">
        <v>150</v>
      </c>
      <c r="AU115" s="202" t="s">
        <v>82</v>
      </c>
      <c r="AY115" s="19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19" t="s">
        <v>80</v>
      </c>
      <c r="BK115" s="203">
        <f t="shared" si="19"/>
        <v>0</v>
      </c>
      <c r="BL115" s="19" t="s">
        <v>154</v>
      </c>
      <c r="BM115" s="202" t="s">
        <v>331</v>
      </c>
    </row>
    <row r="116" spans="1:65" s="2" customFormat="1" ht="16.5" customHeight="1">
      <c r="A116" s="36"/>
      <c r="B116" s="37"/>
      <c r="C116" s="190" t="s">
        <v>336</v>
      </c>
      <c r="D116" s="190" t="s">
        <v>150</v>
      </c>
      <c r="E116" s="191" t="s">
        <v>1651</v>
      </c>
      <c r="F116" s="192" t="s">
        <v>1652</v>
      </c>
      <c r="G116" s="193" t="s">
        <v>1594</v>
      </c>
      <c r="H116" s="194">
        <v>4</v>
      </c>
      <c r="I116" s="195"/>
      <c r="J116" s="196">
        <f t="shared" si="10"/>
        <v>0</v>
      </c>
      <c r="K116" s="197"/>
      <c r="L116" s="41"/>
      <c r="M116" s="198" t="s">
        <v>19</v>
      </c>
      <c r="N116" s="199" t="s">
        <v>43</v>
      </c>
      <c r="O116" s="66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154</v>
      </c>
      <c r="AT116" s="202" t="s">
        <v>150</v>
      </c>
      <c r="AU116" s="202" t="s">
        <v>82</v>
      </c>
      <c r="AY116" s="19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19" t="s">
        <v>80</v>
      </c>
      <c r="BK116" s="203">
        <f t="shared" si="19"/>
        <v>0</v>
      </c>
      <c r="BL116" s="19" t="s">
        <v>154</v>
      </c>
      <c r="BM116" s="202" t="s">
        <v>339</v>
      </c>
    </row>
    <row r="117" spans="1:65" s="2" customFormat="1" ht="16.5" customHeight="1">
      <c r="A117" s="36"/>
      <c r="B117" s="37"/>
      <c r="C117" s="190" t="s">
        <v>248</v>
      </c>
      <c r="D117" s="190" t="s">
        <v>150</v>
      </c>
      <c r="E117" s="191" t="s">
        <v>1653</v>
      </c>
      <c r="F117" s="192" t="s">
        <v>1654</v>
      </c>
      <c r="G117" s="193" t="s">
        <v>1655</v>
      </c>
      <c r="H117" s="194">
        <v>1</v>
      </c>
      <c r="I117" s="195"/>
      <c r="J117" s="196">
        <f t="shared" si="10"/>
        <v>0</v>
      </c>
      <c r="K117" s="197"/>
      <c r="L117" s="41"/>
      <c r="M117" s="198" t="s">
        <v>19</v>
      </c>
      <c r="N117" s="199" t="s">
        <v>43</v>
      </c>
      <c r="O117" s="6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154</v>
      </c>
      <c r="AT117" s="202" t="s">
        <v>150</v>
      </c>
      <c r="AU117" s="202" t="s">
        <v>82</v>
      </c>
      <c r="AY117" s="19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19" t="s">
        <v>80</v>
      </c>
      <c r="BK117" s="203">
        <f t="shared" si="19"/>
        <v>0</v>
      </c>
      <c r="BL117" s="19" t="s">
        <v>154</v>
      </c>
      <c r="BM117" s="202" t="s">
        <v>343</v>
      </c>
    </row>
    <row r="118" spans="1:65" s="2" customFormat="1" ht="16.5" customHeight="1">
      <c r="A118" s="36"/>
      <c r="B118" s="37"/>
      <c r="C118" s="190" t="s">
        <v>344</v>
      </c>
      <c r="D118" s="190" t="s">
        <v>150</v>
      </c>
      <c r="E118" s="191" t="s">
        <v>1656</v>
      </c>
      <c r="F118" s="192" t="s">
        <v>1657</v>
      </c>
      <c r="G118" s="193" t="s">
        <v>1594</v>
      </c>
      <c r="H118" s="194">
        <v>10</v>
      </c>
      <c r="I118" s="195"/>
      <c r="J118" s="196">
        <f t="shared" si="10"/>
        <v>0</v>
      </c>
      <c r="K118" s="197"/>
      <c r="L118" s="41"/>
      <c r="M118" s="198" t="s">
        <v>19</v>
      </c>
      <c r="N118" s="199" t="s">
        <v>43</v>
      </c>
      <c r="O118" s="66"/>
      <c r="P118" s="200">
        <f t="shared" si="11"/>
        <v>0</v>
      </c>
      <c r="Q118" s="200">
        <v>0</v>
      </c>
      <c r="R118" s="200">
        <f t="shared" si="12"/>
        <v>0</v>
      </c>
      <c r="S118" s="200">
        <v>0</v>
      </c>
      <c r="T118" s="20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154</v>
      </c>
      <c r="AT118" s="202" t="s">
        <v>150</v>
      </c>
      <c r="AU118" s="202" t="s">
        <v>82</v>
      </c>
      <c r="AY118" s="19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19" t="s">
        <v>80</v>
      </c>
      <c r="BK118" s="203">
        <f t="shared" si="19"/>
        <v>0</v>
      </c>
      <c r="BL118" s="19" t="s">
        <v>154</v>
      </c>
      <c r="BM118" s="202" t="s">
        <v>347</v>
      </c>
    </row>
    <row r="119" spans="1:65" s="2" customFormat="1" ht="16.5" customHeight="1">
      <c r="A119" s="36"/>
      <c r="B119" s="37"/>
      <c r="C119" s="190" t="s">
        <v>251</v>
      </c>
      <c r="D119" s="190" t="s">
        <v>150</v>
      </c>
      <c r="E119" s="191" t="s">
        <v>1658</v>
      </c>
      <c r="F119" s="192" t="s">
        <v>1659</v>
      </c>
      <c r="G119" s="193" t="s">
        <v>1594</v>
      </c>
      <c r="H119" s="194">
        <v>10</v>
      </c>
      <c r="I119" s="195"/>
      <c r="J119" s="196">
        <f t="shared" si="10"/>
        <v>0</v>
      </c>
      <c r="K119" s="197"/>
      <c r="L119" s="41"/>
      <c r="M119" s="198" t="s">
        <v>19</v>
      </c>
      <c r="N119" s="199" t="s">
        <v>43</v>
      </c>
      <c r="O119" s="66"/>
      <c r="P119" s="200">
        <f t="shared" si="11"/>
        <v>0</v>
      </c>
      <c r="Q119" s="200">
        <v>0</v>
      </c>
      <c r="R119" s="200">
        <f t="shared" si="12"/>
        <v>0</v>
      </c>
      <c r="S119" s="200">
        <v>0</v>
      </c>
      <c r="T119" s="20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154</v>
      </c>
      <c r="AT119" s="202" t="s">
        <v>150</v>
      </c>
      <c r="AU119" s="202" t="s">
        <v>82</v>
      </c>
      <c r="AY119" s="19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19" t="s">
        <v>80</v>
      </c>
      <c r="BK119" s="203">
        <f t="shared" si="19"/>
        <v>0</v>
      </c>
      <c r="BL119" s="19" t="s">
        <v>154</v>
      </c>
      <c r="BM119" s="202" t="s">
        <v>361</v>
      </c>
    </row>
    <row r="120" spans="1:65" s="2" customFormat="1" ht="16.5" customHeight="1">
      <c r="A120" s="36"/>
      <c r="B120" s="37"/>
      <c r="C120" s="190" t="s">
        <v>368</v>
      </c>
      <c r="D120" s="190" t="s">
        <v>150</v>
      </c>
      <c r="E120" s="191" t="s">
        <v>1660</v>
      </c>
      <c r="F120" s="192" t="s">
        <v>1661</v>
      </c>
      <c r="G120" s="193" t="s">
        <v>1594</v>
      </c>
      <c r="H120" s="194">
        <v>2</v>
      </c>
      <c r="I120" s="195"/>
      <c r="J120" s="196">
        <f t="shared" si="10"/>
        <v>0</v>
      </c>
      <c r="K120" s="197"/>
      <c r="L120" s="41"/>
      <c r="M120" s="198" t="s">
        <v>19</v>
      </c>
      <c r="N120" s="199" t="s">
        <v>43</v>
      </c>
      <c r="O120" s="66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154</v>
      </c>
      <c r="AT120" s="202" t="s">
        <v>150</v>
      </c>
      <c r="AU120" s="202" t="s">
        <v>82</v>
      </c>
      <c r="AY120" s="19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19" t="s">
        <v>80</v>
      </c>
      <c r="BK120" s="203">
        <f t="shared" si="19"/>
        <v>0</v>
      </c>
      <c r="BL120" s="19" t="s">
        <v>154</v>
      </c>
      <c r="BM120" s="202" t="s">
        <v>371</v>
      </c>
    </row>
    <row r="121" spans="1:65" s="2" customFormat="1" ht="16.5" customHeight="1">
      <c r="A121" s="36"/>
      <c r="B121" s="37"/>
      <c r="C121" s="190" t="s">
        <v>257</v>
      </c>
      <c r="D121" s="190" t="s">
        <v>150</v>
      </c>
      <c r="E121" s="191" t="s">
        <v>1662</v>
      </c>
      <c r="F121" s="192" t="s">
        <v>1663</v>
      </c>
      <c r="G121" s="193" t="s">
        <v>1594</v>
      </c>
      <c r="H121" s="194">
        <v>2</v>
      </c>
      <c r="I121" s="195"/>
      <c r="J121" s="196">
        <f t="shared" si="10"/>
        <v>0</v>
      </c>
      <c r="K121" s="197"/>
      <c r="L121" s="41"/>
      <c r="M121" s="198" t="s">
        <v>19</v>
      </c>
      <c r="N121" s="199" t="s">
        <v>43</v>
      </c>
      <c r="O121" s="66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154</v>
      </c>
      <c r="AT121" s="202" t="s">
        <v>150</v>
      </c>
      <c r="AU121" s="202" t="s">
        <v>82</v>
      </c>
      <c r="AY121" s="19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19" t="s">
        <v>80</v>
      </c>
      <c r="BK121" s="203">
        <f t="shared" si="19"/>
        <v>0</v>
      </c>
      <c r="BL121" s="19" t="s">
        <v>154</v>
      </c>
      <c r="BM121" s="202" t="s">
        <v>375</v>
      </c>
    </row>
    <row r="122" spans="1:65" s="2" customFormat="1" ht="16.5" customHeight="1">
      <c r="A122" s="36"/>
      <c r="B122" s="37"/>
      <c r="C122" s="190" t="s">
        <v>376</v>
      </c>
      <c r="D122" s="190" t="s">
        <v>150</v>
      </c>
      <c r="E122" s="191" t="s">
        <v>1664</v>
      </c>
      <c r="F122" s="192" t="s">
        <v>1665</v>
      </c>
      <c r="G122" s="193" t="s">
        <v>1594</v>
      </c>
      <c r="H122" s="194">
        <v>4</v>
      </c>
      <c r="I122" s="195"/>
      <c r="J122" s="196">
        <f t="shared" si="10"/>
        <v>0</v>
      </c>
      <c r="K122" s="197"/>
      <c r="L122" s="41"/>
      <c r="M122" s="198" t="s">
        <v>19</v>
      </c>
      <c r="N122" s="199" t="s">
        <v>43</v>
      </c>
      <c r="O122" s="66"/>
      <c r="P122" s="200">
        <f t="shared" si="11"/>
        <v>0</v>
      </c>
      <c r="Q122" s="200">
        <v>0</v>
      </c>
      <c r="R122" s="200">
        <f t="shared" si="12"/>
        <v>0</v>
      </c>
      <c r="S122" s="200">
        <v>0</v>
      </c>
      <c r="T122" s="201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154</v>
      </c>
      <c r="AT122" s="202" t="s">
        <v>150</v>
      </c>
      <c r="AU122" s="202" t="s">
        <v>82</v>
      </c>
      <c r="AY122" s="19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19" t="s">
        <v>80</v>
      </c>
      <c r="BK122" s="203">
        <f t="shared" si="19"/>
        <v>0</v>
      </c>
      <c r="BL122" s="19" t="s">
        <v>154</v>
      </c>
      <c r="BM122" s="202" t="s">
        <v>379</v>
      </c>
    </row>
    <row r="123" spans="1:65" s="2" customFormat="1" ht="16.5" customHeight="1">
      <c r="A123" s="36"/>
      <c r="B123" s="37"/>
      <c r="C123" s="190" t="s">
        <v>261</v>
      </c>
      <c r="D123" s="190" t="s">
        <v>150</v>
      </c>
      <c r="E123" s="191" t="s">
        <v>1666</v>
      </c>
      <c r="F123" s="192" t="s">
        <v>1667</v>
      </c>
      <c r="G123" s="193" t="s">
        <v>1594</v>
      </c>
      <c r="H123" s="194">
        <v>40</v>
      </c>
      <c r="I123" s="195"/>
      <c r="J123" s="196">
        <f t="shared" si="10"/>
        <v>0</v>
      </c>
      <c r="K123" s="197"/>
      <c r="L123" s="41"/>
      <c r="M123" s="198" t="s">
        <v>19</v>
      </c>
      <c r="N123" s="199" t="s">
        <v>43</v>
      </c>
      <c r="O123" s="66"/>
      <c r="P123" s="200">
        <f t="shared" si="11"/>
        <v>0</v>
      </c>
      <c r="Q123" s="200">
        <v>0</v>
      </c>
      <c r="R123" s="200">
        <f t="shared" si="12"/>
        <v>0</v>
      </c>
      <c r="S123" s="200">
        <v>0</v>
      </c>
      <c r="T123" s="20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154</v>
      </c>
      <c r="AT123" s="202" t="s">
        <v>150</v>
      </c>
      <c r="AU123" s="202" t="s">
        <v>82</v>
      </c>
      <c r="AY123" s="19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19" t="s">
        <v>80</v>
      </c>
      <c r="BK123" s="203">
        <f t="shared" si="19"/>
        <v>0</v>
      </c>
      <c r="BL123" s="19" t="s">
        <v>154</v>
      </c>
      <c r="BM123" s="202" t="s">
        <v>383</v>
      </c>
    </row>
    <row r="124" spans="1:65" s="2" customFormat="1" ht="16.5" customHeight="1">
      <c r="A124" s="36"/>
      <c r="B124" s="37"/>
      <c r="C124" s="190" t="s">
        <v>387</v>
      </c>
      <c r="D124" s="190" t="s">
        <v>150</v>
      </c>
      <c r="E124" s="191" t="s">
        <v>1668</v>
      </c>
      <c r="F124" s="192" t="s">
        <v>1669</v>
      </c>
      <c r="G124" s="193" t="s">
        <v>1594</v>
      </c>
      <c r="H124" s="194">
        <v>4</v>
      </c>
      <c r="I124" s="195"/>
      <c r="J124" s="196">
        <f t="shared" si="10"/>
        <v>0</v>
      </c>
      <c r="K124" s="197"/>
      <c r="L124" s="41"/>
      <c r="M124" s="198" t="s">
        <v>19</v>
      </c>
      <c r="N124" s="199" t="s">
        <v>43</v>
      </c>
      <c r="O124" s="66"/>
      <c r="P124" s="200">
        <f t="shared" si="11"/>
        <v>0</v>
      </c>
      <c r="Q124" s="200">
        <v>0</v>
      </c>
      <c r="R124" s="200">
        <f t="shared" si="12"/>
        <v>0</v>
      </c>
      <c r="S124" s="200">
        <v>0</v>
      </c>
      <c r="T124" s="20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154</v>
      </c>
      <c r="AT124" s="202" t="s">
        <v>150</v>
      </c>
      <c r="AU124" s="202" t="s">
        <v>82</v>
      </c>
      <c r="AY124" s="19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19" t="s">
        <v>80</v>
      </c>
      <c r="BK124" s="203">
        <f t="shared" si="19"/>
        <v>0</v>
      </c>
      <c r="BL124" s="19" t="s">
        <v>154</v>
      </c>
      <c r="BM124" s="202" t="s">
        <v>390</v>
      </c>
    </row>
    <row r="125" spans="1:65" s="2" customFormat="1" ht="16.5" customHeight="1">
      <c r="A125" s="36"/>
      <c r="B125" s="37"/>
      <c r="C125" s="190" t="s">
        <v>266</v>
      </c>
      <c r="D125" s="190" t="s">
        <v>150</v>
      </c>
      <c r="E125" s="191" t="s">
        <v>1670</v>
      </c>
      <c r="F125" s="192" t="s">
        <v>1671</v>
      </c>
      <c r="G125" s="193" t="s">
        <v>1594</v>
      </c>
      <c r="H125" s="194">
        <v>1</v>
      </c>
      <c r="I125" s="195"/>
      <c r="J125" s="196">
        <f t="shared" si="10"/>
        <v>0</v>
      </c>
      <c r="K125" s="197"/>
      <c r="L125" s="41"/>
      <c r="M125" s="198" t="s">
        <v>19</v>
      </c>
      <c r="N125" s="199" t="s">
        <v>43</v>
      </c>
      <c r="O125" s="66"/>
      <c r="P125" s="200">
        <f t="shared" si="11"/>
        <v>0</v>
      </c>
      <c r="Q125" s="200">
        <v>0</v>
      </c>
      <c r="R125" s="200">
        <f t="shared" si="12"/>
        <v>0</v>
      </c>
      <c r="S125" s="200">
        <v>0</v>
      </c>
      <c r="T125" s="20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154</v>
      </c>
      <c r="AT125" s="202" t="s">
        <v>150</v>
      </c>
      <c r="AU125" s="202" t="s">
        <v>82</v>
      </c>
      <c r="AY125" s="19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19" t="s">
        <v>80</v>
      </c>
      <c r="BK125" s="203">
        <f t="shared" si="19"/>
        <v>0</v>
      </c>
      <c r="BL125" s="19" t="s">
        <v>154</v>
      </c>
      <c r="BM125" s="202" t="s">
        <v>397</v>
      </c>
    </row>
    <row r="126" spans="1:65" s="2" customFormat="1" ht="16.5" customHeight="1">
      <c r="A126" s="36"/>
      <c r="B126" s="37"/>
      <c r="C126" s="190" t="s">
        <v>401</v>
      </c>
      <c r="D126" s="190" t="s">
        <v>150</v>
      </c>
      <c r="E126" s="191" t="s">
        <v>1672</v>
      </c>
      <c r="F126" s="192" t="s">
        <v>1673</v>
      </c>
      <c r="G126" s="193" t="s">
        <v>466</v>
      </c>
      <c r="H126" s="194">
        <v>4</v>
      </c>
      <c r="I126" s="195"/>
      <c r="J126" s="196">
        <f t="shared" si="10"/>
        <v>0</v>
      </c>
      <c r="K126" s="197"/>
      <c r="L126" s="41"/>
      <c r="M126" s="198" t="s">
        <v>19</v>
      </c>
      <c r="N126" s="199" t="s">
        <v>43</v>
      </c>
      <c r="O126" s="66"/>
      <c r="P126" s="200">
        <f t="shared" si="11"/>
        <v>0</v>
      </c>
      <c r="Q126" s="200">
        <v>0</v>
      </c>
      <c r="R126" s="200">
        <f t="shared" si="12"/>
        <v>0</v>
      </c>
      <c r="S126" s="200">
        <v>0</v>
      </c>
      <c r="T126" s="20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154</v>
      </c>
      <c r="AT126" s="202" t="s">
        <v>150</v>
      </c>
      <c r="AU126" s="202" t="s">
        <v>82</v>
      </c>
      <c r="AY126" s="19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19" t="s">
        <v>80</v>
      </c>
      <c r="BK126" s="203">
        <f t="shared" si="19"/>
        <v>0</v>
      </c>
      <c r="BL126" s="19" t="s">
        <v>154</v>
      </c>
      <c r="BM126" s="202" t="s">
        <v>404</v>
      </c>
    </row>
    <row r="127" spans="1:65" s="2" customFormat="1" ht="16.5" customHeight="1">
      <c r="A127" s="36"/>
      <c r="B127" s="37"/>
      <c r="C127" s="190" t="s">
        <v>271</v>
      </c>
      <c r="D127" s="190" t="s">
        <v>150</v>
      </c>
      <c r="E127" s="191" t="s">
        <v>1674</v>
      </c>
      <c r="F127" s="192" t="s">
        <v>1675</v>
      </c>
      <c r="G127" s="193" t="s">
        <v>466</v>
      </c>
      <c r="H127" s="194">
        <v>5</v>
      </c>
      <c r="I127" s="195"/>
      <c r="J127" s="196">
        <f t="shared" si="10"/>
        <v>0</v>
      </c>
      <c r="K127" s="197"/>
      <c r="L127" s="41"/>
      <c r="M127" s="198" t="s">
        <v>19</v>
      </c>
      <c r="N127" s="199" t="s">
        <v>43</v>
      </c>
      <c r="O127" s="66"/>
      <c r="P127" s="200">
        <f t="shared" si="11"/>
        <v>0</v>
      </c>
      <c r="Q127" s="200">
        <v>0</v>
      </c>
      <c r="R127" s="200">
        <f t="shared" si="12"/>
        <v>0</v>
      </c>
      <c r="S127" s="200">
        <v>0</v>
      </c>
      <c r="T127" s="20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154</v>
      </c>
      <c r="AT127" s="202" t="s">
        <v>150</v>
      </c>
      <c r="AU127" s="202" t="s">
        <v>82</v>
      </c>
      <c r="AY127" s="19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19" t="s">
        <v>80</v>
      </c>
      <c r="BK127" s="203">
        <f t="shared" si="19"/>
        <v>0</v>
      </c>
      <c r="BL127" s="19" t="s">
        <v>154</v>
      </c>
      <c r="BM127" s="202" t="s">
        <v>408</v>
      </c>
    </row>
    <row r="128" spans="1:65" s="2" customFormat="1" ht="16.5" customHeight="1">
      <c r="A128" s="36"/>
      <c r="B128" s="37"/>
      <c r="C128" s="190" t="s">
        <v>409</v>
      </c>
      <c r="D128" s="190" t="s">
        <v>150</v>
      </c>
      <c r="E128" s="191" t="s">
        <v>1676</v>
      </c>
      <c r="F128" s="192" t="s">
        <v>1677</v>
      </c>
      <c r="G128" s="193" t="s">
        <v>466</v>
      </c>
      <c r="H128" s="194">
        <v>1</v>
      </c>
      <c r="I128" s="195"/>
      <c r="J128" s="196">
        <f t="shared" si="10"/>
        <v>0</v>
      </c>
      <c r="K128" s="197"/>
      <c r="L128" s="41"/>
      <c r="M128" s="198" t="s">
        <v>19</v>
      </c>
      <c r="N128" s="199" t="s">
        <v>43</v>
      </c>
      <c r="O128" s="66"/>
      <c r="P128" s="200">
        <f t="shared" si="11"/>
        <v>0</v>
      </c>
      <c r="Q128" s="200">
        <v>0</v>
      </c>
      <c r="R128" s="200">
        <f t="shared" si="12"/>
        <v>0</v>
      </c>
      <c r="S128" s="200">
        <v>0</v>
      </c>
      <c r="T128" s="20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154</v>
      </c>
      <c r="AT128" s="202" t="s">
        <v>150</v>
      </c>
      <c r="AU128" s="202" t="s">
        <v>82</v>
      </c>
      <c r="AY128" s="19" t="s">
        <v>147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19" t="s">
        <v>80</v>
      </c>
      <c r="BK128" s="203">
        <f t="shared" si="19"/>
        <v>0</v>
      </c>
      <c r="BL128" s="19" t="s">
        <v>154</v>
      </c>
      <c r="BM128" s="202" t="s">
        <v>412</v>
      </c>
    </row>
    <row r="129" spans="1:65" s="2" customFormat="1" ht="16.5" customHeight="1">
      <c r="A129" s="36"/>
      <c r="B129" s="37"/>
      <c r="C129" s="190" t="s">
        <v>275</v>
      </c>
      <c r="D129" s="190" t="s">
        <v>150</v>
      </c>
      <c r="E129" s="191" t="s">
        <v>1678</v>
      </c>
      <c r="F129" s="192" t="s">
        <v>1679</v>
      </c>
      <c r="G129" s="193" t="s">
        <v>1594</v>
      </c>
      <c r="H129" s="194">
        <v>1</v>
      </c>
      <c r="I129" s="195"/>
      <c r="J129" s="196">
        <f t="shared" si="10"/>
        <v>0</v>
      </c>
      <c r="K129" s="197"/>
      <c r="L129" s="41"/>
      <c r="M129" s="198" t="s">
        <v>19</v>
      </c>
      <c r="N129" s="199" t="s">
        <v>43</v>
      </c>
      <c r="O129" s="66"/>
      <c r="P129" s="200">
        <f t="shared" si="11"/>
        <v>0</v>
      </c>
      <c r="Q129" s="200">
        <v>0</v>
      </c>
      <c r="R129" s="200">
        <f t="shared" si="12"/>
        <v>0</v>
      </c>
      <c r="S129" s="200">
        <v>0</v>
      </c>
      <c r="T129" s="20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154</v>
      </c>
      <c r="AT129" s="202" t="s">
        <v>150</v>
      </c>
      <c r="AU129" s="202" t="s">
        <v>82</v>
      </c>
      <c r="AY129" s="19" t="s">
        <v>147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19" t="s">
        <v>80</v>
      </c>
      <c r="BK129" s="203">
        <f t="shared" si="19"/>
        <v>0</v>
      </c>
      <c r="BL129" s="19" t="s">
        <v>154</v>
      </c>
      <c r="BM129" s="202" t="s">
        <v>415</v>
      </c>
    </row>
    <row r="130" spans="1:65" s="2" customFormat="1" ht="16.5" customHeight="1">
      <c r="A130" s="36"/>
      <c r="B130" s="37"/>
      <c r="C130" s="190" t="s">
        <v>418</v>
      </c>
      <c r="D130" s="190" t="s">
        <v>150</v>
      </c>
      <c r="E130" s="191" t="s">
        <v>1680</v>
      </c>
      <c r="F130" s="192" t="s">
        <v>1681</v>
      </c>
      <c r="G130" s="193" t="s">
        <v>1594</v>
      </c>
      <c r="H130" s="194">
        <v>1</v>
      </c>
      <c r="I130" s="195"/>
      <c r="J130" s="196">
        <f t="shared" si="10"/>
        <v>0</v>
      </c>
      <c r="K130" s="197"/>
      <c r="L130" s="41"/>
      <c r="M130" s="198" t="s">
        <v>19</v>
      </c>
      <c r="N130" s="199" t="s">
        <v>43</v>
      </c>
      <c r="O130" s="66"/>
      <c r="P130" s="200">
        <f t="shared" si="11"/>
        <v>0</v>
      </c>
      <c r="Q130" s="200">
        <v>0</v>
      </c>
      <c r="R130" s="200">
        <f t="shared" si="12"/>
        <v>0</v>
      </c>
      <c r="S130" s="200">
        <v>0</v>
      </c>
      <c r="T130" s="20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154</v>
      </c>
      <c r="AT130" s="202" t="s">
        <v>150</v>
      </c>
      <c r="AU130" s="202" t="s">
        <v>82</v>
      </c>
      <c r="AY130" s="19" t="s">
        <v>147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19" t="s">
        <v>80</v>
      </c>
      <c r="BK130" s="203">
        <f t="shared" si="19"/>
        <v>0</v>
      </c>
      <c r="BL130" s="19" t="s">
        <v>154</v>
      </c>
      <c r="BM130" s="202" t="s">
        <v>421</v>
      </c>
    </row>
    <row r="131" spans="1:65" s="2" customFormat="1" ht="16.5" customHeight="1">
      <c r="A131" s="36"/>
      <c r="B131" s="37"/>
      <c r="C131" s="190" t="s">
        <v>289</v>
      </c>
      <c r="D131" s="190" t="s">
        <v>150</v>
      </c>
      <c r="E131" s="191" t="s">
        <v>1682</v>
      </c>
      <c r="F131" s="192" t="s">
        <v>1683</v>
      </c>
      <c r="G131" s="193" t="s">
        <v>1684</v>
      </c>
      <c r="H131" s="194">
        <v>40</v>
      </c>
      <c r="I131" s="195"/>
      <c r="J131" s="196">
        <f t="shared" si="10"/>
        <v>0</v>
      </c>
      <c r="K131" s="197"/>
      <c r="L131" s="41"/>
      <c r="M131" s="198" t="s">
        <v>19</v>
      </c>
      <c r="N131" s="199" t="s">
        <v>43</v>
      </c>
      <c r="O131" s="66"/>
      <c r="P131" s="200">
        <f t="shared" si="11"/>
        <v>0</v>
      </c>
      <c r="Q131" s="200">
        <v>0</v>
      </c>
      <c r="R131" s="200">
        <f t="shared" si="12"/>
        <v>0</v>
      </c>
      <c r="S131" s="200">
        <v>0</v>
      </c>
      <c r="T131" s="20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154</v>
      </c>
      <c r="AT131" s="202" t="s">
        <v>150</v>
      </c>
      <c r="AU131" s="202" t="s">
        <v>82</v>
      </c>
      <c r="AY131" s="19" t="s">
        <v>147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19" t="s">
        <v>80</v>
      </c>
      <c r="BK131" s="203">
        <f t="shared" si="19"/>
        <v>0</v>
      </c>
      <c r="BL131" s="19" t="s">
        <v>154</v>
      </c>
      <c r="BM131" s="202" t="s">
        <v>428</v>
      </c>
    </row>
    <row r="132" spans="1:65" s="2" customFormat="1" ht="16.5" customHeight="1">
      <c r="A132" s="36"/>
      <c r="B132" s="37"/>
      <c r="C132" s="190" t="s">
        <v>430</v>
      </c>
      <c r="D132" s="190" t="s">
        <v>150</v>
      </c>
      <c r="E132" s="191" t="s">
        <v>1685</v>
      </c>
      <c r="F132" s="192" t="s">
        <v>1686</v>
      </c>
      <c r="G132" s="193" t="s">
        <v>1684</v>
      </c>
      <c r="H132" s="194">
        <v>6</v>
      </c>
      <c r="I132" s="195"/>
      <c r="J132" s="196">
        <f t="shared" si="10"/>
        <v>0</v>
      </c>
      <c r="K132" s="197"/>
      <c r="L132" s="41"/>
      <c r="M132" s="198" t="s">
        <v>19</v>
      </c>
      <c r="N132" s="199" t="s">
        <v>43</v>
      </c>
      <c r="O132" s="66"/>
      <c r="P132" s="200">
        <f t="shared" si="11"/>
        <v>0</v>
      </c>
      <c r="Q132" s="200">
        <v>0</v>
      </c>
      <c r="R132" s="200">
        <f t="shared" si="12"/>
        <v>0</v>
      </c>
      <c r="S132" s="200">
        <v>0</v>
      </c>
      <c r="T132" s="201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154</v>
      </c>
      <c r="AT132" s="202" t="s">
        <v>150</v>
      </c>
      <c r="AU132" s="202" t="s">
        <v>82</v>
      </c>
      <c r="AY132" s="19" t="s">
        <v>147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19" t="s">
        <v>80</v>
      </c>
      <c r="BK132" s="203">
        <f t="shared" si="19"/>
        <v>0</v>
      </c>
      <c r="BL132" s="19" t="s">
        <v>154</v>
      </c>
      <c r="BM132" s="202" t="s">
        <v>433</v>
      </c>
    </row>
    <row r="133" spans="1:65" s="12" customFormat="1" ht="22.9" customHeight="1">
      <c r="B133" s="174"/>
      <c r="C133" s="175"/>
      <c r="D133" s="176" t="s">
        <v>71</v>
      </c>
      <c r="E133" s="188" t="s">
        <v>1687</v>
      </c>
      <c r="F133" s="188" t="s">
        <v>1688</v>
      </c>
      <c r="G133" s="175"/>
      <c r="H133" s="175"/>
      <c r="I133" s="178"/>
      <c r="J133" s="189">
        <f>BK133</f>
        <v>0</v>
      </c>
      <c r="K133" s="175"/>
      <c r="L133" s="180"/>
      <c r="M133" s="181"/>
      <c r="N133" s="182"/>
      <c r="O133" s="182"/>
      <c r="P133" s="183">
        <f>SUM(P134:P170)</f>
        <v>0</v>
      </c>
      <c r="Q133" s="182"/>
      <c r="R133" s="183">
        <f>SUM(R134:R170)</f>
        <v>0</v>
      </c>
      <c r="S133" s="182"/>
      <c r="T133" s="184">
        <f>SUM(T134:T170)</f>
        <v>0</v>
      </c>
      <c r="AR133" s="185" t="s">
        <v>80</v>
      </c>
      <c r="AT133" s="186" t="s">
        <v>71</v>
      </c>
      <c r="AU133" s="186" t="s">
        <v>80</v>
      </c>
      <c r="AY133" s="185" t="s">
        <v>147</v>
      </c>
      <c r="BK133" s="187">
        <f>SUM(BK134:BK170)</f>
        <v>0</v>
      </c>
    </row>
    <row r="134" spans="1:65" s="2" customFormat="1" ht="16.5" customHeight="1">
      <c r="A134" s="36"/>
      <c r="B134" s="37"/>
      <c r="C134" s="190" t="s">
        <v>300</v>
      </c>
      <c r="D134" s="190" t="s">
        <v>150</v>
      </c>
      <c r="E134" s="191" t="s">
        <v>1689</v>
      </c>
      <c r="F134" s="192" t="s">
        <v>1690</v>
      </c>
      <c r="G134" s="193" t="s">
        <v>1594</v>
      </c>
      <c r="H134" s="194">
        <v>1</v>
      </c>
      <c r="I134" s="195"/>
      <c r="J134" s="196">
        <f t="shared" ref="J134:J170" si="20">ROUND(I134*H134,2)</f>
        <v>0</v>
      </c>
      <c r="K134" s="197"/>
      <c r="L134" s="41"/>
      <c r="M134" s="198" t="s">
        <v>19</v>
      </c>
      <c r="N134" s="199" t="s">
        <v>43</v>
      </c>
      <c r="O134" s="66"/>
      <c r="P134" s="200">
        <f t="shared" ref="P134:P170" si="21">O134*H134</f>
        <v>0</v>
      </c>
      <c r="Q134" s="200">
        <v>0</v>
      </c>
      <c r="R134" s="200">
        <f t="shared" ref="R134:R170" si="22">Q134*H134</f>
        <v>0</v>
      </c>
      <c r="S134" s="200">
        <v>0</v>
      </c>
      <c r="T134" s="201">
        <f t="shared" ref="T134:T170" si="23"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154</v>
      </c>
      <c r="AT134" s="202" t="s">
        <v>150</v>
      </c>
      <c r="AU134" s="202" t="s">
        <v>82</v>
      </c>
      <c r="AY134" s="19" t="s">
        <v>147</v>
      </c>
      <c r="BE134" s="203">
        <f t="shared" ref="BE134:BE170" si="24">IF(N134="základní",J134,0)</f>
        <v>0</v>
      </c>
      <c r="BF134" s="203">
        <f t="shared" ref="BF134:BF170" si="25">IF(N134="snížená",J134,0)</f>
        <v>0</v>
      </c>
      <c r="BG134" s="203">
        <f t="shared" ref="BG134:BG170" si="26">IF(N134="zákl. přenesená",J134,0)</f>
        <v>0</v>
      </c>
      <c r="BH134" s="203">
        <f t="shared" ref="BH134:BH170" si="27">IF(N134="sníž. přenesená",J134,0)</f>
        <v>0</v>
      </c>
      <c r="BI134" s="203">
        <f t="shared" ref="BI134:BI170" si="28">IF(N134="nulová",J134,0)</f>
        <v>0</v>
      </c>
      <c r="BJ134" s="19" t="s">
        <v>80</v>
      </c>
      <c r="BK134" s="203">
        <f t="shared" ref="BK134:BK170" si="29">ROUND(I134*H134,2)</f>
        <v>0</v>
      </c>
      <c r="BL134" s="19" t="s">
        <v>154</v>
      </c>
      <c r="BM134" s="202" t="s">
        <v>437</v>
      </c>
    </row>
    <row r="135" spans="1:65" s="2" customFormat="1" ht="16.5" customHeight="1">
      <c r="A135" s="36"/>
      <c r="B135" s="37"/>
      <c r="C135" s="190" t="s">
        <v>438</v>
      </c>
      <c r="D135" s="190" t="s">
        <v>150</v>
      </c>
      <c r="E135" s="191" t="s">
        <v>1691</v>
      </c>
      <c r="F135" s="192" t="s">
        <v>1692</v>
      </c>
      <c r="G135" s="193" t="s">
        <v>1594</v>
      </c>
      <c r="H135" s="194">
        <v>1</v>
      </c>
      <c r="I135" s="195"/>
      <c r="J135" s="196">
        <f t="shared" si="20"/>
        <v>0</v>
      </c>
      <c r="K135" s="197"/>
      <c r="L135" s="41"/>
      <c r="M135" s="198" t="s">
        <v>19</v>
      </c>
      <c r="N135" s="199" t="s">
        <v>43</v>
      </c>
      <c r="O135" s="66"/>
      <c r="P135" s="200">
        <f t="shared" si="21"/>
        <v>0</v>
      </c>
      <c r="Q135" s="200">
        <v>0</v>
      </c>
      <c r="R135" s="200">
        <f t="shared" si="22"/>
        <v>0</v>
      </c>
      <c r="S135" s="200">
        <v>0</v>
      </c>
      <c r="T135" s="201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154</v>
      </c>
      <c r="AT135" s="202" t="s">
        <v>150</v>
      </c>
      <c r="AU135" s="202" t="s">
        <v>82</v>
      </c>
      <c r="AY135" s="19" t="s">
        <v>147</v>
      </c>
      <c r="BE135" s="203">
        <f t="shared" si="24"/>
        <v>0</v>
      </c>
      <c r="BF135" s="203">
        <f t="shared" si="25"/>
        <v>0</v>
      </c>
      <c r="BG135" s="203">
        <f t="shared" si="26"/>
        <v>0</v>
      </c>
      <c r="BH135" s="203">
        <f t="shared" si="27"/>
        <v>0</v>
      </c>
      <c r="BI135" s="203">
        <f t="shared" si="28"/>
        <v>0</v>
      </c>
      <c r="BJ135" s="19" t="s">
        <v>80</v>
      </c>
      <c r="BK135" s="203">
        <f t="shared" si="29"/>
        <v>0</v>
      </c>
      <c r="BL135" s="19" t="s">
        <v>154</v>
      </c>
      <c r="BM135" s="202" t="s">
        <v>441</v>
      </c>
    </row>
    <row r="136" spans="1:65" s="2" customFormat="1" ht="16.5" customHeight="1">
      <c r="A136" s="36"/>
      <c r="B136" s="37"/>
      <c r="C136" s="190" t="s">
        <v>304</v>
      </c>
      <c r="D136" s="190" t="s">
        <v>150</v>
      </c>
      <c r="E136" s="191" t="s">
        <v>1693</v>
      </c>
      <c r="F136" s="192" t="s">
        <v>1694</v>
      </c>
      <c r="G136" s="193" t="s">
        <v>1594</v>
      </c>
      <c r="H136" s="194">
        <v>3</v>
      </c>
      <c r="I136" s="195"/>
      <c r="J136" s="196">
        <f t="shared" si="20"/>
        <v>0</v>
      </c>
      <c r="K136" s="197"/>
      <c r="L136" s="41"/>
      <c r="M136" s="198" t="s">
        <v>19</v>
      </c>
      <c r="N136" s="199" t="s">
        <v>43</v>
      </c>
      <c r="O136" s="66"/>
      <c r="P136" s="200">
        <f t="shared" si="21"/>
        <v>0</v>
      </c>
      <c r="Q136" s="200">
        <v>0</v>
      </c>
      <c r="R136" s="200">
        <f t="shared" si="22"/>
        <v>0</v>
      </c>
      <c r="S136" s="200">
        <v>0</v>
      </c>
      <c r="T136" s="201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154</v>
      </c>
      <c r="AT136" s="202" t="s">
        <v>150</v>
      </c>
      <c r="AU136" s="202" t="s">
        <v>82</v>
      </c>
      <c r="AY136" s="19" t="s">
        <v>147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19" t="s">
        <v>80</v>
      </c>
      <c r="BK136" s="203">
        <f t="shared" si="29"/>
        <v>0</v>
      </c>
      <c r="BL136" s="19" t="s">
        <v>154</v>
      </c>
      <c r="BM136" s="202" t="s">
        <v>444</v>
      </c>
    </row>
    <row r="137" spans="1:65" s="2" customFormat="1" ht="16.5" customHeight="1">
      <c r="A137" s="36"/>
      <c r="B137" s="37"/>
      <c r="C137" s="190" t="s">
        <v>445</v>
      </c>
      <c r="D137" s="190" t="s">
        <v>150</v>
      </c>
      <c r="E137" s="191" t="s">
        <v>1695</v>
      </c>
      <c r="F137" s="192" t="s">
        <v>1696</v>
      </c>
      <c r="G137" s="193" t="s">
        <v>1594</v>
      </c>
      <c r="H137" s="194">
        <v>3</v>
      </c>
      <c r="I137" s="195"/>
      <c r="J137" s="196">
        <f t="shared" si="20"/>
        <v>0</v>
      </c>
      <c r="K137" s="197"/>
      <c r="L137" s="41"/>
      <c r="M137" s="198" t="s">
        <v>19</v>
      </c>
      <c r="N137" s="199" t="s">
        <v>43</v>
      </c>
      <c r="O137" s="66"/>
      <c r="P137" s="200">
        <f t="shared" si="21"/>
        <v>0</v>
      </c>
      <c r="Q137" s="200">
        <v>0</v>
      </c>
      <c r="R137" s="200">
        <f t="shared" si="22"/>
        <v>0</v>
      </c>
      <c r="S137" s="200">
        <v>0</v>
      </c>
      <c r="T137" s="201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154</v>
      </c>
      <c r="AT137" s="202" t="s">
        <v>150</v>
      </c>
      <c r="AU137" s="202" t="s">
        <v>82</v>
      </c>
      <c r="AY137" s="19" t="s">
        <v>147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19" t="s">
        <v>80</v>
      </c>
      <c r="BK137" s="203">
        <f t="shared" si="29"/>
        <v>0</v>
      </c>
      <c r="BL137" s="19" t="s">
        <v>154</v>
      </c>
      <c r="BM137" s="202" t="s">
        <v>448</v>
      </c>
    </row>
    <row r="138" spans="1:65" s="2" customFormat="1" ht="16.5" customHeight="1">
      <c r="A138" s="36"/>
      <c r="B138" s="37"/>
      <c r="C138" s="190" t="s">
        <v>309</v>
      </c>
      <c r="D138" s="190" t="s">
        <v>150</v>
      </c>
      <c r="E138" s="191" t="s">
        <v>1697</v>
      </c>
      <c r="F138" s="192" t="s">
        <v>1698</v>
      </c>
      <c r="G138" s="193" t="s">
        <v>1594</v>
      </c>
      <c r="H138" s="194">
        <v>2</v>
      </c>
      <c r="I138" s="195"/>
      <c r="J138" s="196">
        <f t="shared" si="20"/>
        <v>0</v>
      </c>
      <c r="K138" s="197"/>
      <c r="L138" s="41"/>
      <c r="M138" s="198" t="s">
        <v>19</v>
      </c>
      <c r="N138" s="199" t="s">
        <v>43</v>
      </c>
      <c r="O138" s="66"/>
      <c r="P138" s="200">
        <f t="shared" si="21"/>
        <v>0</v>
      </c>
      <c r="Q138" s="200">
        <v>0</v>
      </c>
      <c r="R138" s="200">
        <f t="shared" si="22"/>
        <v>0</v>
      </c>
      <c r="S138" s="200">
        <v>0</v>
      </c>
      <c r="T138" s="201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154</v>
      </c>
      <c r="AT138" s="202" t="s">
        <v>150</v>
      </c>
      <c r="AU138" s="202" t="s">
        <v>82</v>
      </c>
      <c r="AY138" s="19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19" t="s">
        <v>80</v>
      </c>
      <c r="BK138" s="203">
        <f t="shared" si="29"/>
        <v>0</v>
      </c>
      <c r="BL138" s="19" t="s">
        <v>154</v>
      </c>
      <c r="BM138" s="202" t="s">
        <v>453</v>
      </c>
    </row>
    <row r="139" spans="1:65" s="2" customFormat="1" ht="16.5" customHeight="1">
      <c r="A139" s="36"/>
      <c r="B139" s="37"/>
      <c r="C139" s="190" t="s">
        <v>454</v>
      </c>
      <c r="D139" s="190" t="s">
        <v>150</v>
      </c>
      <c r="E139" s="191" t="s">
        <v>1699</v>
      </c>
      <c r="F139" s="192" t="s">
        <v>1700</v>
      </c>
      <c r="G139" s="193" t="s">
        <v>1594</v>
      </c>
      <c r="H139" s="194">
        <v>1</v>
      </c>
      <c r="I139" s="195"/>
      <c r="J139" s="196">
        <f t="shared" si="20"/>
        <v>0</v>
      </c>
      <c r="K139" s="197"/>
      <c r="L139" s="41"/>
      <c r="M139" s="198" t="s">
        <v>19</v>
      </c>
      <c r="N139" s="199" t="s">
        <v>43</v>
      </c>
      <c r="O139" s="66"/>
      <c r="P139" s="200">
        <f t="shared" si="21"/>
        <v>0</v>
      </c>
      <c r="Q139" s="200">
        <v>0</v>
      </c>
      <c r="R139" s="200">
        <f t="shared" si="22"/>
        <v>0</v>
      </c>
      <c r="S139" s="200">
        <v>0</v>
      </c>
      <c r="T139" s="201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154</v>
      </c>
      <c r="AT139" s="202" t="s">
        <v>150</v>
      </c>
      <c r="AU139" s="202" t="s">
        <v>82</v>
      </c>
      <c r="AY139" s="19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19" t="s">
        <v>80</v>
      </c>
      <c r="BK139" s="203">
        <f t="shared" si="29"/>
        <v>0</v>
      </c>
      <c r="BL139" s="19" t="s">
        <v>154</v>
      </c>
      <c r="BM139" s="202" t="s">
        <v>457</v>
      </c>
    </row>
    <row r="140" spans="1:65" s="2" customFormat="1" ht="16.5" customHeight="1">
      <c r="A140" s="36"/>
      <c r="B140" s="37"/>
      <c r="C140" s="190" t="s">
        <v>315</v>
      </c>
      <c r="D140" s="190" t="s">
        <v>150</v>
      </c>
      <c r="E140" s="191" t="s">
        <v>1701</v>
      </c>
      <c r="F140" s="192" t="s">
        <v>1702</v>
      </c>
      <c r="G140" s="193" t="s">
        <v>1594</v>
      </c>
      <c r="H140" s="194">
        <v>1</v>
      </c>
      <c r="I140" s="195"/>
      <c r="J140" s="196">
        <f t="shared" si="20"/>
        <v>0</v>
      </c>
      <c r="K140" s="197"/>
      <c r="L140" s="41"/>
      <c r="M140" s="198" t="s">
        <v>19</v>
      </c>
      <c r="N140" s="199" t="s">
        <v>43</v>
      </c>
      <c r="O140" s="66"/>
      <c r="P140" s="200">
        <f t="shared" si="21"/>
        <v>0</v>
      </c>
      <c r="Q140" s="200">
        <v>0</v>
      </c>
      <c r="R140" s="200">
        <f t="shared" si="22"/>
        <v>0</v>
      </c>
      <c r="S140" s="200">
        <v>0</v>
      </c>
      <c r="T140" s="201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154</v>
      </c>
      <c r="AT140" s="202" t="s">
        <v>150</v>
      </c>
      <c r="AU140" s="202" t="s">
        <v>82</v>
      </c>
      <c r="AY140" s="19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19" t="s">
        <v>80</v>
      </c>
      <c r="BK140" s="203">
        <f t="shared" si="29"/>
        <v>0</v>
      </c>
      <c r="BL140" s="19" t="s">
        <v>154</v>
      </c>
      <c r="BM140" s="202" t="s">
        <v>460</v>
      </c>
    </row>
    <row r="141" spans="1:65" s="2" customFormat="1" ht="16.5" customHeight="1">
      <c r="A141" s="36"/>
      <c r="B141" s="37"/>
      <c r="C141" s="190" t="s">
        <v>463</v>
      </c>
      <c r="D141" s="190" t="s">
        <v>150</v>
      </c>
      <c r="E141" s="191" t="s">
        <v>1703</v>
      </c>
      <c r="F141" s="192" t="s">
        <v>1704</v>
      </c>
      <c r="G141" s="193" t="s">
        <v>1594</v>
      </c>
      <c r="H141" s="194">
        <v>10</v>
      </c>
      <c r="I141" s="195"/>
      <c r="J141" s="196">
        <f t="shared" si="20"/>
        <v>0</v>
      </c>
      <c r="K141" s="197"/>
      <c r="L141" s="41"/>
      <c r="M141" s="198" t="s">
        <v>19</v>
      </c>
      <c r="N141" s="199" t="s">
        <v>43</v>
      </c>
      <c r="O141" s="66"/>
      <c r="P141" s="200">
        <f t="shared" si="21"/>
        <v>0</v>
      </c>
      <c r="Q141" s="200">
        <v>0</v>
      </c>
      <c r="R141" s="200">
        <f t="shared" si="22"/>
        <v>0</v>
      </c>
      <c r="S141" s="200">
        <v>0</v>
      </c>
      <c r="T141" s="201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154</v>
      </c>
      <c r="AT141" s="202" t="s">
        <v>150</v>
      </c>
      <c r="AU141" s="202" t="s">
        <v>82</v>
      </c>
      <c r="AY141" s="19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19" t="s">
        <v>80</v>
      </c>
      <c r="BK141" s="203">
        <f t="shared" si="29"/>
        <v>0</v>
      </c>
      <c r="BL141" s="19" t="s">
        <v>154</v>
      </c>
      <c r="BM141" s="202" t="s">
        <v>467</v>
      </c>
    </row>
    <row r="142" spans="1:65" s="2" customFormat="1" ht="16.5" customHeight="1">
      <c r="A142" s="36"/>
      <c r="B142" s="37"/>
      <c r="C142" s="190" t="s">
        <v>323</v>
      </c>
      <c r="D142" s="190" t="s">
        <v>150</v>
      </c>
      <c r="E142" s="191" t="s">
        <v>1705</v>
      </c>
      <c r="F142" s="192" t="s">
        <v>1706</v>
      </c>
      <c r="G142" s="193" t="s">
        <v>1594</v>
      </c>
      <c r="H142" s="194">
        <v>1</v>
      </c>
      <c r="I142" s="195"/>
      <c r="J142" s="196">
        <f t="shared" si="20"/>
        <v>0</v>
      </c>
      <c r="K142" s="197"/>
      <c r="L142" s="41"/>
      <c r="M142" s="198" t="s">
        <v>19</v>
      </c>
      <c r="N142" s="199" t="s">
        <v>43</v>
      </c>
      <c r="O142" s="66"/>
      <c r="P142" s="200">
        <f t="shared" si="21"/>
        <v>0</v>
      </c>
      <c r="Q142" s="200">
        <v>0</v>
      </c>
      <c r="R142" s="200">
        <f t="shared" si="22"/>
        <v>0</v>
      </c>
      <c r="S142" s="200">
        <v>0</v>
      </c>
      <c r="T142" s="201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154</v>
      </c>
      <c r="AT142" s="202" t="s">
        <v>150</v>
      </c>
      <c r="AU142" s="202" t="s">
        <v>82</v>
      </c>
      <c r="AY142" s="19" t="s">
        <v>147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19" t="s">
        <v>80</v>
      </c>
      <c r="BK142" s="203">
        <f t="shared" si="29"/>
        <v>0</v>
      </c>
      <c r="BL142" s="19" t="s">
        <v>154</v>
      </c>
      <c r="BM142" s="202" t="s">
        <v>470</v>
      </c>
    </row>
    <row r="143" spans="1:65" s="2" customFormat="1" ht="16.5" customHeight="1">
      <c r="A143" s="36"/>
      <c r="B143" s="37"/>
      <c r="C143" s="190" t="s">
        <v>479</v>
      </c>
      <c r="D143" s="190" t="s">
        <v>150</v>
      </c>
      <c r="E143" s="191" t="s">
        <v>1707</v>
      </c>
      <c r="F143" s="192" t="s">
        <v>1708</v>
      </c>
      <c r="G143" s="193" t="s">
        <v>1594</v>
      </c>
      <c r="H143" s="194">
        <v>1</v>
      </c>
      <c r="I143" s="195"/>
      <c r="J143" s="196">
        <f t="shared" si="20"/>
        <v>0</v>
      </c>
      <c r="K143" s="197"/>
      <c r="L143" s="41"/>
      <c r="M143" s="198" t="s">
        <v>19</v>
      </c>
      <c r="N143" s="199" t="s">
        <v>43</v>
      </c>
      <c r="O143" s="66"/>
      <c r="P143" s="200">
        <f t="shared" si="21"/>
        <v>0</v>
      </c>
      <c r="Q143" s="200">
        <v>0</v>
      </c>
      <c r="R143" s="200">
        <f t="shared" si="22"/>
        <v>0</v>
      </c>
      <c r="S143" s="200">
        <v>0</v>
      </c>
      <c r="T143" s="201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154</v>
      </c>
      <c r="AT143" s="202" t="s">
        <v>150</v>
      </c>
      <c r="AU143" s="202" t="s">
        <v>82</v>
      </c>
      <c r="AY143" s="19" t="s">
        <v>147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19" t="s">
        <v>80</v>
      </c>
      <c r="BK143" s="203">
        <f t="shared" si="29"/>
        <v>0</v>
      </c>
      <c r="BL143" s="19" t="s">
        <v>154</v>
      </c>
      <c r="BM143" s="202" t="s">
        <v>482</v>
      </c>
    </row>
    <row r="144" spans="1:65" s="2" customFormat="1" ht="16.5" customHeight="1">
      <c r="A144" s="36"/>
      <c r="B144" s="37"/>
      <c r="C144" s="190" t="s">
        <v>331</v>
      </c>
      <c r="D144" s="190" t="s">
        <v>150</v>
      </c>
      <c r="E144" s="191" t="s">
        <v>1709</v>
      </c>
      <c r="F144" s="192" t="s">
        <v>1710</v>
      </c>
      <c r="G144" s="193" t="s">
        <v>1594</v>
      </c>
      <c r="H144" s="194">
        <v>1</v>
      </c>
      <c r="I144" s="195"/>
      <c r="J144" s="196">
        <f t="shared" si="20"/>
        <v>0</v>
      </c>
      <c r="K144" s="197"/>
      <c r="L144" s="41"/>
      <c r="M144" s="198" t="s">
        <v>19</v>
      </c>
      <c r="N144" s="199" t="s">
        <v>43</v>
      </c>
      <c r="O144" s="66"/>
      <c r="P144" s="200">
        <f t="shared" si="21"/>
        <v>0</v>
      </c>
      <c r="Q144" s="200">
        <v>0</v>
      </c>
      <c r="R144" s="200">
        <f t="shared" si="22"/>
        <v>0</v>
      </c>
      <c r="S144" s="200">
        <v>0</v>
      </c>
      <c r="T144" s="201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154</v>
      </c>
      <c r="AT144" s="202" t="s">
        <v>150</v>
      </c>
      <c r="AU144" s="202" t="s">
        <v>82</v>
      </c>
      <c r="AY144" s="19" t="s">
        <v>147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19" t="s">
        <v>80</v>
      </c>
      <c r="BK144" s="203">
        <f t="shared" si="29"/>
        <v>0</v>
      </c>
      <c r="BL144" s="19" t="s">
        <v>154</v>
      </c>
      <c r="BM144" s="202" t="s">
        <v>485</v>
      </c>
    </row>
    <row r="145" spans="1:65" s="2" customFormat="1" ht="16.5" customHeight="1">
      <c r="A145" s="36"/>
      <c r="B145" s="37"/>
      <c r="C145" s="190" t="s">
        <v>488</v>
      </c>
      <c r="D145" s="190" t="s">
        <v>150</v>
      </c>
      <c r="E145" s="191" t="s">
        <v>1711</v>
      </c>
      <c r="F145" s="192" t="s">
        <v>1712</v>
      </c>
      <c r="G145" s="193" t="s">
        <v>1594</v>
      </c>
      <c r="H145" s="194">
        <v>2</v>
      </c>
      <c r="I145" s="195"/>
      <c r="J145" s="196">
        <f t="shared" si="20"/>
        <v>0</v>
      </c>
      <c r="K145" s="197"/>
      <c r="L145" s="41"/>
      <c r="M145" s="198" t="s">
        <v>19</v>
      </c>
      <c r="N145" s="199" t="s">
        <v>43</v>
      </c>
      <c r="O145" s="66"/>
      <c r="P145" s="200">
        <f t="shared" si="21"/>
        <v>0</v>
      </c>
      <c r="Q145" s="200">
        <v>0</v>
      </c>
      <c r="R145" s="200">
        <f t="shared" si="22"/>
        <v>0</v>
      </c>
      <c r="S145" s="200">
        <v>0</v>
      </c>
      <c r="T145" s="201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154</v>
      </c>
      <c r="AT145" s="202" t="s">
        <v>150</v>
      </c>
      <c r="AU145" s="202" t="s">
        <v>82</v>
      </c>
      <c r="AY145" s="19" t="s">
        <v>147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19" t="s">
        <v>80</v>
      </c>
      <c r="BK145" s="203">
        <f t="shared" si="29"/>
        <v>0</v>
      </c>
      <c r="BL145" s="19" t="s">
        <v>154</v>
      </c>
      <c r="BM145" s="202" t="s">
        <v>491</v>
      </c>
    </row>
    <row r="146" spans="1:65" s="2" customFormat="1" ht="16.5" customHeight="1">
      <c r="A146" s="36"/>
      <c r="B146" s="37"/>
      <c r="C146" s="190" t="s">
        <v>339</v>
      </c>
      <c r="D146" s="190" t="s">
        <v>150</v>
      </c>
      <c r="E146" s="191" t="s">
        <v>1713</v>
      </c>
      <c r="F146" s="192" t="s">
        <v>1714</v>
      </c>
      <c r="G146" s="193" t="s">
        <v>1594</v>
      </c>
      <c r="H146" s="194">
        <v>2</v>
      </c>
      <c r="I146" s="195"/>
      <c r="J146" s="196">
        <f t="shared" si="20"/>
        <v>0</v>
      </c>
      <c r="K146" s="197"/>
      <c r="L146" s="41"/>
      <c r="M146" s="198" t="s">
        <v>19</v>
      </c>
      <c r="N146" s="199" t="s">
        <v>43</v>
      </c>
      <c r="O146" s="66"/>
      <c r="P146" s="200">
        <f t="shared" si="21"/>
        <v>0</v>
      </c>
      <c r="Q146" s="200">
        <v>0</v>
      </c>
      <c r="R146" s="200">
        <f t="shared" si="22"/>
        <v>0</v>
      </c>
      <c r="S146" s="200">
        <v>0</v>
      </c>
      <c r="T146" s="201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2" t="s">
        <v>154</v>
      </c>
      <c r="AT146" s="202" t="s">
        <v>150</v>
      </c>
      <c r="AU146" s="202" t="s">
        <v>82</v>
      </c>
      <c r="AY146" s="19" t="s">
        <v>147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19" t="s">
        <v>80</v>
      </c>
      <c r="BK146" s="203">
        <f t="shared" si="29"/>
        <v>0</v>
      </c>
      <c r="BL146" s="19" t="s">
        <v>154</v>
      </c>
      <c r="BM146" s="202" t="s">
        <v>513</v>
      </c>
    </row>
    <row r="147" spans="1:65" s="2" customFormat="1" ht="16.5" customHeight="1">
      <c r="A147" s="36"/>
      <c r="B147" s="37"/>
      <c r="C147" s="190" t="s">
        <v>514</v>
      </c>
      <c r="D147" s="190" t="s">
        <v>150</v>
      </c>
      <c r="E147" s="191" t="s">
        <v>1715</v>
      </c>
      <c r="F147" s="192" t="s">
        <v>1716</v>
      </c>
      <c r="G147" s="193" t="s">
        <v>466</v>
      </c>
      <c r="H147" s="194">
        <v>65</v>
      </c>
      <c r="I147" s="195"/>
      <c r="J147" s="196">
        <f t="shared" si="20"/>
        <v>0</v>
      </c>
      <c r="K147" s="197"/>
      <c r="L147" s="41"/>
      <c r="M147" s="198" t="s">
        <v>19</v>
      </c>
      <c r="N147" s="199" t="s">
        <v>43</v>
      </c>
      <c r="O147" s="66"/>
      <c r="P147" s="200">
        <f t="shared" si="21"/>
        <v>0</v>
      </c>
      <c r="Q147" s="200">
        <v>0</v>
      </c>
      <c r="R147" s="200">
        <f t="shared" si="22"/>
        <v>0</v>
      </c>
      <c r="S147" s="200">
        <v>0</v>
      </c>
      <c r="T147" s="201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154</v>
      </c>
      <c r="AT147" s="202" t="s">
        <v>150</v>
      </c>
      <c r="AU147" s="202" t="s">
        <v>82</v>
      </c>
      <c r="AY147" s="19" t="s">
        <v>147</v>
      </c>
      <c r="BE147" s="203">
        <f t="shared" si="24"/>
        <v>0</v>
      </c>
      <c r="BF147" s="203">
        <f t="shared" si="25"/>
        <v>0</v>
      </c>
      <c r="BG147" s="203">
        <f t="shared" si="26"/>
        <v>0</v>
      </c>
      <c r="BH147" s="203">
        <f t="shared" si="27"/>
        <v>0</v>
      </c>
      <c r="BI147" s="203">
        <f t="shared" si="28"/>
        <v>0</v>
      </c>
      <c r="BJ147" s="19" t="s">
        <v>80</v>
      </c>
      <c r="BK147" s="203">
        <f t="shared" si="29"/>
        <v>0</v>
      </c>
      <c r="BL147" s="19" t="s">
        <v>154</v>
      </c>
      <c r="BM147" s="202" t="s">
        <v>517</v>
      </c>
    </row>
    <row r="148" spans="1:65" s="2" customFormat="1" ht="16.5" customHeight="1">
      <c r="A148" s="36"/>
      <c r="B148" s="37"/>
      <c r="C148" s="190" t="s">
        <v>343</v>
      </c>
      <c r="D148" s="190" t="s">
        <v>150</v>
      </c>
      <c r="E148" s="191" t="s">
        <v>1717</v>
      </c>
      <c r="F148" s="192" t="s">
        <v>1718</v>
      </c>
      <c r="G148" s="193" t="s">
        <v>466</v>
      </c>
      <c r="H148" s="194">
        <v>30</v>
      </c>
      <c r="I148" s="195"/>
      <c r="J148" s="196">
        <f t="shared" si="20"/>
        <v>0</v>
      </c>
      <c r="K148" s="197"/>
      <c r="L148" s="41"/>
      <c r="M148" s="198" t="s">
        <v>19</v>
      </c>
      <c r="N148" s="199" t="s">
        <v>43</v>
      </c>
      <c r="O148" s="66"/>
      <c r="P148" s="200">
        <f t="shared" si="21"/>
        <v>0</v>
      </c>
      <c r="Q148" s="200">
        <v>0</v>
      </c>
      <c r="R148" s="200">
        <f t="shared" si="22"/>
        <v>0</v>
      </c>
      <c r="S148" s="200">
        <v>0</v>
      </c>
      <c r="T148" s="201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154</v>
      </c>
      <c r="AT148" s="202" t="s">
        <v>150</v>
      </c>
      <c r="AU148" s="202" t="s">
        <v>82</v>
      </c>
      <c r="AY148" s="19" t="s">
        <v>147</v>
      </c>
      <c r="BE148" s="203">
        <f t="shared" si="24"/>
        <v>0</v>
      </c>
      <c r="BF148" s="203">
        <f t="shared" si="25"/>
        <v>0</v>
      </c>
      <c r="BG148" s="203">
        <f t="shared" si="26"/>
        <v>0</v>
      </c>
      <c r="BH148" s="203">
        <f t="shared" si="27"/>
        <v>0</v>
      </c>
      <c r="BI148" s="203">
        <f t="shared" si="28"/>
        <v>0</v>
      </c>
      <c r="BJ148" s="19" t="s">
        <v>80</v>
      </c>
      <c r="BK148" s="203">
        <f t="shared" si="29"/>
        <v>0</v>
      </c>
      <c r="BL148" s="19" t="s">
        <v>154</v>
      </c>
      <c r="BM148" s="202" t="s">
        <v>520</v>
      </c>
    </row>
    <row r="149" spans="1:65" s="2" customFormat="1" ht="16.5" customHeight="1">
      <c r="A149" s="36"/>
      <c r="B149" s="37"/>
      <c r="C149" s="190" t="s">
        <v>521</v>
      </c>
      <c r="D149" s="190" t="s">
        <v>150</v>
      </c>
      <c r="E149" s="191" t="s">
        <v>1719</v>
      </c>
      <c r="F149" s="192" t="s">
        <v>1720</v>
      </c>
      <c r="G149" s="193" t="s">
        <v>466</v>
      </c>
      <c r="H149" s="194">
        <v>50</v>
      </c>
      <c r="I149" s="195"/>
      <c r="J149" s="196">
        <f t="shared" si="20"/>
        <v>0</v>
      </c>
      <c r="K149" s="197"/>
      <c r="L149" s="41"/>
      <c r="M149" s="198" t="s">
        <v>19</v>
      </c>
      <c r="N149" s="199" t="s">
        <v>43</v>
      </c>
      <c r="O149" s="66"/>
      <c r="P149" s="200">
        <f t="shared" si="21"/>
        <v>0</v>
      </c>
      <c r="Q149" s="200">
        <v>0</v>
      </c>
      <c r="R149" s="200">
        <f t="shared" si="22"/>
        <v>0</v>
      </c>
      <c r="S149" s="200">
        <v>0</v>
      </c>
      <c r="T149" s="201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154</v>
      </c>
      <c r="AT149" s="202" t="s">
        <v>150</v>
      </c>
      <c r="AU149" s="202" t="s">
        <v>82</v>
      </c>
      <c r="AY149" s="19" t="s">
        <v>147</v>
      </c>
      <c r="BE149" s="203">
        <f t="shared" si="24"/>
        <v>0</v>
      </c>
      <c r="BF149" s="203">
        <f t="shared" si="25"/>
        <v>0</v>
      </c>
      <c r="BG149" s="203">
        <f t="shared" si="26"/>
        <v>0</v>
      </c>
      <c r="BH149" s="203">
        <f t="shared" si="27"/>
        <v>0</v>
      </c>
      <c r="BI149" s="203">
        <f t="shared" si="28"/>
        <v>0</v>
      </c>
      <c r="BJ149" s="19" t="s">
        <v>80</v>
      </c>
      <c r="BK149" s="203">
        <f t="shared" si="29"/>
        <v>0</v>
      </c>
      <c r="BL149" s="19" t="s">
        <v>154</v>
      </c>
      <c r="BM149" s="202" t="s">
        <v>524</v>
      </c>
    </row>
    <row r="150" spans="1:65" s="2" customFormat="1" ht="16.5" customHeight="1">
      <c r="A150" s="36"/>
      <c r="B150" s="37"/>
      <c r="C150" s="190" t="s">
        <v>347</v>
      </c>
      <c r="D150" s="190" t="s">
        <v>150</v>
      </c>
      <c r="E150" s="191" t="s">
        <v>1721</v>
      </c>
      <c r="F150" s="192" t="s">
        <v>1722</v>
      </c>
      <c r="G150" s="193" t="s">
        <v>466</v>
      </c>
      <c r="H150" s="194">
        <v>50</v>
      </c>
      <c r="I150" s="195"/>
      <c r="J150" s="196">
        <f t="shared" si="20"/>
        <v>0</v>
      </c>
      <c r="K150" s="197"/>
      <c r="L150" s="41"/>
      <c r="M150" s="198" t="s">
        <v>19</v>
      </c>
      <c r="N150" s="199" t="s">
        <v>43</v>
      </c>
      <c r="O150" s="66"/>
      <c r="P150" s="200">
        <f t="shared" si="21"/>
        <v>0</v>
      </c>
      <c r="Q150" s="200">
        <v>0</v>
      </c>
      <c r="R150" s="200">
        <f t="shared" si="22"/>
        <v>0</v>
      </c>
      <c r="S150" s="200">
        <v>0</v>
      </c>
      <c r="T150" s="201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154</v>
      </c>
      <c r="AT150" s="202" t="s">
        <v>150</v>
      </c>
      <c r="AU150" s="202" t="s">
        <v>82</v>
      </c>
      <c r="AY150" s="19" t="s">
        <v>147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19" t="s">
        <v>80</v>
      </c>
      <c r="BK150" s="203">
        <f t="shared" si="29"/>
        <v>0</v>
      </c>
      <c r="BL150" s="19" t="s">
        <v>154</v>
      </c>
      <c r="BM150" s="202" t="s">
        <v>527</v>
      </c>
    </row>
    <row r="151" spans="1:65" s="2" customFormat="1" ht="16.5" customHeight="1">
      <c r="A151" s="36"/>
      <c r="B151" s="37"/>
      <c r="C151" s="190" t="s">
        <v>529</v>
      </c>
      <c r="D151" s="190" t="s">
        <v>150</v>
      </c>
      <c r="E151" s="191" t="s">
        <v>1723</v>
      </c>
      <c r="F151" s="192" t="s">
        <v>1724</v>
      </c>
      <c r="G151" s="193" t="s">
        <v>466</v>
      </c>
      <c r="H151" s="194">
        <v>90</v>
      </c>
      <c r="I151" s="195"/>
      <c r="J151" s="196">
        <f t="shared" si="20"/>
        <v>0</v>
      </c>
      <c r="K151" s="197"/>
      <c r="L151" s="41"/>
      <c r="M151" s="198" t="s">
        <v>19</v>
      </c>
      <c r="N151" s="199" t="s">
        <v>43</v>
      </c>
      <c r="O151" s="66"/>
      <c r="P151" s="200">
        <f t="shared" si="21"/>
        <v>0</v>
      </c>
      <c r="Q151" s="200">
        <v>0</v>
      </c>
      <c r="R151" s="200">
        <f t="shared" si="22"/>
        <v>0</v>
      </c>
      <c r="S151" s="200">
        <v>0</v>
      </c>
      <c r="T151" s="201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154</v>
      </c>
      <c r="AT151" s="202" t="s">
        <v>150</v>
      </c>
      <c r="AU151" s="202" t="s">
        <v>82</v>
      </c>
      <c r="AY151" s="19" t="s">
        <v>147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19" t="s">
        <v>80</v>
      </c>
      <c r="BK151" s="203">
        <f t="shared" si="29"/>
        <v>0</v>
      </c>
      <c r="BL151" s="19" t="s">
        <v>154</v>
      </c>
      <c r="BM151" s="202" t="s">
        <v>532</v>
      </c>
    </row>
    <row r="152" spans="1:65" s="2" customFormat="1" ht="16.5" customHeight="1">
      <c r="A152" s="36"/>
      <c r="B152" s="37"/>
      <c r="C152" s="190" t="s">
        <v>361</v>
      </c>
      <c r="D152" s="190" t="s">
        <v>150</v>
      </c>
      <c r="E152" s="191" t="s">
        <v>1725</v>
      </c>
      <c r="F152" s="192" t="s">
        <v>1726</v>
      </c>
      <c r="G152" s="193" t="s">
        <v>1594</v>
      </c>
      <c r="H152" s="194">
        <v>8</v>
      </c>
      <c r="I152" s="195"/>
      <c r="J152" s="196">
        <f t="shared" si="20"/>
        <v>0</v>
      </c>
      <c r="K152" s="197"/>
      <c r="L152" s="41"/>
      <c r="M152" s="198" t="s">
        <v>19</v>
      </c>
      <c r="N152" s="199" t="s">
        <v>43</v>
      </c>
      <c r="O152" s="66"/>
      <c r="P152" s="200">
        <f t="shared" si="21"/>
        <v>0</v>
      </c>
      <c r="Q152" s="200">
        <v>0</v>
      </c>
      <c r="R152" s="200">
        <f t="shared" si="22"/>
        <v>0</v>
      </c>
      <c r="S152" s="200">
        <v>0</v>
      </c>
      <c r="T152" s="201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154</v>
      </c>
      <c r="AT152" s="202" t="s">
        <v>150</v>
      </c>
      <c r="AU152" s="202" t="s">
        <v>82</v>
      </c>
      <c r="AY152" s="19" t="s">
        <v>147</v>
      </c>
      <c r="BE152" s="203">
        <f t="shared" si="24"/>
        <v>0</v>
      </c>
      <c r="BF152" s="203">
        <f t="shared" si="25"/>
        <v>0</v>
      </c>
      <c r="BG152" s="203">
        <f t="shared" si="26"/>
        <v>0</v>
      </c>
      <c r="BH152" s="203">
        <f t="shared" si="27"/>
        <v>0</v>
      </c>
      <c r="BI152" s="203">
        <f t="shared" si="28"/>
        <v>0</v>
      </c>
      <c r="BJ152" s="19" t="s">
        <v>80</v>
      </c>
      <c r="BK152" s="203">
        <f t="shared" si="29"/>
        <v>0</v>
      </c>
      <c r="BL152" s="19" t="s">
        <v>154</v>
      </c>
      <c r="BM152" s="202" t="s">
        <v>536</v>
      </c>
    </row>
    <row r="153" spans="1:65" s="2" customFormat="1" ht="16.5" customHeight="1">
      <c r="A153" s="36"/>
      <c r="B153" s="37"/>
      <c r="C153" s="190" t="s">
        <v>537</v>
      </c>
      <c r="D153" s="190" t="s">
        <v>150</v>
      </c>
      <c r="E153" s="191" t="s">
        <v>1727</v>
      </c>
      <c r="F153" s="192" t="s">
        <v>1728</v>
      </c>
      <c r="G153" s="193" t="s">
        <v>1594</v>
      </c>
      <c r="H153" s="194">
        <v>4</v>
      </c>
      <c r="I153" s="195"/>
      <c r="J153" s="196">
        <f t="shared" si="20"/>
        <v>0</v>
      </c>
      <c r="K153" s="197"/>
      <c r="L153" s="41"/>
      <c r="M153" s="198" t="s">
        <v>19</v>
      </c>
      <c r="N153" s="199" t="s">
        <v>43</v>
      </c>
      <c r="O153" s="66"/>
      <c r="P153" s="200">
        <f t="shared" si="21"/>
        <v>0</v>
      </c>
      <c r="Q153" s="200">
        <v>0</v>
      </c>
      <c r="R153" s="200">
        <f t="shared" si="22"/>
        <v>0</v>
      </c>
      <c r="S153" s="200">
        <v>0</v>
      </c>
      <c r="T153" s="201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154</v>
      </c>
      <c r="AT153" s="202" t="s">
        <v>150</v>
      </c>
      <c r="AU153" s="202" t="s">
        <v>82</v>
      </c>
      <c r="AY153" s="19" t="s">
        <v>147</v>
      </c>
      <c r="BE153" s="203">
        <f t="shared" si="24"/>
        <v>0</v>
      </c>
      <c r="BF153" s="203">
        <f t="shared" si="25"/>
        <v>0</v>
      </c>
      <c r="BG153" s="203">
        <f t="shared" si="26"/>
        <v>0</v>
      </c>
      <c r="BH153" s="203">
        <f t="shared" si="27"/>
        <v>0</v>
      </c>
      <c r="BI153" s="203">
        <f t="shared" si="28"/>
        <v>0</v>
      </c>
      <c r="BJ153" s="19" t="s">
        <v>80</v>
      </c>
      <c r="BK153" s="203">
        <f t="shared" si="29"/>
        <v>0</v>
      </c>
      <c r="BL153" s="19" t="s">
        <v>154</v>
      </c>
      <c r="BM153" s="202" t="s">
        <v>540</v>
      </c>
    </row>
    <row r="154" spans="1:65" s="2" customFormat="1" ht="16.5" customHeight="1">
      <c r="A154" s="36"/>
      <c r="B154" s="37"/>
      <c r="C154" s="190" t="s">
        <v>371</v>
      </c>
      <c r="D154" s="190" t="s">
        <v>150</v>
      </c>
      <c r="E154" s="191" t="s">
        <v>1729</v>
      </c>
      <c r="F154" s="192" t="s">
        <v>1730</v>
      </c>
      <c r="G154" s="193" t="s">
        <v>466</v>
      </c>
      <c r="H154" s="194">
        <v>30</v>
      </c>
      <c r="I154" s="195"/>
      <c r="J154" s="196">
        <f t="shared" si="20"/>
        <v>0</v>
      </c>
      <c r="K154" s="197"/>
      <c r="L154" s="41"/>
      <c r="M154" s="198" t="s">
        <v>19</v>
      </c>
      <c r="N154" s="199" t="s">
        <v>43</v>
      </c>
      <c r="O154" s="66"/>
      <c r="P154" s="200">
        <f t="shared" si="21"/>
        <v>0</v>
      </c>
      <c r="Q154" s="200">
        <v>0</v>
      </c>
      <c r="R154" s="200">
        <f t="shared" si="22"/>
        <v>0</v>
      </c>
      <c r="S154" s="200">
        <v>0</v>
      </c>
      <c r="T154" s="201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154</v>
      </c>
      <c r="AT154" s="202" t="s">
        <v>150</v>
      </c>
      <c r="AU154" s="202" t="s">
        <v>82</v>
      </c>
      <c r="AY154" s="19" t="s">
        <v>147</v>
      </c>
      <c r="BE154" s="203">
        <f t="shared" si="24"/>
        <v>0</v>
      </c>
      <c r="BF154" s="203">
        <f t="shared" si="25"/>
        <v>0</v>
      </c>
      <c r="BG154" s="203">
        <f t="shared" si="26"/>
        <v>0</v>
      </c>
      <c r="BH154" s="203">
        <f t="shared" si="27"/>
        <v>0</v>
      </c>
      <c r="BI154" s="203">
        <f t="shared" si="28"/>
        <v>0</v>
      </c>
      <c r="BJ154" s="19" t="s">
        <v>80</v>
      </c>
      <c r="BK154" s="203">
        <f t="shared" si="29"/>
        <v>0</v>
      </c>
      <c r="BL154" s="19" t="s">
        <v>154</v>
      </c>
      <c r="BM154" s="202" t="s">
        <v>544</v>
      </c>
    </row>
    <row r="155" spans="1:65" s="2" customFormat="1" ht="16.5" customHeight="1">
      <c r="A155" s="36"/>
      <c r="B155" s="37"/>
      <c r="C155" s="190" t="s">
        <v>545</v>
      </c>
      <c r="D155" s="190" t="s">
        <v>150</v>
      </c>
      <c r="E155" s="191" t="s">
        <v>1731</v>
      </c>
      <c r="F155" s="192" t="s">
        <v>1732</v>
      </c>
      <c r="G155" s="193" t="s">
        <v>466</v>
      </c>
      <c r="H155" s="194">
        <v>20</v>
      </c>
      <c r="I155" s="195"/>
      <c r="J155" s="196">
        <f t="shared" si="20"/>
        <v>0</v>
      </c>
      <c r="K155" s="197"/>
      <c r="L155" s="41"/>
      <c r="M155" s="198" t="s">
        <v>19</v>
      </c>
      <c r="N155" s="199" t="s">
        <v>43</v>
      </c>
      <c r="O155" s="66"/>
      <c r="P155" s="200">
        <f t="shared" si="21"/>
        <v>0</v>
      </c>
      <c r="Q155" s="200">
        <v>0</v>
      </c>
      <c r="R155" s="200">
        <f t="shared" si="22"/>
        <v>0</v>
      </c>
      <c r="S155" s="200">
        <v>0</v>
      </c>
      <c r="T155" s="201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154</v>
      </c>
      <c r="AT155" s="202" t="s">
        <v>150</v>
      </c>
      <c r="AU155" s="202" t="s">
        <v>82</v>
      </c>
      <c r="AY155" s="19" t="s">
        <v>147</v>
      </c>
      <c r="BE155" s="203">
        <f t="shared" si="24"/>
        <v>0</v>
      </c>
      <c r="BF155" s="203">
        <f t="shared" si="25"/>
        <v>0</v>
      </c>
      <c r="BG155" s="203">
        <f t="shared" si="26"/>
        <v>0</v>
      </c>
      <c r="BH155" s="203">
        <f t="shared" si="27"/>
        <v>0</v>
      </c>
      <c r="BI155" s="203">
        <f t="shared" si="28"/>
        <v>0</v>
      </c>
      <c r="BJ155" s="19" t="s">
        <v>80</v>
      </c>
      <c r="BK155" s="203">
        <f t="shared" si="29"/>
        <v>0</v>
      </c>
      <c r="BL155" s="19" t="s">
        <v>154</v>
      </c>
      <c r="BM155" s="202" t="s">
        <v>548</v>
      </c>
    </row>
    <row r="156" spans="1:65" s="2" customFormat="1" ht="16.5" customHeight="1">
      <c r="A156" s="36"/>
      <c r="B156" s="37"/>
      <c r="C156" s="190" t="s">
        <v>375</v>
      </c>
      <c r="D156" s="190" t="s">
        <v>150</v>
      </c>
      <c r="E156" s="191" t="s">
        <v>1733</v>
      </c>
      <c r="F156" s="192" t="s">
        <v>1734</v>
      </c>
      <c r="G156" s="193" t="s">
        <v>1594</v>
      </c>
      <c r="H156" s="194">
        <v>100</v>
      </c>
      <c r="I156" s="195"/>
      <c r="J156" s="196">
        <f t="shared" si="20"/>
        <v>0</v>
      </c>
      <c r="K156" s="197"/>
      <c r="L156" s="41"/>
      <c r="M156" s="198" t="s">
        <v>19</v>
      </c>
      <c r="N156" s="199" t="s">
        <v>43</v>
      </c>
      <c r="O156" s="66"/>
      <c r="P156" s="200">
        <f t="shared" si="21"/>
        <v>0</v>
      </c>
      <c r="Q156" s="200">
        <v>0</v>
      </c>
      <c r="R156" s="200">
        <f t="shared" si="22"/>
        <v>0</v>
      </c>
      <c r="S156" s="200">
        <v>0</v>
      </c>
      <c r="T156" s="201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154</v>
      </c>
      <c r="AT156" s="202" t="s">
        <v>150</v>
      </c>
      <c r="AU156" s="202" t="s">
        <v>82</v>
      </c>
      <c r="AY156" s="19" t="s">
        <v>147</v>
      </c>
      <c r="BE156" s="203">
        <f t="shared" si="24"/>
        <v>0</v>
      </c>
      <c r="BF156" s="203">
        <f t="shared" si="25"/>
        <v>0</v>
      </c>
      <c r="BG156" s="203">
        <f t="shared" si="26"/>
        <v>0</v>
      </c>
      <c r="BH156" s="203">
        <f t="shared" si="27"/>
        <v>0</v>
      </c>
      <c r="BI156" s="203">
        <f t="shared" si="28"/>
        <v>0</v>
      </c>
      <c r="BJ156" s="19" t="s">
        <v>80</v>
      </c>
      <c r="BK156" s="203">
        <f t="shared" si="29"/>
        <v>0</v>
      </c>
      <c r="BL156" s="19" t="s">
        <v>154</v>
      </c>
      <c r="BM156" s="202" t="s">
        <v>552</v>
      </c>
    </row>
    <row r="157" spans="1:65" s="2" customFormat="1" ht="16.5" customHeight="1">
      <c r="A157" s="36"/>
      <c r="B157" s="37"/>
      <c r="C157" s="190" t="s">
        <v>553</v>
      </c>
      <c r="D157" s="190" t="s">
        <v>150</v>
      </c>
      <c r="E157" s="191" t="s">
        <v>1735</v>
      </c>
      <c r="F157" s="192" t="s">
        <v>1736</v>
      </c>
      <c r="G157" s="193" t="s">
        <v>1594</v>
      </c>
      <c r="H157" s="194">
        <v>10</v>
      </c>
      <c r="I157" s="195"/>
      <c r="J157" s="196">
        <f t="shared" si="20"/>
        <v>0</v>
      </c>
      <c r="K157" s="197"/>
      <c r="L157" s="41"/>
      <c r="M157" s="198" t="s">
        <v>19</v>
      </c>
      <c r="N157" s="199" t="s">
        <v>43</v>
      </c>
      <c r="O157" s="66"/>
      <c r="P157" s="200">
        <f t="shared" si="21"/>
        <v>0</v>
      </c>
      <c r="Q157" s="200">
        <v>0</v>
      </c>
      <c r="R157" s="200">
        <f t="shared" si="22"/>
        <v>0</v>
      </c>
      <c r="S157" s="200">
        <v>0</v>
      </c>
      <c r="T157" s="201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154</v>
      </c>
      <c r="AT157" s="202" t="s">
        <v>150</v>
      </c>
      <c r="AU157" s="202" t="s">
        <v>82</v>
      </c>
      <c r="AY157" s="19" t="s">
        <v>147</v>
      </c>
      <c r="BE157" s="203">
        <f t="shared" si="24"/>
        <v>0</v>
      </c>
      <c r="BF157" s="203">
        <f t="shared" si="25"/>
        <v>0</v>
      </c>
      <c r="BG157" s="203">
        <f t="shared" si="26"/>
        <v>0</v>
      </c>
      <c r="BH157" s="203">
        <f t="shared" si="27"/>
        <v>0</v>
      </c>
      <c r="BI157" s="203">
        <f t="shared" si="28"/>
        <v>0</v>
      </c>
      <c r="BJ157" s="19" t="s">
        <v>80</v>
      </c>
      <c r="BK157" s="203">
        <f t="shared" si="29"/>
        <v>0</v>
      </c>
      <c r="BL157" s="19" t="s">
        <v>154</v>
      </c>
      <c r="BM157" s="202" t="s">
        <v>556</v>
      </c>
    </row>
    <row r="158" spans="1:65" s="2" customFormat="1" ht="16.5" customHeight="1">
      <c r="A158" s="36"/>
      <c r="B158" s="37"/>
      <c r="C158" s="190" t="s">
        <v>379</v>
      </c>
      <c r="D158" s="190" t="s">
        <v>150</v>
      </c>
      <c r="E158" s="191" t="s">
        <v>1737</v>
      </c>
      <c r="F158" s="192" t="s">
        <v>1738</v>
      </c>
      <c r="G158" s="193" t="s">
        <v>466</v>
      </c>
      <c r="H158" s="194">
        <v>20</v>
      </c>
      <c r="I158" s="195"/>
      <c r="J158" s="196">
        <f t="shared" si="20"/>
        <v>0</v>
      </c>
      <c r="K158" s="197"/>
      <c r="L158" s="41"/>
      <c r="M158" s="198" t="s">
        <v>19</v>
      </c>
      <c r="N158" s="199" t="s">
        <v>43</v>
      </c>
      <c r="O158" s="66"/>
      <c r="P158" s="200">
        <f t="shared" si="21"/>
        <v>0</v>
      </c>
      <c r="Q158" s="200">
        <v>0</v>
      </c>
      <c r="R158" s="200">
        <f t="shared" si="22"/>
        <v>0</v>
      </c>
      <c r="S158" s="200">
        <v>0</v>
      </c>
      <c r="T158" s="201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154</v>
      </c>
      <c r="AT158" s="202" t="s">
        <v>150</v>
      </c>
      <c r="AU158" s="202" t="s">
        <v>82</v>
      </c>
      <c r="AY158" s="19" t="s">
        <v>147</v>
      </c>
      <c r="BE158" s="203">
        <f t="shared" si="24"/>
        <v>0</v>
      </c>
      <c r="BF158" s="203">
        <f t="shared" si="25"/>
        <v>0</v>
      </c>
      <c r="BG158" s="203">
        <f t="shared" si="26"/>
        <v>0</v>
      </c>
      <c r="BH158" s="203">
        <f t="shared" si="27"/>
        <v>0</v>
      </c>
      <c r="BI158" s="203">
        <f t="shared" si="28"/>
        <v>0</v>
      </c>
      <c r="BJ158" s="19" t="s">
        <v>80</v>
      </c>
      <c r="BK158" s="203">
        <f t="shared" si="29"/>
        <v>0</v>
      </c>
      <c r="BL158" s="19" t="s">
        <v>154</v>
      </c>
      <c r="BM158" s="202" t="s">
        <v>559</v>
      </c>
    </row>
    <row r="159" spans="1:65" s="2" customFormat="1" ht="16.5" customHeight="1">
      <c r="A159" s="36"/>
      <c r="B159" s="37"/>
      <c r="C159" s="190" t="s">
        <v>561</v>
      </c>
      <c r="D159" s="190" t="s">
        <v>150</v>
      </c>
      <c r="E159" s="191" t="s">
        <v>1739</v>
      </c>
      <c r="F159" s="192" t="s">
        <v>1740</v>
      </c>
      <c r="G159" s="193" t="s">
        <v>466</v>
      </c>
      <c r="H159" s="194">
        <v>10</v>
      </c>
      <c r="I159" s="195"/>
      <c r="J159" s="196">
        <f t="shared" si="20"/>
        <v>0</v>
      </c>
      <c r="K159" s="197"/>
      <c r="L159" s="41"/>
      <c r="M159" s="198" t="s">
        <v>19</v>
      </c>
      <c r="N159" s="199" t="s">
        <v>43</v>
      </c>
      <c r="O159" s="66"/>
      <c r="P159" s="200">
        <f t="shared" si="21"/>
        <v>0</v>
      </c>
      <c r="Q159" s="200">
        <v>0</v>
      </c>
      <c r="R159" s="200">
        <f t="shared" si="22"/>
        <v>0</v>
      </c>
      <c r="S159" s="200">
        <v>0</v>
      </c>
      <c r="T159" s="201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154</v>
      </c>
      <c r="AT159" s="202" t="s">
        <v>150</v>
      </c>
      <c r="AU159" s="202" t="s">
        <v>82</v>
      </c>
      <c r="AY159" s="19" t="s">
        <v>147</v>
      </c>
      <c r="BE159" s="203">
        <f t="shared" si="24"/>
        <v>0</v>
      </c>
      <c r="BF159" s="203">
        <f t="shared" si="25"/>
        <v>0</v>
      </c>
      <c r="BG159" s="203">
        <f t="shared" si="26"/>
        <v>0</v>
      </c>
      <c r="BH159" s="203">
        <f t="shared" si="27"/>
        <v>0</v>
      </c>
      <c r="BI159" s="203">
        <f t="shared" si="28"/>
        <v>0</v>
      </c>
      <c r="BJ159" s="19" t="s">
        <v>80</v>
      </c>
      <c r="BK159" s="203">
        <f t="shared" si="29"/>
        <v>0</v>
      </c>
      <c r="BL159" s="19" t="s">
        <v>154</v>
      </c>
      <c r="BM159" s="202" t="s">
        <v>564</v>
      </c>
    </row>
    <row r="160" spans="1:65" s="2" customFormat="1" ht="16.5" customHeight="1">
      <c r="A160" s="36"/>
      <c r="B160" s="37"/>
      <c r="C160" s="190" t="s">
        <v>383</v>
      </c>
      <c r="D160" s="190" t="s">
        <v>150</v>
      </c>
      <c r="E160" s="191" t="s">
        <v>1741</v>
      </c>
      <c r="F160" s="192" t="s">
        <v>1742</v>
      </c>
      <c r="G160" s="193" t="s">
        <v>466</v>
      </c>
      <c r="H160" s="194">
        <v>10</v>
      </c>
      <c r="I160" s="195"/>
      <c r="J160" s="196">
        <f t="shared" si="20"/>
        <v>0</v>
      </c>
      <c r="K160" s="197"/>
      <c r="L160" s="41"/>
      <c r="M160" s="198" t="s">
        <v>19</v>
      </c>
      <c r="N160" s="199" t="s">
        <v>43</v>
      </c>
      <c r="O160" s="66"/>
      <c r="P160" s="200">
        <f t="shared" si="21"/>
        <v>0</v>
      </c>
      <c r="Q160" s="200">
        <v>0</v>
      </c>
      <c r="R160" s="200">
        <f t="shared" si="22"/>
        <v>0</v>
      </c>
      <c r="S160" s="200">
        <v>0</v>
      </c>
      <c r="T160" s="201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154</v>
      </c>
      <c r="AT160" s="202" t="s">
        <v>150</v>
      </c>
      <c r="AU160" s="202" t="s">
        <v>82</v>
      </c>
      <c r="AY160" s="19" t="s">
        <v>147</v>
      </c>
      <c r="BE160" s="203">
        <f t="shared" si="24"/>
        <v>0</v>
      </c>
      <c r="BF160" s="203">
        <f t="shared" si="25"/>
        <v>0</v>
      </c>
      <c r="BG160" s="203">
        <f t="shared" si="26"/>
        <v>0</v>
      </c>
      <c r="BH160" s="203">
        <f t="shared" si="27"/>
        <v>0</v>
      </c>
      <c r="BI160" s="203">
        <f t="shared" si="28"/>
        <v>0</v>
      </c>
      <c r="BJ160" s="19" t="s">
        <v>80</v>
      </c>
      <c r="BK160" s="203">
        <f t="shared" si="29"/>
        <v>0</v>
      </c>
      <c r="BL160" s="19" t="s">
        <v>154</v>
      </c>
      <c r="BM160" s="202" t="s">
        <v>567</v>
      </c>
    </row>
    <row r="161" spans="1:65" s="2" customFormat="1" ht="16.5" customHeight="1">
      <c r="A161" s="36"/>
      <c r="B161" s="37"/>
      <c r="C161" s="190" t="s">
        <v>569</v>
      </c>
      <c r="D161" s="190" t="s">
        <v>150</v>
      </c>
      <c r="E161" s="191" t="s">
        <v>1743</v>
      </c>
      <c r="F161" s="192" t="s">
        <v>1744</v>
      </c>
      <c r="G161" s="193" t="s">
        <v>466</v>
      </c>
      <c r="H161" s="194">
        <v>20</v>
      </c>
      <c r="I161" s="195"/>
      <c r="J161" s="196">
        <f t="shared" si="20"/>
        <v>0</v>
      </c>
      <c r="K161" s="197"/>
      <c r="L161" s="41"/>
      <c r="M161" s="198" t="s">
        <v>19</v>
      </c>
      <c r="N161" s="199" t="s">
        <v>43</v>
      </c>
      <c r="O161" s="66"/>
      <c r="P161" s="200">
        <f t="shared" si="21"/>
        <v>0</v>
      </c>
      <c r="Q161" s="200">
        <v>0</v>
      </c>
      <c r="R161" s="200">
        <f t="shared" si="22"/>
        <v>0</v>
      </c>
      <c r="S161" s="200">
        <v>0</v>
      </c>
      <c r="T161" s="201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154</v>
      </c>
      <c r="AT161" s="202" t="s">
        <v>150</v>
      </c>
      <c r="AU161" s="202" t="s">
        <v>82</v>
      </c>
      <c r="AY161" s="19" t="s">
        <v>147</v>
      </c>
      <c r="BE161" s="203">
        <f t="shared" si="24"/>
        <v>0</v>
      </c>
      <c r="BF161" s="203">
        <f t="shared" si="25"/>
        <v>0</v>
      </c>
      <c r="BG161" s="203">
        <f t="shared" si="26"/>
        <v>0</v>
      </c>
      <c r="BH161" s="203">
        <f t="shared" si="27"/>
        <v>0</v>
      </c>
      <c r="BI161" s="203">
        <f t="shared" si="28"/>
        <v>0</v>
      </c>
      <c r="BJ161" s="19" t="s">
        <v>80</v>
      </c>
      <c r="BK161" s="203">
        <f t="shared" si="29"/>
        <v>0</v>
      </c>
      <c r="BL161" s="19" t="s">
        <v>154</v>
      </c>
      <c r="BM161" s="202" t="s">
        <v>572</v>
      </c>
    </row>
    <row r="162" spans="1:65" s="2" customFormat="1" ht="16.5" customHeight="1">
      <c r="A162" s="36"/>
      <c r="B162" s="37"/>
      <c r="C162" s="190" t="s">
        <v>390</v>
      </c>
      <c r="D162" s="190" t="s">
        <v>150</v>
      </c>
      <c r="E162" s="191" t="s">
        <v>1745</v>
      </c>
      <c r="F162" s="192" t="s">
        <v>1746</v>
      </c>
      <c r="G162" s="193" t="s">
        <v>466</v>
      </c>
      <c r="H162" s="194">
        <v>10</v>
      </c>
      <c r="I162" s="195"/>
      <c r="J162" s="196">
        <f t="shared" si="20"/>
        <v>0</v>
      </c>
      <c r="K162" s="197"/>
      <c r="L162" s="41"/>
      <c r="M162" s="198" t="s">
        <v>19</v>
      </c>
      <c r="N162" s="199" t="s">
        <v>43</v>
      </c>
      <c r="O162" s="66"/>
      <c r="P162" s="200">
        <f t="shared" si="21"/>
        <v>0</v>
      </c>
      <c r="Q162" s="200">
        <v>0</v>
      </c>
      <c r="R162" s="200">
        <f t="shared" si="22"/>
        <v>0</v>
      </c>
      <c r="S162" s="200">
        <v>0</v>
      </c>
      <c r="T162" s="201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154</v>
      </c>
      <c r="AT162" s="202" t="s">
        <v>150</v>
      </c>
      <c r="AU162" s="202" t="s">
        <v>82</v>
      </c>
      <c r="AY162" s="19" t="s">
        <v>147</v>
      </c>
      <c r="BE162" s="203">
        <f t="shared" si="24"/>
        <v>0</v>
      </c>
      <c r="BF162" s="203">
        <f t="shared" si="25"/>
        <v>0</v>
      </c>
      <c r="BG162" s="203">
        <f t="shared" si="26"/>
        <v>0</v>
      </c>
      <c r="BH162" s="203">
        <f t="shared" si="27"/>
        <v>0</v>
      </c>
      <c r="BI162" s="203">
        <f t="shared" si="28"/>
        <v>0</v>
      </c>
      <c r="BJ162" s="19" t="s">
        <v>80</v>
      </c>
      <c r="BK162" s="203">
        <f t="shared" si="29"/>
        <v>0</v>
      </c>
      <c r="BL162" s="19" t="s">
        <v>154</v>
      </c>
      <c r="BM162" s="202" t="s">
        <v>577</v>
      </c>
    </row>
    <row r="163" spans="1:65" s="2" customFormat="1" ht="16.5" customHeight="1">
      <c r="A163" s="36"/>
      <c r="B163" s="37"/>
      <c r="C163" s="190" t="s">
        <v>578</v>
      </c>
      <c r="D163" s="190" t="s">
        <v>150</v>
      </c>
      <c r="E163" s="191" t="s">
        <v>1747</v>
      </c>
      <c r="F163" s="192" t="s">
        <v>1748</v>
      </c>
      <c r="G163" s="193" t="s">
        <v>466</v>
      </c>
      <c r="H163" s="194">
        <v>10</v>
      </c>
      <c r="I163" s="195"/>
      <c r="J163" s="196">
        <f t="shared" si="20"/>
        <v>0</v>
      </c>
      <c r="K163" s="197"/>
      <c r="L163" s="41"/>
      <c r="M163" s="198" t="s">
        <v>19</v>
      </c>
      <c r="N163" s="199" t="s">
        <v>43</v>
      </c>
      <c r="O163" s="66"/>
      <c r="P163" s="200">
        <f t="shared" si="21"/>
        <v>0</v>
      </c>
      <c r="Q163" s="200">
        <v>0</v>
      </c>
      <c r="R163" s="200">
        <f t="shared" si="22"/>
        <v>0</v>
      </c>
      <c r="S163" s="200">
        <v>0</v>
      </c>
      <c r="T163" s="201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154</v>
      </c>
      <c r="AT163" s="202" t="s">
        <v>150</v>
      </c>
      <c r="AU163" s="202" t="s">
        <v>82</v>
      </c>
      <c r="AY163" s="19" t="s">
        <v>147</v>
      </c>
      <c r="BE163" s="203">
        <f t="shared" si="24"/>
        <v>0</v>
      </c>
      <c r="BF163" s="203">
        <f t="shared" si="25"/>
        <v>0</v>
      </c>
      <c r="BG163" s="203">
        <f t="shared" si="26"/>
        <v>0</v>
      </c>
      <c r="BH163" s="203">
        <f t="shared" si="27"/>
        <v>0</v>
      </c>
      <c r="BI163" s="203">
        <f t="shared" si="28"/>
        <v>0</v>
      </c>
      <c r="BJ163" s="19" t="s">
        <v>80</v>
      </c>
      <c r="BK163" s="203">
        <f t="shared" si="29"/>
        <v>0</v>
      </c>
      <c r="BL163" s="19" t="s">
        <v>154</v>
      </c>
      <c r="BM163" s="202" t="s">
        <v>581</v>
      </c>
    </row>
    <row r="164" spans="1:65" s="2" customFormat="1" ht="16.5" customHeight="1">
      <c r="A164" s="36"/>
      <c r="B164" s="37"/>
      <c r="C164" s="190" t="s">
        <v>397</v>
      </c>
      <c r="D164" s="190" t="s">
        <v>150</v>
      </c>
      <c r="E164" s="191" t="s">
        <v>1749</v>
      </c>
      <c r="F164" s="192" t="s">
        <v>1750</v>
      </c>
      <c r="G164" s="193" t="s">
        <v>466</v>
      </c>
      <c r="H164" s="194">
        <v>10</v>
      </c>
      <c r="I164" s="195"/>
      <c r="J164" s="196">
        <f t="shared" si="20"/>
        <v>0</v>
      </c>
      <c r="K164" s="197"/>
      <c r="L164" s="41"/>
      <c r="M164" s="198" t="s">
        <v>19</v>
      </c>
      <c r="N164" s="199" t="s">
        <v>43</v>
      </c>
      <c r="O164" s="66"/>
      <c r="P164" s="200">
        <f t="shared" si="21"/>
        <v>0</v>
      </c>
      <c r="Q164" s="200">
        <v>0</v>
      </c>
      <c r="R164" s="200">
        <f t="shared" si="22"/>
        <v>0</v>
      </c>
      <c r="S164" s="200">
        <v>0</v>
      </c>
      <c r="T164" s="201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154</v>
      </c>
      <c r="AT164" s="202" t="s">
        <v>150</v>
      </c>
      <c r="AU164" s="202" t="s">
        <v>82</v>
      </c>
      <c r="AY164" s="19" t="s">
        <v>147</v>
      </c>
      <c r="BE164" s="203">
        <f t="shared" si="24"/>
        <v>0</v>
      </c>
      <c r="BF164" s="203">
        <f t="shared" si="25"/>
        <v>0</v>
      </c>
      <c r="BG164" s="203">
        <f t="shared" si="26"/>
        <v>0</v>
      </c>
      <c r="BH164" s="203">
        <f t="shared" si="27"/>
        <v>0</v>
      </c>
      <c r="BI164" s="203">
        <f t="shared" si="28"/>
        <v>0</v>
      </c>
      <c r="BJ164" s="19" t="s">
        <v>80</v>
      </c>
      <c r="BK164" s="203">
        <f t="shared" si="29"/>
        <v>0</v>
      </c>
      <c r="BL164" s="19" t="s">
        <v>154</v>
      </c>
      <c r="BM164" s="202" t="s">
        <v>589</v>
      </c>
    </row>
    <row r="165" spans="1:65" s="2" customFormat="1" ht="16.5" customHeight="1">
      <c r="A165" s="36"/>
      <c r="B165" s="37"/>
      <c r="C165" s="190" t="s">
        <v>591</v>
      </c>
      <c r="D165" s="190" t="s">
        <v>150</v>
      </c>
      <c r="E165" s="191" t="s">
        <v>72</v>
      </c>
      <c r="F165" s="192" t="s">
        <v>1751</v>
      </c>
      <c r="G165" s="193" t="s">
        <v>466</v>
      </c>
      <c r="H165" s="194">
        <v>10</v>
      </c>
      <c r="I165" s="195"/>
      <c r="J165" s="196">
        <f t="shared" si="20"/>
        <v>0</v>
      </c>
      <c r="K165" s="197"/>
      <c r="L165" s="41"/>
      <c r="M165" s="198" t="s">
        <v>19</v>
      </c>
      <c r="N165" s="199" t="s">
        <v>43</v>
      </c>
      <c r="O165" s="66"/>
      <c r="P165" s="200">
        <f t="shared" si="21"/>
        <v>0</v>
      </c>
      <c r="Q165" s="200">
        <v>0</v>
      </c>
      <c r="R165" s="200">
        <f t="shared" si="22"/>
        <v>0</v>
      </c>
      <c r="S165" s="200">
        <v>0</v>
      </c>
      <c r="T165" s="201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154</v>
      </c>
      <c r="AT165" s="202" t="s">
        <v>150</v>
      </c>
      <c r="AU165" s="202" t="s">
        <v>82</v>
      </c>
      <c r="AY165" s="19" t="s">
        <v>147</v>
      </c>
      <c r="BE165" s="203">
        <f t="shared" si="24"/>
        <v>0</v>
      </c>
      <c r="BF165" s="203">
        <f t="shared" si="25"/>
        <v>0</v>
      </c>
      <c r="BG165" s="203">
        <f t="shared" si="26"/>
        <v>0</v>
      </c>
      <c r="BH165" s="203">
        <f t="shared" si="27"/>
        <v>0</v>
      </c>
      <c r="BI165" s="203">
        <f t="shared" si="28"/>
        <v>0</v>
      </c>
      <c r="BJ165" s="19" t="s">
        <v>80</v>
      </c>
      <c r="BK165" s="203">
        <f t="shared" si="29"/>
        <v>0</v>
      </c>
      <c r="BL165" s="19" t="s">
        <v>154</v>
      </c>
      <c r="BM165" s="202" t="s">
        <v>594</v>
      </c>
    </row>
    <row r="166" spans="1:65" s="2" customFormat="1" ht="16.5" customHeight="1">
      <c r="A166" s="36"/>
      <c r="B166" s="37"/>
      <c r="C166" s="190" t="s">
        <v>404</v>
      </c>
      <c r="D166" s="190" t="s">
        <v>150</v>
      </c>
      <c r="E166" s="191" t="s">
        <v>1752</v>
      </c>
      <c r="F166" s="192" t="s">
        <v>1753</v>
      </c>
      <c r="G166" s="193" t="s">
        <v>1594</v>
      </c>
      <c r="H166" s="194">
        <v>10</v>
      </c>
      <c r="I166" s="195"/>
      <c r="J166" s="196">
        <f t="shared" si="20"/>
        <v>0</v>
      </c>
      <c r="K166" s="197"/>
      <c r="L166" s="41"/>
      <c r="M166" s="198" t="s">
        <v>19</v>
      </c>
      <c r="N166" s="199" t="s">
        <v>43</v>
      </c>
      <c r="O166" s="66"/>
      <c r="P166" s="200">
        <f t="shared" si="21"/>
        <v>0</v>
      </c>
      <c r="Q166" s="200">
        <v>0</v>
      </c>
      <c r="R166" s="200">
        <f t="shared" si="22"/>
        <v>0</v>
      </c>
      <c r="S166" s="200">
        <v>0</v>
      </c>
      <c r="T166" s="201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154</v>
      </c>
      <c r="AT166" s="202" t="s">
        <v>150</v>
      </c>
      <c r="AU166" s="202" t="s">
        <v>82</v>
      </c>
      <c r="AY166" s="19" t="s">
        <v>147</v>
      </c>
      <c r="BE166" s="203">
        <f t="shared" si="24"/>
        <v>0</v>
      </c>
      <c r="BF166" s="203">
        <f t="shared" si="25"/>
        <v>0</v>
      </c>
      <c r="BG166" s="203">
        <f t="shared" si="26"/>
        <v>0</v>
      </c>
      <c r="BH166" s="203">
        <f t="shared" si="27"/>
        <v>0</v>
      </c>
      <c r="BI166" s="203">
        <f t="shared" si="28"/>
        <v>0</v>
      </c>
      <c r="BJ166" s="19" t="s">
        <v>80</v>
      </c>
      <c r="BK166" s="203">
        <f t="shared" si="29"/>
        <v>0</v>
      </c>
      <c r="BL166" s="19" t="s">
        <v>154</v>
      </c>
      <c r="BM166" s="202" t="s">
        <v>597</v>
      </c>
    </row>
    <row r="167" spans="1:65" s="2" customFormat="1" ht="16.5" customHeight="1">
      <c r="A167" s="36"/>
      <c r="B167" s="37"/>
      <c r="C167" s="190" t="s">
        <v>598</v>
      </c>
      <c r="D167" s="190" t="s">
        <v>150</v>
      </c>
      <c r="E167" s="191" t="s">
        <v>1754</v>
      </c>
      <c r="F167" s="192" t="s">
        <v>1755</v>
      </c>
      <c r="G167" s="193" t="s">
        <v>1594</v>
      </c>
      <c r="H167" s="194">
        <v>10</v>
      </c>
      <c r="I167" s="195"/>
      <c r="J167" s="196">
        <f t="shared" si="20"/>
        <v>0</v>
      </c>
      <c r="K167" s="197"/>
      <c r="L167" s="41"/>
      <c r="M167" s="198" t="s">
        <v>19</v>
      </c>
      <c r="N167" s="199" t="s">
        <v>43</v>
      </c>
      <c r="O167" s="66"/>
      <c r="P167" s="200">
        <f t="shared" si="21"/>
        <v>0</v>
      </c>
      <c r="Q167" s="200">
        <v>0</v>
      </c>
      <c r="R167" s="200">
        <f t="shared" si="22"/>
        <v>0</v>
      </c>
      <c r="S167" s="200">
        <v>0</v>
      </c>
      <c r="T167" s="201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154</v>
      </c>
      <c r="AT167" s="202" t="s">
        <v>150</v>
      </c>
      <c r="AU167" s="202" t="s">
        <v>82</v>
      </c>
      <c r="AY167" s="19" t="s">
        <v>147</v>
      </c>
      <c r="BE167" s="203">
        <f t="shared" si="24"/>
        <v>0</v>
      </c>
      <c r="BF167" s="203">
        <f t="shared" si="25"/>
        <v>0</v>
      </c>
      <c r="BG167" s="203">
        <f t="shared" si="26"/>
        <v>0</v>
      </c>
      <c r="BH167" s="203">
        <f t="shared" si="27"/>
        <v>0</v>
      </c>
      <c r="BI167" s="203">
        <f t="shared" si="28"/>
        <v>0</v>
      </c>
      <c r="BJ167" s="19" t="s">
        <v>80</v>
      </c>
      <c r="BK167" s="203">
        <f t="shared" si="29"/>
        <v>0</v>
      </c>
      <c r="BL167" s="19" t="s">
        <v>154</v>
      </c>
      <c r="BM167" s="202" t="s">
        <v>601</v>
      </c>
    </row>
    <row r="168" spans="1:65" s="2" customFormat="1" ht="16.5" customHeight="1">
      <c r="A168" s="36"/>
      <c r="B168" s="37"/>
      <c r="C168" s="190" t="s">
        <v>408</v>
      </c>
      <c r="D168" s="190" t="s">
        <v>150</v>
      </c>
      <c r="E168" s="191" t="s">
        <v>1756</v>
      </c>
      <c r="F168" s="192" t="s">
        <v>1757</v>
      </c>
      <c r="G168" s="193" t="s">
        <v>1594</v>
      </c>
      <c r="H168" s="194">
        <v>10</v>
      </c>
      <c r="I168" s="195"/>
      <c r="J168" s="196">
        <f t="shared" si="20"/>
        <v>0</v>
      </c>
      <c r="K168" s="197"/>
      <c r="L168" s="41"/>
      <c r="M168" s="198" t="s">
        <v>19</v>
      </c>
      <c r="N168" s="199" t="s">
        <v>43</v>
      </c>
      <c r="O168" s="66"/>
      <c r="P168" s="200">
        <f t="shared" si="21"/>
        <v>0</v>
      </c>
      <c r="Q168" s="200">
        <v>0</v>
      </c>
      <c r="R168" s="200">
        <f t="shared" si="22"/>
        <v>0</v>
      </c>
      <c r="S168" s="200">
        <v>0</v>
      </c>
      <c r="T168" s="201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154</v>
      </c>
      <c r="AT168" s="202" t="s">
        <v>150</v>
      </c>
      <c r="AU168" s="202" t="s">
        <v>82</v>
      </c>
      <c r="AY168" s="19" t="s">
        <v>147</v>
      </c>
      <c r="BE168" s="203">
        <f t="shared" si="24"/>
        <v>0</v>
      </c>
      <c r="BF168" s="203">
        <f t="shared" si="25"/>
        <v>0</v>
      </c>
      <c r="BG168" s="203">
        <f t="shared" si="26"/>
        <v>0</v>
      </c>
      <c r="BH168" s="203">
        <f t="shared" si="27"/>
        <v>0</v>
      </c>
      <c r="BI168" s="203">
        <f t="shared" si="28"/>
        <v>0</v>
      </c>
      <c r="BJ168" s="19" t="s">
        <v>80</v>
      </c>
      <c r="BK168" s="203">
        <f t="shared" si="29"/>
        <v>0</v>
      </c>
      <c r="BL168" s="19" t="s">
        <v>154</v>
      </c>
      <c r="BM168" s="202" t="s">
        <v>604</v>
      </c>
    </row>
    <row r="169" spans="1:65" s="2" customFormat="1" ht="16.5" customHeight="1">
      <c r="A169" s="36"/>
      <c r="B169" s="37"/>
      <c r="C169" s="190" t="s">
        <v>605</v>
      </c>
      <c r="D169" s="190" t="s">
        <v>150</v>
      </c>
      <c r="E169" s="191" t="s">
        <v>1758</v>
      </c>
      <c r="F169" s="192" t="s">
        <v>1759</v>
      </c>
      <c r="G169" s="193" t="s">
        <v>1594</v>
      </c>
      <c r="H169" s="194">
        <v>10</v>
      </c>
      <c r="I169" s="195"/>
      <c r="J169" s="196">
        <f t="shared" si="20"/>
        <v>0</v>
      </c>
      <c r="K169" s="197"/>
      <c r="L169" s="41"/>
      <c r="M169" s="198" t="s">
        <v>19</v>
      </c>
      <c r="N169" s="199" t="s">
        <v>43</v>
      </c>
      <c r="O169" s="66"/>
      <c r="P169" s="200">
        <f t="shared" si="21"/>
        <v>0</v>
      </c>
      <c r="Q169" s="200">
        <v>0</v>
      </c>
      <c r="R169" s="200">
        <f t="shared" si="22"/>
        <v>0</v>
      </c>
      <c r="S169" s="200">
        <v>0</v>
      </c>
      <c r="T169" s="201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154</v>
      </c>
      <c r="AT169" s="202" t="s">
        <v>150</v>
      </c>
      <c r="AU169" s="202" t="s">
        <v>82</v>
      </c>
      <c r="AY169" s="19" t="s">
        <v>147</v>
      </c>
      <c r="BE169" s="203">
        <f t="shared" si="24"/>
        <v>0</v>
      </c>
      <c r="BF169" s="203">
        <f t="shared" si="25"/>
        <v>0</v>
      </c>
      <c r="BG169" s="203">
        <f t="shared" si="26"/>
        <v>0</v>
      </c>
      <c r="BH169" s="203">
        <f t="shared" si="27"/>
        <v>0</v>
      </c>
      <c r="BI169" s="203">
        <f t="shared" si="28"/>
        <v>0</v>
      </c>
      <c r="BJ169" s="19" t="s">
        <v>80</v>
      </c>
      <c r="BK169" s="203">
        <f t="shared" si="29"/>
        <v>0</v>
      </c>
      <c r="BL169" s="19" t="s">
        <v>154</v>
      </c>
      <c r="BM169" s="202" t="s">
        <v>608</v>
      </c>
    </row>
    <row r="170" spans="1:65" s="2" customFormat="1" ht="16.5" customHeight="1">
      <c r="A170" s="36"/>
      <c r="B170" s="37"/>
      <c r="C170" s="190" t="s">
        <v>412</v>
      </c>
      <c r="D170" s="190" t="s">
        <v>150</v>
      </c>
      <c r="E170" s="191" t="s">
        <v>1760</v>
      </c>
      <c r="F170" s="192" t="s">
        <v>1761</v>
      </c>
      <c r="G170" s="193" t="s">
        <v>1684</v>
      </c>
      <c r="H170" s="194">
        <v>45</v>
      </c>
      <c r="I170" s="195"/>
      <c r="J170" s="196">
        <f t="shared" si="20"/>
        <v>0</v>
      </c>
      <c r="K170" s="197"/>
      <c r="L170" s="41"/>
      <c r="M170" s="198" t="s">
        <v>19</v>
      </c>
      <c r="N170" s="199" t="s">
        <v>43</v>
      </c>
      <c r="O170" s="66"/>
      <c r="P170" s="200">
        <f t="shared" si="21"/>
        <v>0</v>
      </c>
      <c r="Q170" s="200">
        <v>0</v>
      </c>
      <c r="R170" s="200">
        <f t="shared" si="22"/>
        <v>0</v>
      </c>
      <c r="S170" s="200">
        <v>0</v>
      </c>
      <c r="T170" s="201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154</v>
      </c>
      <c r="AT170" s="202" t="s">
        <v>150</v>
      </c>
      <c r="AU170" s="202" t="s">
        <v>82</v>
      </c>
      <c r="AY170" s="19" t="s">
        <v>147</v>
      </c>
      <c r="BE170" s="203">
        <f t="shared" si="24"/>
        <v>0</v>
      </c>
      <c r="BF170" s="203">
        <f t="shared" si="25"/>
        <v>0</v>
      </c>
      <c r="BG170" s="203">
        <f t="shared" si="26"/>
        <v>0</v>
      </c>
      <c r="BH170" s="203">
        <f t="shared" si="27"/>
        <v>0</v>
      </c>
      <c r="BI170" s="203">
        <f t="shared" si="28"/>
        <v>0</v>
      </c>
      <c r="BJ170" s="19" t="s">
        <v>80</v>
      </c>
      <c r="BK170" s="203">
        <f t="shared" si="29"/>
        <v>0</v>
      </c>
      <c r="BL170" s="19" t="s">
        <v>154</v>
      </c>
      <c r="BM170" s="202" t="s">
        <v>612</v>
      </c>
    </row>
    <row r="171" spans="1:65" s="12" customFormat="1" ht="25.9" customHeight="1">
      <c r="B171" s="174"/>
      <c r="C171" s="175"/>
      <c r="D171" s="176" t="s">
        <v>71</v>
      </c>
      <c r="E171" s="177" t="s">
        <v>1762</v>
      </c>
      <c r="F171" s="177" t="s">
        <v>1763</v>
      </c>
      <c r="G171" s="175"/>
      <c r="H171" s="175"/>
      <c r="I171" s="178"/>
      <c r="J171" s="179">
        <f>BK171</f>
        <v>0</v>
      </c>
      <c r="K171" s="175"/>
      <c r="L171" s="180"/>
      <c r="M171" s="181"/>
      <c r="N171" s="182"/>
      <c r="O171" s="182"/>
      <c r="P171" s="183">
        <f>SUM(P172:P175)</f>
        <v>0</v>
      </c>
      <c r="Q171" s="182"/>
      <c r="R171" s="183">
        <f>SUM(R172:R175)</f>
        <v>0</v>
      </c>
      <c r="S171" s="182"/>
      <c r="T171" s="184">
        <f>SUM(T172:T175)</f>
        <v>0</v>
      </c>
      <c r="AR171" s="185" t="s">
        <v>179</v>
      </c>
      <c r="AT171" s="186" t="s">
        <v>71</v>
      </c>
      <c r="AU171" s="186" t="s">
        <v>72</v>
      </c>
      <c r="AY171" s="185" t="s">
        <v>147</v>
      </c>
      <c r="BK171" s="187">
        <f>SUM(BK172:BK175)</f>
        <v>0</v>
      </c>
    </row>
    <row r="172" spans="1:65" s="2" customFormat="1" ht="16.5" customHeight="1">
      <c r="A172" s="36"/>
      <c r="B172" s="37"/>
      <c r="C172" s="190" t="s">
        <v>613</v>
      </c>
      <c r="D172" s="190" t="s">
        <v>150</v>
      </c>
      <c r="E172" s="191" t="s">
        <v>1764</v>
      </c>
      <c r="F172" s="192" t="s">
        <v>1765</v>
      </c>
      <c r="G172" s="193" t="s">
        <v>1766</v>
      </c>
      <c r="H172" s="194">
        <v>1</v>
      </c>
      <c r="I172" s="195"/>
      <c r="J172" s="196">
        <f>ROUND(I172*H172,2)</f>
        <v>0</v>
      </c>
      <c r="K172" s="197"/>
      <c r="L172" s="41"/>
      <c r="M172" s="198" t="s">
        <v>19</v>
      </c>
      <c r="N172" s="199" t="s">
        <v>43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154</v>
      </c>
      <c r="AT172" s="202" t="s">
        <v>150</v>
      </c>
      <c r="AU172" s="202" t="s">
        <v>80</v>
      </c>
      <c r="AY172" s="19" t="s">
        <v>147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9" t="s">
        <v>80</v>
      </c>
      <c r="BK172" s="203">
        <f>ROUND(I172*H172,2)</f>
        <v>0</v>
      </c>
      <c r="BL172" s="19" t="s">
        <v>154</v>
      </c>
      <c r="BM172" s="202" t="s">
        <v>616</v>
      </c>
    </row>
    <row r="173" spans="1:65" s="2" customFormat="1" ht="16.5" customHeight="1">
      <c r="A173" s="36"/>
      <c r="B173" s="37"/>
      <c r="C173" s="190" t="s">
        <v>415</v>
      </c>
      <c r="D173" s="190" t="s">
        <v>150</v>
      </c>
      <c r="E173" s="191" t="s">
        <v>1767</v>
      </c>
      <c r="F173" s="192" t="s">
        <v>1768</v>
      </c>
      <c r="G173" s="193" t="s">
        <v>1766</v>
      </c>
      <c r="H173" s="194">
        <v>1</v>
      </c>
      <c r="I173" s="195"/>
      <c r="J173" s="196">
        <f>ROUND(I173*H173,2)</f>
        <v>0</v>
      </c>
      <c r="K173" s="197"/>
      <c r="L173" s="41"/>
      <c r="M173" s="198" t="s">
        <v>19</v>
      </c>
      <c r="N173" s="199" t="s">
        <v>43</v>
      </c>
      <c r="O173" s="66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2" t="s">
        <v>154</v>
      </c>
      <c r="AT173" s="202" t="s">
        <v>150</v>
      </c>
      <c r="AU173" s="202" t="s">
        <v>80</v>
      </c>
      <c r="AY173" s="19" t="s">
        <v>147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9" t="s">
        <v>80</v>
      </c>
      <c r="BK173" s="203">
        <f>ROUND(I173*H173,2)</f>
        <v>0</v>
      </c>
      <c r="BL173" s="19" t="s">
        <v>154</v>
      </c>
      <c r="BM173" s="202" t="s">
        <v>619</v>
      </c>
    </row>
    <row r="174" spans="1:65" s="2" customFormat="1" ht="16.5" customHeight="1">
      <c r="A174" s="36"/>
      <c r="B174" s="37"/>
      <c r="C174" s="190" t="s">
        <v>620</v>
      </c>
      <c r="D174" s="190" t="s">
        <v>150</v>
      </c>
      <c r="E174" s="191" t="s">
        <v>1769</v>
      </c>
      <c r="F174" s="192" t="s">
        <v>1770</v>
      </c>
      <c r="G174" s="193" t="s">
        <v>1766</v>
      </c>
      <c r="H174" s="194">
        <v>1</v>
      </c>
      <c r="I174" s="195"/>
      <c r="J174" s="196">
        <f>ROUND(I174*H174,2)</f>
        <v>0</v>
      </c>
      <c r="K174" s="197"/>
      <c r="L174" s="41"/>
      <c r="M174" s="198" t="s">
        <v>19</v>
      </c>
      <c r="N174" s="199" t="s">
        <v>43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154</v>
      </c>
      <c r="AT174" s="202" t="s">
        <v>150</v>
      </c>
      <c r="AU174" s="202" t="s">
        <v>80</v>
      </c>
      <c r="AY174" s="19" t="s">
        <v>147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80</v>
      </c>
      <c r="BK174" s="203">
        <f>ROUND(I174*H174,2)</f>
        <v>0</v>
      </c>
      <c r="BL174" s="19" t="s">
        <v>154</v>
      </c>
      <c r="BM174" s="202" t="s">
        <v>623</v>
      </c>
    </row>
    <row r="175" spans="1:65" s="2" customFormat="1" ht="16.5" customHeight="1">
      <c r="A175" s="36"/>
      <c r="B175" s="37"/>
      <c r="C175" s="190" t="s">
        <v>421</v>
      </c>
      <c r="D175" s="190" t="s">
        <v>150</v>
      </c>
      <c r="E175" s="191" t="s">
        <v>1771</v>
      </c>
      <c r="F175" s="192" t="s">
        <v>1772</v>
      </c>
      <c r="G175" s="193" t="s">
        <v>1766</v>
      </c>
      <c r="H175" s="194">
        <v>1</v>
      </c>
      <c r="I175" s="195"/>
      <c r="J175" s="196">
        <f>ROUND(I175*H175,2)</f>
        <v>0</v>
      </c>
      <c r="K175" s="197"/>
      <c r="L175" s="41"/>
      <c r="M175" s="262" t="s">
        <v>19</v>
      </c>
      <c r="N175" s="263" t="s">
        <v>43</v>
      </c>
      <c r="O175" s="264"/>
      <c r="P175" s="265">
        <f>O175*H175</f>
        <v>0</v>
      </c>
      <c r="Q175" s="265">
        <v>0</v>
      </c>
      <c r="R175" s="265">
        <f>Q175*H175</f>
        <v>0</v>
      </c>
      <c r="S175" s="265">
        <v>0</v>
      </c>
      <c r="T175" s="26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154</v>
      </c>
      <c r="AT175" s="202" t="s">
        <v>150</v>
      </c>
      <c r="AU175" s="202" t="s">
        <v>80</v>
      </c>
      <c r="AY175" s="19" t="s">
        <v>147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9" t="s">
        <v>80</v>
      </c>
      <c r="BK175" s="203">
        <f>ROUND(I175*H175,2)</f>
        <v>0</v>
      </c>
      <c r="BL175" s="19" t="s">
        <v>154</v>
      </c>
      <c r="BM175" s="202" t="s">
        <v>626</v>
      </c>
    </row>
    <row r="176" spans="1:65" s="2" customFormat="1" ht="6.95" customHeight="1">
      <c r="A176" s="36"/>
      <c r="B176" s="49"/>
      <c r="C176" s="50"/>
      <c r="D176" s="50"/>
      <c r="E176" s="50"/>
      <c r="F176" s="50"/>
      <c r="G176" s="50"/>
      <c r="H176" s="50"/>
      <c r="I176" s="138"/>
      <c r="J176" s="50"/>
      <c r="K176" s="50"/>
      <c r="L176" s="41"/>
      <c r="M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</sheetData>
  <sheetProtection algorithmName="SHA-512" hashValue="rXb5meBZomrm0HNNuOoGe/WHH40LF2JUyh6txR7e2771oJEIxzl3EeCmquanjn54CMQmDMjHLI7sxh/JCSlf7Q==" saltValue="3/rQkjqx2NneY6jUyB8JL+utLTB+fFdDw0bf7xcBYl0d8ohYysZarJH2BTIcGITxVPIoMGdY11BTMzbXpN9LFA==" spinCount="100000" sheet="1" objects="1" scenarios="1" formatColumns="0" formatRows="0" autoFilter="0"/>
  <autoFilter ref="C83:K17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94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1773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ROUND(J85,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ROUND((SUM(BE85:BE138)),  2)</f>
        <v>0</v>
      </c>
      <c r="G33" s="36"/>
      <c r="H33" s="36"/>
      <c r="I33" s="127">
        <v>0.21</v>
      </c>
      <c r="J33" s="126">
        <f>ROUND(((SUM(BE85:BE138))*I33),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ROUND((SUM(BF85:BF138)),  2)</f>
        <v>0</v>
      </c>
      <c r="G34" s="36"/>
      <c r="H34" s="36"/>
      <c r="I34" s="127">
        <v>0.15</v>
      </c>
      <c r="J34" s="126">
        <f>ROUND(((SUM(BF85:BF138))*I34),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ROUND((SUM(BG85:BG138)),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ROUND((SUM(BH85:BH138)),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ROUND((SUM(BI85:BI138)),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03-2 - Plynovod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J85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1774</v>
      </c>
      <c r="E60" s="150"/>
      <c r="F60" s="150"/>
      <c r="G60" s="150"/>
      <c r="H60" s="150"/>
      <c r="I60" s="151"/>
      <c r="J60" s="152">
        <f>J86</f>
        <v>0</v>
      </c>
      <c r="K60" s="148"/>
      <c r="L60" s="153"/>
    </row>
    <row r="61" spans="1:47" s="9" customFormat="1" ht="24.95" customHeight="1">
      <c r="B61" s="147"/>
      <c r="C61" s="148"/>
      <c r="D61" s="149" t="s">
        <v>1775</v>
      </c>
      <c r="E61" s="150"/>
      <c r="F61" s="150"/>
      <c r="G61" s="150"/>
      <c r="H61" s="150"/>
      <c r="I61" s="151"/>
      <c r="J61" s="152">
        <f>J90</f>
        <v>0</v>
      </c>
      <c r="K61" s="148"/>
      <c r="L61" s="153"/>
    </row>
    <row r="62" spans="1:47" s="9" customFormat="1" ht="24.95" customHeight="1">
      <c r="B62" s="147"/>
      <c r="C62" s="148"/>
      <c r="D62" s="149" t="s">
        <v>1776</v>
      </c>
      <c r="E62" s="150"/>
      <c r="F62" s="150"/>
      <c r="G62" s="150"/>
      <c r="H62" s="150"/>
      <c r="I62" s="151"/>
      <c r="J62" s="152">
        <f>J92</f>
        <v>0</v>
      </c>
      <c r="K62" s="148"/>
      <c r="L62" s="153"/>
    </row>
    <row r="63" spans="1:47" s="9" customFormat="1" ht="24.95" customHeight="1">
      <c r="B63" s="147"/>
      <c r="C63" s="148"/>
      <c r="D63" s="149" t="s">
        <v>1777</v>
      </c>
      <c r="E63" s="150"/>
      <c r="F63" s="150"/>
      <c r="G63" s="150"/>
      <c r="H63" s="150"/>
      <c r="I63" s="151"/>
      <c r="J63" s="152">
        <f>J126</f>
        <v>0</v>
      </c>
      <c r="K63" s="148"/>
      <c r="L63" s="153"/>
    </row>
    <row r="64" spans="1:47" s="9" customFormat="1" ht="24.95" customHeight="1">
      <c r="B64" s="147"/>
      <c r="C64" s="148"/>
      <c r="D64" s="149" t="s">
        <v>1778</v>
      </c>
      <c r="E64" s="150"/>
      <c r="F64" s="150"/>
      <c r="G64" s="150"/>
      <c r="H64" s="150"/>
      <c r="I64" s="151"/>
      <c r="J64" s="152">
        <f>J131</f>
        <v>0</v>
      </c>
      <c r="K64" s="148"/>
      <c r="L64" s="153"/>
    </row>
    <row r="65" spans="1:31" s="9" customFormat="1" ht="24.95" customHeight="1">
      <c r="B65" s="147"/>
      <c r="C65" s="148"/>
      <c r="D65" s="149" t="s">
        <v>1779</v>
      </c>
      <c r="E65" s="150"/>
      <c r="F65" s="150"/>
      <c r="G65" s="150"/>
      <c r="H65" s="150"/>
      <c r="I65" s="151"/>
      <c r="J65" s="152">
        <f>J135</f>
        <v>0</v>
      </c>
      <c r="K65" s="148"/>
      <c r="L65" s="153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0"/>
      <c r="J66" s="38"/>
      <c r="K66" s="38"/>
      <c r="L66" s="111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138"/>
      <c r="J67" s="50"/>
      <c r="K67" s="50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141"/>
      <c r="J71" s="52"/>
      <c r="K71" s="52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132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8" t="str">
        <f>E7</f>
        <v>Rekonstrukce 2.NP a kotelny v objektu A,  Městská sportovní hala - revitalizace areálu</v>
      </c>
      <c r="F75" s="399"/>
      <c r="G75" s="399"/>
      <c r="H75" s="399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108</v>
      </c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51" t="str">
        <f>E9</f>
        <v>03-2 - Plynovod</v>
      </c>
      <c r="F77" s="400"/>
      <c r="G77" s="400"/>
      <c r="H77" s="400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 xml:space="preserve"> </v>
      </c>
      <c r="G79" s="38"/>
      <c r="H79" s="38"/>
      <c r="I79" s="113" t="s">
        <v>23</v>
      </c>
      <c r="J79" s="61" t="str">
        <f>IF(J12="","",J12)</f>
        <v>27. 11. 2020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25</v>
      </c>
      <c r="D81" s="38"/>
      <c r="E81" s="38"/>
      <c r="F81" s="29" t="str">
        <f>E15</f>
        <v>Statutární město Karlovy Vary</v>
      </c>
      <c r="G81" s="38"/>
      <c r="H81" s="38"/>
      <c r="I81" s="113" t="s">
        <v>31</v>
      </c>
      <c r="J81" s="34" t="str">
        <f>E21</f>
        <v>Fiala - Jung Atelier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113" t="s">
        <v>34</v>
      </c>
      <c r="J82" s="34" t="str">
        <f>E24</f>
        <v xml:space="preserve"> </v>
      </c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61"/>
      <c r="B84" s="162"/>
      <c r="C84" s="163" t="s">
        <v>133</v>
      </c>
      <c r="D84" s="164" t="s">
        <v>57</v>
      </c>
      <c r="E84" s="164" t="s">
        <v>53</v>
      </c>
      <c r="F84" s="164" t="s">
        <v>54</v>
      </c>
      <c r="G84" s="164" t="s">
        <v>134</v>
      </c>
      <c r="H84" s="164" t="s">
        <v>135</v>
      </c>
      <c r="I84" s="165" t="s">
        <v>136</v>
      </c>
      <c r="J84" s="166" t="s">
        <v>112</v>
      </c>
      <c r="K84" s="167" t="s">
        <v>137</v>
      </c>
      <c r="L84" s="168"/>
      <c r="M84" s="70" t="s">
        <v>19</v>
      </c>
      <c r="N84" s="71" t="s">
        <v>42</v>
      </c>
      <c r="O84" s="71" t="s">
        <v>138</v>
      </c>
      <c r="P84" s="71" t="s">
        <v>139</v>
      </c>
      <c r="Q84" s="71" t="s">
        <v>140</v>
      </c>
      <c r="R84" s="71" t="s">
        <v>141</v>
      </c>
      <c r="S84" s="71" t="s">
        <v>142</v>
      </c>
      <c r="T84" s="72" t="s">
        <v>143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65" s="2" customFormat="1" ht="22.9" customHeight="1">
      <c r="A85" s="36"/>
      <c r="B85" s="37"/>
      <c r="C85" s="77" t="s">
        <v>144</v>
      </c>
      <c r="D85" s="38"/>
      <c r="E85" s="38"/>
      <c r="F85" s="38"/>
      <c r="G85" s="38"/>
      <c r="H85" s="38"/>
      <c r="I85" s="110"/>
      <c r="J85" s="169">
        <f>BK85</f>
        <v>0</v>
      </c>
      <c r="K85" s="38"/>
      <c r="L85" s="41"/>
      <c r="M85" s="73"/>
      <c r="N85" s="170"/>
      <c r="O85" s="74"/>
      <c r="P85" s="171">
        <f>P86+P90+P92+P126+P131+P135</f>
        <v>0</v>
      </c>
      <c r="Q85" s="74"/>
      <c r="R85" s="171">
        <f>R86+R90+R92+R126+R131+R135</f>
        <v>0</v>
      </c>
      <c r="S85" s="74"/>
      <c r="T85" s="172">
        <f>T86+T90+T92+T126+T131+T135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71</v>
      </c>
      <c r="AU85" s="19" t="s">
        <v>113</v>
      </c>
      <c r="BK85" s="173">
        <f>BK86+BK90+BK92+BK126+BK131+BK135</f>
        <v>0</v>
      </c>
    </row>
    <row r="86" spans="1:65" s="12" customFormat="1" ht="25.9" customHeight="1">
      <c r="B86" s="174"/>
      <c r="C86" s="175"/>
      <c r="D86" s="176" t="s">
        <v>71</v>
      </c>
      <c r="E86" s="177" t="s">
        <v>1780</v>
      </c>
      <c r="F86" s="177" t="s">
        <v>1780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SUM(P87:P89)</f>
        <v>0</v>
      </c>
      <c r="Q86" s="182"/>
      <c r="R86" s="183">
        <f>SUM(R87:R89)</f>
        <v>0</v>
      </c>
      <c r="S86" s="182"/>
      <c r="T86" s="184">
        <f>SUM(T87:T89)</f>
        <v>0</v>
      </c>
      <c r="AR86" s="185" t="s">
        <v>80</v>
      </c>
      <c r="AT86" s="186" t="s">
        <v>71</v>
      </c>
      <c r="AU86" s="186" t="s">
        <v>72</v>
      </c>
      <c r="AY86" s="185" t="s">
        <v>147</v>
      </c>
      <c r="BK86" s="187">
        <f>SUM(BK87:BK89)</f>
        <v>0</v>
      </c>
    </row>
    <row r="87" spans="1:65" s="2" customFormat="1" ht="16.5" customHeight="1">
      <c r="A87" s="36"/>
      <c r="B87" s="37"/>
      <c r="C87" s="190" t="s">
        <v>80</v>
      </c>
      <c r="D87" s="190" t="s">
        <v>150</v>
      </c>
      <c r="E87" s="191" t="s">
        <v>1781</v>
      </c>
      <c r="F87" s="192" t="s">
        <v>1782</v>
      </c>
      <c r="G87" s="193" t="s">
        <v>174</v>
      </c>
      <c r="H87" s="194">
        <v>1</v>
      </c>
      <c r="I87" s="195"/>
      <c r="J87" s="196">
        <f>ROUND(I87*H87,2)</f>
        <v>0</v>
      </c>
      <c r="K87" s="197"/>
      <c r="L87" s="41"/>
      <c r="M87" s="198" t="s">
        <v>19</v>
      </c>
      <c r="N87" s="199" t="s">
        <v>43</v>
      </c>
      <c r="O87" s="6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154</v>
      </c>
      <c r="AT87" s="202" t="s">
        <v>150</v>
      </c>
      <c r="AU87" s="202" t="s">
        <v>80</v>
      </c>
      <c r="AY87" s="19" t="s">
        <v>147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9" t="s">
        <v>80</v>
      </c>
      <c r="BK87" s="203">
        <f>ROUND(I87*H87,2)</f>
        <v>0</v>
      </c>
      <c r="BL87" s="19" t="s">
        <v>154</v>
      </c>
      <c r="BM87" s="202" t="s">
        <v>82</v>
      </c>
    </row>
    <row r="88" spans="1:65" s="2" customFormat="1" ht="16.5" customHeight="1">
      <c r="A88" s="36"/>
      <c r="B88" s="37"/>
      <c r="C88" s="190" t="s">
        <v>82</v>
      </c>
      <c r="D88" s="190" t="s">
        <v>150</v>
      </c>
      <c r="E88" s="191" t="s">
        <v>1783</v>
      </c>
      <c r="F88" s="192" t="s">
        <v>1784</v>
      </c>
      <c r="G88" s="193" t="s">
        <v>1594</v>
      </c>
      <c r="H88" s="194">
        <v>1</v>
      </c>
      <c r="I88" s="195"/>
      <c r="J88" s="196">
        <f>ROUND(I88*H88,2)</f>
        <v>0</v>
      </c>
      <c r="K88" s="197"/>
      <c r="L88" s="41"/>
      <c r="M88" s="198" t="s">
        <v>19</v>
      </c>
      <c r="N88" s="199" t="s">
        <v>43</v>
      </c>
      <c r="O88" s="6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154</v>
      </c>
      <c r="AT88" s="202" t="s">
        <v>150</v>
      </c>
      <c r="AU88" s="202" t="s">
        <v>80</v>
      </c>
      <c r="AY88" s="19" t="s">
        <v>147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9" t="s">
        <v>80</v>
      </c>
      <c r="BK88" s="203">
        <f>ROUND(I88*H88,2)</f>
        <v>0</v>
      </c>
      <c r="BL88" s="19" t="s">
        <v>154</v>
      </c>
      <c r="BM88" s="202" t="s">
        <v>154</v>
      </c>
    </row>
    <row r="89" spans="1:65" s="2" customFormat="1" ht="19.5">
      <c r="A89" s="36"/>
      <c r="B89" s="37"/>
      <c r="C89" s="38"/>
      <c r="D89" s="206" t="s">
        <v>1385</v>
      </c>
      <c r="E89" s="38"/>
      <c r="F89" s="267" t="s">
        <v>1785</v>
      </c>
      <c r="G89" s="38"/>
      <c r="H89" s="38"/>
      <c r="I89" s="110"/>
      <c r="J89" s="38"/>
      <c r="K89" s="38"/>
      <c r="L89" s="41"/>
      <c r="M89" s="268"/>
      <c r="N89" s="269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1385</v>
      </c>
      <c r="AU89" s="19" t="s">
        <v>80</v>
      </c>
    </row>
    <row r="90" spans="1:65" s="12" customFormat="1" ht="25.9" customHeight="1">
      <c r="B90" s="174"/>
      <c r="C90" s="175"/>
      <c r="D90" s="176" t="s">
        <v>71</v>
      </c>
      <c r="E90" s="177" t="s">
        <v>1786</v>
      </c>
      <c r="F90" s="177" t="s">
        <v>1786</v>
      </c>
      <c r="G90" s="175"/>
      <c r="H90" s="175"/>
      <c r="I90" s="178"/>
      <c r="J90" s="179">
        <f>BK90</f>
        <v>0</v>
      </c>
      <c r="K90" s="175"/>
      <c r="L90" s="180"/>
      <c r="M90" s="181"/>
      <c r="N90" s="182"/>
      <c r="O90" s="182"/>
      <c r="P90" s="183">
        <f>P91</f>
        <v>0</v>
      </c>
      <c r="Q90" s="182"/>
      <c r="R90" s="183">
        <f>R91</f>
        <v>0</v>
      </c>
      <c r="S90" s="182"/>
      <c r="T90" s="184">
        <f>T91</f>
        <v>0</v>
      </c>
      <c r="AR90" s="185" t="s">
        <v>80</v>
      </c>
      <c r="AT90" s="186" t="s">
        <v>71</v>
      </c>
      <c r="AU90" s="186" t="s">
        <v>72</v>
      </c>
      <c r="AY90" s="185" t="s">
        <v>147</v>
      </c>
      <c r="BK90" s="187">
        <f>BK91</f>
        <v>0</v>
      </c>
    </row>
    <row r="91" spans="1:65" s="2" customFormat="1" ht="16.5" customHeight="1">
      <c r="A91" s="36"/>
      <c r="B91" s="37"/>
      <c r="C91" s="190" t="s">
        <v>148</v>
      </c>
      <c r="D91" s="190" t="s">
        <v>150</v>
      </c>
      <c r="E91" s="191" t="s">
        <v>1787</v>
      </c>
      <c r="F91" s="192" t="s">
        <v>1788</v>
      </c>
      <c r="G91" s="193" t="s">
        <v>182</v>
      </c>
      <c r="H91" s="194">
        <v>1.9E-2</v>
      </c>
      <c r="I91" s="195"/>
      <c r="J91" s="196">
        <f>ROUND(I91*H91,2)</f>
        <v>0</v>
      </c>
      <c r="K91" s="197"/>
      <c r="L91" s="41"/>
      <c r="M91" s="198" t="s">
        <v>19</v>
      </c>
      <c r="N91" s="199" t="s">
        <v>43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154</v>
      </c>
      <c r="AT91" s="202" t="s">
        <v>150</v>
      </c>
      <c r="AU91" s="202" t="s">
        <v>80</v>
      </c>
      <c r="AY91" s="19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9" t="s">
        <v>80</v>
      </c>
      <c r="BK91" s="203">
        <f>ROUND(I91*H91,2)</f>
        <v>0</v>
      </c>
      <c r="BL91" s="19" t="s">
        <v>154</v>
      </c>
      <c r="BM91" s="202" t="s">
        <v>177</v>
      </c>
    </row>
    <row r="92" spans="1:65" s="12" customFormat="1" ht="25.9" customHeight="1">
      <c r="B92" s="174"/>
      <c r="C92" s="175"/>
      <c r="D92" s="176" t="s">
        <v>71</v>
      </c>
      <c r="E92" s="177" t="s">
        <v>1789</v>
      </c>
      <c r="F92" s="177" t="s">
        <v>1789</v>
      </c>
      <c r="G92" s="175"/>
      <c r="H92" s="175"/>
      <c r="I92" s="178"/>
      <c r="J92" s="179">
        <f>BK92</f>
        <v>0</v>
      </c>
      <c r="K92" s="175"/>
      <c r="L92" s="180"/>
      <c r="M92" s="181"/>
      <c r="N92" s="182"/>
      <c r="O92" s="182"/>
      <c r="P92" s="183">
        <f>SUM(P93:P125)</f>
        <v>0</v>
      </c>
      <c r="Q92" s="182"/>
      <c r="R92" s="183">
        <f>SUM(R93:R125)</f>
        <v>0</v>
      </c>
      <c r="S92" s="182"/>
      <c r="T92" s="184">
        <f>SUM(T93:T125)</f>
        <v>0</v>
      </c>
      <c r="AR92" s="185" t="s">
        <v>80</v>
      </c>
      <c r="AT92" s="186" t="s">
        <v>71</v>
      </c>
      <c r="AU92" s="186" t="s">
        <v>72</v>
      </c>
      <c r="AY92" s="185" t="s">
        <v>147</v>
      </c>
      <c r="BK92" s="187">
        <f>SUM(BK93:BK125)</f>
        <v>0</v>
      </c>
    </row>
    <row r="93" spans="1:65" s="2" customFormat="1" ht="16.5" customHeight="1">
      <c r="A93" s="36"/>
      <c r="B93" s="37"/>
      <c r="C93" s="190" t="s">
        <v>154</v>
      </c>
      <c r="D93" s="190" t="s">
        <v>150</v>
      </c>
      <c r="E93" s="191" t="s">
        <v>1790</v>
      </c>
      <c r="F93" s="192" t="s">
        <v>1791</v>
      </c>
      <c r="G93" s="193" t="s">
        <v>466</v>
      </c>
      <c r="H93" s="194">
        <v>10</v>
      </c>
      <c r="I93" s="195"/>
      <c r="J93" s="196">
        <f>ROUND(I93*H93,2)</f>
        <v>0</v>
      </c>
      <c r="K93" s="197"/>
      <c r="L93" s="41"/>
      <c r="M93" s="198" t="s">
        <v>19</v>
      </c>
      <c r="N93" s="199" t="s">
        <v>43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154</v>
      </c>
      <c r="AT93" s="202" t="s">
        <v>150</v>
      </c>
      <c r="AU93" s="202" t="s">
        <v>80</v>
      </c>
      <c r="AY93" s="19" t="s">
        <v>147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9" t="s">
        <v>80</v>
      </c>
      <c r="BK93" s="203">
        <f>ROUND(I93*H93,2)</f>
        <v>0</v>
      </c>
      <c r="BL93" s="19" t="s">
        <v>154</v>
      </c>
      <c r="BM93" s="202" t="s">
        <v>183</v>
      </c>
    </row>
    <row r="94" spans="1:65" s="2" customFormat="1" ht="19.5">
      <c r="A94" s="36"/>
      <c r="B94" s="37"/>
      <c r="C94" s="38"/>
      <c r="D94" s="206" t="s">
        <v>1385</v>
      </c>
      <c r="E94" s="38"/>
      <c r="F94" s="267" t="s">
        <v>1792</v>
      </c>
      <c r="G94" s="38"/>
      <c r="H94" s="38"/>
      <c r="I94" s="110"/>
      <c r="J94" s="38"/>
      <c r="K94" s="38"/>
      <c r="L94" s="41"/>
      <c r="M94" s="268"/>
      <c r="N94" s="269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1385</v>
      </c>
      <c r="AU94" s="19" t="s">
        <v>80</v>
      </c>
    </row>
    <row r="95" spans="1:65" s="2" customFormat="1" ht="16.5" customHeight="1">
      <c r="A95" s="36"/>
      <c r="B95" s="37"/>
      <c r="C95" s="190" t="s">
        <v>179</v>
      </c>
      <c r="D95" s="190" t="s">
        <v>150</v>
      </c>
      <c r="E95" s="191" t="s">
        <v>1793</v>
      </c>
      <c r="F95" s="192" t="s">
        <v>1794</v>
      </c>
      <c r="G95" s="193" t="s">
        <v>466</v>
      </c>
      <c r="H95" s="194">
        <v>3</v>
      </c>
      <c r="I95" s="195"/>
      <c r="J95" s="196">
        <f t="shared" ref="J95:J105" si="0">ROUND(I95*H95,2)</f>
        <v>0</v>
      </c>
      <c r="K95" s="197"/>
      <c r="L95" s="41"/>
      <c r="M95" s="198" t="s">
        <v>19</v>
      </c>
      <c r="N95" s="199" t="s">
        <v>43</v>
      </c>
      <c r="O95" s="66"/>
      <c r="P95" s="200">
        <f t="shared" ref="P95:P105" si="1">O95*H95</f>
        <v>0</v>
      </c>
      <c r="Q95" s="200">
        <v>0</v>
      </c>
      <c r="R95" s="200">
        <f t="shared" ref="R95:R105" si="2">Q95*H95</f>
        <v>0</v>
      </c>
      <c r="S95" s="200">
        <v>0</v>
      </c>
      <c r="T95" s="201">
        <f t="shared" ref="T95:T105" si="3"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154</v>
      </c>
      <c r="AT95" s="202" t="s">
        <v>150</v>
      </c>
      <c r="AU95" s="202" t="s">
        <v>80</v>
      </c>
      <c r="AY95" s="19" t="s">
        <v>147</v>
      </c>
      <c r="BE95" s="203">
        <f t="shared" ref="BE95:BE105" si="4">IF(N95="základní",J95,0)</f>
        <v>0</v>
      </c>
      <c r="BF95" s="203">
        <f t="shared" ref="BF95:BF105" si="5">IF(N95="snížená",J95,0)</f>
        <v>0</v>
      </c>
      <c r="BG95" s="203">
        <f t="shared" ref="BG95:BG105" si="6">IF(N95="zákl. přenesená",J95,0)</f>
        <v>0</v>
      </c>
      <c r="BH95" s="203">
        <f t="shared" ref="BH95:BH105" si="7">IF(N95="sníž. přenesená",J95,0)</f>
        <v>0</v>
      </c>
      <c r="BI95" s="203">
        <f t="shared" ref="BI95:BI105" si="8">IF(N95="nulová",J95,0)</f>
        <v>0</v>
      </c>
      <c r="BJ95" s="19" t="s">
        <v>80</v>
      </c>
      <c r="BK95" s="203">
        <f t="shared" ref="BK95:BK105" si="9">ROUND(I95*H95,2)</f>
        <v>0</v>
      </c>
      <c r="BL95" s="19" t="s">
        <v>154</v>
      </c>
      <c r="BM95" s="202" t="s">
        <v>191</v>
      </c>
    </row>
    <row r="96" spans="1:65" s="2" customFormat="1" ht="16.5" customHeight="1">
      <c r="A96" s="36"/>
      <c r="B96" s="37"/>
      <c r="C96" s="190" t="s">
        <v>177</v>
      </c>
      <c r="D96" s="190" t="s">
        <v>150</v>
      </c>
      <c r="E96" s="191" t="s">
        <v>1795</v>
      </c>
      <c r="F96" s="192" t="s">
        <v>1796</v>
      </c>
      <c r="G96" s="193" t="s">
        <v>466</v>
      </c>
      <c r="H96" s="194">
        <v>2</v>
      </c>
      <c r="I96" s="195"/>
      <c r="J96" s="196">
        <f t="shared" si="0"/>
        <v>0</v>
      </c>
      <c r="K96" s="197"/>
      <c r="L96" s="41"/>
      <c r="M96" s="198" t="s">
        <v>19</v>
      </c>
      <c r="N96" s="199" t="s">
        <v>43</v>
      </c>
      <c r="O96" s="66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2" t="s">
        <v>154</v>
      </c>
      <c r="AT96" s="202" t="s">
        <v>150</v>
      </c>
      <c r="AU96" s="202" t="s">
        <v>80</v>
      </c>
      <c r="AY96" s="19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19" t="s">
        <v>80</v>
      </c>
      <c r="BK96" s="203">
        <f t="shared" si="9"/>
        <v>0</v>
      </c>
      <c r="BL96" s="19" t="s">
        <v>154</v>
      </c>
      <c r="BM96" s="202" t="s">
        <v>201</v>
      </c>
    </row>
    <row r="97" spans="1:65" s="2" customFormat="1" ht="16.5" customHeight="1">
      <c r="A97" s="36"/>
      <c r="B97" s="37"/>
      <c r="C97" s="190" t="s">
        <v>211</v>
      </c>
      <c r="D97" s="190" t="s">
        <v>150</v>
      </c>
      <c r="E97" s="191" t="s">
        <v>1797</v>
      </c>
      <c r="F97" s="192" t="s">
        <v>1798</v>
      </c>
      <c r="G97" s="193" t="s">
        <v>466</v>
      </c>
      <c r="H97" s="194">
        <v>18</v>
      </c>
      <c r="I97" s="195"/>
      <c r="J97" s="196">
        <f t="shared" si="0"/>
        <v>0</v>
      </c>
      <c r="K97" s="197"/>
      <c r="L97" s="41"/>
      <c r="M97" s="198" t="s">
        <v>19</v>
      </c>
      <c r="N97" s="199" t="s">
        <v>43</v>
      </c>
      <c r="O97" s="66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154</v>
      </c>
      <c r="AT97" s="202" t="s">
        <v>150</v>
      </c>
      <c r="AU97" s="202" t="s">
        <v>80</v>
      </c>
      <c r="AY97" s="19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19" t="s">
        <v>80</v>
      </c>
      <c r="BK97" s="203">
        <f t="shared" si="9"/>
        <v>0</v>
      </c>
      <c r="BL97" s="19" t="s">
        <v>154</v>
      </c>
      <c r="BM97" s="202" t="s">
        <v>214</v>
      </c>
    </row>
    <row r="98" spans="1:65" s="2" customFormat="1" ht="16.5" customHeight="1">
      <c r="A98" s="36"/>
      <c r="B98" s="37"/>
      <c r="C98" s="190" t="s">
        <v>183</v>
      </c>
      <c r="D98" s="190" t="s">
        <v>150</v>
      </c>
      <c r="E98" s="191" t="s">
        <v>1799</v>
      </c>
      <c r="F98" s="192" t="s">
        <v>1800</v>
      </c>
      <c r="G98" s="193" t="s">
        <v>466</v>
      </c>
      <c r="H98" s="194">
        <v>2</v>
      </c>
      <c r="I98" s="195"/>
      <c r="J98" s="196">
        <f t="shared" si="0"/>
        <v>0</v>
      </c>
      <c r="K98" s="197"/>
      <c r="L98" s="41"/>
      <c r="M98" s="198" t="s">
        <v>19</v>
      </c>
      <c r="N98" s="199" t="s">
        <v>43</v>
      </c>
      <c r="O98" s="66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154</v>
      </c>
      <c r="AT98" s="202" t="s">
        <v>150</v>
      </c>
      <c r="AU98" s="202" t="s">
        <v>80</v>
      </c>
      <c r="AY98" s="19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19" t="s">
        <v>80</v>
      </c>
      <c r="BK98" s="203">
        <f t="shared" si="9"/>
        <v>0</v>
      </c>
      <c r="BL98" s="19" t="s">
        <v>154</v>
      </c>
      <c r="BM98" s="202" t="s">
        <v>220</v>
      </c>
    </row>
    <row r="99" spans="1:65" s="2" customFormat="1" ht="16.5" customHeight="1">
      <c r="A99" s="36"/>
      <c r="B99" s="37"/>
      <c r="C99" s="190" t="s">
        <v>222</v>
      </c>
      <c r="D99" s="190" t="s">
        <v>150</v>
      </c>
      <c r="E99" s="191" t="s">
        <v>1801</v>
      </c>
      <c r="F99" s="192" t="s">
        <v>1802</v>
      </c>
      <c r="G99" s="193" t="s">
        <v>1594</v>
      </c>
      <c r="H99" s="194">
        <v>2</v>
      </c>
      <c r="I99" s="195"/>
      <c r="J99" s="196">
        <f t="shared" si="0"/>
        <v>0</v>
      </c>
      <c r="K99" s="197"/>
      <c r="L99" s="41"/>
      <c r="M99" s="198" t="s">
        <v>19</v>
      </c>
      <c r="N99" s="199" t="s">
        <v>43</v>
      </c>
      <c r="O99" s="66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154</v>
      </c>
      <c r="AT99" s="202" t="s">
        <v>150</v>
      </c>
      <c r="AU99" s="202" t="s">
        <v>80</v>
      </c>
      <c r="AY99" s="19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19" t="s">
        <v>80</v>
      </c>
      <c r="BK99" s="203">
        <f t="shared" si="9"/>
        <v>0</v>
      </c>
      <c r="BL99" s="19" t="s">
        <v>154</v>
      </c>
      <c r="BM99" s="202" t="s">
        <v>225</v>
      </c>
    </row>
    <row r="100" spans="1:65" s="2" customFormat="1" ht="16.5" customHeight="1">
      <c r="A100" s="36"/>
      <c r="B100" s="37"/>
      <c r="C100" s="190" t="s">
        <v>191</v>
      </c>
      <c r="D100" s="190" t="s">
        <v>150</v>
      </c>
      <c r="E100" s="191" t="s">
        <v>1803</v>
      </c>
      <c r="F100" s="192" t="s">
        <v>1804</v>
      </c>
      <c r="G100" s="193" t="s">
        <v>466</v>
      </c>
      <c r="H100" s="194">
        <v>1</v>
      </c>
      <c r="I100" s="195"/>
      <c r="J100" s="196">
        <f t="shared" si="0"/>
        <v>0</v>
      </c>
      <c r="K100" s="197"/>
      <c r="L100" s="41"/>
      <c r="M100" s="198" t="s">
        <v>19</v>
      </c>
      <c r="N100" s="199" t="s">
        <v>43</v>
      </c>
      <c r="O100" s="6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154</v>
      </c>
      <c r="AT100" s="202" t="s">
        <v>150</v>
      </c>
      <c r="AU100" s="202" t="s">
        <v>80</v>
      </c>
      <c r="AY100" s="19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19" t="s">
        <v>80</v>
      </c>
      <c r="BK100" s="203">
        <f t="shared" si="9"/>
        <v>0</v>
      </c>
      <c r="BL100" s="19" t="s">
        <v>154</v>
      </c>
      <c r="BM100" s="202" t="s">
        <v>229</v>
      </c>
    </row>
    <row r="101" spans="1:65" s="2" customFormat="1" ht="16.5" customHeight="1">
      <c r="A101" s="36"/>
      <c r="B101" s="37"/>
      <c r="C101" s="190" t="s">
        <v>230</v>
      </c>
      <c r="D101" s="190" t="s">
        <v>150</v>
      </c>
      <c r="E101" s="191" t="s">
        <v>1805</v>
      </c>
      <c r="F101" s="192" t="s">
        <v>1806</v>
      </c>
      <c r="G101" s="193" t="s">
        <v>1807</v>
      </c>
      <c r="H101" s="194">
        <v>1</v>
      </c>
      <c r="I101" s="195"/>
      <c r="J101" s="196">
        <f t="shared" si="0"/>
        <v>0</v>
      </c>
      <c r="K101" s="197"/>
      <c r="L101" s="41"/>
      <c r="M101" s="198" t="s">
        <v>19</v>
      </c>
      <c r="N101" s="199" t="s">
        <v>43</v>
      </c>
      <c r="O101" s="66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154</v>
      </c>
      <c r="AT101" s="202" t="s">
        <v>150</v>
      </c>
      <c r="AU101" s="202" t="s">
        <v>80</v>
      </c>
      <c r="AY101" s="19" t="s">
        <v>147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19" t="s">
        <v>80</v>
      </c>
      <c r="BK101" s="203">
        <f t="shared" si="9"/>
        <v>0</v>
      </c>
      <c r="BL101" s="19" t="s">
        <v>154</v>
      </c>
      <c r="BM101" s="202" t="s">
        <v>233</v>
      </c>
    </row>
    <row r="102" spans="1:65" s="2" customFormat="1" ht="16.5" customHeight="1">
      <c r="A102" s="36"/>
      <c r="B102" s="37"/>
      <c r="C102" s="190" t="s">
        <v>201</v>
      </c>
      <c r="D102" s="190" t="s">
        <v>150</v>
      </c>
      <c r="E102" s="191" t="s">
        <v>1808</v>
      </c>
      <c r="F102" s="192" t="s">
        <v>1809</v>
      </c>
      <c r="G102" s="193" t="s">
        <v>576</v>
      </c>
      <c r="H102" s="194">
        <v>1</v>
      </c>
      <c r="I102" s="195"/>
      <c r="J102" s="196">
        <f t="shared" si="0"/>
        <v>0</v>
      </c>
      <c r="K102" s="197"/>
      <c r="L102" s="41"/>
      <c r="M102" s="198" t="s">
        <v>19</v>
      </c>
      <c r="N102" s="199" t="s">
        <v>43</v>
      </c>
      <c r="O102" s="6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154</v>
      </c>
      <c r="AT102" s="202" t="s">
        <v>150</v>
      </c>
      <c r="AU102" s="202" t="s">
        <v>80</v>
      </c>
      <c r="AY102" s="19" t="s">
        <v>147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19" t="s">
        <v>80</v>
      </c>
      <c r="BK102" s="203">
        <f t="shared" si="9"/>
        <v>0</v>
      </c>
      <c r="BL102" s="19" t="s">
        <v>154</v>
      </c>
      <c r="BM102" s="202" t="s">
        <v>236</v>
      </c>
    </row>
    <row r="103" spans="1:65" s="2" customFormat="1" ht="16.5" customHeight="1">
      <c r="A103" s="36"/>
      <c r="B103" s="37"/>
      <c r="C103" s="190" t="s">
        <v>238</v>
      </c>
      <c r="D103" s="190" t="s">
        <v>150</v>
      </c>
      <c r="E103" s="191" t="s">
        <v>1810</v>
      </c>
      <c r="F103" s="192" t="s">
        <v>1811</v>
      </c>
      <c r="G103" s="193" t="s">
        <v>174</v>
      </c>
      <c r="H103" s="194">
        <v>1</v>
      </c>
      <c r="I103" s="195"/>
      <c r="J103" s="196">
        <f t="shared" si="0"/>
        <v>0</v>
      </c>
      <c r="K103" s="197"/>
      <c r="L103" s="41"/>
      <c r="M103" s="198" t="s">
        <v>19</v>
      </c>
      <c r="N103" s="199" t="s">
        <v>43</v>
      </c>
      <c r="O103" s="6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154</v>
      </c>
      <c r="AT103" s="202" t="s">
        <v>150</v>
      </c>
      <c r="AU103" s="202" t="s">
        <v>80</v>
      </c>
      <c r="AY103" s="19" t="s">
        <v>147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19" t="s">
        <v>80</v>
      </c>
      <c r="BK103" s="203">
        <f t="shared" si="9"/>
        <v>0</v>
      </c>
      <c r="BL103" s="19" t="s">
        <v>154</v>
      </c>
      <c r="BM103" s="202" t="s">
        <v>241</v>
      </c>
    </row>
    <row r="104" spans="1:65" s="2" customFormat="1" ht="16.5" customHeight="1">
      <c r="A104" s="36"/>
      <c r="B104" s="37"/>
      <c r="C104" s="190" t="s">
        <v>214</v>
      </c>
      <c r="D104" s="190" t="s">
        <v>150</v>
      </c>
      <c r="E104" s="191" t="s">
        <v>1812</v>
      </c>
      <c r="F104" s="192" t="s">
        <v>1813</v>
      </c>
      <c r="G104" s="193" t="s">
        <v>1594</v>
      </c>
      <c r="H104" s="194">
        <v>1</v>
      </c>
      <c r="I104" s="195"/>
      <c r="J104" s="196">
        <f t="shared" si="0"/>
        <v>0</v>
      </c>
      <c r="K104" s="197"/>
      <c r="L104" s="41"/>
      <c r="M104" s="198" t="s">
        <v>19</v>
      </c>
      <c r="N104" s="199" t="s">
        <v>43</v>
      </c>
      <c r="O104" s="6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154</v>
      </c>
      <c r="AT104" s="202" t="s">
        <v>150</v>
      </c>
      <c r="AU104" s="202" t="s">
        <v>80</v>
      </c>
      <c r="AY104" s="19" t="s">
        <v>147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19" t="s">
        <v>80</v>
      </c>
      <c r="BK104" s="203">
        <f t="shared" si="9"/>
        <v>0</v>
      </c>
      <c r="BL104" s="19" t="s">
        <v>154</v>
      </c>
      <c r="BM104" s="202" t="s">
        <v>245</v>
      </c>
    </row>
    <row r="105" spans="1:65" s="2" customFormat="1" ht="16.5" customHeight="1">
      <c r="A105" s="36"/>
      <c r="B105" s="37"/>
      <c r="C105" s="190" t="s">
        <v>8</v>
      </c>
      <c r="D105" s="190" t="s">
        <v>150</v>
      </c>
      <c r="E105" s="191" t="s">
        <v>1814</v>
      </c>
      <c r="F105" s="192" t="s">
        <v>1815</v>
      </c>
      <c r="G105" s="193" t="s">
        <v>174</v>
      </c>
      <c r="H105" s="194">
        <v>3</v>
      </c>
      <c r="I105" s="195"/>
      <c r="J105" s="196">
        <f t="shared" si="0"/>
        <v>0</v>
      </c>
      <c r="K105" s="197"/>
      <c r="L105" s="41"/>
      <c r="M105" s="198" t="s">
        <v>19</v>
      </c>
      <c r="N105" s="199" t="s">
        <v>43</v>
      </c>
      <c r="O105" s="66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154</v>
      </c>
      <c r="AT105" s="202" t="s">
        <v>150</v>
      </c>
      <c r="AU105" s="202" t="s">
        <v>80</v>
      </c>
      <c r="AY105" s="19" t="s">
        <v>147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19" t="s">
        <v>80</v>
      </c>
      <c r="BK105" s="203">
        <f t="shared" si="9"/>
        <v>0</v>
      </c>
      <c r="BL105" s="19" t="s">
        <v>154</v>
      </c>
      <c r="BM105" s="202" t="s">
        <v>248</v>
      </c>
    </row>
    <row r="106" spans="1:65" s="14" customFormat="1" ht="11.25">
      <c r="B106" s="215"/>
      <c r="C106" s="216"/>
      <c r="D106" s="206" t="s">
        <v>155</v>
      </c>
      <c r="E106" s="217" t="s">
        <v>19</v>
      </c>
      <c r="F106" s="218" t="s">
        <v>1816</v>
      </c>
      <c r="G106" s="216"/>
      <c r="H106" s="219">
        <v>3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155</v>
      </c>
      <c r="AU106" s="225" t="s">
        <v>80</v>
      </c>
      <c r="AV106" s="14" t="s">
        <v>82</v>
      </c>
      <c r="AW106" s="14" t="s">
        <v>33</v>
      </c>
      <c r="AX106" s="14" t="s">
        <v>72</v>
      </c>
      <c r="AY106" s="225" t="s">
        <v>147</v>
      </c>
    </row>
    <row r="107" spans="1:65" s="15" customFormat="1" ht="11.25">
      <c r="B107" s="226"/>
      <c r="C107" s="227"/>
      <c r="D107" s="206" t="s">
        <v>155</v>
      </c>
      <c r="E107" s="228" t="s">
        <v>19</v>
      </c>
      <c r="F107" s="229" t="s">
        <v>171</v>
      </c>
      <c r="G107" s="227"/>
      <c r="H107" s="230">
        <v>3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155</v>
      </c>
      <c r="AU107" s="236" t="s">
        <v>80</v>
      </c>
      <c r="AV107" s="15" t="s">
        <v>154</v>
      </c>
      <c r="AW107" s="15" t="s">
        <v>33</v>
      </c>
      <c r="AX107" s="15" t="s">
        <v>80</v>
      </c>
      <c r="AY107" s="236" t="s">
        <v>147</v>
      </c>
    </row>
    <row r="108" spans="1:65" s="2" customFormat="1" ht="16.5" customHeight="1">
      <c r="A108" s="36"/>
      <c r="B108" s="37"/>
      <c r="C108" s="190" t="s">
        <v>220</v>
      </c>
      <c r="D108" s="190" t="s">
        <v>150</v>
      </c>
      <c r="E108" s="191" t="s">
        <v>1817</v>
      </c>
      <c r="F108" s="192" t="s">
        <v>1818</v>
      </c>
      <c r="G108" s="193" t="s">
        <v>1594</v>
      </c>
      <c r="H108" s="194">
        <v>1</v>
      </c>
      <c r="I108" s="195"/>
      <c r="J108" s="196">
        <f>ROUND(I108*H108,2)</f>
        <v>0</v>
      </c>
      <c r="K108" s="197"/>
      <c r="L108" s="41"/>
      <c r="M108" s="198" t="s">
        <v>19</v>
      </c>
      <c r="N108" s="199" t="s">
        <v>43</v>
      </c>
      <c r="O108" s="6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154</v>
      </c>
      <c r="AT108" s="202" t="s">
        <v>150</v>
      </c>
      <c r="AU108" s="202" t="s">
        <v>80</v>
      </c>
      <c r="AY108" s="19" t="s">
        <v>147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9" t="s">
        <v>80</v>
      </c>
      <c r="BK108" s="203">
        <f>ROUND(I108*H108,2)</f>
        <v>0</v>
      </c>
      <c r="BL108" s="19" t="s">
        <v>154</v>
      </c>
      <c r="BM108" s="202" t="s">
        <v>251</v>
      </c>
    </row>
    <row r="109" spans="1:65" s="2" customFormat="1" ht="19.5">
      <c r="A109" s="36"/>
      <c r="B109" s="37"/>
      <c r="C109" s="38"/>
      <c r="D109" s="206" t="s">
        <v>1385</v>
      </c>
      <c r="E109" s="38"/>
      <c r="F109" s="267" t="s">
        <v>1819</v>
      </c>
      <c r="G109" s="38"/>
      <c r="H109" s="38"/>
      <c r="I109" s="110"/>
      <c r="J109" s="38"/>
      <c r="K109" s="38"/>
      <c r="L109" s="41"/>
      <c r="M109" s="268"/>
      <c r="N109" s="269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1385</v>
      </c>
      <c r="AU109" s="19" t="s">
        <v>80</v>
      </c>
    </row>
    <row r="110" spans="1:65" s="2" customFormat="1" ht="16.5" customHeight="1">
      <c r="A110" s="36"/>
      <c r="B110" s="37"/>
      <c r="C110" s="190" t="s">
        <v>253</v>
      </c>
      <c r="D110" s="190" t="s">
        <v>150</v>
      </c>
      <c r="E110" s="191" t="s">
        <v>1820</v>
      </c>
      <c r="F110" s="192" t="s">
        <v>1821</v>
      </c>
      <c r="G110" s="193" t="s">
        <v>1594</v>
      </c>
      <c r="H110" s="194">
        <v>2</v>
      </c>
      <c r="I110" s="195"/>
      <c r="J110" s="196">
        <f t="shared" ref="J110:J121" si="10">ROUND(I110*H110,2)</f>
        <v>0</v>
      </c>
      <c r="K110" s="197"/>
      <c r="L110" s="41"/>
      <c r="M110" s="198" t="s">
        <v>19</v>
      </c>
      <c r="N110" s="199" t="s">
        <v>43</v>
      </c>
      <c r="O110" s="66"/>
      <c r="P110" s="200">
        <f t="shared" ref="P110:P121" si="11">O110*H110</f>
        <v>0</v>
      </c>
      <c r="Q110" s="200">
        <v>0</v>
      </c>
      <c r="R110" s="200">
        <f t="shared" ref="R110:R121" si="12">Q110*H110</f>
        <v>0</v>
      </c>
      <c r="S110" s="200">
        <v>0</v>
      </c>
      <c r="T110" s="201">
        <f t="shared" ref="T110:T121" si="13"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154</v>
      </c>
      <c r="AT110" s="202" t="s">
        <v>150</v>
      </c>
      <c r="AU110" s="202" t="s">
        <v>80</v>
      </c>
      <c r="AY110" s="19" t="s">
        <v>147</v>
      </c>
      <c r="BE110" s="203">
        <f t="shared" ref="BE110:BE121" si="14">IF(N110="základní",J110,0)</f>
        <v>0</v>
      </c>
      <c r="BF110" s="203">
        <f t="shared" ref="BF110:BF121" si="15">IF(N110="snížená",J110,0)</f>
        <v>0</v>
      </c>
      <c r="BG110" s="203">
        <f t="shared" ref="BG110:BG121" si="16">IF(N110="zákl. přenesená",J110,0)</f>
        <v>0</v>
      </c>
      <c r="BH110" s="203">
        <f t="shared" ref="BH110:BH121" si="17">IF(N110="sníž. přenesená",J110,0)</f>
        <v>0</v>
      </c>
      <c r="BI110" s="203">
        <f t="shared" ref="BI110:BI121" si="18">IF(N110="nulová",J110,0)</f>
        <v>0</v>
      </c>
      <c r="BJ110" s="19" t="s">
        <v>80</v>
      </c>
      <c r="BK110" s="203">
        <f t="shared" ref="BK110:BK121" si="19">ROUND(I110*H110,2)</f>
        <v>0</v>
      </c>
      <c r="BL110" s="19" t="s">
        <v>154</v>
      </c>
      <c r="BM110" s="202" t="s">
        <v>257</v>
      </c>
    </row>
    <row r="111" spans="1:65" s="2" customFormat="1" ht="16.5" customHeight="1">
      <c r="A111" s="36"/>
      <c r="B111" s="37"/>
      <c r="C111" s="190" t="s">
        <v>225</v>
      </c>
      <c r="D111" s="190" t="s">
        <v>150</v>
      </c>
      <c r="E111" s="191" t="s">
        <v>1822</v>
      </c>
      <c r="F111" s="192" t="s">
        <v>1823</v>
      </c>
      <c r="G111" s="193" t="s">
        <v>174</v>
      </c>
      <c r="H111" s="194">
        <v>2</v>
      </c>
      <c r="I111" s="195"/>
      <c r="J111" s="196">
        <f t="shared" si="10"/>
        <v>0</v>
      </c>
      <c r="K111" s="197"/>
      <c r="L111" s="41"/>
      <c r="M111" s="198" t="s">
        <v>19</v>
      </c>
      <c r="N111" s="199" t="s">
        <v>43</v>
      </c>
      <c r="O111" s="66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154</v>
      </c>
      <c r="AT111" s="202" t="s">
        <v>150</v>
      </c>
      <c r="AU111" s="202" t="s">
        <v>80</v>
      </c>
      <c r="AY111" s="19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19" t="s">
        <v>80</v>
      </c>
      <c r="BK111" s="203">
        <f t="shared" si="19"/>
        <v>0</v>
      </c>
      <c r="BL111" s="19" t="s">
        <v>154</v>
      </c>
      <c r="BM111" s="202" t="s">
        <v>261</v>
      </c>
    </row>
    <row r="112" spans="1:65" s="2" customFormat="1" ht="16.5" customHeight="1">
      <c r="A112" s="36"/>
      <c r="B112" s="37"/>
      <c r="C112" s="190" t="s">
        <v>263</v>
      </c>
      <c r="D112" s="190" t="s">
        <v>150</v>
      </c>
      <c r="E112" s="191" t="s">
        <v>1824</v>
      </c>
      <c r="F112" s="192" t="s">
        <v>1825</v>
      </c>
      <c r="G112" s="193" t="s">
        <v>1594</v>
      </c>
      <c r="H112" s="194">
        <v>2</v>
      </c>
      <c r="I112" s="195"/>
      <c r="J112" s="196">
        <f t="shared" si="10"/>
        <v>0</v>
      </c>
      <c r="K112" s="197"/>
      <c r="L112" s="41"/>
      <c r="M112" s="198" t="s">
        <v>19</v>
      </c>
      <c r="N112" s="199" t="s">
        <v>43</v>
      </c>
      <c r="O112" s="66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154</v>
      </c>
      <c r="AT112" s="202" t="s">
        <v>150</v>
      </c>
      <c r="AU112" s="202" t="s">
        <v>80</v>
      </c>
      <c r="AY112" s="19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19" t="s">
        <v>80</v>
      </c>
      <c r="BK112" s="203">
        <f t="shared" si="19"/>
        <v>0</v>
      </c>
      <c r="BL112" s="19" t="s">
        <v>154</v>
      </c>
      <c r="BM112" s="202" t="s">
        <v>266</v>
      </c>
    </row>
    <row r="113" spans="1:65" s="2" customFormat="1" ht="16.5" customHeight="1">
      <c r="A113" s="36"/>
      <c r="B113" s="37"/>
      <c r="C113" s="190" t="s">
        <v>229</v>
      </c>
      <c r="D113" s="190" t="s">
        <v>150</v>
      </c>
      <c r="E113" s="191" t="s">
        <v>1826</v>
      </c>
      <c r="F113" s="192" t="s">
        <v>1827</v>
      </c>
      <c r="G113" s="193" t="s">
        <v>174</v>
      </c>
      <c r="H113" s="194">
        <v>2</v>
      </c>
      <c r="I113" s="195"/>
      <c r="J113" s="196">
        <f t="shared" si="10"/>
        <v>0</v>
      </c>
      <c r="K113" s="197"/>
      <c r="L113" s="41"/>
      <c r="M113" s="198" t="s">
        <v>19</v>
      </c>
      <c r="N113" s="199" t="s">
        <v>43</v>
      </c>
      <c r="O113" s="66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154</v>
      </c>
      <c r="AT113" s="202" t="s">
        <v>150</v>
      </c>
      <c r="AU113" s="202" t="s">
        <v>80</v>
      </c>
      <c r="AY113" s="19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19" t="s">
        <v>80</v>
      </c>
      <c r="BK113" s="203">
        <f t="shared" si="19"/>
        <v>0</v>
      </c>
      <c r="BL113" s="19" t="s">
        <v>154</v>
      </c>
      <c r="BM113" s="202" t="s">
        <v>271</v>
      </c>
    </row>
    <row r="114" spans="1:65" s="2" customFormat="1" ht="16.5" customHeight="1">
      <c r="A114" s="36"/>
      <c r="B114" s="37"/>
      <c r="C114" s="190" t="s">
        <v>7</v>
      </c>
      <c r="D114" s="190" t="s">
        <v>150</v>
      </c>
      <c r="E114" s="191" t="s">
        <v>1828</v>
      </c>
      <c r="F114" s="192" t="s">
        <v>1829</v>
      </c>
      <c r="G114" s="193" t="s">
        <v>1594</v>
      </c>
      <c r="H114" s="194">
        <v>2</v>
      </c>
      <c r="I114" s="195"/>
      <c r="J114" s="196">
        <f t="shared" si="10"/>
        <v>0</v>
      </c>
      <c r="K114" s="197"/>
      <c r="L114" s="41"/>
      <c r="M114" s="198" t="s">
        <v>19</v>
      </c>
      <c r="N114" s="199" t="s">
        <v>43</v>
      </c>
      <c r="O114" s="66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154</v>
      </c>
      <c r="AT114" s="202" t="s">
        <v>150</v>
      </c>
      <c r="AU114" s="202" t="s">
        <v>80</v>
      </c>
      <c r="AY114" s="19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19" t="s">
        <v>80</v>
      </c>
      <c r="BK114" s="203">
        <f t="shared" si="19"/>
        <v>0</v>
      </c>
      <c r="BL114" s="19" t="s">
        <v>154</v>
      </c>
      <c r="BM114" s="202" t="s">
        <v>275</v>
      </c>
    </row>
    <row r="115" spans="1:65" s="2" customFormat="1" ht="16.5" customHeight="1">
      <c r="A115" s="36"/>
      <c r="B115" s="37"/>
      <c r="C115" s="190" t="s">
        <v>233</v>
      </c>
      <c r="D115" s="190" t="s">
        <v>150</v>
      </c>
      <c r="E115" s="191" t="s">
        <v>1830</v>
      </c>
      <c r="F115" s="192" t="s">
        <v>1831</v>
      </c>
      <c r="G115" s="193" t="s">
        <v>174</v>
      </c>
      <c r="H115" s="194">
        <v>2</v>
      </c>
      <c r="I115" s="195"/>
      <c r="J115" s="196">
        <f t="shared" si="10"/>
        <v>0</v>
      </c>
      <c r="K115" s="197"/>
      <c r="L115" s="41"/>
      <c r="M115" s="198" t="s">
        <v>19</v>
      </c>
      <c r="N115" s="199" t="s">
        <v>43</v>
      </c>
      <c r="O115" s="6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154</v>
      </c>
      <c r="AT115" s="202" t="s">
        <v>150</v>
      </c>
      <c r="AU115" s="202" t="s">
        <v>80</v>
      </c>
      <c r="AY115" s="19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19" t="s">
        <v>80</v>
      </c>
      <c r="BK115" s="203">
        <f t="shared" si="19"/>
        <v>0</v>
      </c>
      <c r="BL115" s="19" t="s">
        <v>154</v>
      </c>
      <c r="BM115" s="202" t="s">
        <v>289</v>
      </c>
    </row>
    <row r="116" spans="1:65" s="2" customFormat="1" ht="16.5" customHeight="1">
      <c r="A116" s="36"/>
      <c r="B116" s="37"/>
      <c r="C116" s="190" t="s">
        <v>297</v>
      </c>
      <c r="D116" s="190" t="s">
        <v>150</v>
      </c>
      <c r="E116" s="191" t="s">
        <v>1832</v>
      </c>
      <c r="F116" s="192" t="s">
        <v>1833</v>
      </c>
      <c r="G116" s="193" t="s">
        <v>1594</v>
      </c>
      <c r="H116" s="194">
        <v>2</v>
      </c>
      <c r="I116" s="195"/>
      <c r="J116" s="196">
        <f t="shared" si="10"/>
        <v>0</v>
      </c>
      <c r="K116" s="197"/>
      <c r="L116" s="41"/>
      <c r="M116" s="198" t="s">
        <v>19</v>
      </c>
      <c r="N116" s="199" t="s">
        <v>43</v>
      </c>
      <c r="O116" s="66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154</v>
      </c>
      <c r="AT116" s="202" t="s">
        <v>150</v>
      </c>
      <c r="AU116" s="202" t="s">
        <v>80</v>
      </c>
      <c r="AY116" s="19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19" t="s">
        <v>80</v>
      </c>
      <c r="BK116" s="203">
        <f t="shared" si="19"/>
        <v>0</v>
      </c>
      <c r="BL116" s="19" t="s">
        <v>154</v>
      </c>
      <c r="BM116" s="202" t="s">
        <v>300</v>
      </c>
    </row>
    <row r="117" spans="1:65" s="2" customFormat="1" ht="16.5" customHeight="1">
      <c r="A117" s="36"/>
      <c r="B117" s="37"/>
      <c r="C117" s="190" t="s">
        <v>236</v>
      </c>
      <c r="D117" s="190" t="s">
        <v>150</v>
      </c>
      <c r="E117" s="191" t="s">
        <v>1834</v>
      </c>
      <c r="F117" s="192" t="s">
        <v>1835</v>
      </c>
      <c r="G117" s="193" t="s">
        <v>174</v>
      </c>
      <c r="H117" s="194">
        <v>2</v>
      </c>
      <c r="I117" s="195"/>
      <c r="J117" s="196">
        <f t="shared" si="10"/>
        <v>0</v>
      </c>
      <c r="K117" s="197"/>
      <c r="L117" s="41"/>
      <c r="M117" s="198" t="s">
        <v>19</v>
      </c>
      <c r="N117" s="199" t="s">
        <v>43</v>
      </c>
      <c r="O117" s="6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154</v>
      </c>
      <c r="AT117" s="202" t="s">
        <v>150</v>
      </c>
      <c r="AU117" s="202" t="s">
        <v>80</v>
      </c>
      <c r="AY117" s="19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19" t="s">
        <v>80</v>
      </c>
      <c r="BK117" s="203">
        <f t="shared" si="19"/>
        <v>0</v>
      </c>
      <c r="BL117" s="19" t="s">
        <v>154</v>
      </c>
      <c r="BM117" s="202" t="s">
        <v>304</v>
      </c>
    </row>
    <row r="118" spans="1:65" s="2" customFormat="1" ht="16.5" customHeight="1">
      <c r="A118" s="36"/>
      <c r="B118" s="37"/>
      <c r="C118" s="190" t="s">
        <v>306</v>
      </c>
      <c r="D118" s="190" t="s">
        <v>150</v>
      </c>
      <c r="E118" s="191" t="s">
        <v>1836</v>
      </c>
      <c r="F118" s="192" t="s">
        <v>1837</v>
      </c>
      <c r="G118" s="193" t="s">
        <v>1594</v>
      </c>
      <c r="H118" s="194">
        <v>2</v>
      </c>
      <c r="I118" s="195"/>
      <c r="J118" s="196">
        <f t="shared" si="10"/>
        <v>0</v>
      </c>
      <c r="K118" s="197"/>
      <c r="L118" s="41"/>
      <c r="M118" s="198" t="s">
        <v>19</v>
      </c>
      <c r="N118" s="199" t="s">
        <v>43</v>
      </c>
      <c r="O118" s="66"/>
      <c r="P118" s="200">
        <f t="shared" si="11"/>
        <v>0</v>
      </c>
      <c r="Q118" s="200">
        <v>0</v>
      </c>
      <c r="R118" s="200">
        <f t="shared" si="12"/>
        <v>0</v>
      </c>
      <c r="S118" s="200">
        <v>0</v>
      </c>
      <c r="T118" s="20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154</v>
      </c>
      <c r="AT118" s="202" t="s">
        <v>150</v>
      </c>
      <c r="AU118" s="202" t="s">
        <v>80</v>
      </c>
      <c r="AY118" s="19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19" t="s">
        <v>80</v>
      </c>
      <c r="BK118" s="203">
        <f t="shared" si="19"/>
        <v>0</v>
      </c>
      <c r="BL118" s="19" t="s">
        <v>154</v>
      </c>
      <c r="BM118" s="202" t="s">
        <v>309</v>
      </c>
    </row>
    <row r="119" spans="1:65" s="2" customFormat="1" ht="16.5" customHeight="1">
      <c r="A119" s="36"/>
      <c r="B119" s="37"/>
      <c r="C119" s="190" t="s">
        <v>241</v>
      </c>
      <c r="D119" s="190" t="s">
        <v>150</v>
      </c>
      <c r="E119" s="191" t="s">
        <v>1838</v>
      </c>
      <c r="F119" s="192" t="s">
        <v>1839</v>
      </c>
      <c r="G119" s="193" t="s">
        <v>1594</v>
      </c>
      <c r="H119" s="194">
        <v>2</v>
      </c>
      <c r="I119" s="195"/>
      <c r="J119" s="196">
        <f t="shared" si="10"/>
        <v>0</v>
      </c>
      <c r="K119" s="197"/>
      <c r="L119" s="41"/>
      <c r="M119" s="198" t="s">
        <v>19</v>
      </c>
      <c r="N119" s="199" t="s">
        <v>43</v>
      </c>
      <c r="O119" s="66"/>
      <c r="P119" s="200">
        <f t="shared" si="11"/>
        <v>0</v>
      </c>
      <c r="Q119" s="200">
        <v>0</v>
      </c>
      <c r="R119" s="200">
        <f t="shared" si="12"/>
        <v>0</v>
      </c>
      <c r="S119" s="200">
        <v>0</v>
      </c>
      <c r="T119" s="20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154</v>
      </c>
      <c r="AT119" s="202" t="s">
        <v>150</v>
      </c>
      <c r="AU119" s="202" t="s">
        <v>80</v>
      </c>
      <c r="AY119" s="19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19" t="s">
        <v>80</v>
      </c>
      <c r="BK119" s="203">
        <f t="shared" si="19"/>
        <v>0</v>
      </c>
      <c r="BL119" s="19" t="s">
        <v>154</v>
      </c>
      <c r="BM119" s="202" t="s">
        <v>315</v>
      </c>
    </row>
    <row r="120" spans="1:65" s="2" customFormat="1" ht="16.5" customHeight="1">
      <c r="A120" s="36"/>
      <c r="B120" s="37"/>
      <c r="C120" s="190" t="s">
        <v>320</v>
      </c>
      <c r="D120" s="190" t="s">
        <v>150</v>
      </c>
      <c r="E120" s="191" t="s">
        <v>1840</v>
      </c>
      <c r="F120" s="192" t="s">
        <v>1841</v>
      </c>
      <c r="G120" s="193" t="s">
        <v>1594</v>
      </c>
      <c r="H120" s="194">
        <v>2</v>
      </c>
      <c r="I120" s="195"/>
      <c r="J120" s="196">
        <f t="shared" si="10"/>
        <v>0</v>
      </c>
      <c r="K120" s="197"/>
      <c r="L120" s="41"/>
      <c r="M120" s="198" t="s">
        <v>19</v>
      </c>
      <c r="N120" s="199" t="s">
        <v>43</v>
      </c>
      <c r="O120" s="66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154</v>
      </c>
      <c r="AT120" s="202" t="s">
        <v>150</v>
      </c>
      <c r="AU120" s="202" t="s">
        <v>80</v>
      </c>
      <c r="AY120" s="19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19" t="s">
        <v>80</v>
      </c>
      <c r="BK120" s="203">
        <f t="shared" si="19"/>
        <v>0</v>
      </c>
      <c r="BL120" s="19" t="s">
        <v>154</v>
      </c>
      <c r="BM120" s="202" t="s">
        <v>323</v>
      </c>
    </row>
    <row r="121" spans="1:65" s="2" customFormat="1" ht="16.5" customHeight="1">
      <c r="A121" s="36"/>
      <c r="B121" s="37"/>
      <c r="C121" s="190" t="s">
        <v>245</v>
      </c>
      <c r="D121" s="190" t="s">
        <v>150</v>
      </c>
      <c r="E121" s="191" t="s">
        <v>1842</v>
      </c>
      <c r="F121" s="192" t="s">
        <v>1843</v>
      </c>
      <c r="G121" s="193" t="s">
        <v>466</v>
      </c>
      <c r="H121" s="194">
        <v>33</v>
      </c>
      <c r="I121" s="195"/>
      <c r="J121" s="196">
        <f t="shared" si="10"/>
        <v>0</v>
      </c>
      <c r="K121" s="197"/>
      <c r="L121" s="41"/>
      <c r="M121" s="198" t="s">
        <v>19</v>
      </c>
      <c r="N121" s="199" t="s">
        <v>43</v>
      </c>
      <c r="O121" s="66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154</v>
      </c>
      <c r="AT121" s="202" t="s">
        <v>150</v>
      </c>
      <c r="AU121" s="202" t="s">
        <v>80</v>
      </c>
      <c r="AY121" s="19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19" t="s">
        <v>80</v>
      </c>
      <c r="BK121" s="203">
        <f t="shared" si="19"/>
        <v>0</v>
      </c>
      <c r="BL121" s="19" t="s">
        <v>154</v>
      </c>
      <c r="BM121" s="202" t="s">
        <v>331</v>
      </c>
    </row>
    <row r="122" spans="1:65" s="14" customFormat="1" ht="11.25">
      <c r="B122" s="215"/>
      <c r="C122" s="216"/>
      <c r="D122" s="206" t="s">
        <v>155</v>
      </c>
      <c r="E122" s="217" t="s">
        <v>19</v>
      </c>
      <c r="F122" s="218" t="s">
        <v>1844</v>
      </c>
      <c r="G122" s="216"/>
      <c r="H122" s="219">
        <v>33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155</v>
      </c>
      <c r="AU122" s="225" t="s">
        <v>80</v>
      </c>
      <c r="AV122" s="14" t="s">
        <v>82</v>
      </c>
      <c r="AW122" s="14" t="s">
        <v>33</v>
      </c>
      <c r="AX122" s="14" t="s">
        <v>72</v>
      </c>
      <c r="AY122" s="225" t="s">
        <v>147</v>
      </c>
    </row>
    <row r="123" spans="1:65" s="15" customFormat="1" ht="11.25">
      <c r="B123" s="226"/>
      <c r="C123" s="227"/>
      <c r="D123" s="206" t="s">
        <v>155</v>
      </c>
      <c r="E123" s="228" t="s">
        <v>19</v>
      </c>
      <c r="F123" s="229" t="s">
        <v>171</v>
      </c>
      <c r="G123" s="227"/>
      <c r="H123" s="230">
        <v>33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155</v>
      </c>
      <c r="AU123" s="236" t="s">
        <v>80</v>
      </c>
      <c r="AV123" s="15" t="s">
        <v>154</v>
      </c>
      <c r="AW123" s="15" t="s">
        <v>33</v>
      </c>
      <c r="AX123" s="15" t="s">
        <v>80</v>
      </c>
      <c r="AY123" s="236" t="s">
        <v>147</v>
      </c>
    </row>
    <row r="124" spans="1:65" s="2" customFormat="1" ht="16.5" customHeight="1">
      <c r="A124" s="36"/>
      <c r="B124" s="37"/>
      <c r="C124" s="190" t="s">
        <v>336</v>
      </c>
      <c r="D124" s="190" t="s">
        <v>150</v>
      </c>
      <c r="E124" s="191" t="s">
        <v>1845</v>
      </c>
      <c r="F124" s="192" t="s">
        <v>1846</v>
      </c>
      <c r="G124" s="193" t="s">
        <v>174</v>
      </c>
      <c r="H124" s="194">
        <v>2</v>
      </c>
      <c r="I124" s="195"/>
      <c r="J124" s="196">
        <f>ROUND(I124*H124,2)</f>
        <v>0</v>
      </c>
      <c r="K124" s="197"/>
      <c r="L124" s="41"/>
      <c r="M124" s="198" t="s">
        <v>19</v>
      </c>
      <c r="N124" s="199" t="s">
        <v>43</v>
      </c>
      <c r="O124" s="6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154</v>
      </c>
      <c r="AT124" s="202" t="s">
        <v>150</v>
      </c>
      <c r="AU124" s="202" t="s">
        <v>80</v>
      </c>
      <c r="AY124" s="19" t="s">
        <v>147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9" t="s">
        <v>80</v>
      </c>
      <c r="BK124" s="203">
        <f>ROUND(I124*H124,2)</f>
        <v>0</v>
      </c>
      <c r="BL124" s="19" t="s">
        <v>154</v>
      </c>
      <c r="BM124" s="202" t="s">
        <v>339</v>
      </c>
    </row>
    <row r="125" spans="1:65" s="2" customFormat="1" ht="16.5" customHeight="1">
      <c r="A125" s="36"/>
      <c r="B125" s="37"/>
      <c r="C125" s="190" t="s">
        <v>248</v>
      </c>
      <c r="D125" s="190" t="s">
        <v>150</v>
      </c>
      <c r="E125" s="191" t="s">
        <v>1847</v>
      </c>
      <c r="F125" s="192" t="s">
        <v>1848</v>
      </c>
      <c r="G125" s="193" t="s">
        <v>182</v>
      </c>
      <c r="H125" s="194">
        <v>0.36199999999999999</v>
      </c>
      <c r="I125" s="195"/>
      <c r="J125" s="196">
        <f>ROUND(I125*H125,2)</f>
        <v>0</v>
      </c>
      <c r="K125" s="197"/>
      <c r="L125" s="41"/>
      <c r="M125" s="198" t="s">
        <v>19</v>
      </c>
      <c r="N125" s="199" t="s">
        <v>43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154</v>
      </c>
      <c r="AT125" s="202" t="s">
        <v>150</v>
      </c>
      <c r="AU125" s="202" t="s">
        <v>80</v>
      </c>
      <c r="AY125" s="19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80</v>
      </c>
      <c r="BK125" s="203">
        <f>ROUND(I125*H125,2)</f>
        <v>0</v>
      </c>
      <c r="BL125" s="19" t="s">
        <v>154</v>
      </c>
      <c r="BM125" s="202" t="s">
        <v>343</v>
      </c>
    </row>
    <row r="126" spans="1:65" s="12" customFormat="1" ht="25.9" customHeight="1">
      <c r="B126" s="174"/>
      <c r="C126" s="175"/>
      <c r="D126" s="176" t="s">
        <v>71</v>
      </c>
      <c r="E126" s="177" t="s">
        <v>1849</v>
      </c>
      <c r="F126" s="177" t="s">
        <v>1849</v>
      </c>
      <c r="G126" s="175"/>
      <c r="H126" s="175"/>
      <c r="I126" s="178"/>
      <c r="J126" s="179">
        <f>BK126</f>
        <v>0</v>
      </c>
      <c r="K126" s="175"/>
      <c r="L126" s="180"/>
      <c r="M126" s="181"/>
      <c r="N126" s="182"/>
      <c r="O126" s="182"/>
      <c r="P126" s="183">
        <f>SUM(P127:P130)</f>
        <v>0</v>
      </c>
      <c r="Q126" s="182"/>
      <c r="R126" s="183">
        <f>SUM(R127:R130)</f>
        <v>0</v>
      </c>
      <c r="S126" s="182"/>
      <c r="T126" s="184">
        <f>SUM(T127:T130)</f>
        <v>0</v>
      </c>
      <c r="AR126" s="185" t="s">
        <v>80</v>
      </c>
      <c r="AT126" s="186" t="s">
        <v>71</v>
      </c>
      <c r="AU126" s="186" t="s">
        <v>72</v>
      </c>
      <c r="AY126" s="185" t="s">
        <v>147</v>
      </c>
      <c r="BK126" s="187">
        <f>SUM(BK127:BK130)</f>
        <v>0</v>
      </c>
    </row>
    <row r="127" spans="1:65" s="2" customFormat="1" ht="16.5" customHeight="1">
      <c r="A127" s="36"/>
      <c r="B127" s="37"/>
      <c r="C127" s="190" t="s">
        <v>344</v>
      </c>
      <c r="D127" s="190" t="s">
        <v>150</v>
      </c>
      <c r="E127" s="191" t="s">
        <v>1850</v>
      </c>
      <c r="F127" s="192" t="s">
        <v>1851</v>
      </c>
      <c r="G127" s="193" t="s">
        <v>466</v>
      </c>
      <c r="H127" s="194">
        <v>33</v>
      </c>
      <c r="I127" s="195"/>
      <c r="J127" s="196">
        <f>ROUND(I127*H127,2)</f>
        <v>0</v>
      </c>
      <c r="K127" s="197"/>
      <c r="L127" s="41"/>
      <c r="M127" s="198" t="s">
        <v>19</v>
      </c>
      <c r="N127" s="199" t="s">
        <v>43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154</v>
      </c>
      <c r="AT127" s="202" t="s">
        <v>150</v>
      </c>
      <c r="AU127" s="202" t="s">
        <v>80</v>
      </c>
      <c r="AY127" s="19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9" t="s">
        <v>80</v>
      </c>
      <c r="BK127" s="203">
        <f>ROUND(I127*H127,2)</f>
        <v>0</v>
      </c>
      <c r="BL127" s="19" t="s">
        <v>154</v>
      </c>
      <c r="BM127" s="202" t="s">
        <v>347</v>
      </c>
    </row>
    <row r="128" spans="1:65" s="2" customFormat="1" ht="19.5">
      <c r="A128" s="36"/>
      <c r="B128" s="37"/>
      <c r="C128" s="38"/>
      <c r="D128" s="206" t="s">
        <v>1385</v>
      </c>
      <c r="E128" s="38"/>
      <c r="F128" s="267" t="s">
        <v>1852</v>
      </c>
      <c r="G128" s="38"/>
      <c r="H128" s="38"/>
      <c r="I128" s="110"/>
      <c r="J128" s="38"/>
      <c r="K128" s="38"/>
      <c r="L128" s="41"/>
      <c r="M128" s="268"/>
      <c r="N128" s="269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1385</v>
      </c>
      <c r="AU128" s="19" t="s">
        <v>80</v>
      </c>
    </row>
    <row r="129" spans="1:65" s="2" customFormat="1" ht="16.5" customHeight="1">
      <c r="A129" s="36"/>
      <c r="B129" s="37"/>
      <c r="C129" s="190" t="s">
        <v>251</v>
      </c>
      <c r="D129" s="190" t="s">
        <v>150</v>
      </c>
      <c r="E129" s="191" t="s">
        <v>1853</v>
      </c>
      <c r="F129" s="192" t="s">
        <v>1854</v>
      </c>
      <c r="G129" s="193" t="s">
        <v>466</v>
      </c>
      <c r="H129" s="194">
        <v>2</v>
      </c>
      <c r="I129" s="195"/>
      <c r="J129" s="196">
        <f>ROUND(I129*H129,2)</f>
        <v>0</v>
      </c>
      <c r="K129" s="197"/>
      <c r="L129" s="41"/>
      <c r="M129" s="198" t="s">
        <v>19</v>
      </c>
      <c r="N129" s="199" t="s">
        <v>43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154</v>
      </c>
      <c r="AT129" s="202" t="s">
        <v>150</v>
      </c>
      <c r="AU129" s="202" t="s">
        <v>80</v>
      </c>
      <c r="AY129" s="19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9" t="s">
        <v>80</v>
      </c>
      <c r="BK129" s="203">
        <f>ROUND(I129*H129,2)</f>
        <v>0</v>
      </c>
      <c r="BL129" s="19" t="s">
        <v>154</v>
      </c>
      <c r="BM129" s="202" t="s">
        <v>361</v>
      </c>
    </row>
    <row r="130" spans="1:65" s="2" customFormat="1" ht="19.5">
      <c r="A130" s="36"/>
      <c r="B130" s="37"/>
      <c r="C130" s="38"/>
      <c r="D130" s="206" t="s">
        <v>1385</v>
      </c>
      <c r="E130" s="38"/>
      <c r="F130" s="267" t="s">
        <v>1852</v>
      </c>
      <c r="G130" s="38"/>
      <c r="H130" s="38"/>
      <c r="I130" s="110"/>
      <c r="J130" s="38"/>
      <c r="K130" s="38"/>
      <c r="L130" s="41"/>
      <c r="M130" s="268"/>
      <c r="N130" s="269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1385</v>
      </c>
      <c r="AU130" s="19" t="s">
        <v>80</v>
      </c>
    </row>
    <row r="131" spans="1:65" s="12" customFormat="1" ht="25.9" customHeight="1">
      <c r="B131" s="174"/>
      <c r="C131" s="175"/>
      <c r="D131" s="176" t="s">
        <v>71</v>
      </c>
      <c r="E131" s="177" t="s">
        <v>1855</v>
      </c>
      <c r="F131" s="177" t="s">
        <v>1855</v>
      </c>
      <c r="G131" s="175"/>
      <c r="H131" s="175"/>
      <c r="I131" s="178"/>
      <c r="J131" s="179">
        <f>BK131</f>
        <v>0</v>
      </c>
      <c r="K131" s="175"/>
      <c r="L131" s="180"/>
      <c r="M131" s="181"/>
      <c r="N131" s="182"/>
      <c r="O131" s="182"/>
      <c r="P131" s="183">
        <f>SUM(P132:P134)</f>
        <v>0</v>
      </c>
      <c r="Q131" s="182"/>
      <c r="R131" s="183">
        <f>SUM(R132:R134)</f>
        <v>0</v>
      </c>
      <c r="S131" s="182"/>
      <c r="T131" s="184">
        <f>SUM(T132:T134)</f>
        <v>0</v>
      </c>
      <c r="AR131" s="185" t="s">
        <v>80</v>
      </c>
      <c r="AT131" s="186" t="s">
        <v>71</v>
      </c>
      <c r="AU131" s="186" t="s">
        <v>72</v>
      </c>
      <c r="AY131" s="185" t="s">
        <v>147</v>
      </c>
      <c r="BK131" s="187">
        <f>SUM(BK132:BK134)</f>
        <v>0</v>
      </c>
    </row>
    <row r="132" spans="1:65" s="2" customFormat="1" ht="16.5" customHeight="1">
      <c r="A132" s="36"/>
      <c r="B132" s="37"/>
      <c r="C132" s="190" t="s">
        <v>368</v>
      </c>
      <c r="D132" s="190" t="s">
        <v>150</v>
      </c>
      <c r="E132" s="191" t="s">
        <v>1856</v>
      </c>
      <c r="F132" s="192" t="s">
        <v>1857</v>
      </c>
      <c r="G132" s="193" t="s">
        <v>1540</v>
      </c>
      <c r="H132" s="194">
        <v>1</v>
      </c>
      <c r="I132" s="195"/>
      <c r="J132" s="196">
        <f>ROUND(I132*H132,2)</f>
        <v>0</v>
      </c>
      <c r="K132" s="197"/>
      <c r="L132" s="41"/>
      <c r="M132" s="198" t="s">
        <v>19</v>
      </c>
      <c r="N132" s="199" t="s">
        <v>43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154</v>
      </c>
      <c r="AT132" s="202" t="s">
        <v>150</v>
      </c>
      <c r="AU132" s="202" t="s">
        <v>80</v>
      </c>
      <c r="AY132" s="19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80</v>
      </c>
      <c r="BK132" s="203">
        <f>ROUND(I132*H132,2)</f>
        <v>0</v>
      </c>
      <c r="BL132" s="19" t="s">
        <v>154</v>
      </c>
      <c r="BM132" s="202" t="s">
        <v>371</v>
      </c>
    </row>
    <row r="133" spans="1:65" s="2" customFormat="1" ht="16.5" customHeight="1">
      <c r="A133" s="36"/>
      <c r="B133" s="37"/>
      <c r="C133" s="190" t="s">
        <v>257</v>
      </c>
      <c r="D133" s="190" t="s">
        <v>150</v>
      </c>
      <c r="E133" s="191" t="s">
        <v>1858</v>
      </c>
      <c r="F133" s="192" t="s">
        <v>1859</v>
      </c>
      <c r="G133" s="193" t="s">
        <v>1566</v>
      </c>
      <c r="H133" s="194">
        <v>6</v>
      </c>
      <c r="I133" s="195"/>
      <c r="J133" s="196">
        <f>ROUND(I133*H133,2)</f>
        <v>0</v>
      </c>
      <c r="K133" s="197"/>
      <c r="L133" s="41"/>
      <c r="M133" s="198" t="s">
        <v>19</v>
      </c>
      <c r="N133" s="199" t="s">
        <v>43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154</v>
      </c>
      <c r="AT133" s="202" t="s">
        <v>150</v>
      </c>
      <c r="AU133" s="202" t="s">
        <v>80</v>
      </c>
      <c r="AY133" s="19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80</v>
      </c>
      <c r="BK133" s="203">
        <f>ROUND(I133*H133,2)</f>
        <v>0</v>
      </c>
      <c r="BL133" s="19" t="s">
        <v>154</v>
      </c>
      <c r="BM133" s="202" t="s">
        <v>375</v>
      </c>
    </row>
    <row r="134" spans="1:65" s="2" customFormat="1" ht="19.5">
      <c r="A134" s="36"/>
      <c r="B134" s="37"/>
      <c r="C134" s="38"/>
      <c r="D134" s="206" t="s">
        <v>1385</v>
      </c>
      <c r="E134" s="38"/>
      <c r="F134" s="267" t="s">
        <v>1860</v>
      </c>
      <c r="G134" s="38"/>
      <c r="H134" s="38"/>
      <c r="I134" s="110"/>
      <c r="J134" s="38"/>
      <c r="K134" s="38"/>
      <c r="L134" s="41"/>
      <c r="M134" s="268"/>
      <c r="N134" s="269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1385</v>
      </c>
      <c r="AU134" s="19" t="s">
        <v>80</v>
      </c>
    </row>
    <row r="135" spans="1:65" s="12" customFormat="1" ht="25.9" customHeight="1">
      <c r="B135" s="174"/>
      <c r="C135" s="175"/>
      <c r="D135" s="176" t="s">
        <v>71</v>
      </c>
      <c r="E135" s="177" t="s">
        <v>1861</v>
      </c>
      <c r="F135" s="177" t="s">
        <v>1861</v>
      </c>
      <c r="G135" s="175"/>
      <c r="H135" s="175"/>
      <c r="I135" s="178"/>
      <c r="J135" s="179">
        <f>BK135</f>
        <v>0</v>
      </c>
      <c r="K135" s="175"/>
      <c r="L135" s="180"/>
      <c r="M135" s="181"/>
      <c r="N135" s="182"/>
      <c r="O135" s="182"/>
      <c r="P135" s="183">
        <f>SUM(P136:P138)</f>
        <v>0</v>
      </c>
      <c r="Q135" s="182"/>
      <c r="R135" s="183">
        <f>SUM(R136:R138)</f>
        <v>0</v>
      </c>
      <c r="S135" s="182"/>
      <c r="T135" s="184">
        <f>SUM(T136:T138)</f>
        <v>0</v>
      </c>
      <c r="AR135" s="185" t="s">
        <v>80</v>
      </c>
      <c r="AT135" s="186" t="s">
        <v>71</v>
      </c>
      <c r="AU135" s="186" t="s">
        <v>72</v>
      </c>
      <c r="AY135" s="185" t="s">
        <v>147</v>
      </c>
      <c r="BK135" s="187">
        <f>SUM(BK136:BK138)</f>
        <v>0</v>
      </c>
    </row>
    <row r="136" spans="1:65" s="2" customFormat="1" ht="16.5" customHeight="1">
      <c r="A136" s="36"/>
      <c r="B136" s="37"/>
      <c r="C136" s="190" t="s">
        <v>376</v>
      </c>
      <c r="D136" s="190" t="s">
        <v>150</v>
      </c>
      <c r="E136" s="191" t="s">
        <v>1862</v>
      </c>
      <c r="F136" s="192" t="s">
        <v>1863</v>
      </c>
      <c r="G136" s="193" t="s">
        <v>1540</v>
      </c>
      <c r="H136" s="194">
        <v>1</v>
      </c>
      <c r="I136" s="195"/>
      <c r="J136" s="196">
        <f>ROUND(I136*H136,2)</f>
        <v>0</v>
      </c>
      <c r="K136" s="197"/>
      <c r="L136" s="41"/>
      <c r="M136" s="198" t="s">
        <v>19</v>
      </c>
      <c r="N136" s="199" t="s">
        <v>43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154</v>
      </c>
      <c r="AT136" s="202" t="s">
        <v>150</v>
      </c>
      <c r="AU136" s="202" t="s">
        <v>80</v>
      </c>
      <c r="AY136" s="19" t="s">
        <v>147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9" t="s">
        <v>80</v>
      </c>
      <c r="BK136" s="203">
        <f>ROUND(I136*H136,2)</f>
        <v>0</v>
      </c>
      <c r="BL136" s="19" t="s">
        <v>154</v>
      </c>
      <c r="BM136" s="202" t="s">
        <v>379</v>
      </c>
    </row>
    <row r="137" spans="1:65" s="2" customFormat="1" ht="16.5" customHeight="1">
      <c r="A137" s="36"/>
      <c r="B137" s="37"/>
      <c r="C137" s="190" t="s">
        <v>261</v>
      </c>
      <c r="D137" s="190" t="s">
        <v>150</v>
      </c>
      <c r="E137" s="191" t="s">
        <v>1864</v>
      </c>
      <c r="F137" s="192" t="s">
        <v>1865</v>
      </c>
      <c r="G137" s="193" t="s">
        <v>1866</v>
      </c>
      <c r="H137" s="194">
        <v>1</v>
      </c>
      <c r="I137" s="195"/>
      <c r="J137" s="196">
        <f>ROUND(I137*H137,2)</f>
        <v>0</v>
      </c>
      <c r="K137" s="197"/>
      <c r="L137" s="41"/>
      <c r="M137" s="198" t="s">
        <v>19</v>
      </c>
      <c r="N137" s="199" t="s">
        <v>43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154</v>
      </c>
      <c r="AT137" s="202" t="s">
        <v>150</v>
      </c>
      <c r="AU137" s="202" t="s">
        <v>80</v>
      </c>
      <c r="AY137" s="19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9" t="s">
        <v>80</v>
      </c>
      <c r="BK137" s="203">
        <f>ROUND(I137*H137,2)</f>
        <v>0</v>
      </c>
      <c r="BL137" s="19" t="s">
        <v>154</v>
      </c>
      <c r="BM137" s="202" t="s">
        <v>383</v>
      </c>
    </row>
    <row r="138" spans="1:65" s="2" customFormat="1" ht="19.5">
      <c r="A138" s="36"/>
      <c r="B138" s="37"/>
      <c r="C138" s="38"/>
      <c r="D138" s="206" t="s">
        <v>1385</v>
      </c>
      <c r="E138" s="38"/>
      <c r="F138" s="267" t="s">
        <v>1867</v>
      </c>
      <c r="G138" s="38"/>
      <c r="H138" s="38"/>
      <c r="I138" s="110"/>
      <c r="J138" s="38"/>
      <c r="K138" s="38"/>
      <c r="L138" s="41"/>
      <c r="M138" s="270"/>
      <c r="N138" s="271"/>
      <c r="O138" s="264"/>
      <c r="P138" s="264"/>
      <c r="Q138" s="264"/>
      <c r="R138" s="264"/>
      <c r="S138" s="264"/>
      <c r="T138" s="272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1385</v>
      </c>
      <c r="AU138" s="19" t="s">
        <v>80</v>
      </c>
    </row>
    <row r="139" spans="1:65" s="2" customFormat="1" ht="6.95" customHeight="1">
      <c r="A139" s="36"/>
      <c r="B139" s="49"/>
      <c r="C139" s="50"/>
      <c r="D139" s="50"/>
      <c r="E139" s="50"/>
      <c r="F139" s="50"/>
      <c r="G139" s="50"/>
      <c r="H139" s="50"/>
      <c r="I139" s="138"/>
      <c r="J139" s="50"/>
      <c r="K139" s="50"/>
      <c r="L139" s="41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algorithmName="SHA-512" hashValue="jrwchKQ7f/LEVcKLGjckrO66YOcUO+JNGI238bHDMZq7rUjwU3ta6bQlzmYHBIBrRF5dvp1FT6WPam4iZcIPkw==" saltValue="CJf6iWT71Iw+/+JXgqnvmCp6Q0lGlA8RfSf7A6CHj0xi5HTk3XiljZ/1S86kD4o6wtE5k1LJ5g95fDFhYw+ExA==" spinCount="100000" sheet="1" objects="1" scenarios="1" formatColumns="0" formatRows="0" autoFilter="0"/>
  <autoFilter ref="C84:K13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topLeftCell="A62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97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1868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ROUND(J81,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ROUND((SUM(BE81:BE84)),  2)</f>
        <v>0</v>
      </c>
      <c r="G33" s="36"/>
      <c r="H33" s="36"/>
      <c r="I33" s="127">
        <v>0.21</v>
      </c>
      <c r="J33" s="126">
        <f>ROUND(((SUM(BE81:BE84))*I33),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ROUND((SUM(BF81:BF84)),  2)</f>
        <v>0</v>
      </c>
      <c r="G34" s="36"/>
      <c r="H34" s="36"/>
      <c r="I34" s="127">
        <v>0.15</v>
      </c>
      <c r="J34" s="126">
        <f>ROUND(((SUM(BF81:BF84))*I34),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ROUND((SUM(BG81:BG84)),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ROUND((SUM(BH81:BH84)),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ROUND((SUM(BI81:BI84)),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04 - Vzduchotechnika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121</v>
      </c>
      <c r="E60" s="150"/>
      <c r="F60" s="150"/>
      <c r="G60" s="150"/>
      <c r="H60" s="150"/>
      <c r="I60" s="151"/>
      <c r="J60" s="152">
        <f>J82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1869</v>
      </c>
      <c r="E61" s="157"/>
      <c r="F61" s="157"/>
      <c r="G61" s="157"/>
      <c r="H61" s="157"/>
      <c r="I61" s="158"/>
      <c r="J61" s="159">
        <f>J83</f>
        <v>0</v>
      </c>
      <c r="K61" s="155"/>
      <c r="L61" s="160"/>
    </row>
    <row r="62" spans="1:47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0"/>
      <c r="J62" s="38"/>
      <c r="K62" s="38"/>
      <c r="L62" s="111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138"/>
      <c r="J63" s="50"/>
      <c r="K63" s="50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1"/>
      <c r="J67" s="52"/>
      <c r="K67" s="52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132</v>
      </c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98" t="str">
        <f>E7</f>
        <v>Rekonstrukce 2.NP a kotelny v objektu A,  Městská sportovní hala - revitalizace areálu</v>
      </c>
      <c r="F71" s="399"/>
      <c r="G71" s="399"/>
      <c r="H71" s="399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108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51" t="str">
        <f>E9</f>
        <v>04 - Vzduchotechnika</v>
      </c>
      <c r="F73" s="400"/>
      <c r="G73" s="400"/>
      <c r="H73" s="400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 xml:space="preserve"> </v>
      </c>
      <c r="G75" s="38"/>
      <c r="H75" s="38"/>
      <c r="I75" s="113" t="s">
        <v>23</v>
      </c>
      <c r="J75" s="61" t="str">
        <f>IF(J12="","",J12)</f>
        <v>27. 11. 2020</v>
      </c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25</v>
      </c>
      <c r="D77" s="38"/>
      <c r="E77" s="38"/>
      <c r="F77" s="29" t="str">
        <f>E15</f>
        <v>Statutární město Karlovy Vary</v>
      </c>
      <c r="G77" s="38"/>
      <c r="H77" s="38"/>
      <c r="I77" s="113" t="s">
        <v>31</v>
      </c>
      <c r="J77" s="34" t="str">
        <f>E21</f>
        <v>Fiala - Jung Atelier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113" t="s">
        <v>34</v>
      </c>
      <c r="J78" s="34" t="str">
        <f>E24</f>
        <v xml:space="preserve"> 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1"/>
      <c r="B80" s="162"/>
      <c r="C80" s="163" t="s">
        <v>133</v>
      </c>
      <c r="D80" s="164" t="s">
        <v>57</v>
      </c>
      <c r="E80" s="164" t="s">
        <v>53</v>
      </c>
      <c r="F80" s="164" t="s">
        <v>54</v>
      </c>
      <c r="G80" s="164" t="s">
        <v>134</v>
      </c>
      <c r="H80" s="164" t="s">
        <v>135</v>
      </c>
      <c r="I80" s="165" t="s">
        <v>136</v>
      </c>
      <c r="J80" s="166" t="s">
        <v>112</v>
      </c>
      <c r="K80" s="167" t="s">
        <v>137</v>
      </c>
      <c r="L80" s="168"/>
      <c r="M80" s="70" t="s">
        <v>19</v>
      </c>
      <c r="N80" s="71" t="s">
        <v>42</v>
      </c>
      <c r="O80" s="71" t="s">
        <v>138</v>
      </c>
      <c r="P80" s="71" t="s">
        <v>139</v>
      </c>
      <c r="Q80" s="71" t="s">
        <v>140</v>
      </c>
      <c r="R80" s="71" t="s">
        <v>141</v>
      </c>
      <c r="S80" s="71" t="s">
        <v>142</v>
      </c>
      <c r="T80" s="72" t="s">
        <v>143</v>
      </c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</row>
    <row r="81" spans="1:65" s="2" customFormat="1" ht="22.9" customHeight="1">
      <c r="A81" s="36"/>
      <c r="B81" s="37"/>
      <c r="C81" s="77" t="s">
        <v>144</v>
      </c>
      <c r="D81" s="38"/>
      <c r="E81" s="38"/>
      <c r="F81" s="38"/>
      <c r="G81" s="38"/>
      <c r="H81" s="38"/>
      <c r="I81" s="110"/>
      <c r="J81" s="169">
        <f>BK81</f>
        <v>0</v>
      </c>
      <c r="K81" s="38"/>
      <c r="L81" s="41"/>
      <c r="M81" s="73"/>
      <c r="N81" s="170"/>
      <c r="O81" s="74"/>
      <c r="P81" s="171">
        <f>P82</f>
        <v>0</v>
      </c>
      <c r="Q81" s="74"/>
      <c r="R81" s="171">
        <f>R82</f>
        <v>0</v>
      </c>
      <c r="S81" s="74"/>
      <c r="T81" s="172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71</v>
      </c>
      <c r="AU81" s="19" t="s">
        <v>113</v>
      </c>
      <c r="BK81" s="173">
        <f>BK82</f>
        <v>0</v>
      </c>
    </row>
    <row r="82" spans="1:65" s="12" customFormat="1" ht="25.9" customHeight="1">
      <c r="B82" s="174"/>
      <c r="C82" s="175"/>
      <c r="D82" s="176" t="s">
        <v>71</v>
      </c>
      <c r="E82" s="177" t="s">
        <v>391</v>
      </c>
      <c r="F82" s="177" t="s">
        <v>392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</f>
        <v>0</v>
      </c>
      <c r="Q82" s="182"/>
      <c r="R82" s="183">
        <f>R83</f>
        <v>0</v>
      </c>
      <c r="S82" s="182"/>
      <c r="T82" s="184">
        <f>T83</f>
        <v>0</v>
      </c>
      <c r="AR82" s="185" t="s">
        <v>82</v>
      </c>
      <c r="AT82" s="186" t="s">
        <v>71</v>
      </c>
      <c r="AU82" s="186" t="s">
        <v>72</v>
      </c>
      <c r="AY82" s="185" t="s">
        <v>147</v>
      </c>
      <c r="BK82" s="187">
        <f>BK83</f>
        <v>0</v>
      </c>
    </row>
    <row r="83" spans="1:65" s="12" customFormat="1" ht="22.9" customHeight="1">
      <c r="B83" s="174"/>
      <c r="C83" s="175"/>
      <c r="D83" s="176" t="s">
        <v>71</v>
      </c>
      <c r="E83" s="188" t="s">
        <v>1870</v>
      </c>
      <c r="F83" s="188" t="s">
        <v>96</v>
      </c>
      <c r="G83" s="175"/>
      <c r="H83" s="175"/>
      <c r="I83" s="178"/>
      <c r="J83" s="189">
        <f>BK83</f>
        <v>0</v>
      </c>
      <c r="K83" s="175"/>
      <c r="L83" s="180"/>
      <c r="M83" s="181"/>
      <c r="N83" s="182"/>
      <c r="O83" s="182"/>
      <c r="P83" s="183">
        <f>P84</f>
        <v>0</v>
      </c>
      <c r="Q83" s="182"/>
      <c r="R83" s="183">
        <f>R84</f>
        <v>0</v>
      </c>
      <c r="S83" s="182"/>
      <c r="T83" s="184">
        <f>T84</f>
        <v>0</v>
      </c>
      <c r="AR83" s="185" t="s">
        <v>82</v>
      </c>
      <c r="AT83" s="186" t="s">
        <v>71</v>
      </c>
      <c r="AU83" s="186" t="s">
        <v>80</v>
      </c>
      <c r="AY83" s="185" t="s">
        <v>147</v>
      </c>
      <c r="BK83" s="187">
        <f>BK84</f>
        <v>0</v>
      </c>
    </row>
    <row r="84" spans="1:65" s="2" customFormat="1" ht="16.5" customHeight="1">
      <c r="A84" s="36"/>
      <c r="B84" s="37"/>
      <c r="C84" s="190" t="s">
        <v>80</v>
      </c>
      <c r="D84" s="190" t="s">
        <v>150</v>
      </c>
      <c r="E84" s="191" t="s">
        <v>1871</v>
      </c>
      <c r="F84" s="192" t="s">
        <v>1872</v>
      </c>
      <c r="G84" s="193" t="s">
        <v>1214</v>
      </c>
      <c r="H84" s="194">
        <v>1</v>
      </c>
      <c r="I84" s="195"/>
      <c r="J84" s="196">
        <f>ROUND(I84*H84,2)</f>
        <v>0</v>
      </c>
      <c r="K84" s="197"/>
      <c r="L84" s="41"/>
      <c r="M84" s="262" t="s">
        <v>19</v>
      </c>
      <c r="N84" s="263" t="s">
        <v>43</v>
      </c>
      <c r="O84" s="264"/>
      <c r="P84" s="265">
        <f>O84*H84</f>
        <v>0</v>
      </c>
      <c r="Q84" s="265">
        <v>0</v>
      </c>
      <c r="R84" s="265">
        <f>Q84*H84</f>
        <v>0</v>
      </c>
      <c r="S84" s="265">
        <v>0</v>
      </c>
      <c r="T84" s="266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2" t="s">
        <v>220</v>
      </c>
      <c r="AT84" s="202" t="s">
        <v>150</v>
      </c>
      <c r="AU84" s="202" t="s">
        <v>82</v>
      </c>
      <c r="AY84" s="19" t="s">
        <v>147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9" t="s">
        <v>80</v>
      </c>
      <c r="BK84" s="203">
        <f>ROUND(I84*H84,2)</f>
        <v>0</v>
      </c>
      <c r="BL84" s="19" t="s">
        <v>220</v>
      </c>
      <c r="BM84" s="202" t="s">
        <v>82</v>
      </c>
    </row>
    <row r="85" spans="1:65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138"/>
      <c r="J85" s="50"/>
      <c r="K85" s="50"/>
      <c r="L85" s="41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algorithmName="SHA-512" hashValue="PkrNbPFlCQ16hV4mtIeVI4hhfb9bW8rul5YWslMp8PeHLFMIBxmAmq/oOPD+mc0gOcNmpBw1VorDzxh8/9cUsQ==" saltValue="2ZdaEItAeVHC+1WEUWgJxqP8snlQGis6i9VNHEMYKQ5mbUWa12fkvKBx+uCcimJmL2UBfNFtCIIisqq/p2oTrg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100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1873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ROUND(J95,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ROUND((SUM(BE95:BE309)),  2)</f>
        <v>0</v>
      </c>
      <c r="G33" s="36"/>
      <c r="H33" s="36"/>
      <c r="I33" s="127">
        <v>0.21</v>
      </c>
      <c r="J33" s="126">
        <f>ROUND(((SUM(BE95:BE309))*I33),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ROUND((SUM(BF95:BF309)),  2)</f>
        <v>0</v>
      </c>
      <c r="G34" s="36"/>
      <c r="H34" s="36"/>
      <c r="I34" s="127">
        <v>0.15</v>
      </c>
      <c r="J34" s="126">
        <f>ROUND(((SUM(BF95:BF309))*I34),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ROUND((SUM(BG95:BG309)),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ROUND((SUM(BH95:BH309)),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ROUND((SUM(BI95:BI309)),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05 - Silnoproudé elektroinstalace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J95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1874</v>
      </c>
      <c r="E60" s="150"/>
      <c r="F60" s="150"/>
      <c r="G60" s="150"/>
      <c r="H60" s="150"/>
      <c r="I60" s="151"/>
      <c r="J60" s="152">
        <f>J96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1875</v>
      </c>
      <c r="E61" s="157"/>
      <c r="F61" s="157"/>
      <c r="G61" s="157"/>
      <c r="H61" s="157"/>
      <c r="I61" s="158"/>
      <c r="J61" s="159">
        <f>J97</f>
        <v>0</v>
      </c>
      <c r="K61" s="155"/>
      <c r="L61" s="160"/>
    </row>
    <row r="62" spans="1:47" s="10" customFormat="1" ht="19.899999999999999" customHeight="1">
      <c r="B62" s="154"/>
      <c r="C62" s="155"/>
      <c r="D62" s="156" t="s">
        <v>1876</v>
      </c>
      <c r="E62" s="157"/>
      <c r="F62" s="157"/>
      <c r="G62" s="157"/>
      <c r="H62" s="157"/>
      <c r="I62" s="158"/>
      <c r="J62" s="159">
        <f>J98</f>
        <v>0</v>
      </c>
      <c r="K62" s="155"/>
      <c r="L62" s="160"/>
    </row>
    <row r="63" spans="1:47" s="10" customFormat="1" ht="19.899999999999999" customHeight="1">
      <c r="B63" s="154"/>
      <c r="C63" s="155"/>
      <c r="D63" s="156" t="s">
        <v>1877</v>
      </c>
      <c r="E63" s="157"/>
      <c r="F63" s="157"/>
      <c r="G63" s="157"/>
      <c r="H63" s="157"/>
      <c r="I63" s="158"/>
      <c r="J63" s="159">
        <f>J113</f>
        <v>0</v>
      </c>
      <c r="K63" s="155"/>
      <c r="L63" s="160"/>
    </row>
    <row r="64" spans="1:47" s="10" customFormat="1" ht="19.899999999999999" customHeight="1">
      <c r="B64" s="154"/>
      <c r="C64" s="155"/>
      <c r="D64" s="156" t="s">
        <v>1878</v>
      </c>
      <c r="E64" s="157"/>
      <c r="F64" s="157"/>
      <c r="G64" s="157"/>
      <c r="H64" s="157"/>
      <c r="I64" s="158"/>
      <c r="J64" s="159">
        <f>J128</f>
        <v>0</v>
      </c>
      <c r="K64" s="155"/>
      <c r="L64" s="160"/>
    </row>
    <row r="65" spans="1:31" s="10" customFormat="1" ht="19.899999999999999" customHeight="1">
      <c r="B65" s="154"/>
      <c r="C65" s="155"/>
      <c r="D65" s="156" t="s">
        <v>1879</v>
      </c>
      <c r="E65" s="157"/>
      <c r="F65" s="157"/>
      <c r="G65" s="157"/>
      <c r="H65" s="157"/>
      <c r="I65" s="158"/>
      <c r="J65" s="159">
        <f>J143</f>
        <v>0</v>
      </c>
      <c r="K65" s="155"/>
      <c r="L65" s="160"/>
    </row>
    <row r="66" spans="1:31" s="10" customFormat="1" ht="19.899999999999999" customHeight="1">
      <c r="B66" s="154"/>
      <c r="C66" s="155"/>
      <c r="D66" s="156" t="s">
        <v>1880</v>
      </c>
      <c r="E66" s="157"/>
      <c r="F66" s="157"/>
      <c r="G66" s="157"/>
      <c r="H66" s="157"/>
      <c r="I66" s="158"/>
      <c r="J66" s="159">
        <f>J160</f>
        <v>0</v>
      </c>
      <c r="K66" s="155"/>
      <c r="L66" s="160"/>
    </row>
    <row r="67" spans="1:31" s="10" customFormat="1" ht="19.899999999999999" customHeight="1">
      <c r="B67" s="154"/>
      <c r="C67" s="155"/>
      <c r="D67" s="156" t="s">
        <v>1881</v>
      </c>
      <c r="E67" s="157"/>
      <c r="F67" s="157"/>
      <c r="G67" s="157"/>
      <c r="H67" s="157"/>
      <c r="I67" s="158"/>
      <c r="J67" s="159">
        <f>J162</f>
        <v>0</v>
      </c>
      <c r="K67" s="155"/>
      <c r="L67" s="160"/>
    </row>
    <row r="68" spans="1:31" s="10" customFormat="1" ht="19.899999999999999" customHeight="1">
      <c r="B68" s="154"/>
      <c r="C68" s="155"/>
      <c r="D68" s="156" t="s">
        <v>1882</v>
      </c>
      <c r="E68" s="157"/>
      <c r="F68" s="157"/>
      <c r="G68" s="157"/>
      <c r="H68" s="157"/>
      <c r="I68" s="158"/>
      <c r="J68" s="159">
        <f>J218</f>
        <v>0</v>
      </c>
      <c r="K68" s="155"/>
      <c r="L68" s="160"/>
    </row>
    <row r="69" spans="1:31" s="10" customFormat="1" ht="19.899999999999999" customHeight="1">
      <c r="B69" s="154"/>
      <c r="C69" s="155"/>
      <c r="D69" s="156" t="s">
        <v>1883</v>
      </c>
      <c r="E69" s="157"/>
      <c r="F69" s="157"/>
      <c r="G69" s="157"/>
      <c r="H69" s="157"/>
      <c r="I69" s="158"/>
      <c r="J69" s="159">
        <f>J282</f>
        <v>0</v>
      </c>
      <c r="K69" s="155"/>
      <c r="L69" s="160"/>
    </row>
    <row r="70" spans="1:31" s="9" customFormat="1" ht="24.95" customHeight="1">
      <c r="B70" s="147"/>
      <c r="C70" s="148"/>
      <c r="D70" s="149" t="s">
        <v>1588</v>
      </c>
      <c r="E70" s="150"/>
      <c r="F70" s="150"/>
      <c r="G70" s="150"/>
      <c r="H70" s="150"/>
      <c r="I70" s="151"/>
      <c r="J70" s="152">
        <f>J298</f>
        <v>0</v>
      </c>
      <c r="K70" s="148"/>
      <c r="L70" s="153"/>
    </row>
    <row r="71" spans="1:31" s="10" customFormat="1" ht="19.899999999999999" customHeight="1">
      <c r="B71" s="154"/>
      <c r="C71" s="155"/>
      <c r="D71" s="156" t="s">
        <v>1884</v>
      </c>
      <c r="E71" s="157"/>
      <c r="F71" s="157"/>
      <c r="G71" s="157"/>
      <c r="H71" s="157"/>
      <c r="I71" s="158"/>
      <c r="J71" s="159">
        <f>J299</f>
        <v>0</v>
      </c>
      <c r="K71" s="155"/>
      <c r="L71" s="160"/>
    </row>
    <row r="72" spans="1:31" s="10" customFormat="1" ht="19.899999999999999" customHeight="1">
      <c r="B72" s="154"/>
      <c r="C72" s="155"/>
      <c r="D72" s="156" t="s">
        <v>1885</v>
      </c>
      <c r="E72" s="157"/>
      <c r="F72" s="157"/>
      <c r="G72" s="157"/>
      <c r="H72" s="157"/>
      <c r="I72" s="158"/>
      <c r="J72" s="159">
        <f>J301</f>
        <v>0</v>
      </c>
      <c r="K72" s="155"/>
      <c r="L72" s="160"/>
    </row>
    <row r="73" spans="1:31" s="10" customFormat="1" ht="19.899999999999999" customHeight="1">
      <c r="B73" s="154"/>
      <c r="C73" s="155"/>
      <c r="D73" s="156" t="s">
        <v>1886</v>
      </c>
      <c r="E73" s="157"/>
      <c r="F73" s="157"/>
      <c r="G73" s="157"/>
      <c r="H73" s="157"/>
      <c r="I73" s="158"/>
      <c r="J73" s="159">
        <f>J303</f>
        <v>0</v>
      </c>
      <c r="K73" s="155"/>
      <c r="L73" s="160"/>
    </row>
    <row r="74" spans="1:31" s="10" customFormat="1" ht="19.899999999999999" customHeight="1">
      <c r="B74" s="154"/>
      <c r="C74" s="155"/>
      <c r="D74" s="156" t="s">
        <v>1887</v>
      </c>
      <c r="E74" s="157"/>
      <c r="F74" s="157"/>
      <c r="G74" s="157"/>
      <c r="H74" s="157"/>
      <c r="I74" s="158"/>
      <c r="J74" s="159">
        <f>J306</f>
        <v>0</v>
      </c>
      <c r="K74" s="155"/>
      <c r="L74" s="160"/>
    </row>
    <row r="75" spans="1:31" s="10" customFormat="1" ht="19.899999999999999" customHeight="1">
      <c r="B75" s="154"/>
      <c r="C75" s="155"/>
      <c r="D75" s="156" t="s">
        <v>1888</v>
      </c>
      <c r="E75" s="157"/>
      <c r="F75" s="157"/>
      <c r="G75" s="157"/>
      <c r="H75" s="157"/>
      <c r="I75" s="158"/>
      <c r="J75" s="159">
        <f>J308</f>
        <v>0</v>
      </c>
      <c r="K75" s="155"/>
      <c r="L75" s="160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138"/>
      <c r="J77" s="50"/>
      <c r="K77" s="50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63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141"/>
      <c r="J81" s="52"/>
      <c r="K81" s="52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3" s="2" customFormat="1" ht="24.95" customHeight="1">
      <c r="A82" s="36"/>
      <c r="B82" s="37"/>
      <c r="C82" s="25" t="s">
        <v>132</v>
      </c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3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3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3" s="2" customFormat="1" ht="16.5" customHeight="1">
      <c r="A85" s="36"/>
      <c r="B85" s="37"/>
      <c r="C85" s="38"/>
      <c r="D85" s="38"/>
      <c r="E85" s="398" t="str">
        <f>E7</f>
        <v>Rekonstrukce 2.NP a kotelny v objektu A,  Městská sportovní hala - revitalizace areálu</v>
      </c>
      <c r="F85" s="399"/>
      <c r="G85" s="399"/>
      <c r="H85" s="399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3" s="2" customFormat="1" ht="12" customHeight="1">
      <c r="A86" s="36"/>
      <c r="B86" s="37"/>
      <c r="C86" s="31" t="s">
        <v>108</v>
      </c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3" s="2" customFormat="1" ht="16.5" customHeight="1">
      <c r="A87" s="36"/>
      <c r="B87" s="37"/>
      <c r="C87" s="38"/>
      <c r="D87" s="38"/>
      <c r="E87" s="351" t="str">
        <f>E9</f>
        <v>05 - Silnoproudé elektroinstalace</v>
      </c>
      <c r="F87" s="400"/>
      <c r="G87" s="400"/>
      <c r="H87" s="400"/>
      <c r="I87" s="110"/>
      <c r="J87" s="38"/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3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0"/>
      <c r="J88" s="38"/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3" s="2" customFormat="1" ht="12" customHeight="1">
      <c r="A89" s="36"/>
      <c r="B89" s="37"/>
      <c r="C89" s="31" t="s">
        <v>21</v>
      </c>
      <c r="D89" s="38"/>
      <c r="E89" s="38"/>
      <c r="F89" s="29" t="str">
        <f>F12</f>
        <v xml:space="preserve"> </v>
      </c>
      <c r="G89" s="38"/>
      <c r="H89" s="38"/>
      <c r="I89" s="113" t="s">
        <v>23</v>
      </c>
      <c r="J89" s="61" t="str">
        <f>IF(J12="","",J12)</f>
        <v>27. 11. 2020</v>
      </c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3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0"/>
      <c r="J90" s="38"/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3" s="2" customFormat="1" ht="15.2" customHeight="1">
      <c r="A91" s="36"/>
      <c r="B91" s="37"/>
      <c r="C91" s="31" t="s">
        <v>25</v>
      </c>
      <c r="D91" s="38"/>
      <c r="E91" s="38"/>
      <c r="F91" s="29" t="str">
        <f>E15</f>
        <v>Statutární město Karlovy Vary</v>
      </c>
      <c r="G91" s="38"/>
      <c r="H91" s="38"/>
      <c r="I91" s="113" t="s">
        <v>31</v>
      </c>
      <c r="J91" s="34" t="str">
        <f>E21</f>
        <v>Fiala - Jung Atelier</v>
      </c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3" s="2" customFormat="1" ht="15.2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113" t="s">
        <v>34</v>
      </c>
      <c r="J92" s="34" t="str">
        <f>E24</f>
        <v xml:space="preserve"> </v>
      </c>
      <c r="K92" s="38"/>
      <c r="L92" s="11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3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0"/>
      <c r="J93" s="38"/>
      <c r="K93" s="38"/>
      <c r="L93" s="11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63" s="11" customFormat="1" ht="29.25" customHeight="1">
      <c r="A94" s="161"/>
      <c r="B94" s="162"/>
      <c r="C94" s="163" t="s">
        <v>133</v>
      </c>
      <c r="D94" s="164" t="s">
        <v>57</v>
      </c>
      <c r="E94" s="164" t="s">
        <v>53</v>
      </c>
      <c r="F94" s="164" t="s">
        <v>54</v>
      </c>
      <c r="G94" s="164" t="s">
        <v>134</v>
      </c>
      <c r="H94" s="164" t="s">
        <v>135</v>
      </c>
      <c r="I94" s="165" t="s">
        <v>136</v>
      </c>
      <c r="J94" s="166" t="s">
        <v>112</v>
      </c>
      <c r="K94" s="167" t="s">
        <v>137</v>
      </c>
      <c r="L94" s="168"/>
      <c r="M94" s="70" t="s">
        <v>19</v>
      </c>
      <c r="N94" s="71" t="s">
        <v>42</v>
      </c>
      <c r="O94" s="71" t="s">
        <v>138</v>
      </c>
      <c r="P94" s="71" t="s">
        <v>139</v>
      </c>
      <c r="Q94" s="71" t="s">
        <v>140</v>
      </c>
      <c r="R94" s="71" t="s">
        <v>141</v>
      </c>
      <c r="S94" s="71" t="s">
        <v>142</v>
      </c>
      <c r="T94" s="72" t="s">
        <v>143</v>
      </c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</row>
    <row r="95" spans="1:63" s="2" customFormat="1" ht="22.9" customHeight="1">
      <c r="A95" s="36"/>
      <c r="B95" s="37"/>
      <c r="C95" s="77" t="s">
        <v>144</v>
      </c>
      <c r="D95" s="38"/>
      <c r="E95" s="38"/>
      <c r="F95" s="38"/>
      <c r="G95" s="38"/>
      <c r="H95" s="38"/>
      <c r="I95" s="110"/>
      <c r="J95" s="169">
        <f>BK95</f>
        <v>0</v>
      </c>
      <c r="K95" s="38"/>
      <c r="L95" s="41"/>
      <c r="M95" s="73"/>
      <c r="N95" s="170"/>
      <c r="O95" s="74"/>
      <c r="P95" s="171">
        <f>P96+P298</f>
        <v>0</v>
      </c>
      <c r="Q95" s="74"/>
      <c r="R95" s="171">
        <f>R96+R298</f>
        <v>0</v>
      </c>
      <c r="S95" s="74"/>
      <c r="T95" s="172">
        <f>T96+T298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71</v>
      </c>
      <c r="AU95" s="19" t="s">
        <v>113</v>
      </c>
      <c r="BK95" s="173">
        <f>BK96+BK298</f>
        <v>0</v>
      </c>
    </row>
    <row r="96" spans="1:63" s="12" customFormat="1" ht="25.9" customHeight="1">
      <c r="B96" s="174"/>
      <c r="C96" s="175"/>
      <c r="D96" s="176" t="s">
        <v>71</v>
      </c>
      <c r="E96" s="177" t="s">
        <v>391</v>
      </c>
      <c r="F96" s="177" t="s">
        <v>391</v>
      </c>
      <c r="G96" s="175"/>
      <c r="H96" s="175"/>
      <c r="I96" s="178"/>
      <c r="J96" s="179">
        <f>BK96</f>
        <v>0</v>
      </c>
      <c r="K96" s="175"/>
      <c r="L96" s="180"/>
      <c r="M96" s="181"/>
      <c r="N96" s="182"/>
      <c r="O96" s="182"/>
      <c r="P96" s="183">
        <f>P97+P98+P113+P128+P143+P160+P162+P218+P282</f>
        <v>0</v>
      </c>
      <c r="Q96" s="182"/>
      <c r="R96" s="183">
        <f>R97+R98+R113+R128+R143+R160+R162+R218+R282</f>
        <v>0</v>
      </c>
      <c r="S96" s="182"/>
      <c r="T96" s="184">
        <f>T97+T98+T113+T128+T143+T160+T162+T218+T282</f>
        <v>0</v>
      </c>
      <c r="AR96" s="185" t="s">
        <v>82</v>
      </c>
      <c r="AT96" s="186" t="s">
        <v>71</v>
      </c>
      <c r="AU96" s="186" t="s">
        <v>72</v>
      </c>
      <c r="AY96" s="185" t="s">
        <v>147</v>
      </c>
      <c r="BK96" s="187">
        <f>BK97+BK98+BK113+BK128+BK143+BK160+BK162+BK218+BK282</f>
        <v>0</v>
      </c>
    </row>
    <row r="97" spans="1:65" s="12" customFormat="1" ht="22.9" customHeight="1">
      <c r="B97" s="174"/>
      <c r="C97" s="175"/>
      <c r="D97" s="176" t="s">
        <v>71</v>
      </c>
      <c r="E97" s="188" t="s">
        <v>71</v>
      </c>
      <c r="F97" s="188" t="s">
        <v>1889</v>
      </c>
      <c r="G97" s="175"/>
      <c r="H97" s="175"/>
      <c r="I97" s="178"/>
      <c r="J97" s="189">
        <f>BK97</f>
        <v>0</v>
      </c>
      <c r="K97" s="175"/>
      <c r="L97" s="180"/>
      <c r="M97" s="181"/>
      <c r="N97" s="182"/>
      <c r="O97" s="182"/>
      <c r="P97" s="183">
        <v>0</v>
      </c>
      <c r="Q97" s="182"/>
      <c r="R97" s="183">
        <v>0</v>
      </c>
      <c r="S97" s="182"/>
      <c r="T97" s="184">
        <v>0</v>
      </c>
      <c r="AR97" s="185" t="s">
        <v>80</v>
      </c>
      <c r="AT97" s="186" t="s">
        <v>71</v>
      </c>
      <c r="AU97" s="186" t="s">
        <v>80</v>
      </c>
      <c r="AY97" s="185" t="s">
        <v>147</v>
      </c>
      <c r="BK97" s="187">
        <v>0</v>
      </c>
    </row>
    <row r="98" spans="1:65" s="12" customFormat="1" ht="22.9" customHeight="1">
      <c r="B98" s="174"/>
      <c r="C98" s="175"/>
      <c r="D98" s="176" t="s">
        <v>71</v>
      </c>
      <c r="E98" s="188" t="s">
        <v>1590</v>
      </c>
      <c r="F98" s="188" t="s">
        <v>1890</v>
      </c>
      <c r="G98" s="175"/>
      <c r="H98" s="175"/>
      <c r="I98" s="178"/>
      <c r="J98" s="189">
        <f>BK98</f>
        <v>0</v>
      </c>
      <c r="K98" s="175"/>
      <c r="L98" s="180"/>
      <c r="M98" s="181"/>
      <c r="N98" s="182"/>
      <c r="O98" s="182"/>
      <c r="P98" s="183">
        <f>SUM(P99:P112)</f>
        <v>0</v>
      </c>
      <c r="Q98" s="182"/>
      <c r="R98" s="183">
        <f>SUM(R99:R112)</f>
        <v>0</v>
      </c>
      <c r="S98" s="182"/>
      <c r="T98" s="184">
        <f>SUM(T99:T112)</f>
        <v>0</v>
      </c>
      <c r="AR98" s="185" t="s">
        <v>80</v>
      </c>
      <c r="AT98" s="186" t="s">
        <v>71</v>
      </c>
      <c r="AU98" s="186" t="s">
        <v>80</v>
      </c>
      <c r="AY98" s="185" t="s">
        <v>147</v>
      </c>
      <c r="BK98" s="187">
        <f>SUM(BK99:BK112)</f>
        <v>0</v>
      </c>
    </row>
    <row r="99" spans="1:65" s="2" customFormat="1" ht="16.5" customHeight="1">
      <c r="A99" s="36"/>
      <c r="B99" s="37"/>
      <c r="C99" s="190" t="s">
        <v>80</v>
      </c>
      <c r="D99" s="190" t="s">
        <v>150</v>
      </c>
      <c r="E99" s="191" t="s">
        <v>1891</v>
      </c>
      <c r="F99" s="192" t="s">
        <v>1892</v>
      </c>
      <c r="G99" s="193" t="s">
        <v>174</v>
      </c>
      <c r="H99" s="194">
        <v>1</v>
      </c>
      <c r="I99" s="195"/>
      <c r="J99" s="196">
        <f t="shared" ref="J99:J112" si="0">ROUND(I99*H99,2)</f>
        <v>0</v>
      </c>
      <c r="K99" s="197"/>
      <c r="L99" s="41"/>
      <c r="M99" s="198" t="s">
        <v>19</v>
      </c>
      <c r="N99" s="199" t="s">
        <v>43</v>
      </c>
      <c r="O99" s="66"/>
      <c r="P99" s="200">
        <f t="shared" ref="P99:P112" si="1">O99*H99</f>
        <v>0</v>
      </c>
      <c r="Q99" s="200">
        <v>0</v>
      </c>
      <c r="R99" s="200">
        <f t="shared" ref="R99:R112" si="2">Q99*H99</f>
        <v>0</v>
      </c>
      <c r="S99" s="200">
        <v>0</v>
      </c>
      <c r="T99" s="201">
        <f t="shared" ref="T99:T112" si="3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154</v>
      </c>
      <c r="AT99" s="202" t="s">
        <v>150</v>
      </c>
      <c r="AU99" s="202" t="s">
        <v>82</v>
      </c>
      <c r="AY99" s="19" t="s">
        <v>147</v>
      </c>
      <c r="BE99" s="203">
        <f t="shared" ref="BE99:BE112" si="4">IF(N99="základní",J99,0)</f>
        <v>0</v>
      </c>
      <c r="BF99" s="203">
        <f t="shared" ref="BF99:BF112" si="5">IF(N99="snížená",J99,0)</f>
        <v>0</v>
      </c>
      <c r="BG99" s="203">
        <f t="shared" ref="BG99:BG112" si="6">IF(N99="zákl. přenesená",J99,0)</f>
        <v>0</v>
      </c>
      <c r="BH99" s="203">
        <f t="shared" ref="BH99:BH112" si="7">IF(N99="sníž. přenesená",J99,0)</f>
        <v>0</v>
      </c>
      <c r="BI99" s="203">
        <f t="shared" ref="BI99:BI112" si="8">IF(N99="nulová",J99,0)</f>
        <v>0</v>
      </c>
      <c r="BJ99" s="19" t="s">
        <v>80</v>
      </c>
      <c r="BK99" s="203">
        <f t="shared" ref="BK99:BK112" si="9">ROUND(I99*H99,2)</f>
        <v>0</v>
      </c>
      <c r="BL99" s="19" t="s">
        <v>154</v>
      </c>
      <c r="BM99" s="202" t="s">
        <v>82</v>
      </c>
    </row>
    <row r="100" spans="1:65" s="2" customFormat="1" ht="16.5" customHeight="1">
      <c r="A100" s="36"/>
      <c r="B100" s="37"/>
      <c r="C100" s="190" t="s">
        <v>82</v>
      </c>
      <c r="D100" s="190" t="s">
        <v>150</v>
      </c>
      <c r="E100" s="191" t="s">
        <v>1893</v>
      </c>
      <c r="F100" s="192" t="s">
        <v>1894</v>
      </c>
      <c r="G100" s="193" t="s">
        <v>174</v>
      </c>
      <c r="H100" s="194">
        <v>1</v>
      </c>
      <c r="I100" s="195"/>
      <c r="J100" s="196">
        <f t="shared" si="0"/>
        <v>0</v>
      </c>
      <c r="K100" s="197"/>
      <c r="L100" s="41"/>
      <c r="M100" s="198" t="s">
        <v>19</v>
      </c>
      <c r="N100" s="199" t="s">
        <v>43</v>
      </c>
      <c r="O100" s="6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154</v>
      </c>
      <c r="AT100" s="202" t="s">
        <v>150</v>
      </c>
      <c r="AU100" s="202" t="s">
        <v>82</v>
      </c>
      <c r="AY100" s="19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19" t="s">
        <v>80</v>
      </c>
      <c r="BK100" s="203">
        <f t="shared" si="9"/>
        <v>0</v>
      </c>
      <c r="BL100" s="19" t="s">
        <v>154</v>
      </c>
      <c r="BM100" s="202" t="s">
        <v>154</v>
      </c>
    </row>
    <row r="101" spans="1:65" s="2" customFormat="1" ht="16.5" customHeight="1">
      <c r="A101" s="36"/>
      <c r="B101" s="37"/>
      <c r="C101" s="190" t="s">
        <v>148</v>
      </c>
      <c r="D101" s="190" t="s">
        <v>150</v>
      </c>
      <c r="E101" s="191" t="s">
        <v>1895</v>
      </c>
      <c r="F101" s="192" t="s">
        <v>1896</v>
      </c>
      <c r="G101" s="193" t="s">
        <v>174</v>
      </c>
      <c r="H101" s="194">
        <v>1</v>
      </c>
      <c r="I101" s="195"/>
      <c r="J101" s="196">
        <f t="shared" si="0"/>
        <v>0</v>
      </c>
      <c r="K101" s="197"/>
      <c r="L101" s="41"/>
      <c r="M101" s="198" t="s">
        <v>19</v>
      </c>
      <c r="N101" s="199" t="s">
        <v>43</v>
      </c>
      <c r="O101" s="66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154</v>
      </c>
      <c r="AT101" s="202" t="s">
        <v>150</v>
      </c>
      <c r="AU101" s="202" t="s">
        <v>82</v>
      </c>
      <c r="AY101" s="19" t="s">
        <v>147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19" t="s">
        <v>80</v>
      </c>
      <c r="BK101" s="203">
        <f t="shared" si="9"/>
        <v>0</v>
      </c>
      <c r="BL101" s="19" t="s">
        <v>154</v>
      </c>
      <c r="BM101" s="202" t="s">
        <v>177</v>
      </c>
    </row>
    <row r="102" spans="1:65" s="2" customFormat="1" ht="16.5" customHeight="1">
      <c r="A102" s="36"/>
      <c r="B102" s="37"/>
      <c r="C102" s="190" t="s">
        <v>154</v>
      </c>
      <c r="D102" s="190" t="s">
        <v>150</v>
      </c>
      <c r="E102" s="191" t="s">
        <v>1897</v>
      </c>
      <c r="F102" s="192" t="s">
        <v>1898</v>
      </c>
      <c r="G102" s="193" t="s">
        <v>174</v>
      </c>
      <c r="H102" s="194">
        <v>1</v>
      </c>
      <c r="I102" s="195"/>
      <c r="J102" s="196">
        <f t="shared" si="0"/>
        <v>0</v>
      </c>
      <c r="K102" s="197"/>
      <c r="L102" s="41"/>
      <c r="M102" s="198" t="s">
        <v>19</v>
      </c>
      <c r="N102" s="199" t="s">
        <v>43</v>
      </c>
      <c r="O102" s="6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154</v>
      </c>
      <c r="AT102" s="202" t="s">
        <v>150</v>
      </c>
      <c r="AU102" s="202" t="s">
        <v>82</v>
      </c>
      <c r="AY102" s="19" t="s">
        <v>147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19" t="s">
        <v>80</v>
      </c>
      <c r="BK102" s="203">
        <f t="shared" si="9"/>
        <v>0</v>
      </c>
      <c r="BL102" s="19" t="s">
        <v>154</v>
      </c>
      <c r="BM102" s="202" t="s">
        <v>183</v>
      </c>
    </row>
    <row r="103" spans="1:65" s="2" customFormat="1" ht="16.5" customHeight="1">
      <c r="A103" s="36"/>
      <c r="B103" s="37"/>
      <c r="C103" s="190" t="s">
        <v>179</v>
      </c>
      <c r="D103" s="190" t="s">
        <v>150</v>
      </c>
      <c r="E103" s="191" t="s">
        <v>1899</v>
      </c>
      <c r="F103" s="192" t="s">
        <v>1900</v>
      </c>
      <c r="G103" s="193" t="s">
        <v>174</v>
      </c>
      <c r="H103" s="194">
        <v>2</v>
      </c>
      <c r="I103" s="195"/>
      <c r="J103" s="196">
        <f t="shared" si="0"/>
        <v>0</v>
      </c>
      <c r="K103" s="197"/>
      <c r="L103" s="41"/>
      <c r="M103" s="198" t="s">
        <v>19</v>
      </c>
      <c r="N103" s="199" t="s">
        <v>43</v>
      </c>
      <c r="O103" s="6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154</v>
      </c>
      <c r="AT103" s="202" t="s">
        <v>150</v>
      </c>
      <c r="AU103" s="202" t="s">
        <v>82</v>
      </c>
      <c r="AY103" s="19" t="s">
        <v>147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19" t="s">
        <v>80</v>
      </c>
      <c r="BK103" s="203">
        <f t="shared" si="9"/>
        <v>0</v>
      </c>
      <c r="BL103" s="19" t="s">
        <v>154</v>
      </c>
      <c r="BM103" s="202" t="s">
        <v>191</v>
      </c>
    </row>
    <row r="104" spans="1:65" s="2" customFormat="1" ht="16.5" customHeight="1">
      <c r="A104" s="36"/>
      <c r="B104" s="37"/>
      <c r="C104" s="190" t="s">
        <v>177</v>
      </c>
      <c r="D104" s="190" t="s">
        <v>150</v>
      </c>
      <c r="E104" s="191" t="s">
        <v>1901</v>
      </c>
      <c r="F104" s="192" t="s">
        <v>1902</v>
      </c>
      <c r="G104" s="193" t="s">
        <v>174</v>
      </c>
      <c r="H104" s="194">
        <v>1</v>
      </c>
      <c r="I104" s="195"/>
      <c r="J104" s="196">
        <f t="shared" si="0"/>
        <v>0</v>
      </c>
      <c r="K104" s="197"/>
      <c r="L104" s="41"/>
      <c r="M104" s="198" t="s">
        <v>19</v>
      </c>
      <c r="N104" s="199" t="s">
        <v>43</v>
      </c>
      <c r="O104" s="6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154</v>
      </c>
      <c r="AT104" s="202" t="s">
        <v>150</v>
      </c>
      <c r="AU104" s="202" t="s">
        <v>82</v>
      </c>
      <c r="AY104" s="19" t="s">
        <v>147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19" t="s">
        <v>80</v>
      </c>
      <c r="BK104" s="203">
        <f t="shared" si="9"/>
        <v>0</v>
      </c>
      <c r="BL104" s="19" t="s">
        <v>154</v>
      </c>
      <c r="BM104" s="202" t="s">
        <v>201</v>
      </c>
    </row>
    <row r="105" spans="1:65" s="2" customFormat="1" ht="16.5" customHeight="1">
      <c r="A105" s="36"/>
      <c r="B105" s="37"/>
      <c r="C105" s="190" t="s">
        <v>211</v>
      </c>
      <c r="D105" s="190" t="s">
        <v>150</v>
      </c>
      <c r="E105" s="191" t="s">
        <v>1903</v>
      </c>
      <c r="F105" s="192" t="s">
        <v>1904</v>
      </c>
      <c r="G105" s="193" t="s">
        <v>174</v>
      </c>
      <c r="H105" s="194">
        <v>2</v>
      </c>
      <c r="I105" s="195"/>
      <c r="J105" s="196">
        <f t="shared" si="0"/>
        <v>0</v>
      </c>
      <c r="K105" s="197"/>
      <c r="L105" s="41"/>
      <c r="M105" s="198" t="s">
        <v>19</v>
      </c>
      <c r="N105" s="199" t="s">
        <v>43</v>
      </c>
      <c r="O105" s="66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154</v>
      </c>
      <c r="AT105" s="202" t="s">
        <v>150</v>
      </c>
      <c r="AU105" s="202" t="s">
        <v>82</v>
      </c>
      <c r="AY105" s="19" t="s">
        <v>147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19" t="s">
        <v>80</v>
      </c>
      <c r="BK105" s="203">
        <f t="shared" si="9"/>
        <v>0</v>
      </c>
      <c r="BL105" s="19" t="s">
        <v>154</v>
      </c>
      <c r="BM105" s="202" t="s">
        <v>214</v>
      </c>
    </row>
    <row r="106" spans="1:65" s="2" customFormat="1" ht="16.5" customHeight="1">
      <c r="A106" s="36"/>
      <c r="B106" s="37"/>
      <c r="C106" s="190" t="s">
        <v>183</v>
      </c>
      <c r="D106" s="190" t="s">
        <v>150</v>
      </c>
      <c r="E106" s="191" t="s">
        <v>1905</v>
      </c>
      <c r="F106" s="192" t="s">
        <v>1906</v>
      </c>
      <c r="G106" s="193" t="s">
        <v>174</v>
      </c>
      <c r="H106" s="194">
        <v>2</v>
      </c>
      <c r="I106" s="195"/>
      <c r="J106" s="196">
        <f t="shared" si="0"/>
        <v>0</v>
      </c>
      <c r="K106" s="197"/>
      <c r="L106" s="41"/>
      <c r="M106" s="198" t="s">
        <v>19</v>
      </c>
      <c r="N106" s="199" t="s">
        <v>43</v>
      </c>
      <c r="O106" s="66"/>
      <c r="P106" s="200">
        <f t="shared" si="1"/>
        <v>0</v>
      </c>
      <c r="Q106" s="200">
        <v>0</v>
      </c>
      <c r="R106" s="200">
        <f t="shared" si="2"/>
        <v>0</v>
      </c>
      <c r="S106" s="200">
        <v>0</v>
      </c>
      <c r="T106" s="20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154</v>
      </c>
      <c r="AT106" s="202" t="s">
        <v>150</v>
      </c>
      <c r="AU106" s="202" t="s">
        <v>82</v>
      </c>
      <c r="AY106" s="19" t="s">
        <v>147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19" t="s">
        <v>80</v>
      </c>
      <c r="BK106" s="203">
        <f t="shared" si="9"/>
        <v>0</v>
      </c>
      <c r="BL106" s="19" t="s">
        <v>154</v>
      </c>
      <c r="BM106" s="202" t="s">
        <v>220</v>
      </c>
    </row>
    <row r="107" spans="1:65" s="2" customFormat="1" ht="16.5" customHeight="1">
      <c r="A107" s="36"/>
      <c r="B107" s="37"/>
      <c r="C107" s="190" t="s">
        <v>222</v>
      </c>
      <c r="D107" s="190" t="s">
        <v>150</v>
      </c>
      <c r="E107" s="191" t="s">
        <v>1907</v>
      </c>
      <c r="F107" s="192" t="s">
        <v>1908</v>
      </c>
      <c r="G107" s="193" t="s">
        <v>174</v>
      </c>
      <c r="H107" s="194">
        <v>2</v>
      </c>
      <c r="I107" s="195"/>
      <c r="J107" s="196">
        <f t="shared" si="0"/>
        <v>0</v>
      </c>
      <c r="K107" s="197"/>
      <c r="L107" s="41"/>
      <c r="M107" s="198" t="s">
        <v>19</v>
      </c>
      <c r="N107" s="199" t="s">
        <v>43</v>
      </c>
      <c r="O107" s="66"/>
      <c r="P107" s="200">
        <f t="shared" si="1"/>
        <v>0</v>
      </c>
      <c r="Q107" s="200">
        <v>0</v>
      </c>
      <c r="R107" s="200">
        <f t="shared" si="2"/>
        <v>0</v>
      </c>
      <c r="S107" s="200">
        <v>0</v>
      </c>
      <c r="T107" s="20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154</v>
      </c>
      <c r="AT107" s="202" t="s">
        <v>150</v>
      </c>
      <c r="AU107" s="202" t="s">
        <v>82</v>
      </c>
      <c r="AY107" s="19" t="s">
        <v>147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19" t="s">
        <v>80</v>
      </c>
      <c r="BK107" s="203">
        <f t="shared" si="9"/>
        <v>0</v>
      </c>
      <c r="BL107" s="19" t="s">
        <v>154</v>
      </c>
      <c r="BM107" s="202" t="s">
        <v>225</v>
      </c>
    </row>
    <row r="108" spans="1:65" s="2" customFormat="1" ht="16.5" customHeight="1">
      <c r="A108" s="36"/>
      <c r="B108" s="37"/>
      <c r="C108" s="190" t="s">
        <v>191</v>
      </c>
      <c r="D108" s="190" t="s">
        <v>150</v>
      </c>
      <c r="E108" s="191" t="s">
        <v>1909</v>
      </c>
      <c r="F108" s="192" t="s">
        <v>1910</v>
      </c>
      <c r="G108" s="193" t="s">
        <v>174</v>
      </c>
      <c r="H108" s="194">
        <v>12</v>
      </c>
      <c r="I108" s="195"/>
      <c r="J108" s="196">
        <f t="shared" si="0"/>
        <v>0</v>
      </c>
      <c r="K108" s="197"/>
      <c r="L108" s="41"/>
      <c r="M108" s="198" t="s">
        <v>19</v>
      </c>
      <c r="N108" s="199" t="s">
        <v>43</v>
      </c>
      <c r="O108" s="66"/>
      <c r="P108" s="200">
        <f t="shared" si="1"/>
        <v>0</v>
      </c>
      <c r="Q108" s="200">
        <v>0</v>
      </c>
      <c r="R108" s="200">
        <f t="shared" si="2"/>
        <v>0</v>
      </c>
      <c r="S108" s="200">
        <v>0</v>
      </c>
      <c r="T108" s="20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154</v>
      </c>
      <c r="AT108" s="202" t="s">
        <v>150</v>
      </c>
      <c r="AU108" s="202" t="s">
        <v>82</v>
      </c>
      <c r="AY108" s="19" t="s">
        <v>147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19" t="s">
        <v>80</v>
      </c>
      <c r="BK108" s="203">
        <f t="shared" si="9"/>
        <v>0</v>
      </c>
      <c r="BL108" s="19" t="s">
        <v>154</v>
      </c>
      <c r="BM108" s="202" t="s">
        <v>229</v>
      </c>
    </row>
    <row r="109" spans="1:65" s="2" customFormat="1" ht="16.5" customHeight="1">
      <c r="A109" s="36"/>
      <c r="B109" s="37"/>
      <c r="C109" s="190" t="s">
        <v>230</v>
      </c>
      <c r="D109" s="190" t="s">
        <v>150</v>
      </c>
      <c r="E109" s="191" t="s">
        <v>1911</v>
      </c>
      <c r="F109" s="192" t="s">
        <v>1912</v>
      </c>
      <c r="G109" s="193" t="s">
        <v>174</v>
      </c>
      <c r="H109" s="194">
        <v>1</v>
      </c>
      <c r="I109" s="195"/>
      <c r="J109" s="196">
        <f t="shared" si="0"/>
        <v>0</v>
      </c>
      <c r="K109" s="197"/>
      <c r="L109" s="41"/>
      <c r="M109" s="198" t="s">
        <v>19</v>
      </c>
      <c r="N109" s="199" t="s">
        <v>43</v>
      </c>
      <c r="O109" s="66"/>
      <c r="P109" s="200">
        <f t="shared" si="1"/>
        <v>0</v>
      </c>
      <c r="Q109" s="200">
        <v>0</v>
      </c>
      <c r="R109" s="200">
        <f t="shared" si="2"/>
        <v>0</v>
      </c>
      <c r="S109" s="200">
        <v>0</v>
      </c>
      <c r="T109" s="20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154</v>
      </c>
      <c r="AT109" s="202" t="s">
        <v>150</v>
      </c>
      <c r="AU109" s="202" t="s">
        <v>82</v>
      </c>
      <c r="AY109" s="19" t="s">
        <v>147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19" t="s">
        <v>80</v>
      </c>
      <c r="BK109" s="203">
        <f t="shared" si="9"/>
        <v>0</v>
      </c>
      <c r="BL109" s="19" t="s">
        <v>154</v>
      </c>
      <c r="BM109" s="202" t="s">
        <v>233</v>
      </c>
    </row>
    <row r="110" spans="1:65" s="2" customFormat="1" ht="16.5" customHeight="1">
      <c r="A110" s="36"/>
      <c r="B110" s="37"/>
      <c r="C110" s="190" t="s">
        <v>201</v>
      </c>
      <c r="D110" s="190" t="s">
        <v>150</v>
      </c>
      <c r="E110" s="191" t="s">
        <v>1913</v>
      </c>
      <c r="F110" s="192" t="s">
        <v>1914</v>
      </c>
      <c r="G110" s="193" t="s">
        <v>174</v>
      </c>
      <c r="H110" s="194">
        <v>4</v>
      </c>
      <c r="I110" s="195"/>
      <c r="J110" s="196">
        <f t="shared" si="0"/>
        <v>0</v>
      </c>
      <c r="K110" s="197"/>
      <c r="L110" s="41"/>
      <c r="M110" s="198" t="s">
        <v>19</v>
      </c>
      <c r="N110" s="199" t="s">
        <v>43</v>
      </c>
      <c r="O110" s="66"/>
      <c r="P110" s="200">
        <f t="shared" si="1"/>
        <v>0</v>
      </c>
      <c r="Q110" s="200">
        <v>0</v>
      </c>
      <c r="R110" s="200">
        <f t="shared" si="2"/>
        <v>0</v>
      </c>
      <c r="S110" s="200">
        <v>0</v>
      </c>
      <c r="T110" s="20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154</v>
      </c>
      <c r="AT110" s="202" t="s">
        <v>150</v>
      </c>
      <c r="AU110" s="202" t="s">
        <v>82</v>
      </c>
      <c r="AY110" s="19" t="s">
        <v>147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19" t="s">
        <v>80</v>
      </c>
      <c r="BK110" s="203">
        <f t="shared" si="9"/>
        <v>0</v>
      </c>
      <c r="BL110" s="19" t="s">
        <v>154</v>
      </c>
      <c r="BM110" s="202" t="s">
        <v>236</v>
      </c>
    </row>
    <row r="111" spans="1:65" s="2" customFormat="1" ht="16.5" customHeight="1">
      <c r="A111" s="36"/>
      <c r="B111" s="37"/>
      <c r="C111" s="190" t="s">
        <v>238</v>
      </c>
      <c r="D111" s="190" t="s">
        <v>150</v>
      </c>
      <c r="E111" s="191" t="s">
        <v>1915</v>
      </c>
      <c r="F111" s="192" t="s">
        <v>1916</v>
      </c>
      <c r="G111" s="193" t="s">
        <v>174</v>
      </c>
      <c r="H111" s="194">
        <v>4</v>
      </c>
      <c r="I111" s="195"/>
      <c r="J111" s="196">
        <f t="shared" si="0"/>
        <v>0</v>
      </c>
      <c r="K111" s="197"/>
      <c r="L111" s="41"/>
      <c r="M111" s="198" t="s">
        <v>19</v>
      </c>
      <c r="N111" s="199" t="s">
        <v>43</v>
      </c>
      <c r="O111" s="66"/>
      <c r="P111" s="200">
        <f t="shared" si="1"/>
        <v>0</v>
      </c>
      <c r="Q111" s="200">
        <v>0</v>
      </c>
      <c r="R111" s="200">
        <f t="shared" si="2"/>
        <v>0</v>
      </c>
      <c r="S111" s="200">
        <v>0</v>
      </c>
      <c r="T111" s="20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154</v>
      </c>
      <c r="AT111" s="202" t="s">
        <v>150</v>
      </c>
      <c r="AU111" s="202" t="s">
        <v>82</v>
      </c>
      <c r="AY111" s="19" t="s">
        <v>147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19" t="s">
        <v>80</v>
      </c>
      <c r="BK111" s="203">
        <f t="shared" si="9"/>
        <v>0</v>
      </c>
      <c r="BL111" s="19" t="s">
        <v>154</v>
      </c>
      <c r="BM111" s="202" t="s">
        <v>241</v>
      </c>
    </row>
    <row r="112" spans="1:65" s="2" customFormat="1" ht="16.5" customHeight="1">
      <c r="A112" s="36"/>
      <c r="B112" s="37"/>
      <c r="C112" s="190" t="s">
        <v>214</v>
      </c>
      <c r="D112" s="190" t="s">
        <v>150</v>
      </c>
      <c r="E112" s="191" t="s">
        <v>1917</v>
      </c>
      <c r="F112" s="192" t="s">
        <v>1918</v>
      </c>
      <c r="G112" s="193" t="s">
        <v>174</v>
      </c>
      <c r="H112" s="194">
        <v>1</v>
      </c>
      <c r="I112" s="195"/>
      <c r="J112" s="196">
        <f t="shared" si="0"/>
        <v>0</v>
      </c>
      <c r="K112" s="197"/>
      <c r="L112" s="41"/>
      <c r="M112" s="198" t="s">
        <v>19</v>
      </c>
      <c r="N112" s="199" t="s">
        <v>43</v>
      </c>
      <c r="O112" s="66"/>
      <c r="P112" s="200">
        <f t="shared" si="1"/>
        <v>0</v>
      </c>
      <c r="Q112" s="200">
        <v>0</v>
      </c>
      <c r="R112" s="200">
        <f t="shared" si="2"/>
        <v>0</v>
      </c>
      <c r="S112" s="200">
        <v>0</v>
      </c>
      <c r="T112" s="20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154</v>
      </c>
      <c r="AT112" s="202" t="s">
        <v>150</v>
      </c>
      <c r="AU112" s="202" t="s">
        <v>82</v>
      </c>
      <c r="AY112" s="19" t="s">
        <v>147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19" t="s">
        <v>80</v>
      </c>
      <c r="BK112" s="203">
        <f t="shared" si="9"/>
        <v>0</v>
      </c>
      <c r="BL112" s="19" t="s">
        <v>154</v>
      </c>
      <c r="BM112" s="202" t="s">
        <v>245</v>
      </c>
    </row>
    <row r="113" spans="1:65" s="12" customFormat="1" ht="22.9" customHeight="1">
      <c r="B113" s="174"/>
      <c r="C113" s="175"/>
      <c r="D113" s="176" t="s">
        <v>71</v>
      </c>
      <c r="E113" s="188" t="s">
        <v>1687</v>
      </c>
      <c r="F113" s="188" t="s">
        <v>1919</v>
      </c>
      <c r="G113" s="175"/>
      <c r="H113" s="175"/>
      <c r="I113" s="178"/>
      <c r="J113" s="189">
        <f>BK113</f>
        <v>0</v>
      </c>
      <c r="K113" s="175"/>
      <c r="L113" s="180"/>
      <c r="M113" s="181"/>
      <c r="N113" s="182"/>
      <c r="O113" s="182"/>
      <c r="P113" s="183">
        <f>SUM(P114:P127)</f>
        <v>0</v>
      </c>
      <c r="Q113" s="182"/>
      <c r="R113" s="183">
        <f>SUM(R114:R127)</f>
        <v>0</v>
      </c>
      <c r="S113" s="182"/>
      <c r="T113" s="184">
        <f>SUM(T114:T127)</f>
        <v>0</v>
      </c>
      <c r="AR113" s="185" t="s">
        <v>80</v>
      </c>
      <c r="AT113" s="186" t="s">
        <v>71</v>
      </c>
      <c r="AU113" s="186" t="s">
        <v>80</v>
      </c>
      <c r="AY113" s="185" t="s">
        <v>147</v>
      </c>
      <c r="BK113" s="187">
        <f>SUM(BK114:BK127)</f>
        <v>0</v>
      </c>
    </row>
    <row r="114" spans="1:65" s="2" customFormat="1" ht="16.5" customHeight="1">
      <c r="A114" s="36"/>
      <c r="B114" s="37"/>
      <c r="C114" s="190" t="s">
        <v>8</v>
      </c>
      <c r="D114" s="190" t="s">
        <v>150</v>
      </c>
      <c r="E114" s="191" t="s">
        <v>1920</v>
      </c>
      <c r="F114" s="192" t="s">
        <v>1921</v>
      </c>
      <c r="G114" s="193" t="s">
        <v>174</v>
      </c>
      <c r="H114" s="194">
        <v>1</v>
      </c>
      <c r="I114" s="195"/>
      <c r="J114" s="196">
        <f t="shared" ref="J114:J127" si="10">ROUND(I114*H114,2)</f>
        <v>0</v>
      </c>
      <c r="K114" s="197"/>
      <c r="L114" s="41"/>
      <c r="M114" s="198" t="s">
        <v>19</v>
      </c>
      <c r="N114" s="199" t="s">
        <v>43</v>
      </c>
      <c r="O114" s="66"/>
      <c r="P114" s="200">
        <f t="shared" ref="P114:P127" si="11">O114*H114</f>
        <v>0</v>
      </c>
      <c r="Q114" s="200">
        <v>0</v>
      </c>
      <c r="R114" s="200">
        <f t="shared" ref="R114:R127" si="12">Q114*H114</f>
        <v>0</v>
      </c>
      <c r="S114" s="200">
        <v>0</v>
      </c>
      <c r="T114" s="201">
        <f t="shared" ref="T114:T127" si="13"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154</v>
      </c>
      <c r="AT114" s="202" t="s">
        <v>150</v>
      </c>
      <c r="AU114" s="202" t="s">
        <v>82</v>
      </c>
      <c r="AY114" s="19" t="s">
        <v>147</v>
      </c>
      <c r="BE114" s="203">
        <f t="shared" ref="BE114:BE127" si="14">IF(N114="základní",J114,0)</f>
        <v>0</v>
      </c>
      <c r="BF114" s="203">
        <f t="shared" ref="BF114:BF127" si="15">IF(N114="snížená",J114,0)</f>
        <v>0</v>
      </c>
      <c r="BG114" s="203">
        <f t="shared" ref="BG114:BG127" si="16">IF(N114="zákl. přenesená",J114,0)</f>
        <v>0</v>
      </c>
      <c r="BH114" s="203">
        <f t="shared" ref="BH114:BH127" si="17">IF(N114="sníž. přenesená",J114,0)</f>
        <v>0</v>
      </c>
      <c r="BI114" s="203">
        <f t="shared" ref="BI114:BI127" si="18">IF(N114="nulová",J114,0)</f>
        <v>0</v>
      </c>
      <c r="BJ114" s="19" t="s">
        <v>80</v>
      </c>
      <c r="BK114" s="203">
        <f t="shared" ref="BK114:BK127" si="19">ROUND(I114*H114,2)</f>
        <v>0</v>
      </c>
      <c r="BL114" s="19" t="s">
        <v>154</v>
      </c>
      <c r="BM114" s="202" t="s">
        <v>248</v>
      </c>
    </row>
    <row r="115" spans="1:65" s="2" customFormat="1" ht="16.5" customHeight="1">
      <c r="A115" s="36"/>
      <c r="B115" s="37"/>
      <c r="C115" s="190" t="s">
        <v>220</v>
      </c>
      <c r="D115" s="190" t="s">
        <v>150</v>
      </c>
      <c r="E115" s="191" t="s">
        <v>1922</v>
      </c>
      <c r="F115" s="192" t="s">
        <v>1894</v>
      </c>
      <c r="G115" s="193" t="s">
        <v>174</v>
      </c>
      <c r="H115" s="194">
        <v>1</v>
      </c>
      <c r="I115" s="195"/>
      <c r="J115" s="196">
        <f t="shared" si="10"/>
        <v>0</v>
      </c>
      <c r="K115" s="197"/>
      <c r="L115" s="41"/>
      <c r="M115" s="198" t="s">
        <v>19</v>
      </c>
      <c r="N115" s="199" t="s">
        <v>43</v>
      </c>
      <c r="O115" s="6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154</v>
      </c>
      <c r="AT115" s="202" t="s">
        <v>150</v>
      </c>
      <c r="AU115" s="202" t="s">
        <v>82</v>
      </c>
      <c r="AY115" s="19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19" t="s">
        <v>80</v>
      </c>
      <c r="BK115" s="203">
        <f t="shared" si="19"/>
        <v>0</v>
      </c>
      <c r="BL115" s="19" t="s">
        <v>154</v>
      </c>
      <c r="BM115" s="202" t="s">
        <v>251</v>
      </c>
    </row>
    <row r="116" spans="1:65" s="2" customFormat="1" ht="16.5" customHeight="1">
      <c r="A116" s="36"/>
      <c r="B116" s="37"/>
      <c r="C116" s="190" t="s">
        <v>253</v>
      </c>
      <c r="D116" s="190" t="s">
        <v>150</v>
      </c>
      <c r="E116" s="191" t="s">
        <v>1923</v>
      </c>
      <c r="F116" s="192" t="s">
        <v>1924</v>
      </c>
      <c r="G116" s="193" t="s">
        <v>174</v>
      </c>
      <c r="H116" s="194">
        <v>1</v>
      </c>
      <c r="I116" s="195"/>
      <c r="J116" s="196">
        <f t="shared" si="10"/>
        <v>0</v>
      </c>
      <c r="K116" s="197"/>
      <c r="L116" s="41"/>
      <c r="M116" s="198" t="s">
        <v>19</v>
      </c>
      <c r="N116" s="199" t="s">
        <v>43</v>
      </c>
      <c r="O116" s="66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154</v>
      </c>
      <c r="AT116" s="202" t="s">
        <v>150</v>
      </c>
      <c r="AU116" s="202" t="s">
        <v>82</v>
      </c>
      <c r="AY116" s="19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19" t="s">
        <v>80</v>
      </c>
      <c r="BK116" s="203">
        <f t="shared" si="19"/>
        <v>0</v>
      </c>
      <c r="BL116" s="19" t="s">
        <v>154</v>
      </c>
      <c r="BM116" s="202" t="s">
        <v>257</v>
      </c>
    </row>
    <row r="117" spans="1:65" s="2" customFormat="1" ht="16.5" customHeight="1">
      <c r="A117" s="36"/>
      <c r="B117" s="37"/>
      <c r="C117" s="190" t="s">
        <v>225</v>
      </c>
      <c r="D117" s="190" t="s">
        <v>150</v>
      </c>
      <c r="E117" s="191" t="s">
        <v>1925</v>
      </c>
      <c r="F117" s="192" t="s">
        <v>1896</v>
      </c>
      <c r="G117" s="193" t="s">
        <v>174</v>
      </c>
      <c r="H117" s="194">
        <v>1</v>
      </c>
      <c r="I117" s="195"/>
      <c r="J117" s="196">
        <f t="shared" si="10"/>
        <v>0</v>
      </c>
      <c r="K117" s="197"/>
      <c r="L117" s="41"/>
      <c r="M117" s="198" t="s">
        <v>19</v>
      </c>
      <c r="N117" s="199" t="s">
        <v>43</v>
      </c>
      <c r="O117" s="6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154</v>
      </c>
      <c r="AT117" s="202" t="s">
        <v>150</v>
      </c>
      <c r="AU117" s="202" t="s">
        <v>82</v>
      </c>
      <c r="AY117" s="19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19" t="s">
        <v>80</v>
      </c>
      <c r="BK117" s="203">
        <f t="shared" si="19"/>
        <v>0</v>
      </c>
      <c r="BL117" s="19" t="s">
        <v>154</v>
      </c>
      <c r="BM117" s="202" t="s">
        <v>261</v>
      </c>
    </row>
    <row r="118" spans="1:65" s="2" customFormat="1" ht="16.5" customHeight="1">
      <c r="A118" s="36"/>
      <c r="B118" s="37"/>
      <c r="C118" s="190" t="s">
        <v>263</v>
      </c>
      <c r="D118" s="190" t="s">
        <v>150</v>
      </c>
      <c r="E118" s="191" t="s">
        <v>1926</v>
      </c>
      <c r="F118" s="192" t="s">
        <v>1927</v>
      </c>
      <c r="G118" s="193" t="s">
        <v>174</v>
      </c>
      <c r="H118" s="194">
        <v>3</v>
      </c>
      <c r="I118" s="195"/>
      <c r="J118" s="196">
        <f t="shared" si="10"/>
        <v>0</v>
      </c>
      <c r="K118" s="197"/>
      <c r="L118" s="41"/>
      <c r="M118" s="198" t="s">
        <v>19</v>
      </c>
      <c r="N118" s="199" t="s">
        <v>43</v>
      </c>
      <c r="O118" s="66"/>
      <c r="P118" s="200">
        <f t="shared" si="11"/>
        <v>0</v>
      </c>
      <c r="Q118" s="200">
        <v>0</v>
      </c>
      <c r="R118" s="200">
        <f t="shared" si="12"/>
        <v>0</v>
      </c>
      <c r="S118" s="200">
        <v>0</v>
      </c>
      <c r="T118" s="20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154</v>
      </c>
      <c r="AT118" s="202" t="s">
        <v>150</v>
      </c>
      <c r="AU118" s="202" t="s">
        <v>82</v>
      </c>
      <c r="AY118" s="19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19" t="s">
        <v>80</v>
      </c>
      <c r="BK118" s="203">
        <f t="shared" si="19"/>
        <v>0</v>
      </c>
      <c r="BL118" s="19" t="s">
        <v>154</v>
      </c>
      <c r="BM118" s="202" t="s">
        <v>266</v>
      </c>
    </row>
    <row r="119" spans="1:65" s="2" customFormat="1" ht="16.5" customHeight="1">
      <c r="A119" s="36"/>
      <c r="B119" s="37"/>
      <c r="C119" s="190" t="s">
        <v>229</v>
      </c>
      <c r="D119" s="190" t="s">
        <v>150</v>
      </c>
      <c r="E119" s="191" t="s">
        <v>1928</v>
      </c>
      <c r="F119" s="192" t="s">
        <v>1929</v>
      </c>
      <c r="G119" s="193" t="s">
        <v>174</v>
      </c>
      <c r="H119" s="194">
        <v>3</v>
      </c>
      <c r="I119" s="195"/>
      <c r="J119" s="196">
        <f t="shared" si="10"/>
        <v>0</v>
      </c>
      <c r="K119" s="197"/>
      <c r="L119" s="41"/>
      <c r="M119" s="198" t="s">
        <v>19</v>
      </c>
      <c r="N119" s="199" t="s">
        <v>43</v>
      </c>
      <c r="O119" s="66"/>
      <c r="P119" s="200">
        <f t="shared" si="11"/>
        <v>0</v>
      </c>
      <c r="Q119" s="200">
        <v>0</v>
      </c>
      <c r="R119" s="200">
        <f t="shared" si="12"/>
        <v>0</v>
      </c>
      <c r="S119" s="200">
        <v>0</v>
      </c>
      <c r="T119" s="20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154</v>
      </c>
      <c r="AT119" s="202" t="s">
        <v>150</v>
      </c>
      <c r="AU119" s="202" t="s">
        <v>82</v>
      </c>
      <c r="AY119" s="19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19" t="s">
        <v>80</v>
      </c>
      <c r="BK119" s="203">
        <f t="shared" si="19"/>
        <v>0</v>
      </c>
      <c r="BL119" s="19" t="s">
        <v>154</v>
      </c>
      <c r="BM119" s="202" t="s">
        <v>271</v>
      </c>
    </row>
    <row r="120" spans="1:65" s="2" customFormat="1" ht="16.5" customHeight="1">
      <c r="A120" s="36"/>
      <c r="B120" s="37"/>
      <c r="C120" s="190" t="s">
        <v>7</v>
      </c>
      <c r="D120" s="190" t="s">
        <v>150</v>
      </c>
      <c r="E120" s="191" t="s">
        <v>1930</v>
      </c>
      <c r="F120" s="192" t="s">
        <v>1931</v>
      </c>
      <c r="G120" s="193" t="s">
        <v>174</v>
      </c>
      <c r="H120" s="194">
        <v>2</v>
      </c>
      <c r="I120" s="195"/>
      <c r="J120" s="196">
        <f t="shared" si="10"/>
        <v>0</v>
      </c>
      <c r="K120" s="197"/>
      <c r="L120" s="41"/>
      <c r="M120" s="198" t="s">
        <v>19</v>
      </c>
      <c r="N120" s="199" t="s">
        <v>43</v>
      </c>
      <c r="O120" s="66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154</v>
      </c>
      <c r="AT120" s="202" t="s">
        <v>150</v>
      </c>
      <c r="AU120" s="202" t="s">
        <v>82</v>
      </c>
      <c r="AY120" s="19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19" t="s">
        <v>80</v>
      </c>
      <c r="BK120" s="203">
        <f t="shared" si="19"/>
        <v>0</v>
      </c>
      <c r="BL120" s="19" t="s">
        <v>154</v>
      </c>
      <c r="BM120" s="202" t="s">
        <v>275</v>
      </c>
    </row>
    <row r="121" spans="1:65" s="2" customFormat="1" ht="16.5" customHeight="1">
      <c r="A121" s="36"/>
      <c r="B121" s="37"/>
      <c r="C121" s="190" t="s">
        <v>233</v>
      </c>
      <c r="D121" s="190" t="s">
        <v>150</v>
      </c>
      <c r="E121" s="191" t="s">
        <v>1932</v>
      </c>
      <c r="F121" s="192" t="s">
        <v>1933</v>
      </c>
      <c r="G121" s="193" t="s">
        <v>174</v>
      </c>
      <c r="H121" s="194">
        <v>3</v>
      </c>
      <c r="I121" s="195"/>
      <c r="J121" s="196">
        <f t="shared" si="10"/>
        <v>0</v>
      </c>
      <c r="K121" s="197"/>
      <c r="L121" s="41"/>
      <c r="M121" s="198" t="s">
        <v>19</v>
      </c>
      <c r="N121" s="199" t="s">
        <v>43</v>
      </c>
      <c r="O121" s="66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154</v>
      </c>
      <c r="AT121" s="202" t="s">
        <v>150</v>
      </c>
      <c r="AU121" s="202" t="s">
        <v>82</v>
      </c>
      <c r="AY121" s="19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19" t="s">
        <v>80</v>
      </c>
      <c r="BK121" s="203">
        <f t="shared" si="19"/>
        <v>0</v>
      </c>
      <c r="BL121" s="19" t="s">
        <v>154</v>
      </c>
      <c r="BM121" s="202" t="s">
        <v>289</v>
      </c>
    </row>
    <row r="122" spans="1:65" s="2" customFormat="1" ht="16.5" customHeight="1">
      <c r="A122" s="36"/>
      <c r="B122" s="37"/>
      <c r="C122" s="190" t="s">
        <v>297</v>
      </c>
      <c r="D122" s="190" t="s">
        <v>150</v>
      </c>
      <c r="E122" s="191" t="s">
        <v>1934</v>
      </c>
      <c r="F122" s="192" t="s">
        <v>1935</v>
      </c>
      <c r="G122" s="193" t="s">
        <v>174</v>
      </c>
      <c r="H122" s="194">
        <v>1</v>
      </c>
      <c r="I122" s="195"/>
      <c r="J122" s="196">
        <f t="shared" si="10"/>
        <v>0</v>
      </c>
      <c r="K122" s="197"/>
      <c r="L122" s="41"/>
      <c r="M122" s="198" t="s">
        <v>19</v>
      </c>
      <c r="N122" s="199" t="s">
        <v>43</v>
      </c>
      <c r="O122" s="66"/>
      <c r="P122" s="200">
        <f t="shared" si="11"/>
        <v>0</v>
      </c>
      <c r="Q122" s="200">
        <v>0</v>
      </c>
      <c r="R122" s="200">
        <f t="shared" si="12"/>
        <v>0</v>
      </c>
      <c r="S122" s="200">
        <v>0</v>
      </c>
      <c r="T122" s="201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154</v>
      </c>
      <c r="AT122" s="202" t="s">
        <v>150</v>
      </c>
      <c r="AU122" s="202" t="s">
        <v>82</v>
      </c>
      <c r="AY122" s="19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19" t="s">
        <v>80</v>
      </c>
      <c r="BK122" s="203">
        <f t="shared" si="19"/>
        <v>0</v>
      </c>
      <c r="BL122" s="19" t="s">
        <v>154</v>
      </c>
      <c r="BM122" s="202" t="s">
        <v>300</v>
      </c>
    </row>
    <row r="123" spans="1:65" s="2" customFormat="1" ht="16.5" customHeight="1">
      <c r="A123" s="36"/>
      <c r="B123" s="37"/>
      <c r="C123" s="190" t="s">
        <v>236</v>
      </c>
      <c r="D123" s="190" t="s">
        <v>150</v>
      </c>
      <c r="E123" s="191" t="s">
        <v>1936</v>
      </c>
      <c r="F123" s="192" t="s">
        <v>1937</v>
      </c>
      <c r="G123" s="193" t="s">
        <v>174</v>
      </c>
      <c r="H123" s="194">
        <v>1</v>
      </c>
      <c r="I123" s="195"/>
      <c r="J123" s="196">
        <f t="shared" si="10"/>
        <v>0</v>
      </c>
      <c r="K123" s="197"/>
      <c r="L123" s="41"/>
      <c r="M123" s="198" t="s">
        <v>19</v>
      </c>
      <c r="N123" s="199" t="s">
        <v>43</v>
      </c>
      <c r="O123" s="66"/>
      <c r="P123" s="200">
        <f t="shared" si="11"/>
        <v>0</v>
      </c>
      <c r="Q123" s="200">
        <v>0</v>
      </c>
      <c r="R123" s="200">
        <f t="shared" si="12"/>
        <v>0</v>
      </c>
      <c r="S123" s="200">
        <v>0</v>
      </c>
      <c r="T123" s="20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154</v>
      </c>
      <c r="AT123" s="202" t="s">
        <v>150</v>
      </c>
      <c r="AU123" s="202" t="s">
        <v>82</v>
      </c>
      <c r="AY123" s="19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19" t="s">
        <v>80</v>
      </c>
      <c r="BK123" s="203">
        <f t="shared" si="19"/>
        <v>0</v>
      </c>
      <c r="BL123" s="19" t="s">
        <v>154</v>
      </c>
      <c r="BM123" s="202" t="s">
        <v>304</v>
      </c>
    </row>
    <row r="124" spans="1:65" s="2" customFormat="1" ht="16.5" customHeight="1">
      <c r="A124" s="36"/>
      <c r="B124" s="37"/>
      <c r="C124" s="190" t="s">
        <v>306</v>
      </c>
      <c r="D124" s="190" t="s">
        <v>150</v>
      </c>
      <c r="E124" s="191" t="s">
        <v>1938</v>
      </c>
      <c r="F124" s="192" t="s">
        <v>1939</v>
      </c>
      <c r="G124" s="193" t="s">
        <v>174</v>
      </c>
      <c r="H124" s="194">
        <v>4</v>
      </c>
      <c r="I124" s="195"/>
      <c r="J124" s="196">
        <f t="shared" si="10"/>
        <v>0</v>
      </c>
      <c r="K124" s="197"/>
      <c r="L124" s="41"/>
      <c r="M124" s="198" t="s">
        <v>19</v>
      </c>
      <c r="N124" s="199" t="s">
        <v>43</v>
      </c>
      <c r="O124" s="66"/>
      <c r="P124" s="200">
        <f t="shared" si="11"/>
        <v>0</v>
      </c>
      <c r="Q124" s="200">
        <v>0</v>
      </c>
      <c r="R124" s="200">
        <f t="shared" si="12"/>
        <v>0</v>
      </c>
      <c r="S124" s="200">
        <v>0</v>
      </c>
      <c r="T124" s="20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154</v>
      </c>
      <c r="AT124" s="202" t="s">
        <v>150</v>
      </c>
      <c r="AU124" s="202" t="s">
        <v>82</v>
      </c>
      <c r="AY124" s="19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19" t="s">
        <v>80</v>
      </c>
      <c r="BK124" s="203">
        <f t="shared" si="19"/>
        <v>0</v>
      </c>
      <c r="BL124" s="19" t="s">
        <v>154</v>
      </c>
      <c r="BM124" s="202" t="s">
        <v>309</v>
      </c>
    </row>
    <row r="125" spans="1:65" s="2" customFormat="1" ht="16.5" customHeight="1">
      <c r="A125" s="36"/>
      <c r="B125" s="37"/>
      <c r="C125" s="190" t="s">
        <v>241</v>
      </c>
      <c r="D125" s="190" t="s">
        <v>150</v>
      </c>
      <c r="E125" s="191" t="s">
        <v>1940</v>
      </c>
      <c r="F125" s="192" t="s">
        <v>1941</v>
      </c>
      <c r="G125" s="193" t="s">
        <v>174</v>
      </c>
      <c r="H125" s="194">
        <v>1</v>
      </c>
      <c r="I125" s="195"/>
      <c r="J125" s="196">
        <f t="shared" si="10"/>
        <v>0</v>
      </c>
      <c r="K125" s="197"/>
      <c r="L125" s="41"/>
      <c r="M125" s="198" t="s">
        <v>19</v>
      </c>
      <c r="N125" s="199" t="s">
        <v>43</v>
      </c>
      <c r="O125" s="66"/>
      <c r="P125" s="200">
        <f t="shared" si="11"/>
        <v>0</v>
      </c>
      <c r="Q125" s="200">
        <v>0</v>
      </c>
      <c r="R125" s="200">
        <f t="shared" si="12"/>
        <v>0</v>
      </c>
      <c r="S125" s="200">
        <v>0</v>
      </c>
      <c r="T125" s="20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154</v>
      </c>
      <c r="AT125" s="202" t="s">
        <v>150</v>
      </c>
      <c r="AU125" s="202" t="s">
        <v>82</v>
      </c>
      <c r="AY125" s="19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19" t="s">
        <v>80</v>
      </c>
      <c r="BK125" s="203">
        <f t="shared" si="19"/>
        <v>0</v>
      </c>
      <c r="BL125" s="19" t="s">
        <v>154</v>
      </c>
      <c r="BM125" s="202" t="s">
        <v>315</v>
      </c>
    </row>
    <row r="126" spans="1:65" s="2" customFormat="1" ht="16.5" customHeight="1">
      <c r="A126" s="36"/>
      <c r="B126" s="37"/>
      <c r="C126" s="190" t="s">
        <v>320</v>
      </c>
      <c r="D126" s="190" t="s">
        <v>150</v>
      </c>
      <c r="E126" s="191" t="s">
        <v>1942</v>
      </c>
      <c r="F126" s="192" t="s">
        <v>1943</v>
      </c>
      <c r="G126" s="193" t="s">
        <v>174</v>
      </c>
      <c r="H126" s="194">
        <v>2</v>
      </c>
      <c r="I126" s="195"/>
      <c r="J126" s="196">
        <f t="shared" si="10"/>
        <v>0</v>
      </c>
      <c r="K126" s="197"/>
      <c r="L126" s="41"/>
      <c r="M126" s="198" t="s">
        <v>19</v>
      </c>
      <c r="N126" s="199" t="s">
        <v>43</v>
      </c>
      <c r="O126" s="66"/>
      <c r="P126" s="200">
        <f t="shared" si="11"/>
        <v>0</v>
      </c>
      <c r="Q126" s="200">
        <v>0</v>
      </c>
      <c r="R126" s="200">
        <f t="shared" si="12"/>
        <v>0</v>
      </c>
      <c r="S126" s="200">
        <v>0</v>
      </c>
      <c r="T126" s="20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154</v>
      </c>
      <c r="AT126" s="202" t="s">
        <v>150</v>
      </c>
      <c r="AU126" s="202" t="s">
        <v>82</v>
      </c>
      <c r="AY126" s="19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19" t="s">
        <v>80</v>
      </c>
      <c r="BK126" s="203">
        <f t="shared" si="19"/>
        <v>0</v>
      </c>
      <c r="BL126" s="19" t="s">
        <v>154</v>
      </c>
      <c r="BM126" s="202" t="s">
        <v>323</v>
      </c>
    </row>
    <row r="127" spans="1:65" s="2" customFormat="1" ht="16.5" customHeight="1">
      <c r="A127" s="36"/>
      <c r="B127" s="37"/>
      <c r="C127" s="190" t="s">
        <v>245</v>
      </c>
      <c r="D127" s="190" t="s">
        <v>150</v>
      </c>
      <c r="E127" s="191" t="s">
        <v>1944</v>
      </c>
      <c r="F127" s="192" t="s">
        <v>1945</v>
      </c>
      <c r="G127" s="193" t="s">
        <v>174</v>
      </c>
      <c r="H127" s="194">
        <v>1</v>
      </c>
      <c r="I127" s="195"/>
      <c r="J127" s="196">
        <f t="shared" si="10"/>
        <v>0</v>
      </c>
      <c r="K127" s="197"/>
      <c r="L127" s="41"/>
      <c r="M127" s="198" t="s">
        <v>19</v>
      </c>
      <c r="N127" s="199" t="s">
        <v>43</v>
      </c>
      <c r="O127" s="66"/>
      <c r="P127" s="200">
        <f t="shared" si="11"/>
        <v>0</v>
      </c>
      <c r="Q127" s="200">
        <v>0</v>
      </c>
      <c r="R127" s="200">
        <f t="shared" si="12"/>
        <v>0</v>
      </c>
      <c r="S127" s="200">
        <v>0</v>
      </c>
      <c r="T127" s="20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154</v>
      </c>
      <c r="AT127" s="202" t="s">
        <v>150</v>
      </c>
      <c r="AU127" s="202" t="s">
        <v>82</v>
      </c>
      <c r="AY127" s="19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19" t="s">
        <v>80</v>
      </c>
      <c r="BK127" s="203">
        <f t="shared" si="19"/>
        <v>0</v>
      </c>
      <c r="BL127" s="19" t="s">
        <v>154</v>
      </c>
      <c r="BM127" s="202" t="s">
        <v>331</v>
      </c>
    </row>
    <row r="128" spans="1:65" s="12" customFormat="1" ht="22.9" customHeight="1">
      <c r="B128" s="174"/>
      <c r="C128" s="175"/>
      <c r="D128" s="176" t="s">
        <v>71</v>
      </c>
      <c r="E128" s="188" t="s">
        <v>1946</v>
      </c>
      <c r="F128" s="188" t="s">
        <v>1947</v>
      </c>
      <c r="G128" s="175"/>
      <c r="H128" s="175"/>
      <c r="I128" s="178"/>
      <c r="J128" s="189">
        <f>BK128</f>
        <v>0</v>
      </c>
      <c r="K128" s="175"/>
      <c r="L128" s="180"/>
      <c r="M128" s="181"/>
      <c r="N128" s="182"/>
      <c r="O128" s="182"/>
      <c r="P128" s="183">
        <f>SUM(P129:P142)</f>
        <v>0</v>
      </c>
      <c r="Q128" s="182"/>
      <c r="R128" s="183">
        <f>SUM(R129:R142)</f>
        <v>0</v>
      </c>
      <c r="S128" s="182"/>
      <c r="T128" s="184">
        <f>SUM(T129:T142)</f>
        <v>0</v>
      </c>
      <c r="AR128" s="185" t="s">
        <v>80</v>
      </c>
      <c r="AT128" s="186" t="s">
        <v>71</v>
      </c>
      <c r="AU128" s="186" t="s">
        <v>80</v>
      </c>
      <c r="AY128" s="185" t="s">
        <v>147</v>
      </c>
      <c r="BK128" s="187">
        <f>SUM(BK129:BK142)</f>
        <v>0</v>
      </c>
    </row>
    <row r="129" spans="1:65" s="2" customFormat="1" ht="16.5" customHeight="1">
      <c r="A129" s="36"/>
      <c r="B129" s="37"/>
      <c r="C129" s="190" t="s">
        <v>336</v>
      </c>
      <c r="D129" s="190" t="s">
        <v>150</v>
      </c>
      <c r="E129" s="191" t="s">
        <v>1948</v>
      </c>
      <c r="F129" s="192" t="s">
        <v>1949</v>
      </c>
      <c r="G129" s="193" t="s">
        <v>174</v>
      </c>
      <c r="H129" s="194">
        <v>1</v>
      </c>
      <c r="I129" s="195"/>
      <c r="J129" s="196">
        <f t="shared" ref="J129:J142" si="20">ROUND(I129*H129,2)</f>
        <v>0</v>
      </c>
      <c r="K129" s="197"/>
      <c r="L129" s="41"/>
      <c r="M129" s="198" t="s">
        <v>19</v>
      </c>
      <c r="N129" s="199" t="s">
        <v>43</v>
      </c>
      <c r="O129" s="66"/>
      <c r="P129" s="200">
        <f t="shared" ref="P129:P142" si="21">O129*H129</f>
        <v>0</v>
      </c>
      <c r="Q129" s="200">
        <v>0</v>
      </c>
      <c r="R129" s="200">
        <f t="shared" ref="R129:R142" si="22">Q129*H129</f>
        <v>0</v>
      </c>
      <c r="S129" s="200">
        <v>0</v>
      </c>
      <c r="T129" s="201">
        <f t="shared" ref="T129:T142" si="23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154</v>
      </c>
      <c r="AT129" s="202" t="s">
        <v>150</v>
      </c>
      <c r="AU129" s="202" t="s">
        <v>82</v>
      </c>
      <c r="AY129" s="19" t="s">
        <v>147</v>
      </c>
      <c r="BE129" s="203">
        <f t="shared" ref="BE129:BE142" si="24">IF(N129="základní",J129,0)</f>
        <v>0</v>
      </c>
      <c r="BF129" s="203">
        <f t="shared" ref="BF129:BF142" si="25">IF(N129="snížená",J129,0)</f>
        <v>0</v>
      </c>
      <c r="BG129" s="203">
        <f t="shared" ref="BG129:BG142" si="26">IF(N129="zákl. přenesená",J129,0)</f>
        <v>0</v>
      </c>
      <c r="BH129" s="203">
        <f t="shared" ref="BH129:BH142" si="27">IF(N129="sníž. přenesená",J129,0)</f>
        <v>0</v>
      </c>
      <c r="BI129" s="203">
        <f t="shared" ref="BI129:BI142" si="28">IF(N129="nulová",J129,0)</f>
        <v>0</v>
      </c>
      <c r="BJ129" s="19" t="s">
        <v>80</v>
      </c>
      <c r="BK129" s="203">
        <f t="shared" ref="BK129:BK142" si="29">ROUND(I129*H129,2)</f>
        <v>0</v>
      </c>
      <c r="BL129" s="19" t="s">
        <v>154</v>
      </c>
      <c r="BM129" s="202" t="s">
        <v>339</v>
      </c>
    </row>
    <row r="130" spans="1:65" s="2" customFormat="1" ht="16.5" customHeight="1">
      <c r="A130" s="36"/>
      <c r="B130" s="37"/>
      <c r="C130" s="190" t="s">
        <v>248</v>
      </c>
      <c r="D130" s="190" t="s">
        <v>150</v>
      </c>
      <c r="E130" s="191" t="s">
        <v>1950</v>
      </c>
      <c r="F130" s="192" t="s">
        <v>1894</v>
      </c>
      <c r="G130" s="193" t="s">
        <v>174</v>
      </c>
      <c r="H130" s="194">
        <v>1</v>
      </c>
      <c r="I130" s="195"/>
      <c r="J130" s="196">
        <f t="shared" si="20"/>
        <v>0</v>
      </c>
      <c r="K130" s="197"/>
      <c r="L130" s="41"/>
      <c r="M130" s="198" t="s">
        <v>19</v>
      </c>
      <c r="N130" s="199" t="s">
        <v>43</v>
      </c>
      <c r="O130" s="66"/>
      <c r="P130" s="200">
        <f t="shared" si="21"/>
        <v>0</v>
      </c>
      <c r="Q130" s="200">
        <v>0</v>
      </c>
      <c r="R130" s="200">
        <f t="shared" si="22"/>
        <v>0</v>
      </c>
      <c r="S130" s="200">
        <v>0</v>
      </c>
      <c r="T130" s="201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154</v>
      </c>
      <c r="AT130" s="202" t="s">
        <v>150</v>
      </c>
      <c r="AU130" s="202" t="s">
        <v>82</v>
      </c>
      <c r="AY130" s="19" t="s">
        <v>147</v>
      </c>
      <c r="BE130" s="203">
        <f t="shared" si="24"/>
        <v>0</v>
      </c>
      <c r="BF130" s="203">
        <f t="shared" si="25"/>
        <v>0</v>
      </c>
      <c r="BG130" s="203">
        <f t="shared" si="26"/>
        <v>0</v>
      </c>
      <c r="BH130" s="203">
        <f t="shared" si="27"/>
        <v>0</v>
      </c>
      <c r="BI130" s="203">
        <f t="shared" si="28"/>
        <v>0</v>
      </c>
      <c r="BJ130" s="19" t="s">
        <v>80</v>
      </c>
      <c r="BK130" s="203">
        <f t="shared" si="29"/>
        <v>0</v>
      </c>
      <c r="BL130" s="19" t="s">
        <v>154</v>
      </c>
      <c r="BM130" s="202" t="s">
        <v>343</v>
      </c>
    </row>
    <row r="131" spans="1:65" s="2" customFormat="1" ht="16.5" customHeight="1">
      <c r="A131" s="36"/>
      <c r="B131" s="37"/>
      <c r="C131" s="190" t="s">
        <v>344</v>
      </c>
      <c r="D131" s="190" t="s">
        <v>150</v>
      </c>
      <c r="E131" s="191" t="s">
        <v>1951</v>
      </c>
      <c r="F131" s="192" t="s">
        <v>1924</v>
      </c>
      <c r="G131" s="193" t="s">
        <v>174</v>
      </c>
      <c r="H131" s="194">
        <v>1</v>
      </c>
      <c r="I131" s="195"/>
      <c r="J131" s="196">
        <f t="shared" si="20"/>
        <v>0</v>
      </c>
      <c r="K131" s="197"/>
      <c r="L131" s="41"/>
      <c r="M131" s="198" t="s">
        <v>19</v>
      </c>
      <c r="N131" s="199" t="s">
        <v>43</v>
      </c>
      <c r="O131" s="66"/>
      <c r="P131" s="200">
        <f t="shared" si="21"/>
        <v>0</v>
      </c>
      <c r="Q131" s="200">
        <v>0</v>
      </c>
      <c r="R131" s="200">
        <f t="shared" si="22"/>
        <v>0</v>
      </c>
      <c r="S131" s="200">
        <v>0</v>
      </c>
      <c r="T131" s="201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154</v>
      </c>
      <c r="AT131" s="202" t="s">
        <v>150</v>
      </c>
      <c r="AU131" s="202" t="s">
        <v>82</v>
      </c>
      <c r="AY131" s="19" t="s">
        <v>147</v>
      </c>
      <c r="BE131" s="203">
        <f t="shared" si="24"/>
        <v>0</v>
      </c>
      <c r="BF131" s="203">
        <f t="shared" si="25"/>
        <v>0</v>
      </c>
      <c r="BG131" s="203">
        <f t="shared" si="26"/>
        <v>0</v>
      </c>
      <c r="BH131" s="203">
        <f t="shared" si="27"/>
        <v>0</v>
      </c>
      <c r="BI131" s="203">
        <f t="shared" si="28"/>
        <v>0</v>
      </c>
      <c r="BJ131" s="19" t="s">
        <v>80</v>
      </c>
      <c r="BK131" s="203">
        <f t="shared" si="29"/>
        <v>0</v>
      </c>
      <c r="BL131" s="19" t="s">
        <v>154</v>
      </c>
      <c r="BM131" s="202" t="s">
        <v>347</v>
      </c>
    </row>
    <row r="132" spans="1:65" s="2" customFormat="1" ht="16.5" customHeight="1">
      <c r="A132" s="36"/>
      <c r="B132" s="37"/>
      <c r="C132" s="190" t="s">
        <v>251</v>
      </c>
      <c r="D132" s="190" t="s">
        <v>150</v>
      </c>
      <c r="E132" s="191" t="s">
        <v>1952</v>
      </c>
      <c r="F132" s="192" t="s">
        <v>1896</v>
      </c>
      <c r="G132" s="193" t="s">
        <v>174</v>
      </c>
      <c r="H132" s="194">
        <v>1</v>
      </c>
      <c r="I132" s="195"/>
      <c r="J132" s="196">
        <f t="shared" si="20"/>
        <v>0</v>
      </c>
      <c r="K132" s="197"/>
      <c r="L132" s="41"/>
      <c r="M132" s="198" t="s">
        <v>19</v>
      </c>
      <c r="N132" s="199" t="s">
        <v>43</v>
      </c>
      <c r="O132" s="66"/>
      <c r="P132" s="200">
        <f t="shared" si="21"/>
        <v>0</v>
      </c>
      <c r="Q132" s="200">
        <v>0</v>
      </c>
      <c r="R132" s="200">
        <f t="shared" si="22"/>
        <v>0</v>
      </c>
      <c r="S132" s="200">
        <v>0</v>
      </c>
      <c r="T132" s="201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154</v>
      </c>
      <c r="AT132" s="202" t="s">
        <v>150</v>
      </c>
      <c r="AU132" s="202" t="s">
        <v>82</v>
      </c>
      <c r="AY132" s="19" t="s">
        <v>147</v>
      </c>
      <c r="BE132" s="203">
        <f t="shared" si="24"/>
        <v>0</v>
      </c>
      <c r="BF132" s="203">
        <f t="shared" si="25"/>
        <v>0</v>
      </c>
      <c r="BG132" s="203">
        <f t="shared" si="26"/>
        <v>0</v>
      </c>
      <c r="BH132" s="203">
        <f t="shared" si="27"/>
        <v>0</v>
      </c>
      <c r="BI132" s="203">
        <f t="shared" si="28"/>
        <v>0</v>
      </c>
      <c r="BJ132" s="19" t="s">
        <v>80</v>
      </c>
      <c r="BK132" s="203">
        <f t="shared" si="29"/>
        <v>0</v>
      </c>
      <c r="BL132" s="19" t="s">
        <v>154</v>
      </c>
      <c r="BM132" s="202" t="s">
        <v>361</v>
      </c>
    </row>
    <row r="133" spans="1:65" s="2" customFormat="1" ht="16.5" customHeight="1">
      <c r="A133" s="36"/>
      <c r="B133" s="37"/>
      <c r="C133" s="190" t="s">
        <v>368</v>
      </c>
      <c r="D133" s="190" t="s">
        <v>150</v>
      </c>
      <c r="E133" s="191" t="s">
        <v>1953</v>
      </c>
      <c r="F133" s="192" t="s">
        <v>1927</v>
      </c>
      <c r="G133" s="193" t="s">
        <v>174</v>
      </c>
      <c r="H133" s="194">
        <v>1</v>
      </c>
      <c r="I133" s="195"/>
      <c r="J133" s="196">
        <f t="shared" si="20"/>
        <v>0</v>
      </c>
      <c r="K133" s="197"/>
      <c r="L133" s="41"/>
      <c r="M133" s="198" t="s">
        <v>19</v>
      </c>
      <c r="N133" s="199" t="s">
        <v>43</v>
      </c>
      <c r="O133" s="66"/>
      <c r="P133" s="200">
        <f t="shared" si="21"/>
        <v>0</v>
      </c>
      <c r="Q133" s="200">
        <v>0</v>
      </c>
      <c r="R133" s="200">
        <f t="shared" si="22"/>
        <v>0</v>
      </c>
      <c r="S133" s="200">
        <v>0</v>
      </c>
      <c r="T133" s="201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154</v>
      </c>
      <c r="AT133" s="202" t="s">
        <v>150</v>
      </c>
      <c r="AU133" s="202" t="s">
        <v>82</v>
      </c>
      <c r="AY133" s="19" t="s">
        <v>147</v>
      </c>
      <c r="BE133" s="203">
        <f t="shared" si="24"/>
        <v>0</v>
      </c>
      <c r="BF133" s="203">
        <f t="shared" si="25"/>
        <v>0</v>
      </c>
      <c r="BG133" s="203">
        <f t="shared" si="26"/>
        <v>0</v>
      </c>
      <c r="BH133" s="203">
        <f t="shared" si="27"/>
        <v>0</v>
      </c>
      <c r="BI133" s="203">
        <f t="shared" si="28"/>
        <v>0</v>
      </c>
      <c r="BJ133" s="19" t="s">
        <v>80</v>
      </c>
      <c r="BK133" s="203">
        <f t="shared" si="29"/>
        <v>0</v>
      </c>
      <c r="BL133" s="19" t="s">
        <v>154</v>
      </c>
      <c r="BM133" s="202" t="s">
        <v>371</v>
      </c>
    </row>
    <row r="134" spans="1:65" s="2" customFormat="1" ht="16.5" customHeight="1">
      <c r="A134" s="36"/>
      <c r="B134" s="37"/>
      <c r="C134" s="190" t="s">
        <v>257</v>
      </c>
      <c r="D134" s="190" t="s">
        <v>150</v>
      </c>
      <c r="E134" s="191" t="s">
        <v>1954</v>
      </c>
      <c r="F134" s="192" t="s">
        <v>1929</v>
      </c>
      <c r="G134" s="193" t="s">
        <v>174</v>
      </c>
      <c r="H134" s="194">
        <v>1</v>
      </c>
      <c r="I134" s="195"/>
      <c r="J134" s="196">
        <f t="shared" si="20"/>
        <v>0</v>
      </c>
      <c r="K134" s="197"/>
      <c r="L134" s="41"/>
      <c r="M134" s="198" t="s">
        <v>19</v>
      </c>
      <c r="N134" s="199" t="s">
        <v>43</v>
      </c>
      <c r="O134" s="66"/>
      <c r="P134" s="200">
        <f t="shared" si="21"/>
        <v>0</v>
      </c>
      <c r="Q134" s="200">
        <v>0</v>
      </c>
      <c r="R134" s="200">
        <f t="shared" si="22"/>
        <v>0</v>
      </c>
      <c r="S134" s="200">
        <v>0</v>
      </c>
      <c r="T134" s="201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154</v>
      </c>
      <c r="AT134" s="202" t="s">
        <v>150</v>
      </c>
      <c r="AU134" s="202" t="s">
        <v>82</v>
      </c>
      <c r="AY134" s="19" t="s">
        <v>147</v>
      </c>
      <c r="BE134" s="203">
        <f t="shared" si="24"/>
        <v>0</v>
      </c>
      <c r="BF134" s="203">
        <f t="shared" si="25"/>
        <v>0</v>
      </c>
      <c r="BG134" s="203">
        <f t="shared" si="26"/>
        <v>0</v>
      </c>
      <c r="BH134" s="203">
        <f t="shared" si="27"/>
        <v>0</v>
      </c>
      <c r="BI134" s="203">
        <f t="shared" si="28"/>
        <v>0</v>
      </c>
      <c r="BJ134" s="19" t="s">
        <v>80</v>
      </c>
      <c r="BK134" s="203">
        <f t="shared" si="29"/>
        <v>0</v>
      </c>
      <c r="BL134" s="19" t="s">
        <v>154</v>
      </c>
      <c r="BM134" s="202" t="s">
        <v>375</v>
      </c>
    </row>
    <row r="135" spans="1:65" s="2" customFormat="1" ht="16.5" customHeight="1">
      <c r="A135" s="36"/>
      <c r="B135" s="37"/>
      <c r="C135" s="190" t="s">
        <v>376</v>
      </c>
      <c r="D135" s="190" t="s">
        <v>150</v>
      </c>
      <c r="E135" s="191" t="s">
        <v>1955</v>
      </c>
      <c r="F135" s="192" t="s">
        <v>1931</v>
      </c>
      <c r="G135" s="193" t="s">
        <v>174</v>
      </c>
      <c r="H135" s="194">
        <v>3</v>
      </c>
      <c r="I135" s="195"/>
      <c r="J135" s="196">
        <f t="shared" si="20"/>
        <v>0</v>
      </c>
      <c r="K135" s="197"/>
      <c r="L135" s="41"/>
      <c r="M135" s="198" t="s">
        <v>19</v>
      </c>
      <c r="N135" s="199" t="s">
        <v>43</v>
      </c>
      <c r="O135" s="66"/>
      <c r="P135" s="200">
        <f t="shared" si="21"/>
        <v>0</v>
      </c>
      <c r="Q135" s="200">
        <v>0</v>
      </c>
      <c r="R135" s="200">
        <f t="shared" si="22"/>
        <v>0</v>
      </c>
      <c r="S135" s="200">
        <v>0</v>
      </c>
      <c r="T135" s="201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154</v>
      </c>
      <c r="AT135" s="202" t="s">
        <v>150</v>
      </c>
      <c r="AU135" s="202" t="s">
        <v>82</v>
      </c>
      <c r="AY135" s="19" t="s">
        <v>147</v>
      </c>
      <c r="BE135" s="203">
        <f t="shared" si="24"/>
        <v>0</v>
      </c>
      <c r="BF135" s="203">
        <f t="shared" si="25"/>
        <v>0</v>
      </c>
      <c r="BG135" s="203">
        <f t="shared" si="26"/>
        <v>0</v>
      </c>
      <c r="BH135" s="203">
        <f t="shared" si="27"/>
        <v>0</v>
      </c>
      <c r="BI135" s="203">
        <f t="shared" si="28"/>
        <v>0</v>
      </c>
      <c r="BJ135" s="19" t="s">
        <v>80</v>
      </c>
      <c r="BK135" s="203">
        <f t="shared" si="29"/>
        <v>0</v>
      </c>
      <c r="BL135" s="19" t="s">
        <v>154</v>
      </c>
      <c r="BM135" s="202" t="s">
        <v>379</v>
      </c>
    </row>
    <row r="136" spans="1:65" s="2" customFormat="1" ht="16.5" customHeight="1">
      <c r="A136" s="36"/>
      <c r="B136" s="37"/>
      <c r="C136" s="190" t="s">
        <v>261</v>
      </c>
      <c r="D136" s="190" t="s">
        <v>150</v>
      </c>
      <c r="E136" s="191" t="s">
        <v>1956</v>
      </c>
      <c r="F136" s="192" t="s">
        <v>1933</v>
      </c>
      <c r="G136" s="193" t="s">
        <v>174</v>
      </c>
      <c r="H136" s="194">
        <v>1</v>
      </c>
      <c r="I136" s="195"/>
      <c r="J136" s="196">
        <f t="shared" si="20"/>
        <v>0</v>
      </c>
      <c r="K136" s="197"/>
      <c r="L136" s="41"/>
      <c r="M136" s="198" t="s">
        <v>19</v>
      </c>
      <c r="N136" s="199" t="s">
        <v>43</v>
      </c>
      <c r="O136" s="66"/>
      <c r="P136" s="200">
        <f t="shared" si="21"/>
        <v>0</v>
      </c>
      <c r="Q136" s="200">
        <v>0</v>
      </c>
      <c r="R136" s="200">
        <f t="shared" si="22"/>
        <v>0</v>
      </c>
      <c r="S136" s="200">
        <v>0</v>
      </c>
      <c r="T136" s="201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154</v>
      </c>
      <c r="AT136" s="202" t="s">
        <v>150</v>
      </c>
      <c r="AU136" s="202" t="s">
        <v>82</v>
      </c>
      <c r="AY136" s="19" t="s">
        <v>147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19" t="s">
        <v>80</v>
      </c>
      <c r="BK136" s="203">
        <f t="shared" si="29"/>
        <v>0</v>
      </c>
      <c r="BL136" s="19" t="s">
        <v>154</v>
      </c>
      <c r="BM136" s="202" t="s">
        <v>383</v>
      </c>
    </row>
    <row r="137" spans="1:65" s="2" customFormat="1" ht="16.5" customHeight="1">
      <c r="A137" s="36"/>
      <c r="B137" s="37"/>
      <c r="C137" s="190" t="s">
        <v>387</v>
      </c>
      <c r="D137" s="190" t="s">
        <v>150</v>
      </c>
      <c r="E137" s="191" t="s">
        <v>1957</v>
      </c>
      <c r="F137" s="192" t="s">
        <v>1937</v>
      </c>
      <c r="G137" s="193" t="s">
        <v>174</v>
      </c>
      <c r="H137" s="194">
        <v>1</v>
      </c>
      <c r="I137" s="195"/>
      <c r="J137" s="196">
        <f t="shared" si="20"/>
        <v>0</v>
      </c>
      <c r="K137" s="197"/>
      <c r="L137" s="41"/>
      <c r="M137" s="198" t="s">
        <v>19</v>
      </c>
      <c r="N137" s="199" t="s">
        <v>43</v>
      </c>
      <c r="O137" s="66"/>
      <c r="P137" s="200">
        <f t="shared" si="21"/>
        <v>0</v>
      </c>
      <c r="Q137" s="200">
        <v>0</v>
      </c>
      <c r="R137" s="200">
        <f t="shared" si="22"/>
        <v>0</v>
      </c>
      <c r="S137" s="200">
        <v>0</v>
      </c>
      <c r="T137" s="201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154</v>
      </c>
      <c r="AT137" s="202" t="s">
        <v>150</v>
      </c>
      <c r="AU137" s="202" t="s">
        <v>82</v>
      </c>
      <c r="AY137" s="19" t="s">
        <v>147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19" t="s">
        <v>80</v>
      </c>
      <c r="BK137" s="203">
        <f t="shared" si="29"/>
        <v>0</v>
      </c>
      <c r="BL137" s="19" t="s">
        <v>154</v>
      </c>
      <c r="BM137" s="202" t="s">
        <v>390</v>
      </c>
    </row>
    <row r="138" spans="1:65" s="2" customFormat="1" ht="16.5" customHeight="1">
      <c r="A138" s="36"/>
      <c r="B138" s="37"/>
      <c r="C138" s="190" t="s">
        <v>266</v>
      </c>
      <c r="D138" s="190" t="s">
        <v>150</v>
      </c>
      <c r="E138" s="191" t="s">
        <v>1958</v>
      </c>
      <c r="F138" s="192" t="s">
        <v>1939</v>
      </c>
      <c r="G138" s="193" t="s">
        <v>174</v>
      </c>
      <c r="H138" s="194">
        <v>14</v>
      </c>
      <c r="I138" s="195"/>
      <c r="J138" s="196">
        <f t="shared" si="20"/>
        <v>0</v>
      </c>
      <c r="K138" s="197"/>
      <c r="L138" s="41"/>
      <c r="M138" s="198" t="s">
        <v>19</v>
      </c>
      <c r="N138" s="199" t="s">
        <v>43</v>
      </c>
      <c r="O138" s="66"/>
      <c r="P138" s="200">
        <f t="shared" si="21"/>
        <v>0</v>
      </c>
      <c r="Q138" s="200">
        <v>0</v>
      </c>
      <c r="R138" s="200">
        <f t="shared" si="22"/>
        <v>0</v>
      </c>
      <c r="S138" s="200">
        <v>0</v>
      </c>
      <c r="T138" s="201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154</v>
      </c>
      <c r="AT138" s="202" t="s">
        <v>150</v>
      </c>
      <c r="AU138" s="202" t="s">
        <v>82</v>
      </c>
      <c r="AY138" s="19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19" t="s">
        <v>80</v>
      </c>
      <c r="BK138" s="203">
        <f t="shared" si="29"/>
        <v>0</v>
      </c>
      <c r="BL138" s="19" t="s">
        <v>154</v>
      </c>
      <c r="BM138" s="202" t="s">
        <v>397</v>
      </c>
    </row>
    <row r="139" spans="1:65" s="2" customFormat="1" ht="16.5" customHeight="1">
      <c r="A139" s="36"/>
      <c r="B139" s="37"/>
      <c r="C139" s="190" t="s">
        <v>401</v>
      </c>
      <c r="D139" s="190" t="s">
        <v>150</v>
      </c>
      <c r="E139" s="191" t="s">
        <v>1959</v>
      </c>
      <c r="F139" s="192" t="s">
        <v>1941</v>
      </c>
      <c r="G139" s="193" t="s">
        <v>174</v>
      </c>
      <c r="H139" s="194">
        <v>2</v>
      </c>
      <c r="I139" s="195"/>
      <c r="J139" s="196">
        <f t="shared" si="20"/>
        <v>0</v>
      </c>
      <c r="K139" s="197"/>
      <c r="L139" s="41"/>
      <c r="M139" s="198" t="s">
        <v>19</v>
      </c>
      <c r="N139" s="199" t="s">
        <v>43</v>
      </c>
      <c r="O139" s="66"/>
      <c r="P139" s="200">
        <f t="shared" si="21"/>
        <v>0</v>
      </c>
      <c r="Q139" s="200">
        <v>0</v>
      </c>
      <c r="R139" s="200">
        <f t="shared" si="22"/>
        <v>0</v>
      </c>
      <c r="S139" s="200">
        <v>0</v>
      </c>
      <c r="T139" s="201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154</v>
      </c>
      <c r="AT139" s="202" t="s">
        <v>150</v>
      </c>
      <c r="AU139" s="202" t="s">
        <v>82</v>
      </c>
      <c r="AY139" s="19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19" t="s">
        <v>80</v>
      </c>
      <c r="BK139" s="203">
        <f t="shared" si="29"/>
        <v>0</v>
      </c>
      <c r="BL139" s="19" t="s">
        <v>154</v>
      </c>
      <c r="BM139" s="202" t="s">
        <v>404</v>
      </c>
    </row>
    <row r="140" spans="1:65" s="2" customFormat="1" ht="16.5" customHeight="1">
      <c r="A140" s="36"/>
      <c r="B140" s="37"/>
      <c r="C140" s="190" t="s">
        <v>271</v>
      </c>
      <c r="D140" s="190" t="s">
        <v>150</v>
      </c>
      <c r="E140" s="191" t="s">
        <v>1960</v>
      </c>
      <c r="F140" s="192" t="s">
        <v>1945</v>
      </c>
      <c r="G140" s="193" t="s">
        <v>174</v>
      </c>
      <c r="H140" s="194">
        <v>1</v>
      </c>
      <c r="I140" s="195"/>
      <c r="J140" s="196">
        <f t="shared" si="20"/>
        <v>0</v>
      </c>
      <c r="K140" s="197"/>
      <c r="L140" s="41"/>
      <c r="M140" s="198" t="s">
        <v>19</v>
      </c>
      <c r="N140" s="199" t="s">
        <v>43</v>
      </c>
      <c r="O140" s="66"/>
      <c r="P140" s="200">
        <f t="shared" si="21"/>
        <v>0</v>
      </c>
      <c r="Q140" s="200">
        <v>0</v>
      </c>
      <c r="R140" s="200">
        <f t="shared" si="22"/>
        <v>0</v>
      </c>
      <c r="S140" s="200">
        <v>0</v>
      </c>
      <c r="T140" s="201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154</v>
      </c>
      <c r="AT140" s="202" t="s">
        <v>150</v>
      </c>
      <c r="AU140" s="202" t="s">
        <v>82</v>
      </c>
      <c r="AY140" s="19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19" t="s">
        <v>80</v>
      </c>
      <c r="BK140" s="203">
        <f t="shared" si="29"/>
        <v>0</v>
      </c>
      <c r="BL140" s="19" t="s">
        <v>154</v>
      </c>
      <c r="BM140" s="202" t="s">
        <v>408</v>
      </c>
    </row>
    <row r="141" spans="1:65" s="2" customFormat="1" ht="16.5" customHeight="1">
      <c r="A141" s="36"/>
      <c r="B141" s="37"/>
      <c r="C141" s="190" t="s">
        <v>409</v>
      </c>
      <c r="D141" s="190" t="s">
        <v>150</v>
      </c>
      <c r="E141" s="191" t="s">
        <v>1961</v>
      </c>
      <c r="F141" s="192" t="s">
        <v>1962</v>
      </c>
      <c r="G141" s="193" t="s">
        <v>174</v>
      </c>
      <c r="H141" s="194">
        <v>1</v>
      </c>
      <c r="I141" s="195"/>
      <c r="J141" s="196">
        <f t="shared" si="20"/>
        <v>0</v>
      </c>
      <c r="K141" s="197"/>
      <c r="L141" s="41"/>
      <c r="M141" s="198" t="s">
        <v>19</v>
      </c>
      <c r="N141" s="199" t="s">
        <v>43</v>
      </c>
      <c r="O141" s="66"/>
      <c r="P141" s="200">
        <f t="shared" si="21"/>
        <v>0</v>
      </c>
      <c r="Q141" s="200">
        <v>0</v>
      </c>
      <c r="R141" s="200">
        <f t="shared" si="22"/>
        <v>0</v>
      </c>
      <c r="S141" s="200">
        <v>0</v>
      </c>
      <c r="T141" s="201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154</v>
      </c>
      <c r="AT141" s="202" t="s">
        <v>150</v>
      </c>
      <c r="AU141" s="202" t="s">
        <v>82</v>
      </c>
      <c r="AY141" s="19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19" t="s">
        <v>80</v>
      </c>
      <c r="BK141" s="203">
        <f t="shared" si="29"/>
        <v>0</v>
      </c>
      <c r="BL141" s="19" t="s">
        <v>154</v>
      </c>
      <c r="BM141" s="202" t="s">
        <v>412</v>
      </c>
    </row>
    <row r="142" spans="1:65" s="2" customFormat="1" ht="16.5" customHeight="1">
      <c r="A142" s="36"/>
      <c r="B142" s="37"/>
      <c r="C142" s="190" t="s">
        <v>275</v>
      </c>
      <c r="D142" s="190" t="s">
        <v>150</v>
      </c>
      <c r="E142" s="191" t="s">
        <v>1963</v>
      </c>
      <c r="F142" s="192" t="s">
        <v>1908</v>
      </c>
      <c r="G142" s="193" t="s">
        <v>174</v>
      </c>
      <c r="H142" s="194">
        <v>2</v>
      </c>
      <c r="I142" s="195"/>
      <c r="J142" s="196">
        <f t="shared" si="20"/>
        <v>0</v>
      </c>
      <c r="K142" s="197"/>
      <c r="L142" s="41"/>
      <c r="M142" s="198" t="s">
        <v>19</v>
      </c>
      <c r="N142" s="199" t="s">
        <v>43</v>
      </c>
      <c r="O142" s="66"/>
      <c r="P142" s="200">
        <f t="shared" si="21"/>
        <v>0</v>
      </c>
      <c r="Q142" s="200">
        <v>0</v>
      </c>
      <c r="R142" s="200">
        <f t="shared" si="22"/>
        <v>0</v>
      </c>
      <c r="S142" s="200">
        <v>0</v>
      </c>
      <c r="T142" s="201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154</v>
      </c>
      <c r="AT142" s="202" t="s">
        <v>150</v>
      </c>
      <c r="AU142" s="202" t="s">
        <v>82</v>
      </c>
      <c r="AY142" s="19" t="s">
        <v>147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19" t="s">
        <v>80</v>
      </c>
      <c r="BK142" s="203">
        <f t="shared" si="29"/>
        <v>0</v>
      </c>
      <c r="BL142" s="19" t="s">
        <v>154</v>
      </c>
      <c r="BM142" s="202" t="s">
        <v>415</v>
      </c>
    </row>
    <row r="143" spans="1:65" s="12" customFormat="1" ht="22.9" customHeight="1">
      <c r="B143" s="174"/>
      <c r="C143" s="175"/>
      <c r="D143" s="176" t="s">
        <v>71</v>
      </c>
      <c r="E143" s="188" t="s">
        <v>1964</v>
      </c>
      <c r="F143" s="188" t="s">
        <v>1965</v>
      </c>
      <c r="G143" s="175"/>
      <c r="H143" s="175"/>
      <c r="I143" s="178"/>
      <c r="J143" s="189">
        <f>BK143</f>
        <v>0</v>
      </c>
      <c r="K143" s="175"/>
      <c r="L143" s="180"/>
      <c r="M143" s="181"/>
      <c r="N143" s="182"/>
      <c r="O143" s="182"/>
      <c r="P143" s="183">
        <f>SUM(P144:P159)</f>
        <v>0</v>
      </c>
      <c r="Q143" s="182"/>
      <c r="R143" s="183">
        <f>SUM(R144:R159)</f>
        <v>0</v>
      </c>
      <c r="S143" s="182"/>
      <c r="T143" s="184">
        <f>SUM(T144:T159)</f>
        <v>0</v>
      </c>
      <c r="AR143" s="185" t="s">
        <v>80</v>
      </c>
      <c r="AT143" s="186" t="s">
        <v>71</v>
      </c>
      <c r="AU143" s="186" t="s">
        <v>80</v>
      </c>
      <c r="AY143" s="185" t="s">
        <v>147</v>
      </c>
      <c r="BK143" s="187">
        <f>SUM(BK144:BK159)</f>
        <v>0</v>
      </c>
    </row>
    <row r="144" spans="1:65" s="2" customFormat="1" ht="16.5" customHeight="1">
      <c r="A144" s="36"/>
      <c r="B144" s="37"/>
      <c r="C144" s="190" t="s">
        <v>418</v>
      </c>
      <c r="D144" s="190" t="s">
        <v>150</v>
      </c>
      <c r="E144" s="191" t="s">
        <v>1966</v>
      </c>
      <c r="F144" s="192" t="s">
        <v>1967</v>
      </c>
      <c r="G144" s="193" t="s">
        <v>1594</v>
      </c>
      <c r="H144" s="194">
        <v>2</v>
      </c>
      <c r="I144" s="195"/>
      <c r="J144" s="196">
        <f>ROUND(I144*H144,2)</f>
        <v>0</v>
      </c>
      <c r="K144" s="197"/>
      <c r="L144" s="41"/>
      <c r="M144" s="198" t="s">
        <v>19</v>
      </c>
      <c r="N144" s="199" t="s">
        <v>43</v>
      </c>
      <c r="O144" s="66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154</v>
      </c>
      <c r="AT144" s="202" t="s">
        <v>150</v>
      </c>
      <c r="AU144" s="202" t="s">
        <v>82</v>
      </c>
      <c r="AY144" s="19" t="s">
        <v>147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9" t="s">
        <v>80</v>
      </c>
      <c r="BK144" s="203">
        <f>ROUND(I144*H144,2)</f>
        <v>0</v>
      </c>
      <c r="BL144" s="19" t="s">
        <v>154</v>
      </c>
      <c r="BM144" s="202" t="s">
        <v>421</v>
      </c>
    </row>
    <row r="145" spans="1:65" s="2" customFormat="1" ht="19.5">
      <c r="A145" s="36"/>
      <c r="B145" s="37"/>
      <c r="C145" s="38"/>
      <c r="D145" s="206" t="s">
        <v>1385</v>
      </c>
      <c r="E145" s="38"/>
      <c r="F145" s="267" t="s">
        <v>1968</v>
      </c>
      <c r="G145" s="38"/>
      <c r="H145" s="38"/>
      <c r="I145" s="110"/>
      <c r="J145" s="38"/>
      <c r="K145" s="38"/>
      <c r="L145" s="41"/>
      <c r="M145" s="268"/>
      <c r="N145" s="269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1385</v>
      </c>
      <c r="AU145" s="19" t="s">
        <v>82</v>
      </c>
    </row>
    <row r="146" spans="1:65" s="2" customFormat="1" ht="16.5" customHeight="1">
      <c r="A146" s="36"/>
      <c r="B146" s="37"/>
      <c r="C146" s="190" t="s">
        <v>289</v>
      </c>
      <c r="D146" s="190" t="s">
        <v>150</v>
      </c>
      <c r="E146" s="191" t="s">
        <v>1969</v>
      </c>
      <c r="F146" s="192" t="s">
        <v>1970</v>
      </c>
      <c r="G146" s="193" t="s">
        <v>1594</v>
      </c>
      <c r="H146" s="194">
        <v>1</v>
      </c>
      <c r="I146" s="195"/>
      <c r="J146" s="196">
        <f>ROUND(I146*H146,2)</f>
        <v>0</v>
      </c>
      <c r="K146" s="197"/>
      <c r="L146" s="41"/>
      <c r="M146" s="198" t="s">
        <v>19</v>
      </c>
      <c r="N146" s="199" t="s">
        <v>43</v>
      </c>
      <c r="O146" s="66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2" t="s">
        <v>154</v>
      </c>
      <c r="AT146" s="202" t="s">
        <v>150</v>
      </c>
      <c r="AU146" s="202" t="s">
        <v>82</v>
      </c>
      <c r="AY146" s="19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9" t="s">
        <v>80</v>
      </c>
      <c r="BK146" s="203">
        <f>ROUND(I146*H146,2)</f>
        <v>0</v>
      </c>
      <c r="BL146" s="19" t="s">
        <v>154</v>
      </c>
      <c r="BM146" s="202" t="s">
        <v>428</v>
      </c>
    </row>
    <row r="147" spans="1:65" s="2" customFormat="1" ht="16.5" customHeight="1">
      <c r="A147" s="36"/>
      <c r="B147" s="37"/>
      <c r="C147" s="190" t="s">
        <v>430</v>
      </c>
      <c r="D147" s="190" t="s">
        <v>150</v>
      </c>
      <c r="E147" s="191" t="s">
        <v>1971</v>
      </c>
      <c r="F147" s="192" t="s">
        <v>1972</v>
      </c>
      <c r="G147" s="193" t="s">
        <v>1594</v>
      </c>
      <c r="H147" s="194">
        <v>11</v>
      </c>
      <c r="I147" s="195"/>
      <c r="J147" s="196">
        <f>ROUND(I147*H147,2)</f>
        <v>0</v>
      </c>
      <c r="K147" s="197"/>
      <c r="L147" s="41"/>
      <c r="M147" s="198" t="s">
        <v>19</v>
      </c>
      <c r="N147" s="199" t="s">
        <v>43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154</v>
      </c>
      <c r="AT147" s="202" t="s">
        <v>150</v>
      </c>
      <c r="AU147" s="202" t="s">
        <v>82</v>
      </c>
      <c r="AY147" s="19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9" t="s">
        <v>80</v>
      </c>
      <c r="BK147" s="203">
        <f>ROUND(I147*H147,2)</f>
        <v>0</v>
      </c>
      <c r="BL147" s="19" t="s">
        <v>154</v>
      </c>
      <c r="BM147" s="202" t="s">
        <v>433</v>
      </c>
    </row>
    <row r="148" spans="1:65" s="2" customFormat="1" ht="19.5">
      <c r="A148" s="36"/>
      <c r="B148" s="37"/>
      <c r="C148" s="38"/>
      <c r="D148" s="206" t="s">
        <v>1385</v>
      </c>
      <c r="E148" s="38"/>
      <c r="F148" s="267" t="s">
        <v>1973</v>
      </c>
      <c r="G148" s="38"/>
      <c r="H148" s="38"/>
      <c r="I148" s="110"/>
      <c r="J148" s="38"/>
      <c r="K148" s="38"/>
      <c r="L148" s="41"/>
      <c r="M148" s="268"/>
      <c r="N148" s="269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1385</v>
      </c>
      <c r="AU148" s="19" t="s">
        <v>82</v>
      </c>
    </row>
    <row r="149" spans="1:65" s="2" customFormat="1" ht="16.5" customHeight="1">
      <c r="A149" s="36"/>
      <c r="B149" s="37"/>
      <c r="C149" s="190" t="s">
        <v>300</v>
      </c>
      <c r="D149" s="190" t="s">
        <v>150</v>
      </c>
      <c r="E149" s="191" t="s">
        <v>1974</v>
      </c>
      <c r="F149" s="192" t="s">
        <v>1975</v>
      </c>
      <c r="G149" s="193" t="s">
        <v>1594</v>
      </c>
      <c r="H149" s="194">
        <v>10</v>
      </c>
      <c r="I149" s="195"/>
      <c r="J149" s="196">
        <f>ROUND(I149*H149,2)</f>
        <v>0</v>
      </c>
      <c r="K149" s="197"/>
      <c r="L149" s="41"/>
      <c r="M149" s="198" t="s">
        <v>19</v>
      </c>
      <c r="N149" s="199" t="s">
        <v>43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154</v>
      </c>
      <c r="AT149" s="202" t="s">
        <v>150</v>
      </c>
      <c r="AU149" s="202" t="s">
        <v>82</v>
      </c>
      <c r="AY149" s="19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9" t="s">
        <v>80</v>
      </c>
      <c r="BK149" s="203">
        <f>ROUND(I149*H149,2)</f>
        <v>0</v>
      </c>
      <c r="BL149" s="19" t="s">
        <v>154</v>
      </c>
      <c r="BM149" s="202" t="s">
        <v>437</v>
      </c>
    </row>
    <row r="150" spans="1:65" s="2" customFormat="1" ht="19.5">
      <c r="A150" s="36"/>
      <c r="B150" s="37"/>
      <c r="C150" s="38"/>
      <c r="D150" s="206" t="s">
        <v>1385</v>
      </c>
      <c r="E150" s="38"/>
      <c r="F150" s="267" t="s">
        <v>1976</v>
      </c>
      <c r="G150" s="38"/>
      <c r="H150" s="38"/>
      <c r="I150" s="110"/>
      <c r="J150" s="38"/>
      <c r="K150" s="38"/>
      <c r="L150" s="41"/>
      <c r="M150" s="268"/>
      <c r="N150" s="269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1385</v>
      </c>
      <c r="AU150" s="19" t="s">
        <v>82</v>
      </c>
    </row>
    <row r="151" spans="1:65" s="2" customFormat="1" ht="16.5" customHeight="1">
      <c r="A151" s="36"/>
      <c r="B151" s="37"/>
      <c r="C151" s="190" t="s">
        <v>438</v>
      </c>
      <c r="D151" s="190" t="s">
        <v>150</v>
      </c>
      <c r="E151" s="191" t="s">
        <v>1977</v>
      </c>
      <c r="F151" s="192" t="s">
        <v>1978</v>
      </c>
      <c r="G151" s="193" t="s">
        <v>1594</v>
      </c>
      <c r="H151" s="194">
        <v>6</v>
      </c>
      <c r="I151" s="195"/>
      <c r="J151" s="196">
        <f>ROUND(I151*H151,2)</f>
        <v>0</v>
      </c>
      <c r="K151" s="197"/>
      <c r="L151" s="41"/>
      <c r="M151" s="198" t="s">
        <v>19</v>
      </c>
      <c r="N151" s="199" t="s">
        <v>43</v>
      </c>
      <c r="O151" s="66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154</v>
      </c>
      <c r="AT151" s="202" t="s">
        <v>150</v>
      </c>
      <c r="AU151" s="202" t="s">
        <v>82</v>
      </c>
      <c r="AY151" s="19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9" t="s">
        <v>80</v>
      </c>
      <c r="BK151" s="203">
        <f>ROUND(I151*H151,2)</f>
        <v>0</v>
      </c>
      <c r="BL151" s="19" t="s">
        <v>154</v>
      </c>
      <c r="BM151" s="202" t="s">
        <v>441</v>
      </c>
    </row>
    <row r="152" spans="1:65" s="2" customFormat="1" ht="19.5">
      <c r="A152" s="36"/>
      <c r="B152" s="37"/>
      <c r="C152" s="38"/>
      <c r="D152" s="206" t="s">
        <v>1385</v>
      </c>
      <c r="E152" s="38"/>
      <c r="F152" s="267" t="s">
        <v>1979</v>
      </c>
      <c r="G152" s="38"/>
      <c r="H152" s="38"/>
      <c r="I152" s="110"/>
      <c r="J152" s="38"/>
      <c r="K152" s="38"/>
      <c r="L152" s="41"/>
      <c r="M152" s="268"/>
      <c r="N152" s="269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1385</v>
      </c>
      <c r="AU152" s="19" t="s">
        <v>82</v>
      </c>
    </row>
    <row r="153" spans="1:65" s="2" customFormat="1" ht="16.5" customHeight="1">
      <c r="A153" s="36"/>
      <c r="B153" s="37"/>
      <c r="C153" s="190" t="s">
        <v>304</v>
      </c>
      <c r="D153" s="190" t="s">
        <v>150</v>
      </c>
      <c r="E153" s="191" t="s">
        <v>1980</v>
      </c>
      <c r="F153" s="192" t="s">
        <v>1981</v>
      </c>
      <c r="G153" s="193" t="s">
        <v>1594</v>
      </c>
      <c r="H153" s="194">
        <v>27</v>
      </c>
      <c r="I153" s="195"/>
      <c r="J153" s="196">
        <f>ROUND(I153*H153,2)</f>
        <v>0</v>
      </c>
      <c r="K153" s="197"/>
      <c r="L153" s="41"/>
      <c r="M153" s="198" t="s">
        <v>19</v>
      </c>
      <c r="N153" s="199" t="s">
        <v>43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154</v>
      </c>
      <c r="AT153" s="202" t="s">
        <v>150</v>
      </c>
      <c r="AU153" s="202" t="s">
        <v>82</v>
      </c>
      <c r="AY153" s="19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9" t="s">
        <v>80</v>
      </c>
      <c r="BK153" s="203">
        <f>ROUND(I153*H153,2)</f>
        <v>0</v>
      </c>
      <c r="BL153" s="19" t="s">
        <v>154</v>
      </c>
      <c r="BM153" s="202" t="s">
        <v>444</v>
      </c>
    </row>
    <row r="154" spans="1:65" s="2" customFormat="1" ht="19.5">
      <c r="A154" s="36"/>
      <c r="B154" s="37"/>
      <c r="C154" s="38"/>
      <c r="D154" s="206" t="s">
        <v>1385</v>
      </c>
      <c r="E154" s="38"/>
      <c r="F154" s="267" t="s">
        <v>1982</v>
      </c>
      <c r="G154" s="38"/>
      <c r="H154" s="38"/>
      <c r="I154" s="110"/>
      <c r="J154" s="38"/>
      <c r="K154" s="38"/>
      <c r="L154" s="41"/>
      <c r="M154" s="268"/>
      <c r="N154" s="269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1385</v>
      </c>
      <c r="AU154" s="19" t="s">
        <v>82</v>
      </c>
    </row>
    <row r="155" spans="1:65" s="2" customFormat="1" ht="16.5" customHeight="1">
      <c r="A155" s="36"/>
      <c r="B155" s="37"/>
      <c r="C155" s="190" t="s">
        <v>445</v>
      </c>
      <c r="D155" s="190" t="s">
        <v>150</v>
      </c>
      <c r="E155" s="191" t="s">
        <v>1983</v>
      </c>
      <c r="F155" s="192" t="s">
        <v>1984</v>
      </c>
      <c r="G155" s="193" t="s">
        <v>1594</v>
      </c>
      <c r="H155" s="194">
        <v>27</v>
      </c>
      <c r="I155" s="195"/>
      <c r="J155" s="196">
        <f>ROUND(I155*H155,2)</f>
        <v>0</v>
      </c>
      <c r="K155" s="197"/>
      <c r="L155" s="41"/>
      <c r="M155" s="198" t="s">
        <v>19</v>
      </c>
      <c r="N155" s="199" t="s">
        <v>43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154</v>
      </c>
      <c r="AT155" s="202" t="s">
        <v>150</v>
      </c>
      <c r="AU155" s="202" t="s">
        <v>82</v>
      </c>
      <c r="AY155" s="19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9" t="s">
        <v>80</v>
      </c>
      <c r="BK155" s="203">
        <f>ROUND(I155*H155,2)</f>
        <v>0</v>
      </c>
      <c r="BL155" s="19" t="s">
        <v>154</v>
      </c>
      <c r="BM155" s="202" t="s">
        <v>448</v>
      </c>
    </row>
    <row r="156" spans="1:65" s="2" customFormat="1" ht="16.5" customHeight="1">
      <c r="A156" s="36"/>
      <c r="B156" s="37"/>
      <c r="C156" s="190" t="s">
        <v>309</v>
      </c>
      <c r="D156" s="190" t="s">
        <v>150</v>
      </c>
      <c r="E156" s="191" t="s">
        <v>1985</v>
      </c>
      <c r="F156" s="192" t="s">
        <v>1986</v>
      </c>
      <c r="G156" s="193" t="s">
        <v>1594</v>
      </c>
      <c r="H156" s="194">
        <v>1</v>
      </c>
      <c r="I156" s="195"/>
      <c r="J156" s="196">
        <f>ROUND(I156*H156,2)</f>
        <v>0</v>
      </c>
      <c r="K156" s="197"/>
      <c r="L156" s="41"/>
      <c r="M156" s="198" t="s">
        <v>19</v>
      </c>
      <c r="N156" s="199" t="s">
        <v>43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154</v>
      </c>
      <c r="AT156" s="202" t="s">
        <v>150</v>
      </c>
      <c r="AU156" s="202" t="s">
        <v>82</v>
      </c>
      <c r="AY156" s="19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9" t="s">
        <v>80</v>
      </c>
      <c r="BK156" s="203">
        <f>ROUND(I156*H156,2)</f>
        <v>0</v>
      </c>
      <c r="BL156" s="19" t="s">
        <v>154</v>
      </c>
      <c r="BM156" s="202" t="s">
        <v>453</v>
      </c>
    </row>
    <row r="157" spans="1:65" s="2" customFormat="1" ht="19.5">
      <c r="A157" s="36"/>
      <c r="B157" s="37"/>
      <c r="C157" s="38"/>
      <c r="D157" s="206" t="s">
        <v>1385</v>
      </c>
      <c r="E157" s="38"/>
      <c r="F157" s="267" t="s">
        <v>1987</v>
      </c>
      <c r="G157" s="38"/>
      <c r="H157" s="38"/>
      <c r="I157" s="110"/>
      <c r="J157" s="38"/>
      <c r="K157" s="38"/>
      <c r="L157" s="41"/>
      <c r="M157" s="268"/>
      <c r="N157" s="269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1385</v>
      </c>
      <c r="AU157" s="19" t="s">
        <v>82</v>
      </c>
    </row>
    <row r="158" spans="1:65" s="2" customFormat="1" ht="16.5" customHeight="1">
      <c r="A158" s="36"/>
      <c r="B158" s="37"/>
      <c r="C158" s="190" t="s">
        <v>454</v>
      </c>
      <c r="D158" s="190" t="s">
        <v>150</v>
      </c>
      <c r="E158" s="191" t="s">
        <v>1988</v>
      </c>
      <c r="F158" s="192" t="s">
        <v>1989</v>
      </c>
      <c r="G158" s="193" t="s">
        <v>1594</v>
      </c>
      <c r="H158" s="194">
        <v>7</v>
      </c>
      <c r="I158" s="195"/>
      <c r="J158" s="196">
        <f>ROUND(I158*H158,2)</f>
        <v>0</v>
      </c>
      <c r="K158" s="197"/>
      <c r="L158" s="41"/>
      <c r="M158" s="198" t="s">
        <v>19</v>
      </c>
      <c r="N158" s="199" t="s">
        <v>43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154</v>
      </c>
      <c r="AT158" s="202" t="s">
        <v>150</v>
      </c>
      <c r="AU158" s="202" t="s">
        <v>82</v>
      </c>
      <c r="AY158" s="19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9" t="s">
        <v>80</v>
      </c>
      <c r="BK158" s="203">
        <f>ROUND(I158*H158,2)</f>
        <v>0</v>
      </c>
      <c r="BL158" s="19" t="s">
        <v>154</v>
      </c>
      <c r="BM158" s="202" t="s">
        <v>457</v>
      </c>
    </row>
    <row r="159" spans="1:65" s="2" customFormat="1" ht="19.5">
      <c r="A159" s="36"/>
      <c r="B159" s="37"/>
      <c r="C159" s="38"/>
      <c r="D159" s="206" t="s">
        <v>1385</v>
      </c>
      <c r="E159" s="38"/>
      <c r="F159" s="267" t="s">
        <v>1990</v>
      </c>
      <c r="G159" s="38"/>
      <c r="H159" s="38"/>
      <c r="I159" s="110"/>
      <c r="J159" s="38"/>
      <c r="K159" s="38"/>
      <c r="L159" s="41"/>
      <c r="M159" s="268"/>
      <c r="N159" s="269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1385</v>
      </c>
      <c r="AU159" s="19" t="s">
        <v>82</v>
      </c>
    </row>
    <row r="160" spans="1:65" s="12" customFormat="1" ht="22.9" customHeight="1">
      <c r="B160" s="174"/>
      <c r="C160" s="175"/>
      <c r="D160" s="176" t="s">
        <v>71</v>
      </c>
      <c r="E160" s="188" t="s">
        <v>1991</v>
      </c>
      <c r="F160" s="188" t="s">
        <v>1992</v>
      </c>
      <c r="G160" s="175"/>
      <c r="H160" s="175"/>
      <c r="I160" s="178"/>
      <c r="J160" s="189">
        <f>BK160</f>
        <v>0</v>
      </c>
      <c r="K160" s="175"/>
      <c r="L160" s="180"/>
      <c r="M160" s="181"/>
      <c r="N160" s="182"/>
      <c r="O160" s="182"/>
      <c r="P160" s="183">
        <f>P161</f>
        <v>0</v>
      </c>
      <c r="Q160" s="182"/>
      <c r="R160" s="183">
        <f>R161</f>
        <v>0</v>
      </c>
      <c r="S160" s="182"/>
      <c r="T160" s="184">
        <f>T161</f>
        <v>0</v>
      </c>
      <c r="AR160" s="185" t="s">
        <v>80</v>
      </c>
      <c r="AT160" s="186" t="s">
        <v>71</v>
      </c>
      <c r="AU160" s="186" t="s">
        <v>80</v>
      </c>
      <c r="AY160" s="185" t="s">
        <v>147</v>
      </c>
      <c r="BK160" s="187">
        <f>BK161</f>
        <v>0</v>
      </c>
    </row>
    <row r="161" spans="1:65" s="2" customFormat="1" ht="16.5" customHeight="1">
      <c r="A161" s="36"/>
      <c r="B161" s="37"/>
      <c r="C161" s="190" t="s">
        <v>315</v>
      </c>
      <c r="D161" s="190" t="s">
        <v>150</v>
      </c>
      <c r="E161" s="191" t="s">
        <v>1993</v>
      </c>
      <c r="F161" s="192" t="s">
        <v>1994</v>
      </c>
      <c r="G161" s="193" t="s">
        <v>1566</v>
      </c>
      <c r="H161" s="194">
        <v>35</v>
      </c>
      <c r="I161" s="195"/>
      <c r="J161" s="196">
        <f>ROUND(I161*H161,2)</f>
        <v>0</v>
      </c>
      <c r="K161" s="197"/>
      <c r="L161" s="41"/>
      <c r="M161" s="198" t="s">
        <v>19</v>
      </c>
      <c r="N161" s="199" t="s">
        <v>43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154</v>
      </c>
      <c r="AT161" s="202" t="s">
        <v>150</v>
      </c>
      <c r="AU161" s="202" t="s">
        <v>82</v>
      </c>
      <c r="AY161" s="19" t="s">
        <v>147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9" t="s">
        <v>80</v>
      </c>
      <c r="BK161" s="203">
        <f>ROUND(I161*H161,2)</f>
        <v>0</v>
      </c>
      <c r="BL161" s="19" t="s">
        <v>154</v>
      </c>
      <c r="BM161" s="202" t="s">
        <v>460</v>
      </c>
    </row>
    <row r="162" spans="1:65" s="12" customFormat="1" ht="22.9" customHeight="1">
      <c r="B162" s="174"/>
      <c r="C162" s="175"/>
      <c r="D162" s="176" t="s">
        <v>71</v>
      </c>
      <c r="E162" s="188" t="s">
        <v>1995</v>
      </c>
      <c r="F162" s="188" t="s">
        <v>1996</v>
      </c>
      <c r="G162" s="175"/>
      <c r="H162" s="175"/>
      <c r="I162" s="178"/>
      <c r="J162" s="189">
        <f>BK162</f>
        <v>0</v>
      </c>
      <c r="K162" s="175"/>
      <c r="L162" s="180"/>
      <c r="M162" s="181"/>
      <c r="N162" s="182"/>
      <c r="O162" s="182"/>
      <c r="P162" s="183">
        <f>SUM(P163:P217)</f>
        <v>0</v>
      </c>
      <c r="Q162" s="182"/>
      <c r="R162" s="183">
        <f>SUM(R163:R217)</f>
        <v>0</v>
      </c>
      <c r="S162" s="182"/>
      <c r="T162" s="184">
        <f>SUM(T163:T217)</f>
        <v>0</v>
      </c>
      <c r="AR162" s="185" t="s">
        <v>80</v>
      </c>
      <c r="AT162" s="186" t="s">
        <v>71</v>
      </c>
      <c r="AU162" s="186" t="s">
        <v>80</v>
      </c>
      <c r="AY162" s="185" t="s">
        <v>147</v>
      </c>
      <c r="BK162" s="187">
        <f>SUM(BK163:BK217)</f>
        <v>0</v>
      </c>
    </row>
    <row r="163" spans="1:65" s="2" customFormat="1" ht="16.5" customHeight="1">
      <c r="A163" s="36"/>
      <c r="B163" s="37"/>
      <c r="C163" s="190" t="s">
        <v>463</v>
      </c>
      <c r="D163" s="190" t="s">
        <v>150</v>
      </c>
      <c r="E163" s="191" t="s">
        <v>1997</v>
      </c>
      <c r="F163" s="192" t="s">
        <v>1998</v>
      </c>
      <c r="G163" s="193" t="s">
        <v>466</v>
      </c>
      <c r="H163" s="194">
        <v>3</v>
      </c>
      <c r="I163" s="195"/>
      <c r="J163" s="196">
        <f t="shared" ref="J163:J194" si="30">ROUND(I163*H163,2)</f>
        <v>0</v>
      </c>
      <c r="K163" s="197"/>
      <c r="L163" s="41"/>
      <c r="M163" s="198" t="s">
        <v>19</v>
      </c>
      <c r="N163" s="199" t="s">
        <v>43</v>
      </c>
      <c r="O163" s="66"/>
      <c r="P163" s="200">
        <f t="shared" ref="P163:P194" si="31">O163*H163</f>
        <v>0</v>
      </c>
      <c r="Q163" s="200">
        <v>0</v>
      </c>
      <c r="R163" s="200">
        <f t="shared" ref="R163:R194" si="32">Q163*H163</f>
        <v>0</v>
      </c>
      <c r="S163" s="200">
        <v>0</v>
      </c>
      <c r="T163" s="201">
        <f t="shared" ref="T163:T194" si="33"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154</v>
      </c>
      <c r="AT163" s="202" t="s">
        <v>150</v>
      </c>
      <c r="AU163" s="202" t="s">
        <v>82</v>
      </c>
      <c r="AY163" s="19" t="s">
        <v>147</v>
      </c>
      <c r="BE163" s="203">
        <f t="shared" ref="BE163:BE194" si="34">IF(N163="základní",J163,0)</f>
        <v>0</v>
      </c>
      <c r="BF163" s="203">
        <f t="shared" ref="BF163:BF194" si="35">IF(N163="snížená",J163,0)</f>
        <v>0</v>
      </c>
      <c r="BG163" s="203">
        <f t="shared" ref="BG163:BG194" si="36">IF(N163="zákl. přenesená",J163,0)</f>
        <v>0</v>
      </c>
      <c r="BH163" s="203">
        <f t="shared" ref="BH163:BH194" si="37">IF(N163="sníž. přenesená",J163,0)</f>
        <v>0</v>
      </c>
      <c r="BI163" s="203">
        <f t="shared" ref="BI163:BI194" si="38">IF(N163="nulová",J163,0)</f>
        <v>0</v>
      </c>
      <c r="BJ163" s="19" t="s">
        <v>80</v>
      </c>
      <c r="BK163" s="203">
        <f t="shared" ref="BK163:BK194" si="39">ROUND(I163*H163,2)</f>
        <v>0</v>
      </c>
      <c r="BL163" s="19" t="s">
        <v>154</v>
      </c>
      <c r="BM163" s="202" t="s">
        <v>467</v>
      </c>
    </row>
    <row r="164" spans="1:65" s="2" customFormat="1" ht="16.5" customHeight="1">
      <c r="A164" s="36"/>
      <c r="B164" s="37"/>
      <c r="C164" s="190" t="s">
        <v>323</v>
      </c>
      <c r="D164" s="190" t="s">
        <v>150</v>
      </c>
      <c r="E164" s="191" t="s">
        <v>1999</v>
      </c>
      <c r="F164" s="192" t="s">
        <v>2000</v>
      </c>
      <c r="G164" s="193" t="s">
        <v>466</v>
      </c>
      <c r="H164" s="194">
        <v>12</v>
      </c>
      <c r="I164" s="195"/>
      <c r="J164" s="196">
        <f t="shared" si="30"/>
        <v>0</v>
      </c>
      <c r="K164" s="197"/>
      <c r="L164" s="41"/>
      <c r="M164" s="198" t="s">
        <v>19</v>
      </c>
      <c r="N164" s="199" t="s">
        <v>43</v>
      </c>
      <c r="O164" s="66"/>
      <c r="P164" s="200">
        <f t="shared" si="31"/>
        <v>0</v>
      </c>
      <c r="Q164" s="200">
        <v>0</v>
      </c>
      <c r="R164" s="200">
        <f t="shared" si="32"/>
        <v>0</v>
      </c>
      <c r="S164" s="200">
        <v>0</v>
      </c>
      <c r="T164" s="201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154</v>
      </c>
      <c r="AT164" s="202" t="s">
        <v>150</v>
      </c>
      <c r="AU164" s="202" t="s">
        <v>82</v>
      </c>
      <c r="AY164" s="19" t="s">
        <v>147</v>
      </c>
      <c r="BE164" s="203">
        <f t="shared" si="34"/>
        <v>0</v>
      </c>
      <c r="BF164" s="203">
        <f t="shared" si="35"/>
        <v>0</v>
      </c>
      <c r="BG164" s="203">
        <f t="shared" si="36"/>
        <v>0</v>
      </c>
      <c r="BH164" s="203">
        <f t="shared" si="37"/>
        <v>0</v>
      </c>
      <c r="BI164" s="203">
        <f t="shared" si="38"/>
        <v>0</v>
      </c>
      <c r="BJ164" s="19" t="s">
        <v>80</v>
      </c>
      <c r="BK164" s="203">
        <f t="shared" si="39"/>
        <v>0</v>
      </c>
      <c r="BL164" s="19" t="s">
        <v>154</v>
      </c>
      <c r="BM164" s="202" t="s">
        <v>470</v>
      </c>
    </row>
    <row r="165" spans="1:65" s="2" customFormat="1" ht="16.5" customHeight="1">
      <c r="A165" s="36"/>
      <c r="B165" s="37"/>
      <c r="C165" s="190" t="s">
        <v>479</v>
      </c>
      <c r="D165" s="190" t="s">
        <v>150</v>
      </c>
      <c r="E165" s="191" t="s">
        <v>1999</v>
      </c>
      <c r="F165" s="192" t="s">
        <v>2000</v>
      </c>
      <c r="G165" s="193" t="s">
        <v>466</v>
      </c>
      <c r="H165" s="194">
        <v>3</v>
      </c>
      <c r="I165" s="195"/>
      <c r="J165" s="196">
        <f t="shared" si="30"/>
        <v>0</v>
      </c>
      <c r="K165" s="197"/>
      <c r="L165" s="41"/>
      <c r="M165" s="198" t="s">
        <v>19</v>
      </c>
      <c r="N165" s="199" t="s">
        <v>43</v>
      </c>
      <c r="O165" s="66"/>
      <c r="P165" s="200">
        <f t="shared" si="31"/>
        <v>0</v>
      </c>
      <c r="Q165" s="200">
        <v>0</v>
      </c>
      <c r="R165" s="200">
        <f t="shared" si="32"/>
        <v>0</v>
      </c>
      <c r="S165" s="200">
        <v>0</v>
      </c>
      <c r="T165" s="201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154</v>
      </c>
      <c r="AT165" s="202" t="s">
        <v>150</v>
      </c>
      <c r="AU165" s="202" t="s">
        <v>82</v>
      </c>
      <c r="AY165" s="19" t="s">
        <v>147</v>
      </c>
      <c r="BE165" s="203">
        <f t="shared" si="34"/>
        <v>0</v>
      </c>
      <c r="BF165" s="203">
        <f t="shared" si="35"/>
        <v>0</v>
      </c>
      <c r="BG165" s="203">
        <f t="shared" si="36"/>
        <v>0</v>
      </c>
      <c r="BH165" s="203">
        <f t="shared" si="37"/>
        <v>0</v>
      </c>
      <c r="BI165" s="203">
        <f t="shared" si="38"/>
        <v>0</v>
      </c>
      <c r="BJ165" s="19" t="s">
        <v>80</v>
      </c>
      <c r="BK165" s="203">
        <f t="shared" si="39"/>
        <v>0</v>
      </c>
      <c r="BL165" s="19" t="s">
        <v>154</v>
      </c>
      <c r="BM165" s="202" t="s">
        <v>482</v>
      </c>
    </row>
    <row r="166" spans="1:65" s="2" customFormat="1" ht="16.5" customHeight="1">
      <c r="A166" s="36"/>
      <c r="B166" s="37"/>
      <c r="C166" s="190" t="s">
        <v>331</v>
      </c>
      <c r="D166" s="190" t="s">
        <v>150</v>
      </c>
      <c r="E166" s="191" t="s">
        <v>2001</v>
      </c>
      <c r="F166" s="192" t="s">
        <v>2002</v>
      </c>
      <c r="G166" s="193" t="s">
        <v>466</v>
      </c>
      <c r="H166" s="194">
        <v>35</v>
      </c>
      <c r="I166" s="195"/>
      <c r="J166" s="196">
        <f t="shared" si="30"/>
        <v>0</v>
      </c>
      <c r="K166" s="197"/>
      <c r="L166" s="41"/>
      <c r="M166" s="198" t="s">
        <v>19</v>
      </c>
      <c r="N166" s="199" t="s">
        <v>43</v>
      </c>
      <c r="O166" s="66"/>
      <c r="P166" s="200">
        <f t="shared" si="31"/>
        <v>0</v>
      </c>
      <c r="Q166" s="200">
        <v>0</v>
      </c>
      <c r="R166" s="200">
        <f t="shared" si="32"/>
        <v>0</v>
      </c>
      <c r="S166" s="200">
        <v>0</v>
      </c>
      <c r="T166" s="201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154</v>
      </c>
      <c r="AT166" s="202" t="s">
        <v>150</v>
      </c>
      <c r="AU166" s="202" t="s">
        <v>82</v>
      </c>
      <c r="AY166" s="19" t="s">
        <v>147</v>
      </c>
      <c r="BE166" s="203">
        <f t="shared" si="34"/>
        <v>0</v>
      </c>
      <c r="BF166" s="203">
        <f t="shared" si="35"/>
        <v>0</v>
      </c>
      <c r="BG166" s="203">
        <f t="shared" si="36"/>
        <v>0</v>
      </c>
      <c r="BH166" s="203">
        <f t="shared" si="37"/>
        <v>0</v>
      </c>
      <c r="BI166" s="203">
        <f t="shared" si="38"/>
        <v>0</v>
      </c>
      <c r="BJ166" s="19" t="s">
        <v>80</v>
      </c>
      <c r="BK166" s="203">
        <f t="shared" si="39"/>
        <v>0</v>
      </c>
      <c r="BL166" s="19" t="s">
        <v>154</v>
      </c>
      <c r="BM166" s="202" t="s">
        <v>485</v>
      </c>
    </row>
    <row r="167" spans="1:65" s="2" customFormat="1" ht="16.5" customHeight="1">
      <c r="A167" s="36"/>
      <c r="B167" s="37"/>
      <c r="C167" s="190" t="s">
        <v>488</v>
      </c>
      <c r="D167" s="190" t="s">
        <v>150</v>
      </c>
      <c r="E167" s="191" t="s">
        <v>2003</v>
      </c>
      <c r="F167" s="192" t="s">
        <v>2004</v>
      </c>
      <c r="G167" s="193" t="s">
        <v>1594</v>
      </c>
      <c r="H167" s="194">
        <v>115</v>
      </c>
      <c r="I167" s="195"/>
      <c r="J167" s="196">
        <f t="shared" si="30"/>
        <v>0</v>
      </c>
      <c r="K167" s="197"/>
      <c r="L167" s="41"/>
      <c r="M167" s="198" t="s">
        <v>19</v>
      </c>
      <c r="N167" s="199" t="s">
        <v>43</v>
      </c>
      <c r="O167" s="66"/>
      <c r="P167" s="200">
        <f t="shared" si="31"/>
        <v>0</v>
      </c>
      <c r="Q167" s="200">
        <v>0</v>
      </c>
      <c r="R167" s="200">
        <f t="shared" si="32"/>
        <v>0</v>
      </c>
      <c r="S167" s="200">
        <v>0</v>
      </c>
      <c r="T167" s="201">
        <f t="shared" si="3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154</v>
      </c>
      <c r="AT167" s="202" t="s">
        <v>150</v>
      </c>
      <c r="AU167" s="202" t="s">
        <v>82</v>
      </c>
      <c r="AY167" s="19" t="s">
        <v>147</v>
      </c>
      <c r="BE167" s="203">
        <f t="shared" si="34"/>
        <v>0</v>
      </c>
      <c r="BF167" s="203">
        <f t="shared" si="35"/>
        <v>0</v>
      </c>
      <c r="BG167" s="203">
        <f t="shared" si="36"/>
        <v>0</v>
      </c>
      <c r="BH167" s="203">
        <f t="shared" si="37"/>
        <v>0</v>
      </c>
      <c r="BI167" s="203">
        <f t="shared" si="38"/>
        <v>0</v>
      </c>
      <c r="BJ167" s="19" t="s">
        <v>80</v>
      </c>
      <c r="BK167" s="203">
        <f t="shared" si="39"/>
        <v>0</v>
      </c>
      <c r="BL167" s="19" t="s">
        <v>154</v>
      </c>
      <c r="BM167" s="202" t="s">
        <v>491</v>
      </c>
    </row>
    <row r="168" spans="1:65" s="2" customFormat="1" ht="16.5" customHeight="1">
      <c r="A168" s="36"/>
      <c r="B168" s="37"/>
      <c r="C168" s="190" t="s">
        <v>339</v>
      </c>
      <c r="D168" s="190" t="s">
        <v>150</v>
      </c>
      <c r="E168" s="191" t="s">
        <v>2005</v>
      </c>
      <c r="F168" s="192" t="s">
        <v>2006</v>
      </c>
      <c r="G168" s="193" t="s">
        <v>1594</v>
      </c>
      <c r="H168" s="194">
        <v>20</v>
      </c>
      <c r="I168" s="195"/>
      <c r="J168" s="196">
        <f t="shared" si="30"/>
        <v>0</v>
      </c>
      <c r="K168" s="197"/>
      <c r="L168" s="41"/>
      <c r="M168" s="198" t="s">
        <v>19</v>
      </c>
      <c r="N168" s="199" t="s">
        <v>43</v>
      </c>
      <c r="O168" s="66"/>
      <c r="P168" s="200">
        <f t="shared" si="31"/>
        <v>0</v>
      </c>
      <c r="Q168" s="200">
        <v>0</v>
      </c>
      <c r="R168" s="200">
        <f t="shared" si="32"/>
        <v>0</v>
      </c>
      <c r="S168" s="200">
        <v>0</v>
      </c>
      <c r="T168" s="201">
        <f t="shared" si="3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154</v>
      </c>
      <c r="AT168" s="202" t="s">
        <v>150</v>
      </c>
      <c r="AU168" s="202" t="s">
        <v>82</v>
      </c>
      <c r="AY168" s="19" t="s">
        <v>147</v>
      </c>
      <c r="BE168" s="203">
        <f t="shared" si="34"/>
        <v>0</v>
      </c>
      <c r="BF168" s="203">
        <f t="shared" si="35"/>
        <v>0</v>
      </c>
      <c r="BG168" s="203">
        <f t="shared" si="36"/>
        <v>0</v>
      </c>
      <c r="BH168" s="203">
        <f t="shared" si="37"/>
        <v>0</v>
      </c>
      <c r="BI168" s="203">
        <f t="shared" si="38"/>
        <v>0</v>
      </c>
      <c r="BJ168" s="19" t="s">
        <v>80</v>
      </c>
      <c r="BK168" s="203">
        <f t="shared" si="39"/>
        <v>0</v>
      </c>
      <c r="BL168" s="19" t="s">
        <v>154</v>
      </c>
      <c r="BM168" s="202" t="s">
        <v>513</v>
      </c>
    </row>
    <row r="169" spans="1:65" s="2" customFormat="1" ht="16.5" customHeight="1">
      <c r="A169" s="36"/>
      <c r="B169" s="37"/>
      <c r="C169" s="190" t="s">
        <v>514</v>
      </c>
      <c r="D169" s="190" t="s">
        <v>150</v>
      </c>
      <c r="E169" s="191" t="s">
        <v>2007</v>
      </c>
      <c r="F169" s="192" t="s">
        <v>2008</v>
      </c>
      <c r="G169" s="193" t="s">
        <v>1594</v>
      </c>
      <c r="H169" s="194">
        <v>5</v>
      </c>
      <c r="I169" s="195"/>
      <c r="J169" s="196">
        <f t="shared" si="30"/>
        <v>0</v>
      </c>
      <c r="K169" s="197"/>
      <c r="L169" s="41"/>
      <c r="M169" s="198" t="s">
        <v>19</v>
      </c>
      <c r="N169" s="199" t="s">
        <v>43</v>
      </c>
      <c r="O169" s="66"/>
      <c r="P169" s="200">
        <f t="shared" si="31"/>
        <v>0</v>
      </c>
      <c r="Q169" s="200">
        <v>0</v>
      </c>
      <c r="R169" s="200">
        <f t="shared" si="32"/>
        <v>0</v>
      </c>
      <c r="S169" s="200">
        <v>0</v>
      </c>
      <c r="T169" s="201">
        <f t="shared" si="3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154</v>
      </c>
      <c r="AT169" s="202" t="s">
        <v>150</v>
      </c>
      <c r="AU169" s="202" t="s">
        <v>82</v>
      </c>
      <c r="AY169" s="19" t="s">
        <v>147</v>
      </c>
      <c r="BE169" s="203">
        <f t="shared" si="34"/>
        <v>0</v>
      </c>
      <c r="BF169" s="203">
        <f t="shared" si="35"/>
        <v>0</v>
      </c>
      <c r="BG169" s="203">
        <f t="shared" si="36"/>
        <v>0</v>
      </c>
      <c r="BH169" s="203">
        <f t="shared" si="37"/>
        <v>0</v>
      </c>
      <c r="BI169" s="203">
        <f t="shared" si="38"/>
        <v>0</v>
      </c>
      <c r="BJ169" s="19" t="s">
        <v>80</v>
      </c>
      <c r="BK169" s="203">
        <f t="shared" si="39"/>
        <v>0</v>
      </c>
      <c r="BL169" s="19" t="s">
        <v>154</v>
      </c>
      <c r="BM169" s="202" t="s">
        <v>517</v>
      </c>
    </row>
    <row r="170" spans="1:65" s="2" customFormat="1" ht="16.5" customHeight="1">
      <c r="A170" s="36"/>
      <c r="B170" s="37"/>
      <c r="C170" s="190" t="s">
        <v>343</v>
      </c>
      <c r="D170" s="190" t="s">
        <v>150</v>
      </c>
      <c r="E170" s="191" t="s">
        <v>2009</v>
      </c>
      <c r="F170" s="192" t="s">
        <v>2010</v>
      </c>
      <c r="G170" s="193" t="s">
        <v>1594</v>
      </c>
      <c r="H170" s="194">
        <v>1</v>
      </c>
      <c r="I170" s="195"/>
      <c r="J170" s="196">
        <f t="shared" si="30"/>
        <v>0</v>
      </c>
      <c r="K170" s="197"/>
      <c r="L170" s="41"/>
      <c r="M170" s="198" t="s">
        <v>19</v>
      </c>
      <c r="N170" s="199" t="s">
        <v>43</v>
      </c>
      <c r="O170" s="66"/>
      <c r="P170" s="200">
        <f t="shared" si="31"/>
        <v>0</v>
      </c>
      <c r="Q170" s="200">
        <v>0</v>
      </c>
      <c r="R170" s="200">
        <f t="shared" si="32"/>
        <v>0</v>
      </c>
      <c r="S170" s="200">
        <v>0</v>
      </c>
      <c r="T170" s="201">
        <f t="shared" si="3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154</v>
      </c>
      <c r="AT170" s="202" t="s">
        <v>150</v>
      </c>
      <c r="AU170" s="202" t="s">
        <v>82</v>
      </c>
      <c r="AY170" s="19" t="s">
        <v>147</v>
      </c>
      <c r="BE170" s="203">
        <f t="shared" si="34"/>
        <v>0</v>
      </c>
      <c r="BF170" s="203">
        <f t="shared" si="35"/>
        <v>0</v>
      </c>
      <c r="BG170" s="203">
        <f t="shared" si="36"/>
        <v>0</v>
      </c>
      <c r="BH170" s="203">
        <f t="shared" si="37"/>
        <v>0</v>
      </c>
      <c r="BI170" s="203">
        <f t="shared" si="38"/>
        <v>0</v>
      </c>
      <c r="BJ170" s="19" t="s">
        <v>80</v>
      </c>
      <c r="BK170" s="203">
        <f t="shared" si="39"/>
        <v>0</v>
      </c>
      <c r="BL170" s="19" t="s">
        <v>154</v>
      </c>
      <c r="BM170" s="202" t="s">
        <v>520</v>
      </c>
    </row>
    <row r="171" spans="1:65" s="2" customFormat="1" ht="16.5" customHeight="1">
      <c r="A171" s="36"/>
      <c r="B171" s="37"/>
      <c r="C171" s="190" t="s">
        <v>521</v>
      </c>
      <c r="D171" s="190" t="s">
        <v>150</v>
      </c>
      <c r="E171" s="191" t="s">
        <v>2011</v>
      </c>
      <c r="F171" s="192" t="s">
        <v>2012</v>
      </c>
      <c r="G171" s="193" t="s">
        <v>1594</v>
      </c>
      <c r="H171" s="194">
        <v>168</v>
      </c>
      <c r="I171" s="195"/>
      <c r="J171" s="196">
        <f t="shared" si="30"/>
        <v>0</v>
      </c>
      <c r="K171" s="197"/>
      <c r="L171" s="41"/>
      <c r="M171" s="198" t="s">
        <v>19</v>
      </c>
      <c r="N171" s="199" t="s">
        <v>43</v>
      </c>
      <c r="O171" s="66"/>
      <c r="P171" s="200">
        <f t="shared" si="31"/>
        <v>0</v>
      </c>
      <c r="Q171" s="200">
        <v>0</v>
      </c>
      <c r="R171" s="200">
        <f t="shared" si="32"/>
        <v>0</v>
      </c>
      <c r="S171" s="200">
        <v>0</v>
      </c>
      <c r="T171" s="201">
        <f t="shared" si="3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154</v>
      </c>
      <c r="AT171" s="202" t="s">
        <v>150</v>
      </c>
      <c r="AU171" s="202" t="s">
        <v>82</v>
      </c>
      <c r="AY171" s="19" t="s">
        <v>147</v>
      </c>
      <c r="BE171" s="203">
        <f t="shared" si="34"/>
        <v>0</v>
      </c>
      <c r="BF171" s="203">
        <f t="shared" si="35"/>
        <v>0</v>
      </c>
      <c r="BG171" s="203">
        <f t="shared" si="36"/>
        <v>0</v>
      </c>
      <c r="BH171" s="203">
        <f t="shared" si="37"/>
        <v>0</v>
      </c>
      <c r="BI171" s="203">
        <f t="shared" si="38"/>
        <v>0</v>
      </c>
      <c r="BJ171" s="19" t="s">
        <v>80</v>
      </c>
      <c r="BK171" s="203">
        <f t="shared" si="39"/>
        <v>0</v>
      </c>
      <c r="BL171" s="19" t="s">
        <v>154</v>
      </c>
      <c r="BM171" s="202" t="s">
        <v>524</v>
      </c>
    </row>
    <row r="172" spans="1:65" s="2" customFormat="1" ht="16.5" customHeight="1">
      <c r="A172" s="36"/>
      <c r="B172" s="37"/>
      <c r="C172" s="190" t="s">
        <v>347</v>
      </c>
      <c r="D172" s="190" t="s">
        <v>150</v>
      </c>
      <c r="E172" s="191" t="s">
        <v>2013</v>
      </c>
      <c r="F172" s="192" t="s">
        <v>2014</v>
      </c>
      <c r="G172" s="193" t="s">
        <v>1594</v>
      </c>
      <c r="H172" s="194">
        <v>20</v>
      </c>
      <c r="I172" s="195"/>
      <c r="J172" s="196">
        <f t="shared" si="30"/>
        <v>0</v>
      </c>
      <c r="K172" s="197"/>
      <c r="L172" s="41"/>
      <c r="M172" s="198" t="s">
        <v>19</v>
      </c>
      <c r="N172" s="199" t="s">
        <v>43</v>
      </c>
      <c r="O172" s="66"/>
      <c r="P172" s="200">
        <f t="shared" si="31"/>
        <v>0</v>
      </c>
      <c r="Q172" s="200">
        <v>0</v>
      </c>
      <c r="R172" s="200">
        <f t="shared" si="32"/>
        <v>0</v>
      </c>
      <c r="S172" s="200">
        <v>0</v>
      </c>
      <c r="T172" s="201">
        <f t="shared" si="3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154</v>
      </c>
      <c r="AT172" s="202" t="s">
        <v>150</v>
      </c>
      <c r="AU172" s="202" t="s">
        <v>82</v>
      </c>
      <c r="AY172" s="19" t="s">
        <v>147</v>
      </c>
      <c r="BE172" s="203">
        <f t="shared" si="34"/>
        <v>0</v>
      </c>
      <c r="BF172" s="203">
        <f t="shared" si="35"/>
        <v>0</v>
      </c>
      <c r="BG172" s="203">
        <f t="shared" si="36"/>
        <v>0</v>
      </c>
      <c r="BH172" s="203">
        <f t="shared" si="37"/>
        <v>0</v>
      </c>
      <c r="BI172" s="203">
        <f t="shared" si="38"/>
        <v>0</v>
      </c>
      <c r="BJ172" s="19" t="s">
        <v>80</v>
      </c>
      <c r="BK172" s="203">
        <f t="shared" si="39"/>
        <v>0</v>
      </c>
      <c r="BL172" s="19" t="s">
        <v>154</v>
      </c>
      <c r="BM172" s="202" t="s">
        <v>527</v>
      </c>
    </row>
    <row r="173" spans="1:65" s="2" customFormat="1" ht="16.5" customHeight="1">
      <c r="A173" s="36"/>
      <c r="B173" s="37"/>
      <c r="C173" s="190" t="s">
        <v>529</v>
      </c>
      <c r="D173" s="190" t="s">
        <v>150</v>
      </c>
      <c r="E173" s="191" t="s">
        <v>2015</v>
      </c>
      <c r="F173" s="192" t="s">
        <v>2016</v>
      </c>
      <c r="G173" s="193" t="s">
        <v>1594</v>
      </c>
      <c r="H173" s="194">
        <v>30</v>
      </c>
      <c r="I173" s="195"/>
      <c r="J173" s="196">
        <f t="shared" si="30"/>
        <v>0</v>
      </c>
      <c r="K173" s="197"/>
      <c r="L173" s="41"/>
      <c r="M173" s="198" t="s">
        <v>19</v>
      </c>
      <c r="N173" s="199" t="s">
        <v>43</v>
      </c>
      <c r="O173" s="66"/>
      <c r="P173" s="200">
        <f t="shared" si="31"/>
        <v>0</v>
      </c>
      <c r="Q173" s="200">
        <v>0</v>
      </c>
      <c r="R173" s="200">
        <f t="shared" si="32"/>
        <v>0</v>
      </c>
      <c r="S173" s="200">
        <v>0</v>
      </c>
      <c r="T173" s="201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2" t="s">
        <v>154</v>
      </c>
      <c r="AT173" s="202" t="s">
        <v>150</v>
      </c>
      <c r="AU173" s="202" t="s">
        <v>82</v>
      </c>
      <c r="AY173" s="19" t="s">
        <v>147</v>
      </c>
      <c r="BE173" s="203">
        <f t="shared" si="34"/>
        <v>0</v>
      </c>
      <c r="BF173" s="203">
        <f t="shared" si="35"/>
        <v>0</v>
      </c>
      <c r="BG173" s="203">
        <f t="shared" si="36"/>
        <v>0</v>
      </c>
      <c r="BH173" s="203">
        <f t="shared" si="37"/>
        <v>0</v>
      </c>
      <c r="BI173" s="203">
        <f t="shared" si="38"/>
        <v>0</v>
      </c>
      <c r="BJ173" s="19" t="s">
        <v>80</v>
      </c>
      <c r="BK173" s="203">
        <f t="shared" si="39"/>
        <v>0</v>
      </c>
      <c r="BL173" s="19" t="s">
        <v>154</v>
      </c>
      <c r="BM173" s="202" t="s">
        <v>532</v>
      </c>
    </row>
    <row r="174" spans="1:65" s="2" customFormat="1" ht="16.5" customHeight="1">
      <c r="A174" s="36"/>
      <c r="B174" s="37"/>
      <c r="C174" s="190" t="s">
        <v>361</v>
      </c>
      <c r="D174" s="190" t="s">
        <v>150</v>
      </c>
      <c r="E174" s="191" t="s">
        <v>2017</v>
      </c>
      <c r="F174" s="192" t="s">
        <v>2018</v>
      </c>
      <c r="G174" s="193" t="s">
        <v>1594</v>
      </c>
      <c r="H174" s="194">
        <v>8</v>
      </c>
      <c r="I174" s="195"/>
      <c r="J174" s="196">
        <f t="shared" si="30"/>
        <v>0</v>
      </c>
      <c r="K174" s="197"/>
      <c r="L174" s="41"/>
      <c r="M174" s="198" t="s">
        <v>19</v>
      </c>
      <c r="N174" s="199" t="s">
        <v>43</v>
      </c>
      <c r="O174" s="66"/>
      <c r="P174" s="200">
        <f t="shared" si="31"/>
        <v>0</v>
      </c>
      <c r="Q174" s="200">
        <v>0</v>
      </c>
      <c r="R174" s="200">
        <f t="shared" si="32"/>
        <v>0</v>
      </c>
      <c r="S174" s="200">
        <v>0</v>
      </c>
      <c r="T174" s="201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154</v>
      </c>
      <c r="AT174" s="202" t="s">
        <v>150</v>
      </c>
      <c r="AU174" s="202" t="s">
        <v>82</v>
      </c>
      <c r="AY174" s="19" t="s">
        <v>147</v>
      </c>
      <c r="BE174" s="203">
        <f t="shared" si="34"/>
        <v>0</v>
      </c>
      <c r="BF174" s="203">
        <f t="shared" si="35"/>
        <v>0</v>
      </c>
      <c r="BG174" s="203">
        <f t="shared" si="36"/>
        <v>0</v>
      </c>
      <c r="BH174" s="203">
        <f t="shared" si="37"/>
        <v>0</v>
      </c>
      <c r="BI174" s="203">
        <f t="shared" si="38"/>
        <v>0</v>
      </c>
      <c r="BJ174" s="19" t="s">
        <v>80</v>
      </c>
      <c r="BK174" s="203">
        <f t="shared" si="39"/>
        <v>0</v>
      </c>
      <c r="BL174" s="19" t="s">
        <v>154</v>
      </c>
      <c r="BM174" s="202" t="s">
        <v>536</v>
      </c>
    </row>
    <row r="175" spans="1:65" s="2" customFormat="1" ht="16.5" customHeight="1">
      <c r="A175" s="36"/>
      <c r="B175" s="37"/>
      <c r="C175" s="190" t="s">
        <v>537</v>
      </c>
      <c r="D175" s="190" t="s">
        <v>150</v>
      </c>
      <c r="E175" s="191" t="s">
        <v>2019</v>
      </c>
      <c r="F175" s="192" t="s">
        <v>2020</v>
      </c>
      <c r="G175" s="193" t="s">
        <v>1594</v>
      </c>
      <c r="H175" s="194">
        <v>36</v>
      </c>
      <c r="I175" s="195"/>
      <c r="J175" s="196">
        <f t="shared" si="30"/>
        <v>0</v>
      </c>
      <c r="K175" s="197"/>
      <c r="L175" s="41"/>
      <c r="M175" s="198" t="s">
        <v>19</v>
      </c>
      <c r="N175" s="199" t="s">
        <v>43</v>
      </c>
      <c r="O175" s="66"/>
      <c r="P175" s="200">
        <f t="shared" si="31"/>
        <v>0</v>
      </c>
      <c r="Q175" s="200">
        <v>0</v>
      </c>
      <c r="R175" s="200">
        <f t="shared" si="32"/>
        <v>0</v>
      </c>
      <c r="S175" s="200">
        <v>0</v>
      </c>
      <c r="T175" s="201">
        <f t="shared" si="3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154</v>
      </c>
      <c r="AT175" s="202" t="s">
        <v>150</v>
      </c>
      <c r="AU175" s="202" t="s">
        <v>82</v>
      </c>
      <c r="AY175" s="19" t="s">
        <v>147</v>
      </c>
      <c r="BE175" s="203">
        <f t="shared" si="34"/>
        <v>0</v>
      </c>
      <c r="BF175" s="203">
        <f t="shared" si="35"/>
        <v>0</v>
      </c>
      <c r="BG175" s="203">
        <f t="shared" si="36"/>
        <v>0</v>
      </c>
      <c r="BH175" s="203">
        <f t="shared" si="37"/>
        <v>0</v>
      </c>
      <c r="BI175" s="203">
        <f t="shared" si="38"/>
        <v>0</v>
      </c>
      <c r="BJ175" s="19" t="s">
        <v>80</v>
      </c>
      <c r="BK175" s="203">
        <f t="shared" si="39"/>
        <v>0</v>
      </c>
      <c r="BL175" s="19" t="s">
        <v>154</v>
      </c>
      <c r="BM175" s="202" t="s">
        <v>540</v>
      </c>
    </row>
    <row r="176" spans="1:65" s="2" customFormat="1" ht="16.5" customHeight="1">
      <c r="A176" s="36"/>
      <c r="B176" s="37"/>
      <c r="C176" s="190" t="s">
        <v>371</v>
      </c>
      <c r="D176" s="190" t="s">
        <v>150</v>
      </c>
      <c r="E176" s="191" t="s">
        <v>2021</v>
      </c>
      <c r="F176" s="192" t="s">
        <v>2022</v>
      </c>
      <c r="G176" s="193" t="s">
        <v>1594</v>
      </c>
      <c r="H176" s="194">
        <v>1</v>
      </c>
      <c r="I176" s="195"/>
      <c r="J176" s="196">
        <f t="shared" si="30"/>
        <v>0</v>
      </c>
      <c r="K176" s="197"/>
      <c r="L176" s="41"/>
      <c r="M176" s="198" t="s">
        <v>19</v>
      </c>
      <c r="N176" s="199" t="s">
        <v>43</v>
      </c>
      <c r="O176" s="66"/>
      <c r="P176" s="200">
        <f t="shared" si="31"/>
        <v>0</v>
      </c>
      <c r="Q176" s="200">
        <v>0</v>
      </c>
      <c r="R176" s="200">
        <f t="shared" si="32"/>
        <v>0</v>
      </c>
      <c r="S176" s="200">
        <v>0</v>
      </c>
      <c r="T176" s="201">
        <f t="shared" si="3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154</v>
      </c>
      <c r="AT176" s="202" t="s">
        <v>150</v>
      </c>
      <c r="AU176" s="202" t="s">
        <v>82</v>
      </c>
      <c r="AY176" s="19" t="s">
        <v>147</v>
      </c>
      <c r="BE176" s="203">
        <f t="shared" si="34"/>
        <v>0</v>
      </c>
      <c r="BF176" s="203">
        <f t="shared" si="35"/>
        <v>0</v>
      </c>
      <c r="BG176" s="203">
        <f t="shared" si="36"/>
        <v>0</v>
      </c>
      <c r="BH176" s="203">
        <f t="shared" si="37"/>
        <v>0</v>
      </c>
      <c r="BI176" s="203">
        <f t="shared" si="38"/>
        <v>0</v>
      </c>
      <c r="BJ176" s="19" t="s">
        <v>80</v>
      </c>
      <c r="BK176" s="203">
        <f t="shared" si="39"/>
        <v>0</v>
      </c>
      <c r="BL176" s="19" t="s">
        <v>154</v>
      </c>
      <c r="BM176" s="202" t="s">
        <v>544</v>
      </c>
    </row>
    <row r="177" spans="1:65" s="2" customFormat="1" ht="16.5" customHeight="1">
      <c r="A177" s="36"/>
      <c r="B177" s="37"/>
      <c r="C177" s="190" t="s">
        <v>545</v>
      </c>
      <c r="D177" s="190" t="s">
        <v>150</v>
      </c>
      <c r="E177" s="191" t="s">
        <v>2023</v>
      </c>
      <c r="F177" s="192" t="s">
        <v>2024</v>
      </c>
      <c r="G177" s="193" t="s">
        <v>1594</v>
      </c>
      <c r="H177" s="194">
        <v>23</v>
      </c>
      <c r="I177" s="195"/>
      <c r="J177" s="196">
        <f t="shared" si="30"/>
        <v>0</v>
      </c>
      <c r="K177" s="197"/>
      <c r="L177" s="41"/>
      <c r="M177" s="198" t="s">
        <v>19</v>
      </c>
      <c r="N177" s="199" t="s">
        <v>43</v>
      </c>
      <c r="O177" s="66"/>
      <c r="P177" s="200">
        <f t="shared" si="31"/>
        <v>0</v>
      </c>
      <c r="Q177" s="200">
        <v>0</v>
      </c>
      <c r="R177" s="200">
        <f t="shared" si="32"/>
        <v>0</v>
      </c>
      <c r="S177" s="200">
        <v>0</v>
      </c>
      <c r="T177" s="201">
        <f t="shared" si="3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154</v>
      </c>
      <c r="AT177" s="202" t="s">
        <v>150</v>
      </c>
      <c r="AU177" s="202" t="s">
        <v>82</v>
      </c>
      <c r="AY177" s="19" t="s">
        <v>147</v>
      </c>
      <c r="BE177" s="203">
        <f t="shared" si="34"/>
        <v>0</v>
      </c>
      <c r="BF177" s="203">
        <f t="shared" si="35"/>
        <v>0</v>
      </c>
      <c r="BG177" s="203">
        <f t="shared" si="36"/>
        <v>0</v>
      </c>
      <c r="BH177" s="203">
        <f t="shared" si="37"/>
        <v>0</v>
      </c>
      <c r="BI177" s="203">
        <f t="shared" si="38"/>
        <v>0</v>
      </c>
      <c r="BJ177" s="19" t="s">
        <v>80</v>
      </c>
      <c r="BK177" s="203">
        <f t="shared" si="39"/>
        <v>0</v>
      </c>
      <c r="BL177" s="19" t="s">
        <v>154</v>
      </c>
      <c r="BM177" s="202" t="s">
        <v>548</v>
      </c>
    </row>
    <row r="178" spans="1:65" s="2" customFormat="1" ht="16.5" customHeight="1">
      <c r="A178" s="36"/>
      <c r="B178" s="37"/>
      <c r="C178" s="190" t="s">
        <v>375</v>
      </c>
      <c r="D178" s="190" t="s">
        <v>150</v>
      </c>
      <c r="E178" s="191" t="s">
        <v>2025</v>
      </c>
      <c r="F178" s="192" t="s">
        <v>2026</v>
      </c>
      <c r="G178" s="193" t="s">
        <v>1594</v>
      </c>
      <c r="H178" s="194">
        <v>9</v>
      </c>
      <c r="I178" s="195"/>
      <c r="J178" s="196">
        <f t="shared" si="30"/>
        <v>0</v>
      </c>
      <c r="K178" s="197"/>
      <c r="L178" s="41"/>
      <c r="M178" s="198" t="s">
        <v>19</v>
      </c>
      <c r="N178" s="199" t="s">
        <v>43</v>
      </c>
      <c r="O178" s="66"/>
      <c r="P178" s="200">
        <f t="shared" si="31"/>
        <v>0</v>
      </c>
      <c r="Q178" s="200">
        <v>0</v>
      </c>
      <c r="R178" s="200">
        <f t="shared" si="32"/>
        <v>0</v>
      </c>
      <c r="S178" s="200">
        <v>0</v>
      </c>
      <c r="T178" s="201">
        <f t="shared" si="3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154</v>
      </c>
      <c r="AT178" s="202" t="s">
        <v>150</v>
      </c>
      <c r="AU178" s="202" t="s">
        <v>82</v>
      </c>
      <c r="AY178" s="19" t="s">
        <v>147</v>
      </c>
      <c r="BE178" s="203">
        <f t="shared" si="34"/>
        <v>0</v>
      </c>
      <c r="BF178" s="203">
        <f t="shared" si="35"/>
        <v>0</v>
      </c>
      <c r="BG178" s="203">
        <f t="shared" si="36"/>
        <v>0</v>
      </c>
      <c r="BH178" s="203">
        <f t="shared" si="37"/>
        <v>0</v>
      </c>
      <c r="BI178" s="203">
        <f t="shared" si="38"/>
        <v>0</v>
      </c>
      <c r="BJ178" s="19" t="s">
        <v>80</v>
      </c>
      <c r="BK178" s="203">
        <f t="shared" si="39"/>
        <v>0</v>
      </c>
      <c r="BL178" s="19" t="s">
        <v>154</v>
      </c>
      <c r="BM178" s="202" t="s">
        <v>552</v>
      </c>
    </row>
    <row r="179" spans="1:65" s="2" customFormat="1" ht="16.5" customHeight="1">
      <c r="A179" s="36"/>
      <c r="B179" s="37"/>
      <c r="C179" s="190" t="s">
        <v>553</v>
      </c>
      <c r="D179" s="190" t="s">
        <v>150</v>
      </c>
      <c r="E179" s="191" t="s">
        <v>2027</v>
      </c>
      <c r="F179" s="192" t="s">
        <v>2028</v>
      </c>
      <c r="G179" s="193" t="s">
        <v>1594</v>
      </c>
      <c r="H179" s="194">
        <v>2</v>
      </c>
      <c r="I179" s="195"/>
      <c r="J179" s="196">
        <f t="shared" si="30"/>
        <v>0</v>
      </c>
      <c r="K179" s="197"/>
      <c r="L179" s="41"/>
      <c r="M179" s="198" t="s">
        <v>19</v>
      </c>
      <c r="N179" s="199" t="s">
        <v>43</v>
      </c>
      <c r="O179" s="66"/>
      <c r="P179" s="200">
        <f t="shared" si="31"/>
        <v>0</v>
      </c>
      <c r="Q179" s="200">
        <v>0</v>
      </c>
      <c r="R179" s="200">
        <f t="shared" si="32"/>
        <v>0</v>
      </c>
      <c r="S179" s="200">
        <v>0</v>
      </c>
      <c r="T179" s="201">
        <f t="shared" si="3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154</v>
      </c>
      <c r="AT179" s="202" t="s">
        <v>150</v>
      </c>
      <c r="AU179" s="202" t="s">
        <v>82</v>
      </c>
      <c r="AY179" s="19" t="s">
        <v>147</v>
      </c>
      <c r="BE179" s="203">
        <f t="shared" si="34"/>
        <v>0</v>
      </c>
      <c r="BF179" s="203">
        <f t="shared" si="35"/>
        <v>0</v>
      </c>
      <c r="BG179" s="203">
        <f t="shared" si="36"/>
        <v>0</v>
      </c>
      <c r="BH179" s="203">
        <f t="shared" si="37"/>
        <v>0</v>
      </c>
      <c r="BI179" s="203">
        <f t="shared" si="38"/>
        <v>0</v>
      </c>
      <c r="BJ179" s="19" t="s">
        <v>80</v>
      </c>
      <c r="BK179" s="203">
        <f t="shared" si="39"/>
        <v>0</v>
      </c>
      <c r="BL179" s="19" t="s">
        <v>154</v>
      </c>
      <c r="BM179" s="202" t="s">
        <v>556</v>
      </c>
    </row>
    <row r="180" spans="1:65" s="2" customFormat="1" ht="16.5" customHeight="1">
      <c r="A180" s="36"/>
      <c r="B180" s="37"/>
      <c r="C180" s="190" t="s">
        <v>379</v>
      </c>
      <c r="D180" s="190" t="s">
        <v>150</v>
      </c>
      <c r="E180" s="191" t="s">
        <v>2029</v>
      </c>
      <c r="F180" s="192" t="s">
        <v>2030</v>
      </c>
      <c r="G180" s="193" t="s">
        <v>1594</v>
      </c>
      <c r="H180" s="194">
        <v>1</v>
      </c>
      <c r="I180" s="195"/>
      <c r="J180" s="196">
        <f t="shared" si="30"/>
        <v>0</v>
      </c>
      <c r="K180" s="197"/>
      <c r="L180" s="41"/>
      <c r="M180" s="198" t="s">
        <v>19</v>
      </c>
      <c r="N180" s="199" t="s">
        <v>43</v>
      </c>
      <c r="O180" s="66"/>
      <c r="P180" s="200">
        <f t="shared" si="31"/>
        <v>0</v>
      </c>
      <c r="Q180" s="200">
        <v>0</v>
      </c>
      <c r="R180" s="200">
        <f t="shared" si="32"/>
        <v>0</v>
      </c>
      <c r="S180" s="200">
        <v>0</v>
      </c>
      <c r="T180" s="201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154</v>
      </c>
      <c r="AT180" s="202" t="s">
        <v>150</v>
      </c>
      <c r="AU180" s="202" t="s">
        <v>82</v>
      </c>
      <c r="AY180" s="19" t="s">
        <v>147</v>
      </c>
      <c r="BE180" s="203">
        <f t="shared" si="34"/>
        <v>0</v>
      </c>
      <c r="BF180" s="203">
        <f t="shared" si="35"/>
        <v>0</v>
      </c>
      <c r="BG180" s="203">
        <f t="shared" si="36"/>
        <v>0</v>
      </c>
      <c r="BH180" s="203">
        <f t="shared" si="37"/>
        <v>0</v>
      </c>
      <c r="BI180" s="203">
        <f t="shared" si="38"/>
        <v>0</v>
      </c>
      <c r="BJ180" s="19" t="s">
        <v>80</v>
      </c>
      <c r="BK180" s="203">
        <f t="shared" si="39"/>
        <v>0</v>
      </c>
      <c r="BL180" s="19" t="s">
        <v>154</v>
      </c>
      <c r="BM180" s="202" t="s">
        <v>559</v>
      </c>
    </row>
    <row r="181" spans="1:65" s="2" customFormat="1" ht="16.5" customHeight="1">
      <c r="A181" s="36"/>
      <c r="B181" s="37"/>
      <c r="C181" s="190" t="s">
        <v>561</v>
      </c>
      <c r="D181" s="190" t="s">
        <v>150</v>
      </c>
      <c r="E181" s="191" t="s">
        <v>2031</v>
      </c>
      <c r="F181" s="192" t="s">
        <v>2032</v>
      </c>
      <c r="G181" s="193" t="s">
        <v>1594</v>
      </c>
      <c r="H181" s="194">
        <v>8</v>
      </c>
      <c r="I181" s="195"/>
      <c r="J181" s="196">
        <f t="shared" si="30"/>
        <v>0</v>
      </c>
      <c r="K181" s="197"/>
      <c r="L181" s="41"/>
      <c r="M181" s="198" t="s">
        <v>19</v>
      </c>
      <c r="N181" s="199" t="s">
        <v>43</v>
      </c>
      <c r="O181" s="66"/>
      <c r="P181" s="200">
        <f t="shared" si="31"/>
        <v>0</v>
      </c>
      <c r="Q181" s="200">
        <v>0</v>
      </c>
      <c r="R181" s="200">
        <f t="shared" si="32"/>
        <v>0</v>
      </c>
      <c r="S181" s="200">
        <v>0</v>
      </c>
      <c r="T181" s="201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154</v>
      </c>
      <c r="AT181" s="202" t="s">
        <v>150</v>
      </c>
      <c r="AU181" s="202" t="s">
        <v>82</v>
      </c>
      <c r="AY181" s="19" t="s">
        <v>147</v>
      </c>
      <c r="BE181" s="203">
        <f t="shared" si="34"/>
        <v>0</v>
      </c>
      <c r="BF181" s="203">
        <f t="shared" si="35"/>
        <v>0</v>
      </c>
      <c r="BG181" s="203">
        <f t="shared" si="36"/>
        <v>0</v>
      </c>
      <c r="BH181" s="203">
        <f t="shared" si="37"/>
        <v>0</v>
      </c>
      <c r="BI181" s="203">
        <f t="shared" si="38"/>
        <v>0</v>
      </c>
      <c r="BJ181" s="19" t="s">
        <v>80</v>
      </c>
      <c r="BK181" s="203">
        <f t="shared" si="39"/>
        <v>0</v>
      </c>
      <c r="BL181" s="19" t="s">
        <v>154</v>
      </c>
      <c r="BM181" s="202" t="s">
        <v>564</v>
      </c>
    </row>
    <row r="182" spans="1:65" s="2" customFormat="1" ht="16.5" customHeight="1">
      <c r="A182" s="36"/>
      <c r="B182" s="37"/>
      <c r="C182" s="190" t="s">
        <v>383</v>
      </c>
      <c r="D182" s="190" t="s">
        <v>150</v>
      </c>
      <c r="E182" s="191" t="s">
        <v>2033</v>
      </c>
      <c r="F182" s="192" t="s">
        <v>2034</v>
      </c>
      <c r="G182" s="193" t="s">
        <v>1594</v>
      </c>
      <c r="H182" s="194">
        <v>10</v>
      </c>
      <c r="I182" s="195"/>
      <c r="J182" s="196">
        <f t="shared" si="30"/>
        <v>0</v>
      </c>
      <c r="K182" s="197"/>
      <c r="L182" s="41"/>
      <c r="M182" s="198" t="s">
        <v>19</v>
      </c>
      <c r="N182" s="199" t="s">
        <v>43</v>
      </c>
      <c r="O182" s="66"/>
      <c r="P182" s="200">
        <f t="shared" si="31"/>
        <v>0</v>
      </c>
      <c r="Q182" s="200">
        <v>0</v>
      </c>
      <c r="R182" s="200">
        <f t="shared" si="32"/>
        <v>0</v>
      </c>
      <c r="S182" s="200">
        <v>0</v>
      </c>
      <c r="T182" s="201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2" t="s">
        <v>154</v>
      </c>
      <c r="AT182" s="202" t="s">
        <v>150</v>
      </c>
      <c r="AU182" s="202" t="s">
        <v>82</v>
      </c>
      <c r="AY182" s="19" t="s">
        <v>147</v>
      </c>
      <c r="BE182" s="203">
        <f t="shared" si="34"/>
        <v>0</v>
      </c>
      <c r="BF182" s="203">
        <f t="shared" si="35"/>
        <v>0</v>
      </c>
      <c r="BG182" s="203">
        <f t="shared" si="36"/>
        <v>0</v>
      </c>
      <c r="BH182" s="203">
        <f t="shared" si="37"/>
        <v>0</v>
      </c>
      <c r="BI182" s="203">
        <f t="shared" si="38"/>
        <v>0</v>
      </c>
      <c r="BJ182" s="19" t="s">
        <v>80</v>
      </c>
      <c r="BK182" s="203">
        <f t="shared" si="39"/>
        <v>0</v>
      </c>
      <c r="BL182" s="19" t="s">
        <v>154</v>
      </c>
      <c r="BM182" s="202" t="s">
        <v>567</v>
      </c>
    </row>
    <row r="183" spans="1:65" s="2" customFormat="1" ht="16.5" customHeight="1">
      <c r="A183" s="36"/>
      <c r="B183" s="37"/>
      <c r="C183" s="190" t="s">
        <v>569</v>
      </c>
      <c r="D183" s="190" t="s">
        <v>150</v>
      </c>
      <c r="E183" s="191" t="s">
        <v>2035</v>
      </c>
      <c r="F183" s="192" t="s">
        <v>2036</v>
      </c>
      <c r="G183" s="193" t="s">
        <v>1594</v>
      </c>
      <c r="H183" s="194">
        <v>1</v>
      </c>
      <c r="I183" s="195"/>
      <c r="J183" s="196">
        <f t="shared" si="30"/>
        <v>0</v>
      </c>
      <c r="K183" s="197"/>
      <c r="L183" s="41"/>
      <c r="M183" s="198" t="s">
        <v>19</v>
      </c>
      <c r="N183" s="199" t="s">
        <v>43</v>
      </c>
      <c r="O183" s="66"/>
      <c r="P183" s="200">
        <f t="shared" si="31"/>
        <v>0</v>
      </c>
      <c r="Q183" s="200">
        <v>0</v>
      </c>
      <c r="R183" s="200">
        <f t="shared" si="32"/>
        <v>0</v>
      </c>
      <c r="S183" s="200">
        <v>0</v>
      </c>
      <c r="T183" s="201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2" t="s">
        <v>154</v>
      </c>
      <c r="AT183" s="202" t="s">
        <v>150</v>
      </c>
      <c r="AU183" s="202" t="s">
        <v>82</v>
      </c>
      <c r="AY183" s="19" t="s">
        <v>147</v>
      </c>
      <c r="BE183" s="203">
        <f t="shared" si="34"/>
        <v>0</v>
      </c>
      <c r="BF183" s="203">
        <f t="shared" si="35"/>
        <v>0</v>
      </c>
      <c r="BG183" s="203">
        <f t="shared" si="36"/>
        <v>0</v>
      </c>
      <c r="BH183" s="203">
        <f t="shared" si="37"/>
        <v>0</v>
      </c>
      <c r="BI183" s="203">
        <f t="shared" si="38"/>
        <v>0</v>
      </c>
      <c r="BJ183" s="19" t="s">
        <v>80</v>
      </c>
      <c r="BK183" s="203">
        <f t="shared" si="39"/>
        <v>0</v>
      </c>
      <c r="BL183" s="19" t="s">
        <v>154</v>
      </c>
      <c r="BM183" s="202" t="s">
        <v>572</v>
      </c>
    </row>
    <row r="184" spans="1:65" s="2" customFormat="1" ht="16.5" customHeight="1">
      <c r="A184" s="36"/>
      <c r="B184" s="37"/>
      <c r="C184" s="190" t="s">
        <v>390</v>
      </c>
      <c r="D184" s="190" t="s">
        <v>150</v>
      </c>
      <c r="E184" s="191" t="s">
        <v>2037</v>
      </c>
      <c r="F184" s="192" t="s">
        <v>2038</v>
      </c>
      <c r="G184" s="193" t="s">
        <v>1594</v>
      </c>
      <c r="H184" s="194">
        <v>1</v>
      </c>
      <c r="I184" s="195"/>
      <c r="J184" s="196">
        <f t="shared" si="30"/>
        <v>0</v>
      </c>
      <c r="K184" s="197"/>
      <c r="L184" s="41"/>
      <c r="M184" s="198" t="s">
        <v>19</v>
      </c>
      <c r="N184" s="199" t="s">
        <v>43</v>
      </c>
      <c r="O184" s="66"/>
      <c r="P184" s="200">
        <f t="shared" si="31"/>
        <v>0</v>
      </c>
      <c r="Q184" s="200">
        <v>0</v>
      </c>
      <c r="R184" s="200">
        <f t="shared" si="32"/>
        <v>0</v>
      </c>
      <c r="S184" s="200">
        <v>0</v>
      </c>
      <c r="T184" s="201">
        <f t="shared" si="3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154</v>
      </c>
      <c r="AT184" s="202" t="s">
        <v>150</v>
      </c>
      <c r="AU184" s="202" t="s">
        <v>82</v>
      </c>
      <c r="AY184" s="19" t="s">
        <v>147</v>
      </c>
      <c r="BE184" s="203">
        <f t="shared" si="34"/>
        <v>0</v>
      </c>
      <c r="BF184" s="203">
        <f t="shared" si="35"/>
        <v>0</v>
      </c>
      <c r="BG184" s="203">
        <f t="shared" si="36"/>
        <v>0</v>
      </c>
      <c r="BH184" s="203">
        <f t="shared" si="37"/>
        <v>0</v>
      </c>
      <c r="BI184" s="203">
        <f t="shared" si="38"/>
        <v>0</v>
      </c>
      <c r="BJ184" s="19" t="s">
        <v>80</v>
      </c>
      <c r="BK184" s="203">
        <f t="shared" si="39"/>
        <v>0</v>
      </c>
      <c r="BL184" s="19" t="s">
        <v>154</v>
      </c>
      <c r="BM184" s="202" t="s">
        <v>577</v>
      </c>
    </row>
    <row r="185" spans="1:65" s="2" customFormat="1" ht="16.5" customHeight="1">
      <c r="A185" s="36"/>
      <c r="B185" s="37"/>
      <c r="C185" s="190" t="s">
        <v>578</v>
      </c>
      <c r="D185" s="190" t="s">
        <v>150</v>
      </c>
      <c r="E185" s="191" t="s">
        <v>2037</v>
      </c>
      <c r="F185" s="192" t="s">
        <v>2038</v>
      </c>
      <c r="G185" s="193" t="s">
        <v>1594</v>
      </c>
      <c r="H185" s="194">
        <v>1</v>
      </c>
      <c r="I185" s="195"/>
      <c r="J185" s="196">
        <f t="shared" si="30"/>
        <v>0</v>
      </c>
      <c r="K185" s="197"/>
      <c r="L185" s="41"/>
      <c r="M185" s="198" t="s">
        <v>19</v>
      </c>
      <c r="N185" s="199" t="s">
        <v>43</v>
      </c>
      <c r="O185" s="66"/>
      <c r="P185" s="200">
        <f t="shared" si="31"/>
        <v>0</v>
      </c>
      <c r="Q185" s="200">
        <v>0</v>
      </c>
      <c r="R185" s="200">
        <f t="shared" si="32"/>
        <v>0</v>
      </c>
      <c r="S185" s="200">
        <v>0</v>
      </c>
      <c r="T185" s="201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154</v>
      </c>
      <c r="AT185" s="202" t="s">
        <v>150</v>
      </c>
      <c r="AU185" s="202" t="s">
        <v>82</v>
      </c>
      <c r="AY185" s="19" t="s">
        <v>147</v>
      </c>
      <c r="BE185" s="203">
        <f t="shared" si="34"/>
        <v>0</v>
      </c>
      <c r="BF185" s="203">
        <f t="shared" si="35"/>
        <v>0</v>
      </c>
      <c r="BG185" s="203">
        <f t="shared" si="36"/>
        <v>0</v>
      </c>
      <c r="BH185" s="203">
        <f t="shared" si="37"/>
        <v>0</v>
      </c>
      <c r="BI185" s="203">
        <f t="shared" si="38"/>
        <v>0</v>
      </c>
      <c r="BJ185" s="19" t="s">
        <v>80</v>
      </c>
      <c r="BK185" s="203">
        <f t="shared" si="39"/>
        <v>0</v>
      </c>
      <c r="BL185" s="19" t="s">
        <v>154</v>
      </c>
      <c r="BM185" s="202" t="s">
        <v>581</v>
      </c>
    </row>
    <row r="186" spans="1:65" s="2" customFormat="1" ht="16.5" customHeight="1">
      <c r="A186" s="36"/>
      <c r="B186" s="37"/>
      <c r="C186" s="190" t="s">
        <v>397</v>
      </c>
      <c r="D186" s="190" t="s">
        <v>150</v>
      </c>
      <c r="E186" s="191" t="s">
        <v>2039</v>
      </c>
      <c r="F186" s="192" t="s">
        <v>2040</v>
      </c>
      <c r="G186" s="193" t="s">
        <v>1594</v>
      </c>
      <c r="H186" s="194">
        <v>51</v>
      </c>
      <c r="I186" s="195"/>
      <c r="J186" s="196">
        <f t="shared" si="30"/>
        <v>0</v>
      </c>
      <c r="K186" s="197"/>
      <c r="L186" s="41"/>
      <c r="M186" s="198" t="s">
        <v>19</v>
      </c>
      <c r="N186" s="199" t="s">
        <v>43</v>
      </c>
      <c r="O186" s="66"/>
      <c r="P186" s="200">
        <f t="shared" si="31"/>
        <v>0</v>
      </c>
      <c r="Q186" s="200">
        <v>0</v>
      </c>
      <c r="R186" s="200">
        <f t="shared" si="32"/>
        <v>0</v>
      </c>
      <c r="S186" s="200">
        <v>0</v>
      </c>
      <c r="T186" s="201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154</v>
      </c>
      <c r="AT186" s="202" t="s">
        <v>150</v>
      </c>
      <c r="AU186" s="202" t="s">
        <v>82</v>
      </c>
      <c r="AY186" s="19" t="s">
        <v>147</v>
      </c>
      <c r="BE186" s="203">
        <f t="shared" si="34"/>
        <v>0</v>
      </c>
      <c r="BF186" s="203">
        <f t="shared" si="35"/>
        <v>0</v>
      </c>
      <c r="BG186" s="203">
        <f t="shared" si="36"/>
        <v>0</v>
      </c>
      <c r="BH186" s="203">
        <f t="shared" si="37"/>
        <v>0</v>
      </c>
      <c r="BI186" s="203">
        <f t="shared" si="38"/>
        <v>0</v>
      </c>
      <c r="BJ186" s="19" t="s">
        <v>80</v>
      </c>
      <c r="BK186" s="203">
        <f t="shared" si="39"/>
        <v>0</v>
      </c>
      <c r="BL186" s="19" t="s">
        <v>154</v>
      </c>
      <c r="BM186" s="202" t="s">
        <v>589</v>
      </c>
    </row>
    <row r="187" spans="1:65" s="2" customFormat="1" ht="16.5" customHeight="1">
      <c r="A187" s="36"/>
      <c r="B187" s="37"/>
      <c r="C187" s="190" t="s">
        <v>591</v>
      </c>
      <c r="D187" s="190" t="s">
        <v>150</v>
      </c>
      <c r="E187" s="191" t="s">
        <v>2039</v>
      </c>
      <c r="F187" s="192" t="s">
        <v>2040</v>
      </c>
      <c r="G187" s="193" t="s">
        <v>1594</v>
      </c>
      <c r="H187" s="194">
        <v>15</v>
      </c>
      <c r="I187" s="195"/>
      <c r="J187" s="196">
        <f t="shared" si="30"/>
        <v>0</v>
      </c>
      <c r="K187" s="197"/>
      <c r="L187" s="41"/>
      <c r="M187" s="198" t="s">
        <v>19</v>
      </c>
      <c r="N187" s="199" t="s">
        <v>43</v>
      </c>
      <c r="O187" s="66"/>
      <c r="P187" s="200">
        <f t="shared" si="31"/>
        <v>0</v>
      </c>
      <c r="Q187" s="200">
        <v>0</v>
      </c>
      <c r="R187" s="200">
        <f t="shared" si="32"/>
        <v>0</v>
      </c>
      <c r="S187" s="200">
        <v>0</v>
      </c>
      <c r="T187" s="201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154</v>
      </c>
      <c r="AT187" s="202" t="s">
        <v>150</v>
      </c>
      <c r="AU187" s="202" t="s">
        <v>82</v>
      </c>
      <c r="AY187" s="19" t="s">
        <v>147</v>
      </c>
      <c r="BE187" s="203">
        <f t="shared" si="34"/>
        <v>0</v>
      </c>
      <c r="BF187" s="203">
        <f t="shared" si="35"/>
        <v>0</v>
      </c>
      <c r="BG187" s="203">
        <f t="shared" si="36"/>
        <v>0</v>
      </c>
      <c r="BH187" s="203">
        <f t="shared" si="37"/>
        <v>0</v>
      </c>
      <c r="BI187" s="203">
        <f t="shared" si="38"/>
        <v>0</v>
      </c>
      <c r="BJ187" s="19" t="s">
        <v>80</v>
      </c>
      <c r="BK187" s="203">
        <f t="shared" si="39"/>
        <v>0</v>
      </c>
      <c r="BL187" s="19" t="s">
        <v>154</v>
      </c>
      <c r="BM187" s="202" t="s">
        <v>594</v>
      </c>
    </row>
    <row r="188" spans="1:65" s="2" customFormat="1" ht="16.5" customHeight="1">
      <c r="A188" s="36"/>
      <c r="B188" s="37"/>
      <c r="C188" s="190" t="s">
        <v>404</v>
      </c>
      <c r="D188" s="190" t="s">
        <v>150</v>
      </c>
      <c r="E188" s="191" t="s">
        <v>2041</v>
      </c>
      <c r="F188" s="192" t="s">
        <v>2042</v>
      </c>
      <c r="G188" s="193" t="s">
        <v>1594</v>
      </c>
      <c r="H188" s="194">
        <v>1</v>
      </c>
      <c r="I188" s="195"/>
      <c r="J188" s="196">
        <f t="shared" si="30"/>
        <v>0</v>
      </c>
      <c r="K188" s="197"/>
      <c r="L188" s="41"/>
      <c r="M188" s="198" t="s">
        <v>19</v>
      </c>
      <c r="N188" s="199" t="s">
        <v>43</v>
      </c>
      <c r="O188" s="66"/>
      <c r="P188" s="200">
        <f t="shared" si="31"/>
        <v>0</v>
      </c>
      <c r="Q188" s="200">
        <v>0</v>
      </c>
      <c r="R188" s="200">
        <f t="shared" si="32"/>
        <v>0</v>
      </c>
      <c r="S188" s="200">
        <v>0</v>
      </c>
      <c r="T188" s="201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154</v>
      </c>
      <c r="AT188" s="202" t="s">
        <v>150</v>
      </c>
      <c r="AU188" s="202" t="s">
        <v>82</v>
      </c>
      <c r="AY188" s="19" t="s">
        <v>147</v>
      </c>
      <c r="BE188" s="203">
        <f t="shared" si="34"/>
        <v>0</v>
      </c>
      <c r="BF188" s="203">
        <f t="shared" si="35"/>
        <v>0</v>
      </c>
      <c r="BG188" s="203">
        <f t="shared" si="36"/>
        <v>0</v>
      </c>
      <c r="BH188" s="203">
        <f t="shared" si="37"/>
        <v>0</v>
      </c>
      <c r="BI188" s="203">
        <f t="shared" si="38"/>
        <v>0</v>
      </c>
      <c r="BJ188" s="19" t="s">
        <v>80</v>
      </c>
      <c r="BK188" s="203">
        <f t="shared" si="39"/>
        <v>0</v>
      </c>
      <c r="BL188" s="19" t="s">
        <v>154</v>
      </c>
      <c r="BM188" s="202" t="s">
        <v>597</v>
      </c>
    </row>
    <row r="189" spans="1:65" s="2" customFormat="1" ht="16.5" customHeight="1">
      <c r="A189" s="36"/>
      <c r="B189" s="37"/>
      <c r="C189" s="190" t="s">
        <v>598</v>
      </c>
      <c r="D189" s="190" t="s">
        <v>150</v>
      </c>
      <c r="E189" s="191" t="s">
        <v>2043</v>
      </c>
      <c r="F189" s="192" t="s">
        <v>2044</v>
      </c>
      <c r="G189" s="193" t="s">
        <v>1594</v>
      </c>
      <c r="H189" s="194">
        <v>1</v>
      </c>
      <c r="I189" s="195"/>
      <c r="J189" s="196">
        <f t="shared" si="30"/>
        <v>0</v>
      </c>
      <c r="K189" s="197"/>
      <c r="L189" s="41"/>
      <c r="M189" s="198" t="s">
        <v>19</v>
      </c>
      <c r="N189" s="199" t="s">
        <v>43</v>
      </c>
      <c r="O189" s="66"/>
      <c r="P189" s="200">
        <f t="shared" si="31"/>
        <v>0</v>
      </c>
      <c r="Q189" s="200">
        <v>0</v>
      </c>
      <c r="R189" s="200">
        <f t="shared" si="32"/>
        <v>0</v>
      </c>
      <c r="S189" s="200">
        <v>0</v>
      </c>
      <c r="T189" s="201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154</v>
      </c>
      <c r="AT189" s="202" t="s">
        <v>150</v>
      </c>
      <c r="AU189" s="202" t="s">
        <v>82</v>
      </c>
      <c r="AY189" s="19" t="s">
        <v>147</v>
      </c>
      <c r="BE189" s="203">
        <f t="shared" si="34"/>
        <v>0</v>
      </c>
      <c r="BF189" s="203">
        <f t="shared" si="35"/>
        <v>0</v>
      </c>
      <c r="BG189" s="203">
        <f t="shared" si="36"/>
        <v>0</v>
      </c>
      <c r="BH189" s="203">
        <f t="shared" si="37"/>
        <v>0</v>
      </c>
      <c r="BI189" s="203">
        <f t="shared" si="38"/>
        <v>0</v>
      </c>
      <c r="BJ189" s="19" t="s">
        <v>80</v>
      </c>
      <c r="BK189" s="203">
        <f t="shared" si="39"/>
        <v>0</v>
      </c>
      <c r="BL189" s="19" t="s">
        <v>154</v>
      </c>
      <c r="BM189" s="202" t="s">
        <v>601</v>
      </c>
    </row>
    <row r="190" spans="1:65" s="2" customFormat="1" ht="16.5" customHeight="1">
      <c r="A190" s="36"/>
      <c r="B190" s="37"/>
      <c r="C190" s="190" t="s">
        <v>408</v>
      </c>
      <c r="D190" s="190" t="s">
        <v>150</v>
      </c>
      <c r="E190" s="191" t="s">
        <v>2045</v>
      </c>
      <c r="F190" s="192" t="s">
        <v>2046</v>
      </c>
      <c r="G190" s="193" t="s">
        <v>1594</v>
      </c>
      <c r="H190" s="194">
        <v>1</v>
      </c>
      <c r="I190" s="195"/>
      <c r="J190" s="196">
        <f t="shared" si="30"/>
        <v>0</v>
      </c>
      <c r="K190" s="197"/>
      <c r="L190" s="41"/>
      <c r="M190" s="198" t="s">
        <v>19</v>
      </c>
      <c r="N190" s="199" t="s">
        <v>43</v>
      </c>
      <c r="O190" s="66"/>
      <c r="P190" s="200">
        <f t="shared" si="31"/>
        <v>0</v>
      </c>
      <c r="Q190" s="200">
        <v>0</v>
      </c>
      <c r="R190" s="200">
        <f t="shared" si="32"/>
        <v>0</v>
      </c>
      <c r="S190" s="200">
        <v>0</v>
      </c>
      <c r="T190" s="201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2" t="s">
        <v>154</v>
      </c>
      <c r="AT190" s="202" t="s">
        <v>150</v>
      </c>
      <c r="AU190" s="202" t="s">
        <v>82</v>
      </c>
      <c r="AY190" s="19" t="s">
        <v>147</v>
      </c>
      <c r="BE190" s="203">
        <f t="shared" si="34"/>
        <v>0</v>
      </c>
      <c r="BF190" s="203">
        <f t="shared" si="35"/>
        <v>0</v>
      </c>
      <c r="BG190" s="203">
        <f t="shared" si="36"/>
        <v>0</v>
      </c>
      <c r="BH190" s="203">
        <f t="shared" si="37"/>
        <v>0</v>
      </c>
      <c r="BI190" s="203">
        <f t="shared" si="38"/>
        <v>0</v>
      </c>
      <c r="BJ190" s="19" t="s">
        <v>80</v>
      </c>
      <c r="BK190" s="203">
        <f t="shared" si="39"/>
        <v>0</v>
      </c>
      <c r="BL190" s="19" t="s">
        <v>154</v>
      </c>
      <c r="BM190" s="202" t="s">
        <v>604</v>
      </c>
    </row>
    <row r="191" spans="1:65" s="2" customFormat="1" ht="16.5" customHeight="1">
      <c r="A191" s="36"/>
      <c r="B191" s="37"/>
      <c r="C191" s="190" t="s">
        <v>605</v>
      </c>
      <c r="D191" s="190" t="s">
        <v>150</v>
      </c>
      <c r="E191" s="191" t="s">
        <v>2047</v>
      </c>
      <c r="F191" s="192" t="s">
        <v>2048</v>
      </c>
      <c r="G191" s="193" t="s">
        <v>1594</v>
      </c>
      <c r="H191" s="194">
        <v>1</v>
      </c>
      <c r="I191" s="195"/>
      <c r="J191" s="196">
        <f t="shared" si="30"/>
        <v>0</v>
      </c>
      <c r="K191" s="197"/>
      <c r="L191" s="41"/>
      <c r="M191" s="198" t="s">
        <v>19</v>
      </c>
      <c r="N191" s="199" t="s">
        <v>43</v>
      </c>
      <c r="O191" s="66"/>
      <c r="P191" s="200">
        <f t="shared" si="31"/>
        <v>0</v>
      </c>
      <c r="Q191" s="200">
        <v>0</v>
      </c>
      <c r="R191" s="200">
        <f t="shared" si="32"/>
        <v>0</v>
      </c>
      <c r="S191" s="200">
        <v>0</v>
      </c>
      <c r="T191" s="201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154</v>
      </c>
      <c r="AT191" s="202" t="s">
        <v>150</v>
      </c>
      <c r="AU191" s="202" t="s">
        <v>82</v>
      </c>
      <c r="AY191" s="19" t="s">
        <v>147</v>
      </c>
      <c r="BE191" s="203">
        <f t="shared" si="34"/>
        <v>0</v>
      </c>
      <c r="BF191" s="203">
        <f t="shared" si="35"/>
        <v>0</v>
      </c>
      <c r="BG191" s="203">
        <f t="shared" si="36"/>
        <v>0</v>
      </c>
      <c r="BH191" s="203">
        <f t="shared" si="37"/>
        <v>0</v>
      </c>
      <c r="BI191" s="203">
        <f t="shared" si="38"/>
        <v>0</v>
      </c>
      <c r="BJ191" s="19" t="s">
        <v>80</v>
      </c>
      <c r="BK191" s="203">
        <f t="shared" si="39"/>
        <v>0</v>
      </c>
      <c r="BL191" s="19" t="s">
        <v>154</v>
      </c>
      <c r="BM191" s="202" t="s">
        <v>608</v>
      </c>
    </row>
    <row r="192" spans="1:65" s="2" customFormat="1" ht="16.5" customHeight="1">
      <c r="A192" s="36"/>
      <c r="B192" s="37"/>
      <c r="C192" s="190" t="s">
        <v>412</v>
      </c>
      <c r="D192" s="190" t="s">
        <v>150</v>
      </c>
      <c r="E192" s="191" t="s">
        <v>2049</v>
      </c>
      <c r="F192" s="192" t="s">
        <v>2050</v>
      </c>
      <c r="G192" s="193" t="s">
        <v>1594</v>
      </c>
      <c r="H192" s="194">
        <v>2</v>
      </c>
      <c r="I192" s="195"/>
      <c r="J192" s="196">
        <f t="shared" si="30"/>
        <v>0</v>
      </c>
      <c r="K192" s="197"/>
      <c r="L192" s="41"/>
      <c r="M192" s="198" t="s">
        <v>19</v>
      </c>
      <c r="N192" s="199" t="s">
        <v>43</v>
      </c>
      <c r="O192" s="66"/>
      <c r="P192" s="200">
        <f t="shared" si="31"/>
        <v>0</v>
      </c>
      <c r="Q192" s="200">
        <v>0</v>
      </c>
      <c r="R192" s="200">
        <f t="shared" si="32"/>
        <v>0</v>
      </c>
      <c r="S192" s="200">
        <v>0</v>
      </c>
      <c r="T192" s="201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154</v>
      </c>
      <c r="AT192" s="202" t="s">
        <v>150</v>
      </c>
      <c r="AU192" s="202" t="s">
        <v>82</v>
      </c>
      <c r="AY192" s="19" t="s">
        <v>147</v>
      </c>
      <c r="BE192" s="203">
        <f t="shared" si="34"/>
        <v>0</v>
      </c>
      <c r="BF192" s="203">
        <f t="shared" si="35"/>
        <v>0</v>
      </c>
      <c r="BG192" s="203">
        <f t="shared" si="36"/>
        <v>0</v>
      </c>
      <c r="BH192" s="203">
        <f t="shared" si="37"/>
        <v>0</v>
      </c>
      <c r="BI192" s="203">
        <f t="shared" si="38"/>
        <v>0</v>
      </c>
      <c r="BJ192" s="19" t="s">
        <v>80</v>
      </c>
      <c r="BK192" s="203">
        <f t="shared" si="39"/>
        <v>0</v>
      </c>
      <c r="BL192" s="19" t="s">
        <v>154</v>
      </c>
      <c r="BM192" s="202" t="s">
        <v>612</v>
      </c>
    </row>
    <row r="193" spans="1:65" s="2" customFormat="1" ht="16.5" customHeight="1">
      <c r="A193" s="36"/>
      <c r="B193" s="37"/>
      <c r="C193" s="190" t="s">
        <v>613</v>
      </c>
      <c r="D193" s="190" t="s">
        <v>150</v>
      </c>
      <c r="E193" s="191" t="s">
        <v>2051</v>
      </c>
      <c r="F193" s="192" t="s">
        <v>2052</v>
      </c>
      <c r="G193" s="193" t="s">
        <v>1594</v>
      </c>
      <c r="H193" s="194">
        <v>11</v>
      </c>
      <c r="I193" s="195"/>
      <c r="J193" s="196">
        <f t="shared" si="30"/>
        <v>0</v>
      </c>
      <c r="K193" s="197"/>
      <c r="L193" s="41"/>
      <c r="M193" s="198" t="s">
        <v>19</v>
      </c>
      <c r="N193" s="199" t="s">
        <v>43</v>
      </c>
      <c r="O193" s="66"/>
      <c r="P193" s="200">
        <f t="shared" si="31"/>
        <v>0</v>
      </c>
      <c r="Q193" s="200">
        <v>0</v>
      </c>
      <c r="R193" s="200">
        <f t="shared" si="32"/>
        <v>0</v>
      </c>
      <c r="S193" s="200">
        <v>0</v>
      </c>
      <c r="T193" s="201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154</v>
      </c>
      <c r="AT193" s="202" t="s">
        <v>150</v>
      </c>
      <c r="AU193" s="202" t="s">
        <v>82</v>
      </c>
      <c r="AY193" s="19" t="s">
        <v>147</v>
      </c>
      <c r="BE193" s="203">
        <f t="shared" si="34"/>
        <v>0</v>
      </c>
      <c r="BF193" s="203">
        <f t="shared" si="35"/>
        <v>0</v>
      </c>
      <c r="BG193" s="203">
        <f t="shared" si="36"/>
        <v>0</v>
      </c>
      <c r="BH193" s="203">
        <f t="shared" si="37"/>
        <v>0</v>
      </c>
      <c r="BI193" s="203">
        <f t="shared" si="38"/>
        <v>0</v>
      </c>
      <c r="BJ193" s="19" t="s">
        <v>80</v>
      </c>
      <c r="BK193" s="203">
        <f t="shared" si="39"/>
        <v>0</v>
      </c>
      <c r="BL193" s="19" t="s">
        <v>154</v>
      </c>
      <c r="BM193" s="202" t="s">
        <v>616</v>
      </c>
    </row>
    <row r="194" spans="1:65" s="2" customFormat="1" ht="16.5" customHeight="1">
      <c r="A194" s="36"/>
      <c r="B194" s="37"/>
      <c r="C194" s="190" t="s">
        <v>415</v>
      </c>
      <c r="D194" s="190" t="s">
        <v>150</v>
      </c>
      <c r="E194" s="191" t="s">
        <v>2051</v>
      </c>
      <c r="F194" s="192" t="s">
        <v>2052</v>
      </c>
      <c r="G194" s="193" t="s">
        <v>1594</v>
      </c>
      <c r="H194" s="194">
        <v>9</v>
      </c>
      <c r="I194" s="195"/>
      <c r="J194" s="196">
        <f t="shared" si="30"/>
        <v>0</v>
      </c>
      <c r="K194" s="197"/>
      <c r="L194" s="41"/>
      <c r="M194" s="198" t="s">
        <v>19</v>
      </c>
      <c r="N194" s="199" t="s">
        <v>43</v>
      </c>
      <c r="O194" s="66"/>
      <c r="P194" s="200">
        <f t="shared" si="31"/>
        <v>0</v>
      </c>
      <c r="Q194" s="200">
        <v>0</v>
      </c>
      <c r="R194" s="200">
        <f t="shared" si="32"/>
        <v>0</v>
      </c>
      <c r="S194" s="200">
        <v>0</v>
      </c>
      <c r="T194" s="201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154</v>
      </c>
      <c r="AT194" s="202" t="s">
        <v>150</v>
      </c>
      <c r="AU194" s="202" t="s">
        <v>82</v>
      </c>
      <c r="AY194" s="19" t="s">
        <v>147</v>
      </c>
      <c r="BE194" s="203">
        <f t="shared" si="34"/>
        <v>0</v>
      </c>
      <c r="BF194" s="203">
        <f t="shared" si="35"/>
        <v>0</v>
      </c>
      <c r="BG194" s="203">
        <f t="shared" si="36"/>
        <v>0</v>
      </c>
      <c r="BH194" s="203">
        <f t="shared" si="37"/>
        <v>0</v>
      </c>
      <c r="BI194" s="203">
        <f t="shared" si="38"/>
        <v>0</v>
      </c>
      <c r="BJ194" s="19" t="s">
        <v>80</v>
      </c>
      <c r="BK194" s="203">
        <f t="shared" si="39"/>
        <v>0</v>
      </c>
      <c r="BL194" s="19" t="s">
        <v>154</v>
      </c>
      <c r="BM194" s="202" t="s">
        <v>619</v>
      </c>
    </row>
    <row r="195" spans="1:65" s="2" customFormat="1" ht="16.5" customHeight="1">
      <c r="A195" s="36"/>
      <c r="B195" s="37"/>
      <c r="C195" s="190" t="s">
        <v>620</v>
      </c>
      <c r="D195" s="190" t="s">
        <v>150</v>
      </c>
      <c r="E195" s="191" t="s">
        <v>2053</v>
      </c>
      <c r="F195" s="192" t="s">
        <v>2054</v>
      </c>
      <c r="G195" s="193" t="s">
        <v>1594</v>
      </c>
      <c r="H195" s="194">
        <v>6</v>
      </c>
      <c r="I195" s="195"/>
      <c r="J195" s="196">
        <f t="shared" ref="J195:J226" si="40">ROUND(I195*H195,2)</f>
        <v>0</v>
      </c>
      <c r="K195" s="197"/>
      <c r="L195" s="41"/>
      <c r="M195" s="198" t="s">
        <v>19</v>
      </c>
      <c r="N195" s="199" t="s">
        <v>43</v>
      </c>
      <c r="O195" s="66"/>
      <c r="P195" s="200">
        <f t="shared" ref="P195:P226" si="41">O195*H195</f>
        <v>0</v>
      </c>
      <c r="Q195" s="200">
        <v>0</v>
      </c>
      <c r="R195" s="200">
        <f t="shared" ref="R195:R226" si="42">Q195*H195</f>
        <v>0</v>
      </c>
      <c r="S195" s="200">
        <v>0</v>
      </c>
      <c r="T195" s="201">
        <f t="shared" ref="T195:T226" si="43"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154</v>
      </c>
      <c r="AT195" s="202" t="s">
        <v>150</v>
      </c>
      <c r="AU195" s="202" t="s">
        <v>82</v>
      </c>
      <c r="AY195" s="19" t="s">
        <v>147</v>
      </c>
      <c r="BE195" s="203">
        <f t="shared" ref="BE195:BE217" si="44">IF(N195="základní",J195,0)</f>
        <v>0</v>
      </c>
      <c r="BF195" s="203">
        <f t="shared" ref="BF195:BF217" si="45">IF(N195="snížená",J195,0)</f>
        <v>0</v>
      </c>
      <c r="BG195" s="203">
        <f t="shared" ref="BG195:BG217" si="46">IF(N195="zákl. přenesená",J195,0)</f>
        <v>0</v>
      </c>
      <c r="BH195" s="203">
        <f t="shared" ref="BH195:BH217" si="47">IF(N195="sníž. přenesená",J195,0)</f>
        <v>0</v>
      </c>
      <c r="BI195" s="203">
        <f t="shared" ref="BI195:BI217" si="48">IF(N195="nulová",J195,0)</f>
        <v>0</v>
      </c>
      <c r="BJ195" s="19" t="s">
        <v>80</v>
      </c>
      <c r="BK195" s="203">
        <f t="shared" ref="BK195:BK217" si="49">ROUND(I195*H195,2)</f>
        <v>0</v>
      </c>
      <c r="BL195" s="19" t="s">
        <v>154</v>
      </c>
      <c r="BM195" s="202" t="s">
        <v>623</v>
      </c>
    </row>
    <row r="196" spans="1:65" s="2" customFormat="1" ht="16.5" customHeight="1">
      <c r="A196" s="36"/>
      <c r="B196" s="37"/>
      <c r="C196" s="190" t="s">
        <v>421</v>
      </c>
      <c r="D196" s="190" t="s">
        <v>150</v>
      </c>
      <c r="E196" s="191" t="s">
        <v>2055</v>
      </c>
      <c r="F196" s="192" t="s">
        <v>2056</v>
      </c>
      <c r="G196" s="193" t="s">
        <v>1594</v>
      </c>
      <c r="H196" s="194">
        <v>1</v>
      </c>
      <c r="I196" s="195"/>
      <c r="J196" s="196">
        <f t="shared" si="40"/>
        <v>0</v>
      </c>
      <c r="K196" s="197"/>
      <c r="L196" s="41"/>
      <c r="M196" s="198" t="s">
        <v>19</v>
      </c>
      <c r="N196" s="199" t="s">
        <v>43</v>
      </c>
      <c r="O196" s="66"/>
      <c r="P196" s="200">
        <f t="shared" si="41"/>
        <v>0</v>
      </c>
      <c r="Q196" s="200">
        <v>0</v>
      </c>
      <c r="R196" s="200">
        <f t="shared" si="42"/>
        <v>0</v>
      </c>
      <c r="S196" s="200">
        <v>0</v>
      </c>
      <c r="T196" s="201">
        <f t="shared" si="4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2" t="s">
        <v>154</v>
      </c>
      <c r="AT196" s="202" t="s">
        <v>150</v>
      </c>
      <c r="AU196" s="202" t="s">
        <v>82</v>
      </c>
      <c r="AY196" s="19" t="s">
        <v>147</v>
      </c>
      <c r="BE196" s="203">
        <f t="shared" si="44"/>
        <v>0</v>
      </c>
      <c r="BF196" s="203">
        <f t="shared" si="45"/>
        <v>0</v>
      </c>
      <c r="BG196" s="203">
        <f t="shared" si="46"/>
        <v>0</v>
      </c>
      <c r="BH196" s="203">
        <f t="shared" si="47"/>
        <v>0</v>
      </c>
      <c r="BI196" s="203">
        <f t="shared" si="48"/>
        <v>0</v>
      </c>
      <c r="BJ196" s="19" t="s">
        <v>80</v>
      </c>
      <c r="BK196" s="203">
        <f t="shared" si="49"/>
        <v>0</v>
      </c>
      <c r="BL196" s="19" t="s">
        <v>154</v>
      </c>
      <c r="BM196" s="202" t="s">
        <v>626</v>
      </c>
    </row>
    <row r="197" spans="1:65" s="2" customFormat="1" ht="16.5" customHeight="1">
      <c r="A197" s="36"/>
      <c r="B197" s="37"/>
      <c r="C197" s="190" t="s">
        <v>627</v>
      </c>
      <c r="D197" s="190" t="s">
        <v>150</v>
      </c>
      <c r="E197" s="191" t="s">
        <v>2057</v>
      </c>
      <c r="F197" s="192" t="s">
        <v>2058</v>
      </c>
      <c r="G197" s="193" t="s">
        <v>1594</v>
      </c>
      <c r="H197" s="194">
        <v>2</v>
      </c>
      <c r="I197" s="195"/>
      <c r="J197" s="196">
        <f t="shared" si="40"/>
        <v>0</v>
      </c>
      <c r="K197" s="197"/>
      <c r="L197" s="41"/>
      <c r="M197" s="198" t="s">
        <v>19</v>
      </c>
      <c r="N197" s="199" t="s">
        <v>43</v>
      </c>
      <c r="O197" s="66"/>
      <c r="P197" s="200">
        <f t="shared" si="41"/>
        <v>0</v>
      </c>
      <c r="Q197" s="200">
        <v>0</v>
      </c>
      <c r="R197" s="200">
        <f t="shared" si="42"/>
        <v>0</v>
      </c>
      <c r="S197" s="200">
        <v>0</v>
      </c>
      <c r="T197" s="201">
        <f t="shared" si="4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154</v>
      </c>
      <c r="AT197" s="202" t="s">
        <v>150</v>
      </c>
      <c r="AU197" s="202" t="s">
        <v>82</v>
      </c>
      <c r="AY197" s="19" t="s">
        <v>147</v>
      </c>
      <c r="BE197" s="203">
        <f t="shared" si="44"/>
        <v>0</v>
      </c>
      <c r="BF197" s="203">
        <f t="shared" si="45"/>
        <v>0</v>
      </c>
      <c r="BG197" s="203">
        <f t="shared" si="46"/>
        <v>0</v>
      </c>
      <c r="BH197" s="203">
        <f t="shared" si="47"/>
        <v>0</v>
      </c>
      <c r="BI197" s="203">
        <f t="shared" si="48"/>
        <v>0</v>
      </c>
      <c r="BJ197" s="19" t="s">
        <v>80</v>
      </c>
      <c r="BK197" s="203">
        <f t="shared" si="49"/>
        <v>0</v>
      </c>
      <c r="BL197" s="19" t="s">
        <v>154</v>
      </c>
      <c r="BM197" s="202" t="s">
        <v>630</v>
      </c>
    </row>
    <row r="198" spans="1:65" s="2" customFormat="1" ht="16.5" customHeight="1">
      <c r="A198" s="36"/>
      <c r="B198" s="37"/>
      <c r="C198" s="190" t="s">
        <v>428</v>
      </c>
      <c r="D198" s="190" t="s">
        <v>150</v>
      </c>
      <c r="E198" s="191" t="s">
        <v>2059</v>
      </c>
      <c r="F198" s="192" t="s">
        <v>2060</v>
      </c>
      <c r="G198" s="193" t="s">
        <v>1594</v>
      </c>
      <c r="H198" s="194">
        <v>27</v>
      </c>
      <c r="I198" s="195"/>
      <c r="J198" s="196">
        <f t="shared" si="40"/>
        <v>0</v>
      </c>
      <c r="K198" s="197"/>
      <c r="L198" s="41"/>
      <c r="M198" s="198" t="s">
        <v>19</v>
      </c>
      <c r="N198" s="199" t="s">
        <v>43</v>
      </c>
      <c r="O198" s="66"/>
      <c r="P198" s="200">
        <f t="shared" si="41"/>
        <v>0</v>
      </c>
      <c r="Q198" s="200">
        <v>0</v>
      </c>
      <c r="R198" s="200">
        <f t="shared" si="42"/>
        <v>0</v>
      </c>
      <c r="S198" s="200">
        <v>0</v>
      </c>
      <c r="T198" s="201">
        <f t="shared" si="4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154</v>
      </c>
      <c r="AT198" s="202" t="s">
        <v>150</v>
      </c>
      <c r="AU198" s="202" t="s">
        <v>82</v>
      </c>
      <c r="AY198" s="19" t="s">
        <v>147</v>
      </c>
      <c r="BE198" s="203">
        <f t="shared" si="44"/>
        <v>0</v>
      </c>
      <c r="BF198" s="203">
        <f t="shared" si="45"/>
        <v>0</v>
      </c>
      <c r="BG198" s="203">
        <f t="shared" si="46"/>
        <v>0</v>
      </c>
      <c r="BH198" s="203">
        <f t="shared" si="47"/>
        <v>0</v>
      </c>
      <c r="BI198" s="203">
        <f t="shared" si="48"/>
        <v>0</v>
      </c>
      <c r="BJ198" s="19" t="s">
        <v>80</v>
      </c>
      <c r="BK198" s="203">
        <f t="shared" si="49"/>
        <v>0</v>
      </c>
      <c r="BL198" s="19" t="s">
        <v>154</v>
      </c>
      <c r="BM198" s="202" t="s">
        <v>633</v>
      </c>
    </row>
    <row r="199" spans="1:65" s="2" customFormat="1" ht="16.5" customHeight="1">
      <c r="A199" s="36"/>
      <c r="B199" s="37"/>
      <c r="C199" s="190" t="s">
        <v>634</v>
      </c>
      <c r="D199" s="190" t="s">
        <v>150</v>
      </c>
      <c r="E199" s="191" t="s">
        <v>2061</v>
      </c>
      <c r="F199" s="192" t="s">
        <v>2062</v>
      </c>
      <c r="G199" s="193" t="s">
        <v>1594</v>
      </c>
      <c r="H199" s="194">
        <v>1</v>
      </c>
      <c r="I199" s="195"/>
      <c r="J199" s="196">
        <f t="shared" si="40"/>
        <v>0</v>
      </c>
      <c r="K199" s="197"/>
      <c r="L199" s="41"/>
      <c r="M199" s="198" t="s">
        <v>19</v>
      </c>
      <c r="N199" s="199" t="s">
        <v>43</v>
      </c>
      <c r="O199" s="66"/>
      <c r="P199" s="200">
        <f t="shared" si="41"/>
        <v>0</v>
      </c>
      <c r="Q199" s="200">
        <v>0</v>
      </c>
      <c r="R199" s="200">
        <f t="shared" si="42"/>
        <v>0</v>
      </c>
      <c r="S199" s="200">
        <v>0</v>
      </c>
      <c r="T199" s="201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154</v>
      </c>
      <c r="AT199" s="202" t="s">
        <v>150</v>
      </c>
      <c r="AU199" s="202" t="s">
        <v>82</v>
      </c>
      <c r="AY199" s="19" t="s">
        <v>147</v>
      </c>
      <c r="BE199" s="203">
        <f t="shared" si="44"/>
        <v>0</v>
      </c>
      <c r="BF199" s="203">
        <f t="shared" si="45"/>
        <v>0</v>
      </c>
      <c r="BG199" s="203">
        <f t="shared" si="46"/>
        <v>0</v>
      </c>
      <c r="BH199" s="203">
        <f t="shared" si="47"/>
        <v>0</v>
      </c>
      <c r="BI199" s="203">
        <f t="shared" si="48"/>
        <v>0</v>
      </c>
      <c r="BJ199" s="19" t="s">
        <v>80</v>
      </c>
      <c r="BK199" s="203">
        <f t="shared" si="49"/>
        <v>0</v>
      </c>
      <c r="BL199" s="19" t="s">
        <v>154</v>
      </c>
      <c r="BM199" s="202" t="s">
        <v>637</v>
      </c>
    </row>
    <row r="200" spans="1:65" s="2" customFormat="1" ht="16.5" customHeight="1">
      <c r="A200" s="36"/>
      <c r="B200" s="37"/>
      <c r="C200" s="190" t="s">
        <v>433</v>
      </c>
      <c r="D200" s="190" t="s">
        <v>150</v>
      </c>
      <c r="E200" s="191" t="s">
        <v>2063</v>
      </c>
      <c r="F200" s="192" t="s">
        <v>2064</v>
      </c>
      <c r="G200" s="193" t="s">
        <v>1594</v>
      </c>
      <c r="H200" s="194">
        <v>6</v>
      </c>
      <c r="I200" s="195"/>
      <c r="J200" s="196">
        <f t="shared" si="40"/>
        <v>0</v>
      </c>
      <c r="K200" s="197"/>
      <c r="L200" s="41"/>
      <c r="M200" s="198" t="s">
        <v>19</v>
      </c>
      <c r="N200" s="199" t="s">
        <v>43</v>
      </c>
      <c r="O200" s="66"/>
      <c r="P200" s="200">
        <f t="shared" si="41"/>
        <v>0</v>
      </c>
      <c r="Q200" s="200">
        <v>0</v>
      </c>
      <c r="R200" s="200">
        <f t="shared" si="42"/>
        <v>0</v>
      </c>
      <c r="S200" s="200">
        <v>0</v>
      </c>
      <c r="T200" s="201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154</v>
      </c>
      <c r="AT200" s="202" t="s">
        <v>150</v>
      </c>
      <c r="AU200" s="202" t="s">
        <v>82</v>
      </c>
      <c r="AY200" s="19" t="s">
        <v>147</v>
      </c>
      <c r="BE200" s="203">
        <f t="shared" si="44"/>
        <v>0</v>
      </c>
      <c r="BF200" s="203">
        <f t="shared" si="45"/>
        <v>0</v>
      </c>
      <c r="BG200" s="203">
        <f t="shared" si="46"/>
        <v>0</v>
      </c>
      <c r="BH200" s="203">
        <f t="shared" si="47"/>
        <v>0</v>
      </c>
      <c r="BI200" s="203">
        <f t="shared" si="48"/>
        <v>0</v>
      </c>
      <c r="BJ200" s="19" t="s">
        <v>80</v>
      </c>
      <c r="BK200" s="203">
        <f t="shared" si="49"/>
        <v>0</v>
      </c>
      <c r="BL200" s="19" t="s">
        <v>154</v>
      </c>
      <c r="BM200" s="202" t="s">
        <v>640</v>
      </c>
    </row>
    <row r="201" spans="1:65" s="2" customFormat="1" ht="16.5" customHeight="1">
      <c r="A201" s="36"/>
      <c r="B201" s="37"/>
      <c r="C201" s="190" t="s">
        <v>641</v>
      </c>
      <c r="D201" s="190" t="s">
        <v>150</v>
      </c>
      <c r="E201" s="191" t="s">
        <v>2065</v>
      </c>
      <c r="F201" s="192" t="s">
        <v>2066</v>
      </c>
      <c r="G201" s="193" t="s">
        <v>1594</v>
      </c>
      <c r="H201" s="194">
        <v>5</v>
      </c>
      <c r="I201" s="195"/>
      <c r="J201" s="196">
        <f t="shared" si="40"/>
        <v>0</v>
      </c>
      <c r="K201" s="197"/>
      <c r="L201" s="41"/>
      <c r="M201" s="198" t="s">
        <v>19</v>
      </c>
      <c r="N201" s="199" t="s">
        <v>43</v>
      </c>
      <c r="O201" s="66"/>
      <c r="P201" s="200">
        <f t="shared" si="41"/>
        <v>0</v>
      </c>
      <c r="Q201" s="200">
        <v>0</v>
      </c>
      <c r="R201" s="200">
        <f t="shared" si="42"/>
        <v>0</v>
      </c>
      <c r="S201" s="200">
        <v>0</v>
      </c>
      <c r="T201" s="201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154</v>
      </c>
      <c r="AT201" s="202" t="s">
        <v>150</v>
      </c>
      <c r="AU201" s="202" t="s">
        <v>82</v>
      </c>
      <c r="AY201" s="19" t="s">
        <v>147</v>
      </c>
      <c r="BE201" s="203">
        <f t="shared" si="44"/>
        <v>0</v>
      </c>
      <c r="BF201" s="203">
        <f t="shared" si="45"/>
        <v>0</v>
      </c>
      <c r="BG201" s="203">
        <f t="shared" si="46"/>
        <v>0</v>
      </c>
      <c r="BH201" s="203">
        <f t="shared" si="47"/>
        <v>0</v>
      </c>
      <c r="BI201" s="203">
        <f t="shared" si="48"/>
        <v>0</v>
      </c>
      <c r="BJ201" s="19" t="s">
        <v>80</v>
      </c>
      <c r="BK201" s="203">
        <f t="shared" si="49"/>
        <v>0</v>
      </c>
      <c r="BL201" s="19" t="s">
        <v>154</v>
      </c>
      <c r="BM201" s="202" t="s">
        <v>644</v>
      </c>
    </row>
    <row r="202" spans="1:65" s="2" customFormat="1" ht="16.5" customHeight="1">
      <c r="A202" s="36"/>
      <c r="B202" s="37"/>
      <c r="C202" s="190" t="s">
        <v>437</v>
      </c>
      <c r="D202" s="190" t="s">
        <v>150</v>
      </c>
      <c r="E202" s="191" t="s">
        <v>2067</v>
      </c>
      <c r="F202" s="192" t="s">
        <v>2068</v>
      </c>
      <c r="G202" s="193" t="s">
        <v>466</v>
      </c>
      <c r="H202" s="194">
        <v>560</v>
      </c>
      <c r="I202" s="195"/>
      <c r="J202" s="196">
        <f t="shared" si="40"/>
        <v>0</v>
      </c>
      <c r="K202" s="197"/>
      <c r="L202" s="41"/>
      <c r="M202" s="198" t="s">
        <v>19</v>
      </c>
      <c r="N202" s="199" t="s">
        <v>43</v>
      </c>
      <c r="O202" s="66"/>
      <c r="P202" s="200">
        <f t="shared" si="41"/>
        <v>0</v>
      </c>
      <c r="Q202" s="200">
        <v>0</v>
      </c>
      <c r="R202" s="200">
        <f t="shared" si="42"/>
        <v>0</v>
      </c>
      <c r="S202" s="200">
        <v>0</v>
      </c>
      <c r="T202" s="201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2" t="s">
        <v>154</v>
      </c>
      <c r="AT202" s="202" t="s">
        <v>150</v>
      </c>
      <c r="AU202" s="202" t="s">
        <v>82</v>
      </c>
      <c r="AY202" s="19" t="s">
        <v>147</v>
      </c>
      <c r="BE202" s="203">
        <f t="shared" si="44"/>
        <v>0</v>
      </c>
      <c r="BF202" s="203">
        <f t="shared" si="45"/>
        <v>0</v>
      </c>
      <c r="BG202" s="203">
        <f t="shared" si="46"/>
        <v>0</v>
      </c>
      <c r="BH202" s="203">
        <f t="shared" si="47"/>
        <v>0</v>
      </c>
      <c r="BI202" s="203">
        <f t="shared" si="48"/>
        <v>0</v>
      </c>
      <c r="BJ202" s="19" t="s">
        <v>80</v>
      </c>
      <c r="BK202" s="203">
        <f t="shared" si="49"/>
        <v>0</v>
      </c>
      <c r="BL202" s="19" t="s">
        <v>154</v>
      </c>
      <c r="BM202" s="202" t="s">
        <v>647</v>
      </c>
    </row>
    <row r="203" spans="1:65" s="2" customFormat="1" ht="16.5" customHeight="1">
      <c r="A203" s="36"/>
      <c r="B203" s="37"/>
      <c r="C203" s="190" t="s">
        <v>648</v>
      </c>
      <c r="D203" s="190" t="s">
        <v>150</v>
      </c>
      <c r="E203" s="191" t="s">
        <v>2069</v>
      </c>
      <c r="F203" s="192" t="s">
        <v>2070</v>
      </c>
      <c r="G203" s="193" t="s">
        <v>466</v>
      </c>
      <c r="H203" s="194">
        <v>28</v>
      </c>
      <c r="I203" s="195"/>
      <c r="J203" s="196">
        <f t="shared" si="40"/>
        <v>0</v>
      </c>
      <c r="K203" s="197"/>
      <c r="L203" s="41"/>
      <c r="M203" s="198" t="s">
        <v>19</v>
      </c>
      <c r="N203" s="199" t="s">
        <v>43</v>
      </c>
      <c r="O203" s="66"/>
      <c r="P203" s="200">
        <f t="shared" si="41"/>
        <v>0</v>
      </c>
      <c r="Q203" s="200">
        <v>0</v>
      </c>
      <c r="R203" s="200">
        <f t="shared" si="42"/>
        <v>0</v>
      </c>
      <c r="S203" s="200">
        <v>0</v>
      </c>
      <c r="T203" s="201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154</v>
      </c>
      <c r="AT203" s="202" t="s">
        <v>150</v>
      </c>
      <c r="AU203" s="202" t="s">
        <v>82</v>
      </c>
      <c r="AY203" s="19" t="s">
        <v>147</v>
      </c>
      <c r="BE203" s="203">
        <f t="shared" si="44"/>
        <v>0</v>
      </c>
      <c r="BF203" s="203">
        <f t="shared" si="45"/>
        <v>0</v>
      </c>
      <c r="BG203" s="203">
        <f t="shared" si="46"/>
        <v>0</v>
      </c>
      <c r="BH203" s="203">
        <f t="shared" si="47"/>
        <v>0</v>
      </c>
      <c r="BI203" s="203">
        <f t="shared" si="48"/>
        <v>0</v>
      </c>
      <c r="BJ203" s="19" t="s">
        <v>80</v>
      </c>
      <c r="BK203" s="203">
        <f t="shared" si="49"/>
        <v>0</v>
      </c>
      <c r="BL203" s="19" t="s">
        <v>154</v>
      </c>
      <c r="BM203" s="202" t="s">
        <v>651</v>
      </c>
    </row>
    <row r="204" spans="1:65" s="2" customFormat="1" ht="16.5" customHeight="1">
      <c r="A204" s="36"/>
      <c r="B204" s="37"/>
      <c r="C204" s="190" t="s">
        <v>441</v>
      </c>
      <c r="D204" s="190" t="s">
        <v>150</v>
      </c>
      <c r="E204" s="191" t="s">
        <v>2071</v>
      </c>
      <c r="F204" s="192" t="s">
        <v>2072</v>
      </c>
      <c r="G204" s="193" t="s">
        <v>466</v>
      </c>
      <c r="H204" s="194">
        <v>105</v>
      </c>
      <c r="I204" s="195"/>
      <c r="J204" s="196">
        <f t="shared" si="40"/>
        <v>0</v>
      </c>
      <c r="K204" s="197"/>
      <c r="L204" s="41"/>
      <c r="M204" s="198" t="s">
        <v>19</v>
      </c>
      <c r="N204" s="199" t="s">
        <v>43</v>
      </c>
      <c r="O204" s="66"/>
      <c r="P204" s="200">
        <f t="shared" si="41"/>
        <v>0</v>
      </c>
      <c r="Q204" s="200">
        <v>0</v>
      </c>
      <c r="R204" s="200">
        <f t="shared" si="42"/>
        <v>0</v>
      </c>
      <c r="S204" s="200">
        <v>0</v>
      </c>
      <c r="T204" s="201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154</v>
      </c>
      <c r="AT204" s="202" t="s">
        <v>150</v>
      </c>
      <c r="AU204" s="202" t="s">
        <v>82</v>
      </c>
      <c r="AY204" s="19" t="s">
        <v>147</v>
      </c>
      <c r="BE204" s="203">
        <f t="shared" si="44"/>
        <v>0</v>
      </c>
      <c r="BF204" s="203">
        <f t="shared" si="45"/>
        <v>0</v>
      </c>
      <c r="BG204" s="203">
        <f t="shared" si="46"/>
        <v>0</v>
      </c>
      <c r="BH204" s="203">
        <f t="shared" si="47"/>
        <v>0</v>
      </c>
      <c r="BI204" s="203">
        <f t="shared" si="48"/>
        <v>0</v>
      </c>
      <c r="BJ204" s="19" t="s">
        <v>80</v>
      </c>
      <c r="BK204" s="203">
        <f t="shared" si="49"/>
        <v>0</v>
      </c>
      <c r="BL204" s="19" t="s">
        <v>154</v>
      </c>
      <c r="BM204" s="202" t="s">
        <v>654</v>
      </c>
    </row>
    <row r="205" spans="1:65" s="2" customFormat="1" ht="16.5" customHeight="1">
      <c r="A205" s="36"/>
      <c r="B205" s="37"/>
      <c r="C205" s="190" t="s">
        <v>655</v>
      </c>
      <c r="D205" s="190" t="s">
        <v>150</v>
      </c>
      <c r="E205" s="191" t="s">
        <v>2071</v>
      </c>
      <c r="F205" s="192" t="s">
        <v>2072</v>
      </c>
      <c r="G205" s="193" t="s">
        <v>466</v>
      </c>
      <c r="H205" s="194">
        <v>28</v>
      </c>
      <c r="I205" s="195"/>
      <c r="J205" s="196">
        <f t="shared" si="40"/>
        <v>0</v>
      </c>
      <c r="K205" s="197"/>
      <c r="L205" s="41"/>
      <c r="M205" s="198" t="s">
        <v>19</v>
      </c>
      <c r="N205" s="199" t="s">
        <v>43</v>
      </c>
      <c r="O205" s="66"/>
      <c r="P205" s="200">
        <f t="shared" si="41"/>
        <v>0</v>
      </c>
      <c r="Q205" s="200">
        <v>0</v>
      </c>
      <c r="R205" s="200">
        <f t="shared" si="42"/>
        <v>0</v>
      </c>
      <c r="S205" s="200">
        <v>0</v>
      </c>
      <c r="T205" s="201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154</v>
      </c>
      <c r="AT205" s="202" t="s">
        <v>150</v>
      </c>
      <c r="AU205" s="202" t="s">
        <v>82</v>
      </c>
      <c r="AY205" s="19" t="s">
        <v>147</v>
      </c>
      <c r="BE205" s="203">
        <f t="shared" si="44"/>
        <v>0</v>
      </c>
      <c r="BF205" s="203">
        <f t="shared" si="45"/>
        <v>0</v>
      </c>
      <c r="BG205" s="203">
        <f t="shared" si="46"/>
        <v>0</v>
      </c>
      <c r="BH205" s="203">
        <f t="shared" si="47"/>
        <v>0</v>
      </c>
      <c r="BI205" s="203">
        <f t="shared" si="48"/>
        <v>0</v>
      </c>
      <c r="BJ205" s="19" t="s">
        <v>80</v>
      </c>
      <c r="BK205" s="203">
        <f t="shared" si="49"/>
        <v>0</v>
      </c>
      <c r="BL205" s="19" t="s">
        <v>154</v>
      </c>
      <c r="BM205" s="202" t="s">
        <v>658</v>
      </c>
    </row>
    <row r="206" spans="1:65" s="2" customFormat="1" ht="16.5" customHeight="1">
      <c r="A206" s="36"/>
      <c r="B206" s="37"/>
      <c r="C206" s="190" t="s">
        <v>444</v>
      </c>
      <c r="D206" s="190" t="s">
        <v>150</v>
      </c>
      <c r="E206" s="191" t="s">
        <v>2071</v>
      </c>
      <c r="F206" s="192" t="s">
        <v>2072</v>
      </c>
      <c r="G206" s="193" t="s">
        <v>466</v>
      </c>
      <c r="H206" s="194">
        <v>105</v>
      </c>
      <c r="I206" s="195"/>
      <c r="J206" s="196">
        <f t="shared" si="40"/>
        <v>0</v>
      </c>
      <c r="K206" s="197"/>
      <c r="L206" s="41"/>
      <c r="M206" s="198" t="s">
        <v>19</v>
      </c>
      <c r="N206" s="199" t="s">
        <v>43</v>
      </c>
      <c r="O206" s="66"/>
      <c r="P206" s="200">
        <f t="shared" si="41"/>
        <v>0</v>
      </c>
      <c r="Q206" s="200">
        <v>0</v>
      </c>
      <c r="R206" s="200">
        <f t="shared" si="42"/>
        <v>0</v>
      </c>
      <c r="S206" s="200">
        <v>0</v>
      </c>
      <c r="T206" s="201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154</v>
      </c>
      <c r="AT206" s="202" t="s">
        <v>150</v>
      </c>
      <c r="AU206" s="202" t="s">
        <v>82</v>
      </c>
      <c r="AY206" s="19" t="s">
        <v>147</v>
      </c>
      <c r="BE206" s="203">
        <f t="shared" si="44"/>
        <v>0</v>
      </c>
      <c r="BF206" s="203">
        <f t="shared" si="45"/>
        <v>0</v>
      </c>
      <c r="BG206" s="203">
        <f t="shared" si="46"/>
        <v>0</v>
      </c>
      <c r="BH206" s="203">
        <f t="shared" si="47"/>
        <v>0</v>
      </c>
      <c r="BI206" s="203">
        <f t="shared" si="48"/>
        <v>0</v>
      </c>
      <c r="BJ206" s="19" t="s">
        <v>80</v>
      </c>
      <c r="BK206" s="203">
        <f t="shared" si="49"/>
        <v>0</v>
      </c>
      <c r="BL206" s="19" t="s">
        <v>154</v>
      </c>
      <c r="BM206" s="202" t="s">
        <v>662</v>
      </c>
    </row>
    <row r="207" spans="1:65" s="2" customFormat="1" ht="16.5" customHeight="1">
      <c r="A207" s="36"/>
      <c r="B207" s="37"/>
      <c r="C207" s="190" t="s">
        <v>663</v>
      </c>
      <c r="D207" s="190" t="s">
        <v>150</v>
      </c>
      <c r="E207" s="191" t="s">
        <v>2073</v>
      </c>
      <c r="F207" s="192" t="s">
        <v>2074</v>
      </c>
      <c r="G207" s="193" t="s">
        <v>466</v>
      </c>
      <c r="H207" s="194">
        <v>28</v>
      </c>
      <c r="I207" s="195"/>
      <c r="J207" s="196">
        <f t="shared" si="40"/>
        <v>0</v>
      </c>
      <c r="K207" s="197"/>
      <c r="L207" s="41"/>
      <c r="M207" s="198" t="s">
        <v>19</v>
      </c>
      <c r="N207" s="199" t="s">
        <v>43</v>
      </c>
      <c r="O207" s="66"/>
      <c r="P207" s="200">
        <f t="shared" si="41"/>
        <v>0</v>
      </c>
      <c r="Q207" s="200">
        <v>0</v>
      </c>
      <c r="R207" s="200">
        <f t="shared" si="42"/>
        <v>0</v>
      </c>
      <c r="S207" s="200">
        <v>0</v>
      </c>
      <c r="T207" s="201">
        <f t="shared" si="4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154</v>
      </c>
      <c r="AT207" s="202" t="s">
        <v>150</v>
      </c>
      <c r="AU207" s="202" t="s">
        <v>82</v>
      </c>
      <c r="AY207" s="19" t="s">
        <v>147</v>
      </c>
      <c r="BE207" s="203">
        <f t="shared" si="44"/>
        <v>0</v>
      </c>
      <c r="BF207" s="203">
        <f t="shared" si="45"/>
        <v>0</v>
      </c>
      <c r="BG207" s="203">
        <f t="shared" si="46"/>
        <v>0</v>
      </c>
      <c r="BH207" s="203">
        <f t="shared" si="47"/>
        <v>0</v>
      </c>
      <c r="BI207" s="203">
        <f t="shared" si="48"/>
        <v>0</v>
      </c>
      <c r="BJ207" s="19" t="s">
        <v>80</v>
      </c>
      <c r="BK207" s="203">
        <f t="shared" si="49"/>
        <v>0</v>
      </c>
      <c r="BL207" s="19" t="s">
        <v>154</v>
      </c>
      <c r="BM207" s="202" t="s">
        <v>666</v>
      </c>
    </row>
    <row r="208" spans="1:65" s="2" customFormat="1" ht="16.5" customHeight="1">
      <c r="A208" s="36"/>
      <c r="B208" s="37"/>
      <c r="C208" s="190" t="s">
        <v>448</v>
      </c>
      <c r="D208" s="190" t="s">
        <v>150</v>
      </c>
      <c r="E208" s="191" t="s">
        <v>2073</v>
      </c>
      <c r="F208" s="192" t="s">
        <v>2074</v>
      </c>
      <c r="G208" s="193" t="s">
        <v>466</v>
      </c>
      <c r="H208" s="194">
        <v>700</v>
      </c>
      <c r="I208" s="195"/>
      <c r="J208" s="196">
        <f t="shared" si="40"/>
        <v>0</v>
      </c>
      <c r="K208" s="197"/>
      <c r="L208" s="41"/>
      <c r="M208" s="198" t="s">
        <v>19</v>
      </c>
      <c r="N208" s="199" t="s">
        <v>43</v>
      </c>
      <c r="O208" s="66"/>
      <c r="P208" s="200">
        <f t="shared" si="41"/>
        <v>0</v>
      </c>
      <c r="Q208" s="200">
        <v>0</v>
      </c>
      <c r="R208" s="200">
        <f t="shared" si="42"/>
        <v>0</v>
      </c>
      <c r="S208" s="200">
        <v>0</v>
      </c>
      <c r="T208" s="201">
        <f t="shared" si="4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154</v>
      </c>
      <c r="AT208" s="202" t="s">
        <v>150</v>
      </c>
      <c r="AU208" s="202" t="s">
        <v>82</v>
      </c>
      <c r="AY208" s="19" t="s">
        <v>147</v>
      </c>
      <c r="BE208" s="203">
        <f t="shared" si="44"/>
        <v>0</v>
      </c>
      <c r="BF208" s="203">
        <f t="shared" si="45"/>
        <v>0</v>
      </c>
      <c r="BG208" s="203">
        <f t="shared" si="46"/>
        <v>0</v>
      </c>
      <c r="BH208" s="203">
        <f t="shared" si="47"/>
        <v>0</v>
      </c>
      <c r="BI208" s="203">
        <f t="shared" si="48"/>
        <v>0</v>
      </c>
      <c r="BJ208" s="19" t="s">
        <v>80</v>
      </c>
      <c r="BK208" s="203">
        <f t="shared" si="49"/>
        <v>0</v>
      </c>
      <c r="BL208" s="19" t="s">
        <v>154</v>
      </c>
      <c r="BM208" s="202" t="s">
        <v>669</v>
      </c>
    </row>
    <row r="209" spans="1:65" s="2" customFormat="1" ht="16.5" customHeight="1">
      <c r="A209" s="36"/>
      <c r="B209" s="37"/>
      <c r="C209" s="190" t="s">
        <v>670</v>
      </c>
      <c r="D209" s="190" t="s">
        <v>150</v>
      </c>
      <c r="E209" s="191" t="s">
        <v>2073</v>
      </c>
      <c r="F209" s="192" t="s">
        <v>2074</v>
      </c>
      <c r="G209" s="193" t="s">
        <v>466</v>
      </c>
      <c r="H209" s="194">
        <v>70</v>
      </c>
      <c r="I209" s="195"/>
      <c r="J209" s="196">
        <f t="shared" si="40"/>
        <v>0</v>
      </c>
      <c r="K209" s="197"/>
      <c r="L209" s="41"/>
      <c r="M209" s="198" t="s">
        <v>19</v>
      </c>
      <c r="N209" s="199" t="s">
        <v>43</v>
      </c>
      <c r="O209" s="66"/>
      <c r="P209" s="200">
        <f t="shared" si="41"/>
        <v>0</v>
      </c>
      <c r="Q209" s="200">
        <v>0</v>
      </c>
      <c r="R209" s="200">
        <f t="shared" si="42"/>
        <v>0</v>
      </c>
      <c r="S209" s="200">
        <v>0</v>
      </c>
      <c r="T209" s="201">
        <f t="shared" si="4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154</v>
      </c>
      <c r="AT209" s="202" t="s">
        <v>150</v>
      </c>
      <c r="AU209" s="202" t="s">
        <v>82</v>
      </c>
      <c r="AY209" s="19" t="s">
        <v>147</v>
      </c>
      <c r="BE209" s="203">
        <f t="shared" si="44"/>
        <v>0</v>
      </c>
      <c r="BF209" s="203">
        <f t="shared" si="45"/>
        <v>0</v>
      </c>
      <c r="BG209" s="203">
        <f t="shared" si="46"/>
        <v>0</v>
      </c>
      <c r="BH209" s="203">
        <f t="shared" si="47"/>
        <v>0</v>
      </c>
      <c r="BI209" s="203">
        <f t="shared" si="48"/>
        <v>0</v>
      </c>
      <c r="BJ209" s="19" t="s">
        <v>80</v>
      </c>
      <c r="BK209" s="203">
        <f t="shared" si="49"/>
        <v>0</v>
      </c>
      <c r="BL209" s="19" t="s">
        <v>154</v>
      </c>
      <c r="BM209" s="202" t="s">
        <v>673</v>
      </c>
    </row>
    <row r="210" spans="1:65" s="2" customFormat="1" ht="16.5" customHeight="1">
      <c r="A210" s="36"/>
      <c r="B210" s="37"/>
      <c r="C210" s="190" t="s">
        <v>453</v>
      </c>
      <c r="D210" s="190" t="s">
        <v>150</v>
      </c>
      <c r="E210" s="191" t="s">
        <v>2073</v>
      </c>
      <c r="F210" s="192" t="s">
        <v>2074</v>
      </c>
      <c r="G210" s="193" t="s">
        <v>466</v>
      </c>
      <c r="H210" s="194">
        <v>126</v>
      </c>
      <c r="I210" s="195"/>
      <c r="J210" s="196">
        <f t="shared" si="40"/>
        <v>0</v>
      </c>
      <c r="K210" s="197"/>
      <c r="L210" s="41"/>
      <c r="M210" s="198" t="s">
        <v>19</v>
      </c>
      <c r="N210" s="199" t="s">
        <v>43</v>
      </c>
      <c r="O210" s="66"/>
      <c r="P210" s="200">
        <f t="shared" si="41"/>
        <v>0</v>
      </c>
      <c r="Q210" s="200">
        <v>0</v>
      </c>
      <c r="R210" s="200">
        <f t="shared" si="42"/>
        <v>0</v>
      </c>
      <c r="S210" s="200">
        <v>0</v>
      </c>
      <c r="T210" s="201">
        <f t="shared" si="4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154</v>
      </c>
      <c r="AT210" s="202" t="s">
        <v>150</v>
      </c>
      <c r="AU210" s="202" t="s">
        <v>82</v>
      </c>
      <c r="AY210" s="19" t="s">
        <v>147</v>
      </c>
      <c r="BE210" s="203">
        <f t="shared" si="44"/>
        <v>0</v>
      </c>
      <c r="BF210" s="203">
        <f t="shared" si="45"/>
        <v>0</v>
      </c>
      <c r="BG210" s="203">
        <f t="shared" si="46"/>
        <v>0</v>
      </c>
      <c r="BH210" s="203">
        <f t="shared" si="47"/>
        <v>0</v>
      </c>
      <c r="BI210" s="203">
        <f t="shared" si="48"/>
        <v>0</v>
      </c>
      <c r="BJ210" s="19" t="s">
        <v>80</v>
      </c>
      <c r="BK210" s="203">
        <f t="shared" si="49"/>
        <v>0</v>
      </c>
      <c r="BL210" s="19" t="s">
        <v>154</v>
      </c>
      <c r="BM210" s="202" t="s">
        <v>676</v>
      </c>
    </row>
    <row r="211" spans="1:65" s="2" customFormat="1" ht="16.5" customHeight="1">
      <c r="A211" s="36"/>
      <c r="B211" s="37"/>
      <c r="C211" s="190" t="s">
        <v>679</v>
      </c>
      <c r="D211" s="190" t="s">
        <v>150</v>
      </c>
      <c r="E211" s="191" t="s">
        <v>2075</v>
      </c>
      <c r="F211" s="192" t="s">
        <v>2076</v>
      </c>
      <c r="G211" s="193" t="s">
        <v>466</v>
      </c>
      <c r="H211" s="194">
        <v>28</v>
      </c>
      <c r="I211" s="195"/>
      <c r="J211" s="196">
        <f t="shared" si="40"/>
        <v>0</v>
      </c>
      <c r="K211" s="197"/>
      <c r="L211" s="41"/>
      <c r="M211" s="198" t="s">
        <v>19</v>
      </c>
      <c r="N211" s="199" t="s">
        <v>43</v>
      </c>
      <c r="O211" s="66"/>
      <c r="P211" s="200">
        <f t="shared" si="41"/>
        <v>0</v>
      </c>
      <c r="Q211" s="200">
        <v>0</v>
      </c>
      <c r="R211" s="200">
        <f t="shared" si="42"/>
        <v>0</v>
      </c>
      <c r="S211" s="200">
        <v>0</v>
      </c>
      <c r="T211" s="201">
        <f t="shared" si="4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154</v>
      </c>
      <c r="AT211" s="202" t="s">
        <v>150</v>
      </c>
      <c r="AU211" s="202" t="s">
        <v>82</v>
      </c>
      <c r="AY211" s="19" t="s">
        <v>147</v>
      </c>
      <c r="BE211" s="203">
        <f t="shared" si="44"/>
        <v>0</v>
      </c>
      <c r="BF211" s="203">
        <f t="shared" si="45"/>
        <v>0</v>
      </c>
      <c r="BG211" s="203">
        <f t="shared" si="46"/>
        <v>0</v>
      </c>
      <c r="BH211" s="203">
        <f t="shared" si="47"/>
        <v>0</v>
      </c>
      <c r="BI211" s="203">
        <f t="shared" si="48"/>
        <v>0</v>
      </c>
      <c r="BJ211" s="19" t="s">
        <v>80</v>
      </c>
      <c r="BK211" s="203">
        <f t="shared" si="49"/>
        <v>0</v>
      </c>
      <c r="BL211" s="19" t="s">
        <v>154</v>
      </c>
      <c r="BM211" s="202" t="s">
        <v>682</v>
      </c>
    </row>
    <row r="212" spans="1:65" s="2" customFormat="1" ht="16.5" customHeight="1">
      <c r="A212" s="36"/>
      <c r="B212" s="37"/>
      <c r="C212" s="190" t="s">
        <v>457</v>
      </c>
      <c r="D212" s="190" t="s">
        <v>150</v>
      </c>
      <c r="E212" s="191" t="s">
        <v>2077</v>
      </c>
      <c r="F212" s="192" t="s">
        <v>2078</v>
      </c>
      <c r="G212" s="193" t="s">
        <v>466</v>
      </c>
      <c r="H212" s="194">
        <v>14</v>
      </c>
      <c r="I212" s="195"/>
      <c r="J212" s="196">
        <f t="shared" si="40"/>
        <v>0</v>
      </c>
      <c r="K212" s="197"/>
      <c r="L212" s="41"/>
      <c r="M212" s="198" t="s">
        <v>19</v>
      </c>
      <c r="N212" s="199" t="s">
        <v>43</v>
      </c>
      <c r="O212" s="66"/>
      <c r="P212" s="200">
        <f t="shared" si="41"/>
        <v>0</v>
      </c>
      <c r="Q212" s="200">
        <v>0</v>
      </c>
      <c r="R212" s="200">
        <f t="shared" si="42"/>
        <v>0</v>
      </c>
      <c r="S212" s="200">
        <v>0</v>
      </c>
      <c r="T212" s="201">
        <f t="shared" si="4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154</v>
      </c>
      <c r="AT212" s="202" t="s">
        <v>150</v>
      </c>
      <c r="AU212" s="202" t="s">
        <v>82</v>
      </c>
      <c r="AY212" s="19" t="s">
        <v>147</v>
      </c>
      <c r="BE212" s="203">
        <f t="shared" si="44"/>
        <v>0</v>
      </c>
      <c r="BF212" s="203">
        <f t="shared" si="45"/>
        <v>0</v>
      </c>
      <c r="BG212" s="203">
        <f t="shared" si="46"/>
        <v>0</v>
      </c>
      <c r="BH212" s="203">
        <f t="shared" si="47"/>
        <v>0</v>
      </c>
      <c r="BI212" s="203">
        <f t="shared" si="48"/>
        <v>0</v>
      </c>
      <c r="BJ212" s="19" t="s">
        <v>80</v>
      </c>
      <c r="BK212" s="203">
        <f t="shared" si="49"/>
        <v>0</v>
      </c>
      <c r="BL212" s="19" t="s">
        <v>154</v>
      </c>
      <c r="BM212" s="202" t="s">
        <v>688</v>
      </c>
    </row>
    <row r="213" spans="1:65" s="2" customFormat="1" ht="16.5" customHeight="1">
      <c r="A213" s="36"/>
      <c r="B213" s="37"/>
      <c r="C213" s="190" t="s">
        <v>693</v>
      </c>
      <c r="D213" s="190" t="s">
        <v>150</v>
      </c>
      <c r="E213" s="191" t="s">
        <v>2079</v>
      </c>
      <c r="F213" s="192" t="s">
        <v>2080</v>
      </c>
      <c r="G213" s="193" t="s">
        <v>466</v>
      </c>
      <c r="H213" s="194">
        <v>50</v>
      </c>
      <c r="I213" s="195"/>
      <c r="J213" s="196">
        <f t="shared" si="40"/>
        <v>0</v>
      </c>
      <c r="K213" s="197"/>
      <c r="L213" s="41"/>
      <c r="M213" s="198" t="s">
        <v>19</v>
      </c>
      <c r="N213" s="199" t="s">
        <v>43</v>
      </c>
      <c r="O213" s="66"/>
      <c r="P213" s="200">
        <f t="shared" si="41"/>
        <v>0</v>
      </c>
      <c r="Q213" s="200">
        <v>0</v>
      </c>
      <c r="R213" s="200">
        <f t="shared" si="42"/>
        <v>0</v>
      </c>
      <c r="S213" s="200">
        <v>0</v>
      </c>
      <c r="T213" s="201">
        <f t="shared" si="4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154</v>
      </c>
      <c r="AT213" s="202" t="s">
        <v>150</v>
      </c>
      <c r="AU213" s="202" t="s">
        <v>82</v>
      </c>
      <c r="AY213" s="19" t="s">
        <v>147</v>
      </c>
      <c r="BE213" s="203">
        <f t="shared" si="44"/>
        <v>0</v>
      </c>
      <c r="BF213" s="203">
        <f t="shared" si="45"/>
        <v>0</v>
      </c>
      <c r="BG213" s="203">
        <f t="shared" si="46"/>
        <v>0</v>
      </c>
      <c r="BH213" s="203">
        <f t="shared" si="47"/>
        <v>0</v>
      </c>
      <c r="BI213" s="203">
        <f t="shared" si="48"/>
        <v>0</v>
      </c>
      <c r="BJ213" s="19" t="s">
        <v>80</v>
      </c>
      <c r="BK213" s="203">
        <f t="shared" si="49"/>
        <v>0</v>
      </c>
      <c r="BL213" s="19" t="s">
        <v>154</v>
      </c>
      <c r="BM213" s="202" t="s">
        <v>696</v>
      </c>
    </row>
    <row r="214" spans="1:65" s="2" customFormat="1" ht="16.5" customHeight="1">
      <c r="A214" s="36"/>
      <c r="B214" s="37"/>
      <c r="C214" s="190" t="s">
        <v>460</v>
      </c>
      <c r="D214" s="190" t="s">
        <v>150</v>
      </c>
      <c r="E214" s="191" t="s">
        <v>2081</v>
      </c>
      <c r="F214" s="192" t="s">
        <v>2082</v>
      </c>
      <c r="G214" s="193" t="s">
        <v>1594</v>
      </c>
      <c r="H214" s="194">
        <v>1</v>
      </c>
      <c r="I214" s="195"/>
      <c r="J214" s="196">
        <f t="shared" si="40"/>
        <v>0</v>
      </c>
      <c r="K214" s="197"/>
      <c r="L214" s="41"/>
      <c r="M214" s="198" t="s">
        <v>19</v>
      </c>
      <c r="N214" s="199" t="s">
        <v>43</v>
      </c>
      <c r="O214" s="66"/>
      <c r="P214" s="200">
        <f t="shared" si="41"/>
        <v>0</v>
      </c>
      <c r="Q214" s="200">
        <v>0</v>
      </c>
      <c r="R214" s="200">
        <f t="shared" si="42"/>
        <v>0</v>
      </c>
      <c r="S214" s="200">
        <v>0</v>
      </c>
      <c r="T214" s="201">
        <f t="shared" si="4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154</v>
      </c>
      <c r="AT214" s="202" t="s">
        <v>150</v>
      </c>
      <c r="AU214" s="202" t="s">
        <v>82</v>
      </c>
      <c r="AY214" s="19" t="s">
        <v>147</v>
      </c>
      <c r="BE214" s="203">
        <f t="shared" si="44"/>
        <v>0</v>
      </c>
      <c r="BF214" s="203">
        <f t="shared" si="45"/>
        <v>0</v>
      </c>
      <c r="BG214" s="203">
        <f t="shared" si="46"/>
        <v>0</v>
      </c>
      <c r="BH214" s="203">
        <f t="shared" si="47"/>
        <v>0</v>
      </c>
      <c r="BI214" s="203">
        <f t="shared" si="48"/>
        <v>0</v>
      </c>
      <c r="BJ214" s="19" t="s">
        <v>80</v>
      </c>
      <c r="BK214" s="203">
        <f t="shared" si="49"/>
        <v>0</v>
      </c>
      <c r="BL214" s="19" t="s">
        <v>154</v>
      </c>
      <c r="BM214" s="202" t="s">
        <v>703</v>
      </c>
    </row>
    <row r="215" spans="1:65" s="2" customFormat="1" ht="16.5" customHeight="1">
      <c r="A215" s="36"/>
      <c r="B215" s="37"/>
      <c r="C215" s="190" t="s">
        <v>712</v>
      </c>
      <c r="D215" s="190" t="s">
        <v>150</v>
      </c>
      <c r="E215" s="191" t="s">
        <v>2083</v>
      </c>
      <c r="F215" s="192" t="s">
        <v>2084</v>
      </c>
      <c r="G215" s="193" t="s">
        <v>1594</v>
      </c>
      <c r="H215" s="194">
        <v>1</v>
      </c>
      <c r="I215" s="195"/>
      <c r="J215" s="196">
        <f t="shared" si="40"/>
        <v>0</v>
      </c>
      <c r="K215" s="197"/>
      <c r="L215" s="41"/>
      <c r="M215" s="198" t="s">
        <v>19</v>
      </c>
      <c r="N215" s="199" t="s">
        <v>43</v>
      </c>
      <c r="O215" s="66"/>
      <c r="P215" s="200">
        <f t="shared" si="41"/>
        <v>0</v>
      </c>
      <c r="Q215" s="200">
        <v>0</v>
      </c>
      <c r="R215" s="200">
        <f t="shared" si="42"/>
        <v>0</v>
      </c>
      <c r="S215" s="200">
        <v>0</v>
      </c>
      <c r="T215" s="201">
        <f t="shared" si="4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154</v>
      </c>
      <c r="AT215" s="202" t="s">
        <v>150</v>
      </c>
      <c r="AU215" s="202" t="s">
        <v>82</v>
      </c>
      <c r="AY215" s="19" t="s">
        <v>147</v>
      </c>
      <c r="BE215" s="203">
        <f t="shared" si="44"/>
        <v>0</v>
      </c>
      <c r="BF215" s="203">
        <f t="shared" si="45"/>
        <v>0</v>
      </c>
      <c r="BG215" s="203">
        <f t="shared" si="46"/>
        <v>0</v>
      </c>
      <c r="BH215" s="203">
        <f t="shared" si="47"/>
        <v>0</v>
      </c>
      <c r="BI215" s="203">
        <f t="shared" si="48"/>
        <v>0</v>
      </c>
      <c r="BJ215" s="19" t="s">
        <v>80</v>
      </c>
      <c r="BK215" s="203">
        <f t="shared" si="49"/>
        <v>0</v>
      </c>
      <c r="BL215" s="19" t="s">
        <v>154</v>
      </c>
      <c r="BM215" s="202" t="s">
        <v>715</v>
      </c>
    </row>
    <row r="216" spans="1:65" s="2" customFormat="1" ht="16.5" customHeight="1">
      <c r="A216" s="36"/>
      <c r="B216" s="37"/>
      <c r="C216" s="190" t="s">
        <v>467</v>
      </c>
      <c r="D216" s="190" t="s">
        <v>150</v>
      </c>
      <c r="E216" s="191" t="s">
        <v>2085</v>
      </c>
      <c r="F216" s="192" t="s">
        <v>2086</v>
      </c>
      <c r="G216" s="193" t="s">
        <v>1594</v>
      </c>
      <c r="H216" s="194">
        <v>1</v>
      </c>
      <c r="I216" s="195"/>
      <c r="J216" s="196">
        <f t="shared" si="40"/>
        <v>0</v>
      </c>
      <c r="K216" s="197"/>
      <c r="L216" s="41"/>
      <c r="M216" s="198" t="s">
        <v>19</v>
      </c>
      <c r="N216" s="199" t="s">
        <v>43</v>
      </c>
      <c r="O216" s="66"/>
      <c r="P216" s="200">
        <f t="shared" si="41"/>
        <v>0</v>
      </c>
      <c r="Q216" s="200">
        <v>0</v>
      </c>
      <c r="R216" s="200">
        <f t="shared" si="42"/>
        <v>0</v>
      </c>
      <c r="S216" s="200">
        <v>0</v>
      </c>
      <c r="T216" s="201">
        <f t="shared" si="4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154</v>
      </c>
      <c r="AT216" s="202" t="s">
        <v>150</v>
      </c>
      <c r="AU216" s="202" t="s">
        <v>82</v>
      </c>
      <c r="AY216" s="19" t="s">
        <v>147</v>
      </c>
      <c r="BE216" s="203">
        <f t="shared" si="44"/>
        <v>0</v>
      </c>
      <c r="BF216" s="203">
        <f t="shared" si="45"/>
        <v>0</v>
      </c>
      <c r="BG216" s="203">
        <f t="shared" si="46"/>
        <v>0</v>
      </c>
      <c r="BH216" s="203">
        <f t="shared" si="47"/>
        <v>0</v>
      </c>
      <c r="BI216" s="203">
        <f t="shared" si="48"/>
        <v>0</v>
      </c>
      <c r="BJ216" s="19" t="s">
        <v>80</v>
      </c>
      <c r="BK216" s="203">
        <f t="shared" si="49"/>
        <v>0</v>
      </c>
      <c r="BL216" s="19" t="s">
        <v>154</v>
      </c>
      <c r="BM216" s="202" t="s">
        <v>718</v>
      </c>
    </row>
    <row r="217" spans="1:65" s="2" customFormat="1" ht="16.5" customHeight="1">
      <c r="A217" s="36"/>
      <c r="B217" s="37"/>
      <c r="C217" s="190" t="s">
        <v>720</v>
      </c>
      <c r="D217" s="190" t="s">
        <v>150</v>
      </c>
      <c r="E217" s="191" t="s">
        <v>2087</v>
      </c>
      <c r="F217" s="192" t="s">
        <v>2088</v>
      </c>
      <c r="G217" s="193" t="s">
        <v>1594</v>
      </c>
      <c r="H217" s="194">
        <v>8</v>
      </c>
      <c r="I217" s="195"/>
      <c r="J217" s="196">
        <f t="shared" si="40"/>
        <v>0</v>
      </c>
      <c r="K217" s="197"/>
      <c r="L217" s="41"/>
      <c r="M217" s="198" t="s">
        <v>19</v>
      </c>
      <c r="N217" s="199" t="s">
        <v>43</v>
      </c>
      <c r="O217" s="66"/>
      <c r="P217" s="200">
        <f t="shared" si="41"/>
        <v>0</v>
      </c>
      <c r="Q217" s="200">
        <v>0</v>
      </c>
      <c r="R217" s="200">
        <f t="shared" si="42"/>
        <v>0</v>
      </c>
      <c r="S217" s="200">
        <v>0</v>
      </c>
      <c r="T217" s="201">
        <f t="shared" si="4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154</v>
      </c>
      <c r="AT217" s="202" t="s">
        <v>150</v>
      </c>
      <c r="AU217" s="202" t="s">
        <v>82</v>
      </c>
      <c r="AY217" s="19" t="s">
        <v>147</v>
      </c>
      <c r="BE217" s="203">
        <f t="shared" si="44"/>
        <v>0</v>
      </c>
      <c r="BF217" s="203">
        <f t="shared" si="45"/>
        <v>0</v>
      </c>
      <c r="BG217" s="203">
        <f t="shared" si="46"/>
        <v>0</v>
      </c>
      <c r="BH217" s="203">
        <f t="shared" si="47"/>
        <v>0</v>
      </c>
      <c r="BI217" s="203">
        <f t="shared" si="48"/>
        <v>0</v>
      </c>
      <c r="BJ217" s="19" t="s">
        <v>80</v>
      </c>
      <c r="BK217" s="203">
        <f t="shared" si="49"/>
        <v>0</v>
      </c>
      <c r="BL217" s="19" t="s">
        <v>154</v>
      </c>
      <c r="BM217" s="202" t="s">
        <v>723</v>
      </c>
    </row>
    <row r="218" spans="1:65" s="12" customFormat="1" ht="22.9" customHeight="1">
      <c r="B218" s="174"/>
      <c r="C218" s="175"/>
      <c r="D218" s="176" t="s">
        <v>71</v>
      </c>
      <c r="E218" s="188" t="s">
        <v>254</v>
      </c>
      <c r="F218" s="188" t="s">
        <v>2089</v>
      </c>
      <c r="G218" s="175"/>
      <c r="H218" s="175"/>
      <c r="I218" s="178"/>
      <c r="J218" s="189">
        <f>BK218</f>
        <v>0</v>
      </c>
      <c r="K218" s="175"/>
      <c r="L218" s="180"/>
      <c r="M218" s="181"/>
      <c r="N218" s="182"/>
      <c r="O218" s="182"/>
      <c r="P218" s="183">
        <f>SUM(P219:P281)</f>
        <v>0</v>
      </c>
      <c r="Q218" s="182"/>
      <c r="R218" s="183">
        <f>SUM(R219:R281)</f>
        <v>0</v>
      </c>
      <c r="S218" s="182"/>
      <c r="T218" s="184">
        <f>SUM(T219:T281)</f>
        <v>0</v>
      </c>
      <c r="AR218" s="185" t="s">
        <v>148</v>
      </c>
      <c r="AT218" s="186" t="s">
        <v>71</v>
      </c>
      <c r="AU218" s="186" t="s">
        <v>80</v>
      </c>
      <c r="AY218" s="185" t="s">
        <v>147</v>
      </c>
      <c r="BK218" s="187">
        <f>SUM(BK219:BK281)</f>
        <v>0</v>
      </c>
    </row>
    <row r="219" spans="1:65" s="2" customFormat="1" ht="16.5" customHeight="1">
      <c r="A219" s="36"/>
      <c r="B219" s="37"/>
      <c r="C219" s="190" t="s">
        <v>470</v>
      </c>
      <c r="D219" s="190" t="s">
        <v>150</v>
      </c>
      <c r="E219" s="191" t="s">
        <v>2090</v>
      </c>
      <c r="F219" s="192" t="s">
        <v>2091</v>
      </c>
      <c r="G219" s="193" t="s">
        <v>1594</v>
      </c>
      <c r="H219" s="194">
        <v>1</v>
      </c>
      <c r="I219" s="195"/>
      <c r="J219" s="196">
        <f t="shared" ref="J219:J250" si="50">ROUND(I219*H219,2)</f>
        <v>0</v>
      </c>
      <c r="K219" s="197"/>
      <c r="L219" s="41"/>
      <c r="M219" s="198" t="s">
        <v>19</v>
      </c>
      <c r="N219" s="199" t="s">
        <v>43</v>
      </c>
      <c r="O219" s="66"/>
      <c r="P219" s="200">
        <f t="shared" ref="P219:P250" si="51">O219*H219</f>
        <v>0</v>
      </c>
      <c r="Q219" s="200">
        <v>0</v>
      </c>
      <c r="R219" s="200">
        <f t="shared" ref="R219:R250" si="52">Q219*H219</f>
        <v>0</v>
      </c>
      <c r="S219" s="200">
        <v>0</v>
      </c>
      <c r="T219" s="201">
        <f t="shared" ref="T219:T250" si="53"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361</v>
      </c>
      <c r="AT219" s="202" t="s">
        <v>150</v>
      </c>
      <c r="AU219" s="202" t="s">
        <v>82</v>
      </c>
      <c r="AY219" s="19" t="s">
        <v>147</v>
      </c>
      <c r="BE219" s="203">
        <f t="shared" ref="BE219:BE250" si="54">IF(N219="základní",J219,0)</f>
        <v>0</v>
      </c>
      <c r="BF219" s="203">
        <f t="shared" ref="BF219:BF250" si="55">IF(N219="snížená",J219,0)</f>
        <v>0</v>
      </c>
      <c r="BG219" s="203">
        <f t="shared" ref="BG219:BG250" si="56">IF(N219="zákl. přenesená",J219,0)</f>
        <v>0</v>
      </c>
      <c r="BH219" s="203">
        <f t="shared" ref="BH219:BH250" si="57">IF(N219="sníž. přenesená",J219,0)</f>
        <v>0</v>
      </c>
      <c r="BI219" s="203">
        <f t="shared" ref="BI219:BI250" si="58">IF(N219="nulová",J219,0)</f>
        <v>0</v>
      </c>
      <c r="BJ219" s="19" t="s">
        <v>80</v>
      </c>
      <c r="BK219" s="203">
        <f t="shared" ref="BK219:BK250" si="59">ROUND(I219*H219,2)</f>
        <v>0</v>
      </c>
      <c r="BL219" s="19" t="s">
        <v>361</v>
      </c>
      <c r="BM219" s="202" t="s">
        <v>726</v>
      </c>
    </row>
    <row r="220" spans="1:65" s="2" customFormat="1" ht="16.5" customHeight="1">
      <c r="A220" s="36"/>
      <c r="B220" s="37"/>
      <c r="C220" s="190" t="s">
        <v>728</v>
      </c>
      <c r="D220" s="190" t="s">
        <v>150</v>
      </c>
      <c r="E220" s="191" t="s">
        <v>2092</v>
      </c>
      <c r="F220" s="192" t="s">
        <v>2093</v>
      </c>
      <c r="G220" s="193" t="s">
        <v>466</v>
      </c>
      <c r="H220" s="194">
        <v>700</v>
      </c>
      <c r="I220" s="195"/>
      <c r="J220" s="196">
        <f t="shared" si="50"/>
        <v>0</v>
      </c>
      <c r="K220" s="197"/>
      <c r="L220" s="41"/>
      <c r="M220" s="198" t="s">
        <v>19</v>
      </c>
      <c r="N220" s="199" t="s">
        <v>43</v>
      </c>
      <c r="O220" s="66"/>
      <c r="P220" s="200">
        <f t="shared" si="51"/>
        <v>0</v>
      </c>
      <c r="Q220" s="200">
        <v>0</v>
      </c>
      <c r="R220" s="200">
        <f t="shared" si="52"/>
        <v>0</v>
      </c>
      <c r="S220" s="200">
        <v>0</v>
      </c>
      <c r="T220" s="201">
        <f t="shared" si="5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2" t="s">
        <v>361</v>
      </c>
      <c r="AT220" s="202" t="s">
        <v>150</v>
      </c>
      <c r="AU220" s="202" t="s">
        <v>82</v>
      </c>
      <c r="AY220" s="19" t="s">
        <v>147</v>
      </c>
      <c r="BE220" s="203">
        <f t="shared" si="54"/>
        <v>0</v>
      </c>
      <c r="BF220" s="203">
        <f t="shared" si="55"/>
        <v>0</v>
      </c>
      <c r="BG220" s="203">
        <f t="shared" si="56"/>
        <v>0</v>
      </c>
      <c r="BH220" s="203">
        <f t="shared" si="57"/>
        <v>0</v>
      </c>
      <c r="BI220" s="203">
        <f t="shared" si="58"/>
        <v>0</v>
      </c>
      <c r="BJ220" s="19" t="s">
        <v>80</v>
      </c>
      <c r="BK220" s="203">
        <f t="shared" si="59"/>
        <v>0</v>
      </c>
      <c r="BL220" s="19" t="s">
        <v>361</v>
      </c>
      <c r="BM220" s="202" t="s">
        <v>731</v>
      </c>
    </row>
    <row r="221" spans="1:65" s="2" customFormat="1" ht="16.5" customHeight="1">
      <c r="A221" s="36"/>
      <c r="B221" s="37"/>
      <c r="C221" s="190" t="s">
        <v>482</v>
      </c>
      <c r="D221" s="190" t="s">
        <v>150</v>
      </c>
      <c r="E221" s="191" t="s">
        <v>2094</v>
      </c>
      <c r="F221" s="192" t="s">
        <v>2095</v>
      </c>
      <c r="G221" s="193" t="s">
        <v>466</v>
      </c>
      <c r="H221" s="194">
        <v>70</v>
      </c>
      <c r="I221" s="195"/>
      <c r="J221" s="196">
        <f t="shared" si="50"/>
        <v>0</v>
      </c>
      <c r="K221" s="197"/>
      <c r="L221" s="41"/>
      <c r="M221" s="198" t="s">
        <v>19</v>
      </c>
      <c r="N221" s="199" t="s">
        <v>43</v>
      </c>
      <c r="O221" s="66"/>
      <c r="P221" s="200">
        <f t="shared" si="51"/>
        <v>0</v>
      </c>
      <c r="Q221" s="200">
        <v>0</v>
      </c>
      <c r="R221" s="200">
        <f t="shared" si="52"/>
        <v>0</v>
      </c>
      <c r="S221" s="200">
        <v>0</v>
      </c>
      <c r="T221" s="201">
        <f t="shared" si="5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361</v>
      </c>
      <c r="AT221" s="202" t="s">
        <v>150</v>
      </c>
      <c r="AU221" s="202" t="s">
        <v>82</v>
      </c>
      <c r="AY221" s="19" t="s">
        <v>147</v>
      </c>
      <c r="BE221" s="203">
        <f t="shared" si="54"/>
        <v>0</v>
      </c>
      <c r="BF221" s="203">
        <f t="shared" si="55"/>
        <v>0</v>
      </c>
      <c r="BG221" s="203">
        <f t="shared" si="56"/>
        <v>0</v>
      </c>
      <c r="BH221" s="203">
        <f t="shared" si="57"/>
        <v>0</v>
      </c>
      <c r="BI221" s="203">
        <f t="shared" si="58"/>
        <v>0</v>
      </c>
      <c r="BJ221" s="19" t="s">
        <v>80</v>
      </c>
      <c r="BK221" s="203">
        <f t="shared" si="59"/>
        <v>0</v>
      </c>
      <c r="BL221" s="19" t="s">
        <v>361</v>
      </c>
      <c r="BM221" s="202" t="s">
        <v>734</v>
      </c>
    </row>
    <row r="222" spans="1:65" s="2" customFormat="1" ht="16.5" customHeight="1">
      <c r="A222" s="36"/>
      <c r="B222" s="37"/>
      <c r="C222" s="190" t="s">
        <v>735</v>
      </c>
      <c r="D222" s="190" t="s">
        <v>150</v>
      </c>
      <c r="E222" s="191" t="s">
        <v>2096</v>
      </c>
      <c r="F222" s="192" t="s">
        <v>2097</v>
      </c>
      <c r="G222" s="193" t="s">
        <v>466</v>
      </c>
      <c r="H222" s="194">
        <v>560</v>
      </c>
      <c r="I222" s="195"/>
      <c r="J222" s="196">
        <f t="shared" si="50"/>
        <v>0</v>
      </c>
      <c r="K222" s="197"/>
      <c r="L222" s="41"/>
      <c r="M222" s="198" t="s">
        <v>19</v>
      </c>
      <c r="N222" s="199" t="s">
        <v>43</v>
      </c>
      <c r="O222" s="66"/>
      <c r="P222" s="200">
        <f t="shared" si="51"/>
        <v>0</v>
      </c>
      <c r="Q222" s="200">
        <v>0</v>
      </c>
      <c r="R222" s="200">
        <f t="shared" si="52"/>
        <v>0</v>
      </c>
      <c r="S222" s="200">
        <v>0</v>
      </c>
      <c r="T222" s="201">
        <f t="shared" si="5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2" t="s">
        <v>361</v>
      </c>
      <c r="AT222" s="202" t="s">
        <v>150</v>
      </c>
      <c r="AU222" s="202" t="s">
        <v>82</v>
      </c>
      <c r="AY222" s="19" t="s">
        <v>147</v>
      </c>
      <c r="BE222" s="203">
        <f t="shared" si="54"/>
        <v>0</v>
      </c>
      <c r="BF222" s="203">
        <f t="shared" si="55"/>
        <v>0</v>
      </c>
      <c r="BG222" s="203">
        <f t="shared" si="56"/>
        <v>0</v>
      </c>
      <c r="BH222" s="203">
        <f t="shared" si="57"/>
        <v>0</v>
      </c>
      <c r="BI222" s="203">
        <f t="shared" si="58"/>
        <v>0</v>
      </c>
      <c r="BJ222" s="19" t="s">
        <v>80</v>
      </c>
      <c r="BK222" s="203">
        <f t="shared" si="59"/>
        <v>0</v>
      </c>
      <c r="BL222" s="19" t="s">
        <v>361</v>
      </c>
      <c r="BM222" s="202" t="s">
        <v>738</v>
      </c>
    </row>
    <row r="223" spans="1:65" s="2" customFormat="1" ht="16.5" customHeight="1">
      <c r="A223" s="36"/>
      <c r="B223" s="37"/>
      <c r="C223" s="190" t="s">
        <v>485</v>
      </c>
      <c r="D223" s="190" t="s">
        <v>150</v>
      </c>
      <c r="E223" s="191" t="s">
        <v>2098</v>
      </c>
      <c r="F223" s="192" t="s">
        <v>2099</v>
      </c>
      <c r="G223" s="193" t="s">
        <v>466</v>
      </c>
      <c r="H223" s="194">
        <v>126</v>
      </c>
      <c r="I223" s="195"/>
      <c r="J223" s="196">
        <f t="shared" si="50"/>
        <v>0</v>
      </c>
      <c r="K223" s="197"/>
      <c r="L223" s="41"/>
      <c r="M223" s="198" t="s">
        <v>19</v>
      </c>
      <c r="N223" s="199" t="s">
        <v>43</v>
      </c>
      <c r="O223" s="66"/>
      <c r="P223" s="200">
        <f t="shared" si="51"/>
        <v>0</v>
      </c>
      <c r="Q223" s="200">
        <v>0</v>
      </c>
      <c r="R223" s="200">
        <f t="shared" si="52"/>
        <v>0</v>
      </c>
      <c r="S223" s="200">
        <v>0</v>
      </c>
      <c r="T223" s="201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2" t="s">
        <v>361</v>
      </c>
      <c r="AT223" s="202" t="s">
        <v>150</v>
      </c>
      <c r="AU223" s="202" t="s">
        <v>82</v>
      </c>
      <c r="AY223" s="19" t="s">
        <v>147</v>
      </c>
      <c r="BE223" s="203">
        <f t="shared" si="54"/>
        <v>0</v>
      </c>
      <c r="BF223" s="203">
        <f t="shared" si="55"/>
        <v>0</v>
      </c>
      <c r="BG223" s="203">
        <f t="shared" si="56"/>
        <v>0</v>
      </c>
      <c r="BH223" s="203">
        <f t="shared" si="57"/>
        <v>0</v>
      </c>
      <c r="BI223" s="203">
        <f t="shared" si="58"/>
        <v>0</v>
      </c>
      <c r="BJ223" s="19" t="s">
        <v>80</v>
      </c>
      <c r="BK223" s="203">
        <f t="shared" si="59"/>
        <v>0</v>
      </c>
      <c r="BL223" s="19" t="s">
        <v>361</v>
      </c>
      <c r="BM223" s="202" t="s">
        <v>741</v>
      </c>
    </row>
    <row r="224" spans="1:65" s="2" customFormat="1" ht="16.5" customHeight="1">
      <c r="A224" s="36"/>
      <c r="B224" s="37"/>
      <c r="C224" s="190" t="s">
        <v>743</v>
      </c>
      <c r="D224" s="190" t="s">
        <v>150</v>
      </c>
      <c r="E224" s="191" t="s">
        <v>2100</v>
      </c>
      <c r="F224" s="192" t="s">
        <v>2101</v>
      </c>
      <c r="G224" s="193" t="s">
        <v>466</v>
      </c>
      <c r="H224" s="194">
        <v>35</v>
      </c>
      <c r="I224" s="195"/>
      <c r="J224" s="196">
        <f t="shared" si="50"/>
        <v>0</v>
      </c>
      <c r="K224" s="197"/>
      <c r="L224" s="41"/>
      <c r="M224" s="198" t="s">
        <v>19</v>
      </c>
      <c r="N224" s="199" t="s">
        <v>43</v>
      </c>
      <c r="O224" s="66"/>
      <c r="P224" s="200">
        <f t="shared" si="51"/>
        <v>0</v>
      </c>
      <c r="Q224" s="200">
        <v>0</v>
      </c>
      <c r="R224" s="200">
        <f t="shared" si="52"/>
        <v>0</v>
      </c>
      <c r="S224" s="200">
        <v>0</v>
      </c>
      <c r="T224" s="201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361</v>
      </c>
      <c r="AT224" s="202" t="s">
        <v>150</v>
      </c>
      <c r="AU224" s="202" t="s">
        <v>82</v>
      </c>
      <c r="AY224" s="19" t="s">
        <v>147</v>
      </c>
      <c r="BE224" s="203">
        <f t="shared" si="54"/>
        <v>0</v>
      </c>
      <c r="BF224" s="203">
        <f t="shared" si="55"/>
        <v>0</v>
      </c>
      <c r="BG224" s="203">
        <f t="shared" si="56"/>
        <v>0</v>
      </c>
      <c r="BH224" s="203">
        <f t="shared" si="57"/>
        <v>0</v>
      </c>
      <c r="BI224" s="203">
        <f t="shared" si="58"/>
        <v>0</v>
      </c>
      <c r="BJ224" s="19" t="s">
        <v>80</v>
      </c>
      <c r="BK224" s="203">
        <f t="shared" si="59"/>
        <v>0</v>
      </c>
      <c r="BL224" s="19" t="s">
        <v>361</v>
      </c>
      <c r="BM224" s="202" t="s">
        <v>746</v>
      </c>
    </row>
    <row r="225" spans="1:65" s="2" customFormat="1" ht="16.5" customHeight="1">
      <c r="A225" s="36"/>
      <c r="B225" s="37"/>
      <c r="C225" s="190" t="s">
        <v>491</v>
      </c>
      <c r="D225" s="190" t="s">
        <v>150</v>
      </c>
      <c r="E225" s="191" t="s">
        <v>2102</v>
      </c>
      <c r="F225" s="192" t="s">
        <v>2103</v>
      </c>
      <c r="G225" s="193" t="s">
        <v>466</v>
      </c>
      <c r="H225" s="194">
        <v>28</v>
      </c>
      <c r="I225" s="195"/>
      <c r="J225" s="196">
        <f t="shared" si="50"/>
        <v>0</v>
      </c>
      <c r="K225" s="197"/>
      <c r="L225" s="41"/>
      <c r="M225" s="198" t="s">
        <v>19</v>
      </c>
      <c r="N225" s="199" t="s">
        <v>43</v>
      </c>
      <c r="O225" s="66"/>
      <c r="P225" s="200">
        <f t="shared" si="51"/>
        <v>0</v>
      </c>
      <c r="Q225" s="200">
        <v>0</v>
      </c>
      <c r="R225" s="200">
        <f t="shared" si="52"/>
        <v>0</v>
      </c>
      <c r="S225" s="200">
        <v>0</v>
      </c>
      <c r="T225" s="201">
        <f t="shared" si="5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361</v>
      </c>
      <c r="AT225" s="202" t="s">
        <v>150</v>
      </c>
      <c r="AU225" s="202" t="s">
        <v>82</v>
      </c>
      <c r="AY225" s="19" t="s">
        <v>147</v>
      </c>
      <c r="BE225" s="203">
        <f t="shared" si="54"/>
        <v>0</v>
      </c>
      <c r="BF225" s="203">
        <f t="shared" si="55"/>
        <v>0</v>
      </c>
      <c r="BG225" s="203">
        <f t="shared" si="56"/>
        <v>0</v>
      </c>
      <c r="BH225" s="203">
        <f t="shared" si="57"/>
        <v>0</v>
      </c>
      <c r="BI225" s="203">
        <f t="shared" si="58"/>
        <v>0</v>
      </c>
      <c r="BJ225" s="19" t="s">
        <v>80</v>
      </c>
      <c r="BK225" s="203">
        <f t="shared" si="59"/>
        <v>0</v>
      </c>
      <c r="BL225" s="19" t="s">
        <v>361</v>
      </c>
      <c r="BM225" s="202" t="s">
        <v>751</v>
      </c>
    </row>
    <row r="226" spans="1:65" s="2" customFormat="1" ht="16.5" customHeight="1">
      <c r="A226" s="36"/>
      <c r="B226" s="37"/>
      <c r="C226" s="190" t="s">
        <v>752</v>
      </c>
      <c r="D226" s="190" t="s">
        <v>150</v>
      </c>
      <c r="E226" s="191" t="s">
        <v>2104</v>
      </c>
      <c r="F226" s="192" t="s">
        <v>2105</v>
      </c>
      <c r="G226" s="193" t="s">
        <v>466</v>
      </c>
      <c r="H226" s="194">
        <v>28</v>
      </c>
      <c r="I226" s="195"/>
      <c r="J226" s="196">
        <f t="shared" si="50"/>
        <v>0</v>
      </c>
      <c r="K226" s="197"/>
      <c r="L226" s="41"/>
      <c r="M226" s="198" t="s">
        <v>19</v>
      </c>
      <c r="N226" s="199" t="s">
        <v>43</v>
      </c>
      <c r="O226" s="66"/>
      <c r="P226" s="200">
        <f t="shared" si="51"/>
        <v>0</v>
      </c>
      <c r="Q226" s="200">
        <v>0</v>
      </c>
      <c r="R226" s="200">
        <f t="shared" si="52"/>
        <v>0</v>
      </c>
      <c r="S226" s="200">
        <v>0</v>
      </c>
      <c r="T226" s="201">
        <f t="shared" si="5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361</v>
      </c>
      <c r="AT226" s="202" t="s">
        <v>150</v>
      </c>
      <c r="AU226" s="202" t="s">
        <v>82</v>
      </c>
      <c r="AY226" s="19" t="s">
        <v>147</v>
      </c>
      <c r="BE226" s="203">
        <f t="shared" si="54"/>
        <v>0</v>
      </c>
      <c r="BF226" s="203">
        <f t="shared" si="55"/>
        <v>0</v>
      </c>
      <c r="BG226" s="203">
        <f t="shared" si="56"/>
        <v>0</v>
      </c>
      <c r="BH226" s="203">
        <f t="shared" si="57"/>
        <v>0</v>
      </c>
      <c r="BI226" s="203">
        <f t="shared" si="58"/>
        <v>0</v>
      </c>
      <c r="BJ226" s="19" t="s">
        <v>80</v>
      </c>
      <c r="BK226" s="203">
        <f t="shared" si="59"/>
        <v>0</v>
      </c>
      <c r="BL226" s="19" t="s">
        <v>361</v>
      </c>
      <c r="BM226" s="202" t="s">
        <v>755</v>
      </c>
    </row>
    <row r="227" spans="1:65" s="2" customFormat="1" ht="16.5" customHeight="1">
      <c r="A227" s="36"/>
      <c r="B227" s="37"/>
      <c r="C227" s="190" t="s">
        <v>513</v>
      </c>
      <c r="D227" s="190" t="s">
        <v>150</v>
      </c>
      <c r="E227" s="191" t="s">
        <v>2106</v>
      </c>
      <c r="F227" s="192" t="s">
        <v>2107</v>
      </c>
      <c r="G227" s="193" t="s">
        <v>466</v>
      </c>
      <c r="H227" s="194">
        <v>28</v>
      </c>
      <c r="I227" s="195"/>
      <c r="J227" s="196">
        <f t="shared" si="50"/>
        <v>0</v>
      </c>
      <c r="K227" s="197"/>
      <c r="L227" s="41"/>
      <c r="M227" s="198" t="s">
        <v>19</v>
      </c>
      <c r="N227" s="199" t="s">
        <v>43</v>
      </c>
      <c r="O227" s="66"/>
      <c r="P227" s="200">
        <f t="shared" si="51"/>
        <v>0</v>
      </c>
      <c r="Q227" s="200">
        <v>0</v>
      </c>
      <c r="R227" s="200">
        <f t="shared" si="52"/>
        <v>0</v>
      </c>
      <c r="S227" s="200">
        <v>0</v>
      </c>
      <c r="T227" s="201">
        <f t="shared" si="5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361</v>
      </c>
      <c r="AT227" s="202" t="s">
        <v>150</v>
      </c>
      <c r="AU227" s="202" t="s">
        <v>82</v>
      </c>
      <c r="AY227" s="19" t="s">
        <v>147</v>
      </c>
      <c r="BE227" s="203">
        <f t="shared" si="54"/>
        <v>0</v>
      </c>
      <c r="BF227" s="203">
        <f t="shared" si="55"/>
        <v>0</v>
      </c>
      <c r="BG227" s="203">
        <f t="shared" si="56"/>
        <v>0</v>
      </c>
      <c r="BH227" s="203">
        <f t="shared" si="57"/>
        <v>0</v>
      </c>
      <c r="BI227" s="203">
        <f t="shared" si="58"/>
        <v>0</v>
      </c>
      <c r="BJ227" s="19" t="s">
        <v>80</v>
      </c>
      <c r="BK227" s="203">
        <f t="shared" si="59"/>
        <v>0</v>
      </c>
      <c r="BL227" s="19" t="s">
        <v>361</v>
      </c>
      <c r="BM227" s="202" t="s">
        <v>759</v>
      </c>
    </row>
    <row r="228" spans="1:65" s="2" customFormat="1" ht="16.5" customHeight="1">
      <c r="A228" s="36"/>
      <c r="B228" s="37"/>
      <c r="C228" s="190" t="s">
        <v>760</v>
      </c>
      <c r="D228" s="190" t="s">
        <v>150</v>
      </c>
      <c r="E228" s="191" t="s">
        <v>2108</v>
      </c>
      <c r="F228" s="192" t="s">
        <v>2109</v>
      </c>
      <c r="G228" s="193" t="s">
        <v>466</v>
      </c>
      <c r="H228" s="194">
        <v>14</v>
      </c>
      <c r="I228" s="195"/>
      <c r="J228" s="196">
        <f t="shared" si="50"/>
        <v>0</v>
      </c>
      <c r="K228" s="197"/>
      <c r="L228" s="41"/>
      <c r="M228" s="198" t="s">
        <v>19</v>
      </c>
      <c r="N228" s="199" t="s">
        <v>43</v>
      </c>
      <c r="O228" s="66"/>
      <c r="P228" s="200">
        <f t="shared" si="51"/>
        <v>0</v>
      </c>
      <c r="Q228" s="200">
        <v>0</v>
      </c>
      <c r="R228" s="200">
        <f t="shared" si="52"/>
        <v>0</v>
      </c>
      <c r="S228" s="200">
        <v>0</v>
      </c>
      <c r="T228" s="201">
        <f t="shared" si="5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2" t="s">
        <v>361</v>
      </c>
      <c r="AT228" s="202" t="s">
        <v>150</v>
      </c>
      <c r="AU228" s="202" t="s">
        <v>82</v>
      </c>
      <c r="AY228" s="19" t="s">
        <v>147</v>
      </c>
      <c r="BE228" s="203">
        <f t="shared" si="54"/>
        <v>0</v>
      </c>
      <c r="BF228" s="203">
        <f t="shared" si="55"/>
        <v>0</v>
      </c>
      <c r="BG228" s="203">
        <f t="shared" si="56"/>
        <v>0</v>
      </c>
      <c r="BH228" s="203">
        <f t="shared" si="57"/>
        <v>0</v>
      </c>
      <c r="BI228" s="203">
        <f t="shared" si="58"/>
        <v>0</v>
      </c>
      <c r="BJ228" s="19" t="s">
        <v>80</v>
      </c>
      <c r="BK228" s="203">
        <f t="shared" si="59"/>
        <v>0</v>
      </c>
      <c r="BL228" s="19" t="s">
        <v>361</v>
      </c>
      <c r="BM228" s="202" t="s">
        <v>763</v>
      </c>
    </row>
    <row r="229" spans="1:65" s="2" customFormat="1" ht="16.5" customHeight="1">
      <c r="A229" s="36"/>
      <c r="B229" s="37"/>
      <c r="C229" s="190" t="s">
        <v>517</v>
      </c>
      <c r="D229" s="190" t="s">
        <v>150</v>
      </c>
      <c r="E229" s="191" t="s">
        <v>2110</v>
      </c>
      <c r="F229" s="192" t="s">
        <v>2111</v>
      </c>
      <c r="G229" s="193" t="s">
        <v>466</v>
      </c>
      <c r="H229" s="194">
        <v>105</v>
      </c>
      <c r="I229" s="195"/>
      <c r="J229" s="196">
        <f t="shared" si="50"/>
        <v>0</v>
      </c>
      <c r="K229" s="197"/>
      <c r="L229" s="41"/>
      <c r="M229" s="198" t="s">
        <v>19</v>
      </c>
      <c r="N229" s="199" t="s">
        <v>43</v>
      </c>
      <c r="O229" s="66"/>
      <c r="P229" s="200">
        <f t="shared" si="51"/>
        <v>0</v>
      </c>
      <c r="Q229" s="200">
        <v>0</v>
      </c>
      <c r="R229" s="200">
        <f t="shared" si="52"/>
        <v>0</v>
      </c>
      <c r="S229" s="200">
        <v>0</v>
      </c>
      <c r="T229" s="201">
        <f t="shared" si="5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2" t="s">
        <v>361</v>
      </c>
      <c r="AT229" s="202" t="s">
        <v>150</v>
      </c>
      <c r="AU229" s="202" t="s">
        <v>82</v>
      </c>
      <c r="AY229" s="19" t="s">
        <v>147</v>
      </c>
      <c r="BE229" s="203">
        <f t="shared" si="54"/>
        <v>0</v>
      </c>
      <c r="BF229" s="203">
        <f t="shared" si="55"/>
        <v>0</v>
      </c>
      <c r="BG229" s="203">
        <f t="shared" si="56"/>
        <v>0</v>
      </c>
      <c r="BH229" s="203">
        <f t="shared" si="57"/>
        <v>0</v>
      </c>
      <c r="BI229" s="203">
        <f t="shared" si="58"/>
        <v>0</v>
      </c>
      <c r="BJ229" s="19" t="s">
        <v>80</v>
      </c>
      <c r="BK229" s="203">
        <f t="shared" si="59"/>
        <v>0</v>
      </c>
      <c r="BL229" s="19" t="s">
        <v>361</v>
      </c>
      <c r="BM229" s="202" t="s">
        <v>769</v>
      </c>
    </row>
    <row r="230" spans="1:65" s="2" customFormat="1" ht="16.5" customHeight="1">
      <c r="A230" s="36"/>
      <c r="B230" s="37"/>
      <c r="C230" s="190" t="s">
        <v>770</v>
      </c>
      <c r="D230" s="190" t="s">
        <v>150</v>
      </c>
      <c r="E230" s="191" t="s">
        <v>2112</v>
      </c>
      <c r="F230" s="192" t="s">
        <v>2113</v>
      </c>
      <c r="G230" s="193" t="s">
        <v>466</v>
      </c>
      <c r="H230" s="194">
        <v>28</v>
      </c>
      <c r="I230" s="195"/>
      <c r="J230" s="196">
        <f t="shared" si="50"/>
        <v>0</v>
      </c>
      <c r="K230" s="197"/>
      <c r="L230" s="41"/>
      <c r="M230" s="198" t="s">
        <v>19</v>
      </c>
      <c r="N230" s="199" t="s">
        <v>43</v>
      </c>
      <c r="O230" s="66"/>
      <c r="P230" s="200">
        <f t="shared" si="51"/>
        <v>0</v>
      </c>
      <c r="Q230" s="200">
        <v>0</v>
      </c>
      <c r="R230" s="200">
        <f t="shared" si="52"/>
        <v>0</v>
      </c>
      <c r="S230" s="200">
        <v>0</v>
      </c>
      <c r="T230" s="201">
        <f t="shared" si="5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361</v>
      </c>
      <c r="AT230" s="202" t="s">
        <v>150</v>
      </c>
      <c r="AU230" s="202" t="s">
        <v>82</v>
      </c>
      <c r="AY230" s="19" t="s">
        <v>147</v>
      </c>
      <c r="BE230" s="203">
        <f t="shared" si="54"/>
        <v>0</v>
      </c>
      <c r="BF230" s="203">
        <f t="shared" si="55"/>
        <v>0</v>
      </c>
      <c r="BG230" s="203">
        <f t="shared" si="56"/>
        <v>0</v>
      </c>
      <c r="BH230" s="203">
        <f t="shared" si="57"/>
        <v>0</v>
      </c>
      <c r="BI230" s="203">
        <f t="shared" si="58"/>
        <v>0</v>
      </c>
      <c r="BJ230" s="19" t="s">
        <v>80</v>
      </c>
      <c r="BK230" s="203">
        <f t="shared" si="59"/>
        <v>0</v>
      </c>
      <c r="BL230" s="19" t="s">
        <v>361</v>
      </c>
      <c r="BM230" s="202" t="s">
        <v>773</v>
      </c>
    </row>
    <row r="231" spans="1:65" s="2" customFormat="1" ht="16.5" customHeight="1">
      <c r="A231" s="36"/>
      <c r="B231" s="37"/>
      <c r="C231" s="190" t="s">
        <v>520</v>
      </c>
      <c r="D231" s="190" t="s">
        <v>150</v>
      </c>
      <c r="E231" s="191" t="s">
        <v>2114</v>
      </c>
      <c r="F231" s="192" t="s">
        <v>2115</v>
      </c>
      <c r="G231" s="193" t="s">
        <v>466</v>
      </c>
      <c r="H231" s="194">
        <v>105</v>
      </c>
      <c r="I231" s="195"/>
      <c r="J231" s="196">
        <f t="shared" si="50"/>
        <v>0</v>
      </c>
      <c r="K231" s="197"/>
      <c r="L231" s="41"/>
      <c r="M231" s="198" t="s">
        <v>19</v>
      </c>
      <c r="N231" s="199" t="s">
        <v>43</v>
      </c>
      <c r="O231" s="66"/>
      <c r="P231" s="200">
        <f t="shared" si="51"/>
        <v>0</v>
      </c>
      <c r="Q231" s="200">
        <v>0</v>
      </c>
      <c r="R231" s="200">
        <f t="shared" si="52"/>
        <v>0</v>
      </c>
      <c r="S231" s="200">
        <v>0</v>
      </c>
      <c r="T231" s="201">
        <f t="shared" si="5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361</v>
      </c>
      <c r="AT231" s="202" t="s">
        <v>150</v>
      </c>
      <c r="AU231" s="202" t="s">
        <v>82</v>
      </c>
      <c r="AY231" s="19" t="s">
        <v>147</v>
      </c>
      <c r="BE231" s="203">
        <f t="shared" si="54"/>
        <v>0</v>
      </c>
      <c r="BF231" s="203">
        <f t="shared" si="55"/>
        <v>0</v>
      </c>
      <c r="BG231" s="203">
        <f t="shared" si="56"/>
        <v>0</v>
      </c>
      <c r="BH231" s="203">
        <f t="shared" si="57"/>
        <v>0</v>
      </c>
      <c r="BI231" s="203">
        <f t="shared" si="58"/>
        <v>0</v>
      </c>
      <c r="BJ231" s="19" t="s">
        <v>80</v>
      </c>
      <c r="BK231" s="203">
        <f t="shared" si="59"/>
        <v>0</v>
      </c>
      <c r="BL231" s="19" t="s">
        <v>361</v>
      </c>
      <c r="BM231" s="202" t="s">
        <v>776</v>
      </c>
    </row>
    <row r="232" spans="1:65" s="2" customFormat="1" ht="16.5" customHeight="1">
      <c r="A232" s="36"/>
      <c r="B232" s="37"/>
      <c r="C232" s="190" t="s">
        <v>778</v>
      </c>
      <c r="D232" s="190" t="s">
        <v>150</v>
      </c>
      <c r="E232" s="191" t="s">
        <v>2116</v>
      </c>
      <c r="F232" s="192" t="s">
        <v>2117</v>
      </c>
      <c r="G232" s="193" t="s">
        <v>1594</v>
      </c>
      <c r="H232" s="194">
        <v>1</v>
      </c>
      <c r="I232" s="195"/>
      <c r="J232" s="196">
        <f t="shared" si="50"/>
        <v>0</v>
      </c>
      <c r="K232" s="197"/>
      <c r="L232" s="41"/>
      <c r="M232" s="198" t="s">
        <v>19</v>
      </c>
      <c r="N232" s="199" t="s">
        <v>43</v>
      </c>
      <c r="O232" s="66"/>
      <c r="P232" s="200">
        <f t="shared" si="51"/>
        <v>0</v>
      </c>
      <c r="Q232" s="200">
        <v>0</v>
      </c>
      <c r="R232" s="200">
        <f t="shared" si="52"/>
        <v>0</v>
      </c>
      <c r="S232" s="200">
        <v>0</v>
      </c>
      <c r="T232" s="201">
        <f t="shared" si="5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361</v>
      </c>
      <c r="AT232" s="202" t="s">
        <v>150</v>
      </c>
      <c r="AU232" s="202" t="s">
        <v>82</v>
      </c>
      <c r="AY232" s="19" t="s">
        <v>147</v>
      </c>
      <c r="BE232" s="203">
        <f t="shared" si="54"/>
        <v>0</v>
      </c>
      <c r="BF232" s="203">
        <f t="shared" si="55"/>
        <v>0</v>
      </c>
      <c r="BG232" s="203">
        <f t="shared" si="56"/>
        <v>0</v>
      </c>
      <c r="BH232" s="203">
        <f t="shared" si="57"/>
        <v>0</v>
      </c>
      <c r="BI232" s="203">
        <f t="shared" si="58"/>
        <v>0</v>
      </c>
      <c r="BJ232" s="19" t="s">
        <v>80</v>
      </c>
      <c r="BK232" s="203">
        <f t="shared" si="59"/>
        <v>0</v>
      </c>
      <c r="BL232" s="19" t="s">
        <v>361</v>
      </c>
      <c r="BM232" s="202" t="s">
        <v>781</v>
      </c>
    </row>
    <row r="233" spans="1:65" s="2" customFormat="1" ht="16.5" customHeight="1">
      <c r="A233" s="36"/>
      <c r="B233" s="37"/>
      <c r="C233" s="190" t="s">
        <v>524</v>
      </c>
      <c r="D233" s="190" t="s">
        <v>150</v>
      </c>
      <c r="E233" s="191" t="s">
        <v>2118</v>
      </c>
      <c r="F233" s="192" t="s">
        <v>2119</v>
      </c>
      <c r="G233" s="193" t="s">
        <v>1594</v>
      </c>
      <c r="H233" s="194">
        <v>200</v>
      </c>
      <c r="I233" s="195"/>
      <c r="J233" s="196">
        <f t="shared" si="50"/>
        <v>0</v>
      </c>
      <c r="K233" s="197"/>
      <c r="L233" s="41"/>
      <c r="M233" s="198" t="s">
        <v>19</v>
      </c>
      <c r="N233" s="199" t="s">
        <v>43</v>
      </c>
      <c r="O233" s="66"/>
      <c r="P233" s="200">
        <f t="shared" si="51"/>
        <v>0</v>
      </c>
      <c r="Q233" s="200">
        <v>0</v>
      </c>
      <c r="R233" s="200">
        <f t="shared" si="52"/>
        <v>0</v>
      </c>
      <c r="S233" s="200">
        <v>0</v>
      </c>
      <c r="T233" s="201">
        <f t="shared" si="5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361</v>
      </c>
      <c r="AT233" s="202" t="s">
        <v>150</v>
      </c>
      <c r="AU233" s="202" t="s">
        <v>82</v>
      </c>
      <c r="AY233" s="19" t="s">
        <v>147</v>
      </c>
      <c r="BE233" s="203">
        <f t="shared" si="54"/>
        <v>0</v>
      </c>
      <c r="BF233" s="203">
        <f t="shared" si="55"/>
        <v>0</v>
      </c>
      <c r="BG233" s="203">
        <f t="shared" si="56"/>
        <v>0</v>
      </c>
      <c r="BH233" s="203">
        <f t="shared" si="57"/>
        <v>0</v>
      </c>
      <c r="BI233" s="203">
        <f t="shared" si="58"/>
        <v>0</v>
      </c>
      <c r="BJ233" s="19" t="s">
        <v>80</v>
      </c>
      <c r="BK233" s="203">
        <f t="shared" si="59"/>
        <v>0</v>
      </c>
      <c r="BL233" s="19" t="s">
        <v>361</v>
      </c>
      <c r="BM233" s="202" t="s">
        <v>789</v>
      </c>
    </row>
    <row r="234" spans="1:65" s="2" customFormat="1" ht="16.5" customHeight="1">
      <c r="A234" s="36"/>
      <c r="B234" s="37"/>
      <c r="C234" s="190" t="s">
        <v>805</v>
      </c>
      <c r="D234" s="190" t="s">
        <v>150</v>
      </c>
      <c r="E234" s="191" t="s">
        <v>2120</v>
      </c>
      <c r="F234" s="192" t="s">
        <v>2121</v>
      </c>
      <c r="G234" s="193" t="s">
        <v>1594</v>
      </c>
      <c r="H234" s="194">
        <v>5</v>
      </c>
      <c r="I234" s="195"/>
      <c r="J234" s="196">
        <f t="shared" si="50"/>
        <v>0</v>
      </c>
      <c r="K234" s="197"/>
      <c r="L234" s="41"/>
      <c r="M234" s="198" t="s">
        <v>19</v>
      </c>
      <c r="N234" s="199" t="s">
        <v>43</v>
      </c>
      <c r="O234" s="66"/>
      <c r="P234" s="200">
        <f t="shared" si="51"/>
        <v>0</v>
      </c>
      <c r="Q234" s="200">
        <v>0</v>
      </c>
      <c r="R234" s="200">
        <f t="shared" si="52"/>
        <v>0</v>
      </c>
      <c r="S234" s="200">
        <v>0</v>
      </c>
      <c r="T234" s="201">
        <f t="shared" si="5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361</v>
      </c>
      <c r="AT234" s="202" t="s">
        <v>150</v>
      </c>
      <c r="AU234" s="202" t="s">
        <v>82</v>
      </c>
      <c r="AY234" s="19" t="s">
        <v>147</v>
      </c>
      <c r="BE234" s="203">
        <f t="shared" si="54"/>
        <v>0</v>
      </c>
      <c r="BF234" s="203">
        <f t="shared" si="55"/>
        <v>0</v>
      </c>
      <c r="BG234" s="203">
        <f t="shared" si="56"/>
        <v>0</v>
      </c>
      <c r="BH234" s="203">
        <f t="shared" si="57"/>
        <v>0</v>
      </c>
      <c r="BI234" s="203">
        <f t="shared" si="58"/>
        <v>0</v>
      </c>
      <c r="BJ234" s="19" t="s">
        <v>80</v>
      </c>
      <c r="BK234" s="203">
        <f t="shared" si="59"/>
        <v>0</v>
      </c>
      <c r="BL234" s="19" t="s">
        <v>361</v>
      </c>
      <c r="BM234" s="202" t="s">
        <v>808</v>
      </c>
    </row>
    <row r="235" spans="1:65" s="2" customFormat="1" ht="16.5" customHeight="1">
      <c r="A235" s="36"/>
      <c r="B235" s="37"/>
      <c r="C235" s="190" t="s">
        <v>527</v>
      </c>
      <c r="D235" s="190" t="s">
        <v>150</v>
      </c>
      <c r="E235" s="191" t="s">
        <v>2122</v>
      </c>
      <c r="F235" s="192" t="s">
        <v>2123</v>
      </c>
      <c r="G235" s="193" t="s">
        <v>1594</v>
      </c>
      <c r="H235" s="194">
        <v>5</v>
      </c>
      <c r="I235" s="195"/>
      <c r="J235" s="196">
        <f t="shared" si="50"/>
        <v>0</v>
      </c>
      <c r="K235" s="197"/>
      <c r="L235" s="41"/>
      <c r="M235" s="198" t="s">
        <v>19</v>
      </c>
      <c r="N235" s="199" t="s">
        <v>43</v>
      </c>
      <c r="O235" s="66"/>
      <c r="P235" s="200">
        <f t="shared" si="51"/>
        <v>0</v>
      </c>
      <c r="Q235" s="200">
        <v>0</v>
      </c>
      <c r="R235" s="200">
        <f t="shared" si="52"/>
        <v>0</v>
      </c>
      <c r="S235" s="200">
        <v>0</v>
      </c>
      <c r="T235" s="201">
        <f t="shared" si="5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2" t="s">
        <v>361</v>
      </c>
      <c r="AT235" s="202" t="s">
        <v>150</v>
      </c>
      <c r="AU235" s="202" t="s">
        <v>82</v>
      </c>
      <c r="AY235" s="19" t="s">
        <v>147</v>
      </c>
      <c r="BE235" s="203">
        <f t="shared" si="54"/>
        <v>0</v>
      </c>
      <c r="BF235" s="203">
        <f t="shared" si="55"/>
        <v>0</v>
      </c>
      <c r="BG235" s="203">
        <f t="shared" si="56"/>
        <v>0</v>
      </c>
      <c r="BH235" s="203">
        <f t="shared" si="57"/>
        <v>0</v>
      </c>
      <c r="BI235" s="203">
        <f t="shared" si="58"/>
        <v>0</v>
      </c>
      <c r="BJ235" s="19" t="s">
        <v>80</v>
      </c>
      <c r="BK235" s="203">
        <f t="shared" si="59"/>
        <v>0</v>
      </c>
      <c r="BL235" s="19" t="s">
        <v>361</v>
      </c>
      <c r="BM235" s="202" t="s">
        <v>811</v>
      </c>
    </row>
    <row r="236" spans="1:65" s="2" customFormat="1" ht="16.5" customHeight="1">
      <c r="A236" s="36"/>
      <c r="B236" s="37"/>
      <c r="C236" s="190" t="s">
        <v>813</v>
      </c>
      <c r="D236" s="190" t="s">
        <v>150</v>
      </c>
      <c r="E236" s="191" t="s">
        <v>2124</v>
      </c>
      <c r="F236" s="192" t="s">
        <v>2125</v>
      </c>
      <c r="G236" s="193" t="s">
        <v>1594</v>
      </c>
      <c r="H236" s="194">
        <v>20</v>
      </c>
      <c r="I236" s="195"/>
      <c r="J236" s="196">
        <f t="shared" si="50"/>
        <v>0</v>
      </c>
      <c r="K236" s="197"/>
      <c r="L236" s="41"/>
      <c r="M236" s="198" t="s">
        <v>19</v>
      </c>
      <c r="N236" s="199" t="s">
        <v>43</v>
      </c>
      <c r="O236" s="66"/>
      <c r="P236" s="200">
        <f t="shared" si="51"/>
        <v>0</v>
      </c>
      <c r="Q236" s="200">
        <v>0</v>
      </c>
      <c r="R236" s="200">
        <f t="shared" si="52"/>
        <v>0</v>
      </c>
      <c r="S236" s="200">
        <v>0</v>
      </c>
      <c r="T236" s="201">
        <f t="shared" si="5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2" t="s">
        <v>361</v>
      </c>
      <c r="AT236" s="202" t="s">
        <v>150</v>
      </c>
      <c r="AU236" s="202" t="s">
        <v>82</v>
      </c>
      <c r="AY236" s="19" t="s">
        <v>147</v>
      </c>
      <c r="BE236" s="203">
        <f t="shared" si="54"/>
        <v>0</v>
      </c>
      <c r="BF236" s="203">
        <f t="shared" si="55"/>
        <v>0</v>
      </c>
      <c r="BG236" s="203">
        <f t="shared" si="56"/>
        <v>0</v>
      </c>
      <c r="BH236" s="203">
        <f t="shared" si="57"/>
        <v>0</v>
      </c>
      <c r="BI236" s="203">
        <f t="shared" si="58"/>
        <v>0</v>
      </c>
      <c r="BJ236" s="19" t="s">
        <v>80</v>
      </c>
      <c r="BK236" s="203">
        <f t="shared" si="59"/>
        <v>0</v>
      </c>
      <c r="BL236" s="19" t="s">
        <v>361</v>
      </c>
      <c r="BM236" s="202" t="s">
        <v>816</v>
      </c>
    </row>
    <row r="237" spans="1:65" s="2" customFormat="1" ht="16.5" customHeight="1">
      <c r="A237" s="36"/>
      <c r="B237" s="37"/>
      <c r="C237" s="190" t="s">
        <v>532</v>
      </c>
      <c r="D237" s="190" t="s">
        <v>150</v>
      </c>
      <c r="E237" s="191" t="s">
        <v>2126</v>
      </c>
      <c r="F237" s="192" t="s">
        <v>2127</v>
      </c>
      <c r="G237" s="193" t="s">
        <v>1594</v>
      </c>
      <c r="H237" s="194">
        <v>5</v>
      </c>
      <c r="I237" s="195"/>
      <c r="J237" s="196">
        <f t="shared" si="50"/>
        <v>0</v>
      </c>
      <c r="K237" s="197"/>
      <c r="L237" s="41"/>
      <c r="M237" s="198" t="s">
        <v>19</v>
      </c>
      <c r="N237" s="199" t="s">
        <v>43</v>
      </c>
      <c r="O237" s="66"/>
      <c r="P237" s="200">
        <f t="shared" si="51"/>
        <v>0</v>
      </c>
      <c r="Q237" s="200">
        <v>0</v>
      </c>
      <c r="R237" s="200">
        <f t="shared" si="52"/>
        <v>0</v>
      </c>
      <c r="S237" s="200">
        <v>0</v>
      </c>
      <c r="T237" s="201">
        <f t="shared" si="5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361</v>
      </c>
      <c r="AT237" s="202" t="s">
        <v>150</v>
      </c>
      <c r="AU237" s="202" t="s">
        <v>82</v>
      </c>
      <c r="AY237" s="19" t="s">
        <v>147</v>
      </c>
      <c r="BE237" s="203">
        <f t="shared" si="54"/>
        <v>0</v>
      </c>
      <c r="BF237" s="203">
        <f t="shared" si="55"/>
        <v>0</v>
      </c>
      <c r="BG237" s="203">
        <f t="shared" si="56"/>
        <v>0</v>
      </c>
      <c r="BH237" s="203">
        <f t="shared" si="57"/>
        <v>0</v>
      </c>
      <c r="BI237" s="203">
        <f t="shared" si="58"/>
        <v>0</v>
      </c>
      <c r="BJ237" s="19" t="s">
        <v>80</v>
      </c>
      <c r="BK237" s="203">
        <f t="shared" si="59"/>
        <v>0</v>
      </c>
      <c r="BL237" s="19" t="s">
        <v>361</v>
      </c>
      <c r="BM237" s="202" t="s">
        <v>819</v>
      </c>
    </row>
    <row r="238" spans="1:65" s="2" customFormat="1" ht="16.5" customHeight="1">
      <c r="A238" s="36"/>
      <c r="B238" s="37"/>
      <c r="C238" s="190" t="s">
        <v>820</v>
      </c>
      <c r="D238" s="190" t="s">
        <v>150</v>
      </c>
      <c r="E238" s="191" t="s">
        <v>2128</v>
      </c>
      <c r="F238" s="192" t="s">
        <v>2129</v>
      </c>
      <c r="G238" s="193" t="s">
        <v>466</v>
      </c>
      <c r="H238" s="194">
        <v>3</v>
      </c>
      <c r="I238" s="195"/>
      <c r="J238" s="196">
        <f t="shared" si="50"/>
        <v>0</v>
      </c>
      <c r="K238" s="197"/>
      <c r="L238" s="41"/>
      <c r="M238" s="198" t="s">
        <v>19</v>
      </c>
      <c r="N238" s="199" t="s">
        <v>43</v>
      </c>
      <c r="O238" s="66"/>
      <c r="P238" s="200">
        <f t="shared" si="51"/>
        <v>0</v>
      </c>
      <c r="Q238" s="200">
        <v>0</v>
      </c>
      <c r="R238" s="200">
        <f t="shared" si="52"/>
        <v>0</v>
      </c>
      <c r="S238" s="200">
        <v>0</v>
      </c>
      <c r="T238" s="201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2" t="s">
        <v>361</v>
      </c>
      <c r="AT238" s="202" t="s">
        <v>150</v>
      </c>
      <c r="AU238" s="202" t="s">
        <v>82</v>
      </c>
      <c r="AY238" s="19" t="s">
        <v>147</v>
      </c>
      <c r="BE238" s="203">
        <f t="shared" si="54"/>
        <v>0</v>
      </c>
      <c r="BF238" s="203">
        <f t="shared" si="55"/>
        <v>0</v>
      </c>
      <c r="BG238" s="203">
        <f t="shared" si="56"/>
        <v>0</v>
      </c>
      <c r="BH238" s="203">
        <f t="shared" si="57"/>
        <v>0</v>
      </c>
      <c r="BI238" s="203">
        <f t="shared" si="58"/>
        <v>0</v>
      </c>
      <c r="BJ238" s="19" t="s">
        <v>80</v>
      </c>
      <c r="BK238" s="203">
        <f t="shared" si="59"/>
        <v>0</v>
      </c>
      <c r="BL238" s="19" t="s">
        <v>361</v>
      </c>
      <c r="BM238" s="202" t="s">
        <v>823</v>
      </c>
    </row>
    <row r="239" spans="1:65" s="2" customFormat="1" ht="16.5" customHeight="1">
      <c r="A239" s="36"/>
      <c r="B239" s="37"/>
      <c r="C239" s="190" t="s">
        <v>536</v>
      </c>
      <c r="D239" s="190" t="s">
        <v>150</v>
      </c>
      <c r="E239" s="191" t="s">
        <v>2130</v>
      </c>
      <c r="F239" s="192" t="s">
        <v>2131</v>
      </c>
      <c r="G239" s="193" t="s">
        <v>466</v>
      </c>
      <c r="H239" s="194">
        <v>35</v>
      </c>
      <c r="I239" s="195"/>
      <c r="J239" s="196">
        <f t="shared" si="50"/>
        <v>0</v>
      </c>
      <c r="K239" s="197"/>
      <c r="L239" s="41"/>
      <c r="M239" s="198" t="s">
        <v>19</v>
      </c>
      <c r="N239" s="199" t="s">
        <v>43</v>
      </c>
      <c r="O239" s="66"/>
      <c r="P239" s="200">
        <f t="shared" si="51"/>
        <v>0</v>
      </c>
      <c r="Q239" s="200">
        <v>0</v>
      </c>
      <c r="R239" s="200">
        <f t="shared" si="52"/>
        <v>0</v>
      </c>
      <c r="S239" s="200">
        <v>0</v>
      </c>
      <c r="T239" s="201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361</v>
      </c>
      <c r="AT239" s="202" t="s">
        <v>150</v>
      </c>
      <c r="AU239" s="202" t="s">
        <v>82</v>
      </c>
      <c r="AY239" s="19" t="s">
        <v>147</v>
      </c>
      <c r="BE239" s="203">
        <f t="shared" si="54"/>
        <v>0</v>
      </c>
      <c r="BF239" s="203">
        <f t="shared" si="55"/>
        <v>0</v>
      </c>
      <c r="BG239" s="203">
        <f t="shared" si="56"/>
        <v>0</v>
      </c>
      <c r="BH239" s="203">
        <f t="shared" si="57"/>
        <v>0</v>
      </c>
      <c r="BI239" s="203">
        <f t="shared" si="58"/>
        <v>0</v>
      </c>
      <c r="BJ239" s="19" t="s">
        <v>80</v>
      </c>
      <c r="BK239" s="203">
        <f t="shared" si="59"/>
        <v>0</v>
      </c>
      <c r="BL239" s="19" t="s">
        <v>361</v>
      </c>
      <c r="BM239" s="202" t="s">
        <v>826</v>
      </c>
    </row>
    <row r="240" spans="1:65" s="2" customFormat="1" ht="16.5" customHeight="1">
      <c r="A240" s="36"/>
      <c r="B240" s="37"/>
      <c r="C240" s="190" t="s">
        <v>829</v>
      </c>
      <c r="D240" s="190" t="s">
        <v>150</v>
      </c>
      <c r="E240" s="191" t="s">
        <v>2132</v>
      </c>
      <c r="F240" s="192" t="s">
        <v>2133</v>
      </c>
      <c r="G240" s="193" t="s">
        <v>466</v>
      </c>
      <c r="H240" s="194">
        <v>12</v>
      </c>
      <c r="I240" s="195"/>
      <c r="J240" s="196">
        <f t="shared" si="50"/>
        <v>0</v>
      </c>
      <c r="K240" s="197"/>
      <c r="L240" s="41"/>
      <c r="M240" s="198" t="s">
        <v>19</v>
      </c>
      <c r="N240" s="199" t="s">
        <v>43</v>
      </c>
      <c r="O240" s="66"/>
      <c r="P240" s="200">
        <f t="shared" si="51"/>
        <v>0</v>
      </c>
      <c r="Q240" s="200">
        <v>0</v>
      </c>
      <c r="R240" s="200">
        <f t="shared" si="52"/>
        <v>0</v>
      </c>
      <c r="S240" s="200">
        <v>0</v>
      </c>
      <c r="T240" s="201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2" t="s">
        <v>361</v>
      </c>
      <c r="AT240" s="202" t="s">
        <v>150</v>
      </c>
      <c r="AU240" s="202" t="s">
        <v>82</v>
      </c>
      <c r="AY240" s="19" t="s">
        <v>147</v>
      </c>
      <c r="BE240" s="203">
        <f t="shared" si="54"/>
        <v>0</v>
      </c>
      <c r="BF240" s="203">
        <f t="shared" si="55"/>
        <v>0</v>
      </c>
      <c r="BG240" s="203">
        <f t="shared" si="56"/>
        <v>0</v>
      </c>
      <c r="BH240" s="203">
        <f t="shared" si="57"/>
        <v>0</v>
      </c>
      <c r="BI240" s="203">
        <f t="shared" si="58"/>
        <v>0</v>
      </c>
      <c r="BJ240" s="19" t="s">
        <v>80</v>
      </c>
      <c r="BK240" s="203">
        <f t="shared" si="59"/>
        <v>0</v>
      </c>
      <c r="BL240" s="19" t="s">
        <v>361</v>
      </c>
      <c r="BM240" s="202" t="s">
        <v>832</v>
      </c>
    </row>
    <row r="241" spans="1:65" s="2" customFormat="1" ht="16.5" customHeight="1">
      <c r="A241" s="36"/>
      <c r="B241" s="37"/>
      <c r="C241" s="190" t="s">
        <v>540</v>
      </c>
      <c r="D241" s="190" t="s">
        <v>150</v>
      </c>
      <c r="E241" s="191" t="s">
        <v>2134</v>
      </c>
      <c r="F241" s="192" t="s">
        <v>2135</v>
      </c>
      <c r="G241" s="193" t="s">
        <v>466</v>
      </c>
      <c r="H241" s="194">
        <v>3</v>
      </c>
      <c r="I241" s="195"/>
      <c r="J241" s="196">
        <f t="shared" si="50"/>
        <v>0</v>
      </c>
      <c r="K241" s="197"/>
      <c r="L241" s="41"/>
      <c r="M241" s="198" t="s">
        <v>19</v>
      </c>
      <c r="N241" s="199" t="s">
        <v>43</v>
      </c>
      <c r="O241" s="66"/>
      <c r="P241" s="200">
        <f t="shared" si="51"/>
        <v>0</v>
      </c>
      <c r="Q241" s="200">
        <v>0</v>
      </c>
      <c r="R241" s="200">
        <f t="shared" si="52"/>
        <v>0</v>
      </c>
      <c r="S241" s="200">
        <v>0</v>
      </c>
      <c r="T241" s="201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2" t="s">
        <v>361</v>
      </c>
      <c r="AT241" s="202" t="s">
        <v>150</v>
      </c>
      <c r="AU241" s="202" t="s">
        <v>82</v>
      </c>
      <c r="AY241" s="19" t="s">
        <v>147</v>
      </c>
      <c r="BE241" s="203">
        <f t="shared" si="54"/>
        <v>0</v>
      </c>
      <c r="BF241" s="203">
        <f t="shared" si="55"/>
        <v>0</v>
      </c>
      <c r="BG241" s="203">
        <f t="shared" si="56"/>
        <v>0</v>
      </c>
      <c r="BH241" s="203">
        <f t="shared" si="57"/>
        <v>0</v>
      </c>
      <c r="BI241" s="203">
        <f t="shared" si="58"/>
        <v>0</v>
      </c>
      <c r="BJ241" s="19" t="s">
        <v>80</v>
      </c>
      <c r="BK241" s="203">
        <f t="shared" si="59"/>
        <v>0</v>
      </c>
      <c r="BL241" s="19" t="s">
        <v>361</v>
      </c>
      <c r="BM241" s="202" t="s">
        <v>842</v>
      </c>
    </row>
    <row r="242" spans="1:65" s="2" customFormat="1" ht="16.5" customHeight="1">
      <c r="A242" s="36"/>
      <c r="B242" s="37"/>
      <c r="C242" s="190" t="s">
        <v>843</v>
      </c>
      <c r="D242" s="190" t="s">
        <v>150</v>
      </c>
      <c r="E242" s="191" t="s">
        <v>2136</v>
      </c>
      <c r="F242" s="192" t="s">
        <v>2137</v>
      </c>
      <c r="G242" s="193" t="s">
        <v>1594</v>
      </c>
      <c r="H242" s="194">
        <v>1</v>
      </c>
      <c r="I242" s="195"/>
      <c r="J242" s="196">
        <f t="shared" si="50"/>
        <v>0</v>
      </c>
      <c r="K242" s="197"/>
      <c r="L242" s="41"/>
      <c r="M242" s="198" t="s">
        <v>19</v>
      </c>
      <c r="N242" s="199" t="s">
        <v>43</v>
      </c>
      <c r="O242" s="66"/>
      <c r="P242" s="200">
        <f t="shared" si="51"/>
        <v>0</v>
      </c>
      <c r="Q242" s="200">
        <v>0</v>
      </c>
      <c r="R242" s="200">
        <f t="shared" si="52"/>
        <v>0</v>
      </c>
      <c r="S242" s="200">
        <v>0</v>
      </c>
      <c r="T242" s="201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361</v>
      </c>
      <c r="AT242" s="202" t="s">
        <v>150</v>
      </c>
      <c r="AU242" s="202" t="s">
        <v>82</v>
      </c>
      <c r="AY242" s="19" t="s">
        <v>147</v>
      </c>
      <c r="BE242" s="203">
        <f t="shared" si="54"/>
        <v>0</v>
      </c>
      <c r="BF242" s="203">
        <f t="shared" si="55"/>
        <v>0</v>
      </c>
      <c r="BG242" s="203">
        <f t="shared" si="56"/>
        <v>0</v>
      </c>
      <c r="BH242" s="203">
        <f t="shared" si="57"/>
        <v>0</v>
      </c>
      <c r="BI242" s="203">
        <f t="shared" si="58"/>
        <v>0</v>
      </c>
      <c r="BJ242" s="19" t="s">
        <v>80</v>
      </c>
      <c r="BK242" s="203">
        <f t="shared" si="59"/>
        <v>0</v>
      </c>
      <c r="BL242" s="19" t="s">
        <v>361</v>
      </c>
      <c r="BM242" s="202" t="s">
        <v>846</v>
      </c>
    </row>
    <row r="243" spans="1:65" s="2" customFormat="1" ht="16.5" customHeight="1">
      <c r="A243" s="36"/>
      <c r="B243" s="37"/>
      <c r="C243" s="190" t="s">
        <v>544</v>
      </c>
      <c r="D243" s="190" t="s">
        <v>150</v>
      </c>
      <c r="E243" s="191" t="s">
        <v>2138</v>
      </c>
      <c r="F243" s="192" t="s">
        <v>2139</v>
      </c>
      <c r="G243" s="193" t="s">
        <v>1594</v>
      </c>
      <c r="H243" s="194">
        <v>1</v>
      </c>
      <c r="I243" s="195"/>
      <c r="J243" s="196">
        <f t="shared" si="50"/>
        <v>0</v>
      </c>
      <c r="K243" s="197"/>
      <c r="L243" s="41"/>
      <c r="M243" s="198" t="s">
        <v>19</v>
      </c>
      <c r="N243" s="199" t="s">
        <v>43</v>
      </c>
      <c r="O243" s="66"/>
      <c r="P243" s="200">
        <f t="shared" si="51"/>
        <v>0</v>
      </c>
      <c r="Q243" s="200">
        <v>0</v>
      </c>
      <c r="R243" s="200">
        <f t="shared" si="52"/>
        <v>0</v>
      </c>
      <c r="S243" s="200">
        <v>0</v>
      </c>
      <c r="T243" s="201">
        <f t="shared" si="5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2" t="s">
        <v>361</v>
      </c>
      <c r="AT243" s="202" t="s">
        <v>150</v>
      </c>
      <c r="AU243" s="202" t="s">
        <v>82</v>
      </c>
      <c r="AY243" s="19" t="s">
        <v>147</v>
      </c>
      <c r="BE243" s="203">
        <f t="shared" si="54"/>
        <v>0</v>
      </c>
      <c r="BF243" s="203">
        <f t="shared" si="55"/>
        <v>0</v>
      </c>
      <c r="BG243" s="203">
        <f t="shared" si="56"/>
        <v>0</v>
      </c>
      <c r="BH243" s="203">
        <f t="shared" si="57"/>
        <v>0</v>
      </c>
      <c r="BI243" s="203">
        <f t="shared" si="58"/>
        <v>0</v>
      </c>
      <c r="BJ243" s="19" t="s">
        <v>80</v>
      </c>
      <c r="BK243" s="203">
        <f t="shared" si="59"/>
        <v>0</v>
      </c>
      <c r="BL243" s="19" t="s">
        <v>361</v>
      </c>
      <c r="BM243" s="202" t="s">
        <v>849</v>
      </c>
    </row>
    <row r="244" spans="1:65" s="2" customFormat="1" ht="16.5" customHeight="1">
      <c r="A244" s="36"/>
      <c r="B244" s="37"/>
      <c r="C244" s="190" t="s">
        <v>857</v>
      </c>
      <c r="D244" s="190" t="s">
        <v>150</v>
      </c>
      <c r="E244" s="191" t="s">
        <v>2140</v>
      </c>
      <c r="F244" s="192" t="s">
        <v>2141</v>
      </c>
      <c r="G244" s="193" t="s">
        <v>1594</v>
      </c>
      <c r="H244" s="194">
        <v>1</v>
      </c>
      <c r="I244" s="195"/>
      <c r="J244" s="196">
        <f t="shared" si="50"/>
        <v>0</v>
      </c>
      <c r="K244" s="197"/>
      <c r="L244" s="41"/>
      <c r="M244" s="198" t="s">
        <v>19</v>
      </c>
      <c r="N244" s="199" t="s">
        <v>43</v>
      </c>
      <c r="O244" s="66"/>
      <c r="P244" s="200">
        <f t="shared" si="51"/>
        <v>0</v>
      </c>
      <c r="Q244" s="200">
        <v>0</v>
      </c>
      <c r="R244" s="200">
        <f t="shared" si="52"/>
        <v>0</v>
      </c>
      <c r="S244" s="200">
        <v>0</v>
      </c>
      <c r="T244" s="201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2" t="s">
        <v>361</v>
      </c>
      <c r="AT244" s="202" t="s">
        <v>150</v>
      </c>
      <c r="AU244" s="202" t="s">
        <v>82</v>
      </c>
      <c r="AY244" s="19" t="s">
        <v>147</v>
      </c>
      <c r="BE244" s="203">
        <f t="shared" si="54"/>
        <v>0</v>
      </c>
      <c r="BF244" s="203">
        <f t="shared" si="55"/>
        <v>0</v>
      </c>
      <c r="BG244" s="203">
        <f t="shared" si="56"/>
        <v>0</v>
      </c>
      <c r="BH244" s="203">
        <f t="shared" si="57"/>
        <v>0</v>
      </c>
      <c r="BI244" s="203">
        <f t="shared" si="58"/>
        <v>0</v>
      </c>
      <c r="BJ244" s="19" t="s">
        <v>80</v>
      </c>
      <c r="BK244" s="203">
        <f t="shared" si="59"/>
        <v>0</v>
      </c>
      <c r="BL244" s="19" t="s">
        <v>361</v>
      </c>
      <c r="BM244" s="202" t="s">
        <v>860</v>
      </c>
    </row>
    <row r="245" spans="1:65" s="2" customFormat="1" ht="16.5" customHeight="1">
      <c r="A245" s="36"/>
      <c r="B245" s="37"/>
      <c r="C245" s="190" t="s">
        <v>548</v>
      </c>
      <c r="D245" s="190" t="s">
        <v>150</v>
      </c>
      <c r="E245" s="191" t="s">
        <v>2142</v>
      </c>
      <c r="F245" s="192" t="s">
        <v>2143</v>
      </c>
      <c r="G245" s="193" t="s">
        <v>1594</v>
      </c>
      <c r="H245" s="194">
        <v>23</v>
      </c>
      <c r="I245" s="195"/>
      <c r="J245" s="196">
        <f t="shared" si="50"/>
        <v>0</v>
      </c>
      <c r="K245" s="197"/>
      <c r="L245" s="41"/>
      <c r="M245" s="198" t="s">
        <v>19</v>
      </c>
      <c r="N245" s="199" t="s">
        <v>43</v>
      </c>
      <c r="O245" s="66"/>
      <c r="P245" s="200">
        <f t="shared" si="51"/>
        <v>0</v>
      </c>
      <c r="Q245" s="200">
        <v>0</v>
      </c>
      <c r="R245" s="200">
        <f t="shared" si="52"/>
        <v>0</v>
      </c>
      <c r="S245" s="200">
        <v>0</v>
      </c>
      <c r="T245" s="201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2" t="s">
        <v>361</v>
      </c>
      <c r="AT245" s="202" t="s">
        <v>150</v>
      </c>
      <c r="AU245" s="202" t="s">
        <v>82</v>
      </c>
      <c r="AY245" s="19" t="s">
        <v>147</v>
      </c>
      <c r="BE245" s="203">
        <f t="shared" si="54"/>
        <v>0</v>
      </c>
      <c r="BF245" s="203">
        <f t="shared" si="55"/>
        <v>0</v>
      </c>
      <c r="BG245" s="203">
        <f t="shared" si="56"/>
        <v>0</v>
      </c>
      <c r="BH245" s="203">
        <f t="shared" si="57"/>
        <v>0</v>
      </c>
      <c r="BI245" s="203">
        <f t="shared" si="58"/>
        <v>0</v>
      </c>
      <c r="BJ245" s="19" t="s">
        <v>80</v>
      </c>
      <c r="BK245" s="203">
        <f t="shared" si="59"/>
        <v>0</v>
      </c>
      <c r="BL245" s="19" t="s">
        <v>361</v>
      </c>
      <c r="BM245" s="202" t="s">
        <v>863</v>
      </c>
    </row>
    <row r="246" spans="1:65" s="2" customFormat="1" ht="16.5" customHeight="1">
      <c r="A246" s="36"/>
      <c r="B246" s="37"/>
      <c r="C246" s="190" t="s">
        <v>865</v>
      </c>
      <c r="D246" s="190" t="s">
        <v>150</v>
      </c>
      <c r="E246" s="191" t="s">
        <v>2144</v>
      </c>
      <c r="F246" s="192" t="s">
        <v>2145</v>
      </c>
      <c r="G246" s="193" t="s">
        <v>1594</v>
      </c>
      <c r="H246" s="194">
        <v>2</v>
      </c>
      <c r="I246" s="195"/>
      <c r="J246" s="196">
        <f t="shared" si="50"/>
        <v>0</v>
      </c>
      <c r="K246" s="197"/>
      <c r="L246" s="41"/>
      <c r="M246" s="198" t="s">
        <v>19</v>
      </c>
      <c r="N246" s="199" t="s">
        <v>43</v>
      </c>
      <c r="O246" s="66"/>
      <c r="P246" s="200">
        <f t="shared" si="51"/>
        <v>0</v>
      </c>
      <c r="Q246" s="200">
        <v>0</v>
      </c>
      <c r="R246" s="200">
        <f t="shared" si="52"/>
        <v>0</v>
      </c>
      <c r="S246" s="200">
        <v>0</v>
      </c>
      <c r="T246" s="201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361</v>
      </c>
      <c r="AT246" s="202" t="s">
        <v>150</v>
      </c>
      <c r="AU246" s="202" t="s">
        <v>82</v>
      </c>
      <c r="AY246" s="19" t="s">
        <v>147</v>
      </c>
      <c r="BE246" s="203">
        <f t="shared" si="54"/>
        <v>0</v>
      </c>
      <c r="BF246" s="203">
        <f t="shared" si="55"/>
        <v>0</v>
      </c>
      <c r="BG246" s="203">
        <f t="shared" si="56"/>
        <v>0</v>
      </c>
      <c r="BH246" s="203">
        <f t="shared" si="57"/>
        <v>0</v>
      </c>
      <c r="BI246" s="203">
        <f t="shared" si="58"/>
        <v>0</v>
      </c>
      <c r="BJ246" s="19" t="s">
        <v>80</v>
      </c>
      <c r="BK246" s="203">
        <f t="shared" si="59"/>
        <v>0</v>
      </c>
      <c r="BL246" s="19" t="s">
        <v>361</v>
      </c>
      <c r="BM246" s="202" t="s">
        <v>868</v>
      </c>
    </row>
    <row r="247" spans="1:65" s="2" customFormat="1" ht="16.5" customHeight="1">
      <c r="A247" s="36"/>
      <c r="B247" s="37"/>
      <c r="C247" s="190" t="s">
        <v>552</v>
      </c>
      <c r="D247" s="190" t="s">
        <v>150</v>
      </c>
      <c r="E247" s="191" t="s">
        <v>2146</v>
      </c>
      <c r="F247" s="192" t="s">
        <v>2147</v>
      </c>
      <c r="G247" s="193" t="s">
        <v>1594</v>
      </c>
      <c r="H247" s="194">
        <v>1</v>
      </c>
      <c r="I247" s="195"/>
      <c r="J247" s="196">
        <f t="shared" si="50"/>
        <v>0</v>
      </c>
      <c r="K247" s="197"/>
      <c r="L247" s="41"/>
      <c r="M247" s="198" t="s">
        <v>19</v>
      </c>
      <c r="N247" s="199" t="s">
        <v>43</v>
      </c>
      <c r="O247" s="66"/>
      <c r="P247" s="200">
        <f t="shared" si="51"/>
        <v>0</v>
      </c>
      <c r="Q247" s="200">
        <v>0</v>
      </c>
      <c r="R247" s="200">
        <f t="shared" si="52"/>
        <v>0</v>
      </c>
      <c r="S247" s="200">
        <v>0</v>
      </c>
      <c r="T247" s="201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2" t="s">
        <v>361</v>
      </c>
      <c r="AT247" s="202" t="s">
        <v>150</v>
      </c>
      <c r="AU247" s="202" t="s">
        <v>82</v>
      </c>
      <c r="AY247" s="19" t="s">
        <v>147</v>
      </c>
      <c r="BE247" s="203">
        <f t="shared" si="54"/>
        <v>0</v>
      </c>
      <c r="BF247" s="203">
        <f t="shared" si="55"/>
        <v>0</v>
      </c>
      <c r="BG247" s="203">
        <f t="shared" si="56"/>
        <v>0</v>
      </c>
      <c r="BH247" s="203">
        <f t="shared" si="57"/>
        <v>0</v>
      </c>
      <c r="BI247" s="203">
        <f t="shared" si="58"/>
        <v>0</v>
      </c>
      <c r="BJ247" s="19" t="s">
        <v>80</v>
      </c>
      <c r="BK247" s="203">
        <f t="shared" si="59"/>
        <v>0</v>
      </c>
      <c r="BL247" s="19" t="s">
        <v>361</v>
      </c>
      <c r="BM247" s="202" t="s">
        <v>872</v>
      </c>
    </row>
    <row r="248" spans="1:65" s="2" customFormat="1" ht="16.5" customHeight="1">
      <c r="A248" s="36"/>
      <c r="B248" s="37"/>
      <c r="C248" s="190" t="s">
        <v>883</v>
      </c>
      <c r="D248" s="190" t="s">
        <v>150</v>
      </c>
      <c r="E248" s="191" t="s">
        <v>2148</v>
      </c>
      <c r="F248" s="192" t="s">
        <v>2149</v>
      </c>
      <c r="G248" s="193" t="s">
        <v>1594</v>
      </c>
      <c r="H248" s="194">
        <v>9</v>
      </c>
      <c r="I248" s="195"/>
      <c r="J248" s="196">
        <f t="shared" si="50"/>
        <v>0</v>
      </c>
      <c r="K248" s="197"/>
      <c r="L248" s="41"/>
      <c r="M248" s="198" t="s">
        <v>19</v>
      </c>
      <c r="N248" s="199" t="s">
        <v>43</v>
      </c>
      <c r="O248" s="66"/>
      <c r="P248" s="200">
        <f t="shared" si="51"/>
        <v>0</v>
      </c>
      <c r="Q248" s="200">
        <v>0</v>
      </c>
      <c r="R248" s="200">
        <f t="shared" si="52"/>
        <v>0</v>
      </c>
      <c r="S248" s="200">
        <v>0</v>
      </c>
      <c r="T248" s="201">
        <f t="shared" si="5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361</v>
      </c>
      <c r="AT248" s="202" t="s">
        <v>150</v>
      </c>
      <c r="AU248" s="202" t="s">
        <v>82</v>
      </c>
      <c r="AY248" s="19" t="s">
        <v>147</v>
      </c>
      <c r="BE248" s="203">
        <f t="shared" si="54"/>
        <v>0</v>
      </c>
      <c r="BF248" s="203">
        <f t="shared" si="55"/>
        <v>0</v>
      </c>
      <c r="BG248" s="203">
        <f t="shared" si="56"/>
        <v>0</v>
      </c>
      <c r="BH248" s="203">
        <f t="shared" si="57"/>
        <v>0</v>
      </c>
      <c r="BI248" s="203">
        <f t="shared" si="58"/>
        <v>0</v>
      </c>
      <c r="BJ248" s="19" t="s">
        <v>80</v>
      </c>
      <c r="BK248" s="203">
        <f t="shared" si="59"/>
        <v>0</v>
      </c>
      <c r="BL248" s="19" t="s">
        <v>361</v>
      </c>
      <c r="BM248" s="202" t="s">
        <v>886</v>
      </c>
    </row>
    <row r="249" spans="1:65" s="2" customFormat="1" ht="16.5" customHeight="1">
      <c r="A249" s="36"/>
      <c r="B249" s="37"/>
      <c r="C249" s="190" t="s">
        <v>556</v>
      </c>
      <c r="D249" s="190" t="s">
        <v>150</v>
      </c>
      <c r="E249" s="191" t="s">
        <v>2150</v>
      </c>
      <c r="F249" s="192" t="s">
        <v>2151</v>
      </c>
      <c r="G249" s="193" t="s">
        <v>1594</v>
      </c>
      <c r="H249" s="194">
        <v>8</v>
      </c>
      <c r="I249" s="195"/>
      <c r="J249" s="196">
        <f t="shared" si="50"/>
        <v>0</v>
      </c>
      <c r="K249" s="197"/>
      <c r="L249" s="41"/>
      <c r="M249" s="198" t="s">
        <v>19</v>
      </c>
      <c r="N249" s="199" t="s">
        <v>43</v>
      </c>
      <c r="O249" s="66"/>
      <c r="P249" s="200">
        <f t="shared" si="51"/>
        <v>0</v>
      </c>
      <c r="Q249" s="200">
        <v>0</v>
      </c>
      <c r="R249" s="200">
        <f t="shared" si="52"/>
        <v>0</v>
      </c>
      <c r="S249" s="200">
        <v>0</v>
      </c>
      <c r="T249" s="201">
        <f t="shared" si="5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2" t="s">
        <v>361</v>
      </c>
      <c r="AT249" s="202" t="s">
        <v>150</v>
      </c>
      <c r="AU249" s="202" t="s">
        <v>82</v>
      </c>
      <c r="AY249" s="19" t="s">
        <v>147</v>
      </c>
      <c r="BE249" s="203">
        <f t="shared" si="54"/>
        <v>0</v>
      </c>
      <c r="BF249" s="203">
        <f t="shared" si="55"/>
        <v>0</v>
      </c>
      <c r="BG249" s="203">
        <f t="shared" si="56"/>
        <v>0</v>
      </c>
      <c r="BH249" s="203">
        <f t="shared" si="57"/>
        <v>0</v>
      </c>
      <c r="BI249" s="203">
        <f t="shared" si="58"/>
        <v>0</v>
      </c>
      <c r="BJ249" s="19" t="s">
        <v>80</v>
      </c>
      <c r="BK249" s="203">
        <f t="shared" si="59"/>
        <v>0</v>
      </c>
      <c r="BL249" s="19" t="s">
        <v>361</v>
      </c>
      <c r="BM249" s="202" t="s">
        <v>890</v>
      </c>
    </row>
    <row r="250" spans="1:65" s="2" customFormat="1" ht="16.5" customHeight="1">
      <c r="A250" s="36"/>
      <c r="B250" s="37"/>
      <c r="C250" s="190" t="s">
        <v>892</v>
      </c>
      <c r="D250" s="190" t="s">
        <v>150</v>
      </c>
      <c r="E250" s="191" t="s">
        <v>2152</v>
      </c>
      <c r="F250" s="192" t="s">
        <v>2153</v>
      </c>
      <c r="G250" s="193" t="s">
        <v>1594</v>
      </c>
      <c r="H250" s="194">
        <v>23</v>
      </c>
      <c r="I250" s="195"/>
      <c r="J250" s="196">
        <f t="shared" si="50"/>
        <v>0</v>
      </c>
      <c r="K250" s="197"/>
      <c r="L250" s="41"/>
      <c r="M250" s="198" t="s">
        <v>19</v>
      </c>
      <c r="N250" s="199" t="s">
        <v>43</v>
      </c>
      <c r="O250" s="66"/>
      <c r="P250" s="200">
        <f t="shared" si="51"/>
        <v>0</v>
      </c>
      <c r="Q250" s="200">
        <v>0</v>
      </c>
      <c r="R250" s="200">
        <f t="shared" si="52"/>
        <v>0</v>
      </c>
      <c r="S250" s="200">
        <v>0</v>
      </c>
      <c r="T250" s="201">
        <f t="shared" si="5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2" t="s">
        <v>361</v>
      </c>
      <c r="AT250" s="202" t="s">
        <v>150</v>
      </c>
      <c r="AU250" s="202" t="s">
        <v>82</v>
      </c>
      <c r="AY250" s="19" t="s">
        <v>147</v>
      </c>
      <c r="BE250" s="203">
        <f t="shared" si="54"/>
        <v>0</v>
      </c>
      <c r="BF250" s="203">
        <f t="shared" si="55"/>
        <v>0</v>
      </c>
      <c r="BG250" s="203">
        <f t="shared" si="56"/>
        <v>0</v>
      </c>
      <c r="BH250" s="203">
        <f t="shared" si="57"/>
        <v>0</v>
      </c>
      <c r="BI250" s="203">
        <f t="shared" si="58"/>
        <v>0</v>
      </c>
      <c r="BJ250" s="19" t="s">
        <v>80</v>
      </c>
      <c r="BK250" s="203">
        <f t="shared" si="59"/>
        <v>0</v>
      </c>
      <c r="BL250" s="19" t="s">
        <v>361</v>
      </c>
      <c r="BM250" s="202" t="s">
        <v>895</v>
      </c>
    </row>
    <row r="251" spans="1:65" s="2" customFormat="1" ht="16.5" customHeight="1">
      <c r="A251" s="36"/>
      <c r="B251" s="37"/>
      <c r="C251" s="190" t="s">
        <v>559</v>
      </c>
      <c r="D251" s="190" t="s">
        <v>150</v>
      </c>
      <c r="E251" s="191" t="s">
        <v>2152</v>
      </c>
      <c r="F251" s="192" t="s">
        <v>2153</v>
      </c>
      <c r="G251" s="193" t="s">
        <v>1594</v>
      </c>
      <c r="H251" s="194">
        <v>2</v>
      </c>
      <c r="I251" s="195"/>
      <c r="J251" s="196">
        <f t="shared" ref="J251:J282" si="60">ROUND(I251*H251,2)</f>
        <v>0</v>
      </c>
      <c r="K251" s="197"/>
      <c r="L251" s="41"/>
      <c r="M251" s="198" t="s">
        <v>19</v>
      </c>
      <c r="N251" s="199" t="s">
        <v>43</v>
      </c>
      <c r="O251" s="66"/>
      <c r="P251" s="200">
        <f t="shared" ref="P251:P282" si="61">O251*H251</f>
        <v>0</v>
      </c>
      <c r="Q251" s="200">
        <v>0</v>
      </c>
      <c r="R251" s="200">
        <f t="shared" ref="R251:R282" si="62">Q251*H251</f>
        <v>0</v>
      </c>
      <c r="S251" s="200">
        <v>0</v>
      </c>
      <c r="T251" s="201">
        <f t="shared" ref="T251:T282" si="63"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2" t="s">
        <v>361</v>
      </c>
      <c r="AT251" s="202" t="s">
        <v>150</v>
      </c>
      <c r="AU251" s="202" t="s">
        <v>82</v>
      </c>
      <c r="AY251" s="19" t="s">
        <v>147</v>
      </c>
      <c r="BE251" s="203">
        <f t="shared" ref="BE251:BE280" si="64">IF(N251="základní",J251,0)</f>
        <v>0</v>
      </c>
      <c r="BF251" s="203">
        <f t="shared" ref="BF251:BF280" si="65">IF(N251="snížená",J251,0)</f>
        <v>0</v>
      </c>
      <c r="BG251" s="203">
        <f t="shared" ref="BG251:BG280" si="66">IF(N251="zákl. přenesená",J251,0)</f>
        <v>0</v>
      </c>
      <c r="BH251" s="203">
        <f t="shared" ref="BH251:BH280" si="67">IF(N251="sníž. přenesená",J251,0)</f>
        <v>0</v>
      </c>
      <c r="BI251" s="203">
        <f t="shared" ref="BI251:BI280" si="68">IF(N251="nulová",J251,0)</f>
        <v>0</v>
      </c>
      <c r="BJ251" s="19" t="s">
        <v>80</v>
      </c>
      <c r="BK251" s="203">
        <f t="shared" ref="BK251:BK280" si="69">ROUND(I251*H251,2)</f>
        <v>0</v>
      </c>
      <c r="BL251" s="19" t="s">
        <v>361</v>
      </c>
      <c r="BM251" s="202" t="s">
        <v>898</v>
      </c>
    </row>
    <row r="252" spans="1:65" s="2" customFormat="1" ht="16.5" customHeight="1">
      <c r="A252" s="36"/>
      <c r="B252" s="37"/>
      <c r="C252" s="190" t="s">
        <v>902</v>
      </c>
      <c r="D252" s="190" t="s">
        <v>150</v>
      </c>
      <c r="E252" s="191" t="s">
        <v>2152</v>
      </c>
      <c r="F252" s="192" t="s">
        <v>2153</v>
      </c>
      <c r="G252" s="193" t="s">
        <v>1594</v>
      </c>
      <c r="H252" s="194">
        <v>1</v>
      </c>
      <c r="I252" s="195"/>
      <c r="J252" s="196">
        <f t="shared" si="60"/>
        <v>0</v>
      </c>
      <c r="K252" s="197"/>
      <c r="L252" s="41"/>
      <c r="M252" s="198" t="s">
        <v>19</v>
      </c>
      <c r="N252" s="199" t="s">
        <v>43</v>
      </c>
      <c r="O252" s="66"/>
      <c r="P252" s="200">
        <f t="shared" si="61"/>
        <v>0</v>
      </c>
      <c r="Q252" s="200">
        <v>0</v>
      </c>
      <c r="R252" s="200">
        <f t="shared" si="62"/>
        <v>0</v>
      </c>
      <c r="S252" s="200">
        <v>0</v>
      </c>
      <c r="T252" s="201">
        <f t="shared" si="6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2" t="s">
        <v>361</v>
      </c>
      <c r="AT252" s="202" t="s">
        <v>150</v>
      </c>
      <c r="AU252" s="202" t="s">
        <v>82</v>
      </c>
      <c r="AY252" s="19" t="s">
        <v>147</v>
      </c>
      <c r="BE252" s="203">
        <f t="shared" si="64"/>
        <v>0</v>
      </c>
      <c r="BF252" s="203">
        <f t="shared" si="65"/>
        <v>0</v>
      </c>
      <c r="BG252" s="203">
        <f t="shared" si="66"/>
        <v>0</v>
      </c>
      <c r="BH252" s="203">
        <f t="shared" si="67"/>
        <v>0</v>
      </c>
      <c r="BI252" s="203">
        <f t="shared" si="68"/>
        <v>0</v>
      </c>
      <c r="BJ252" s="19" t="s">
        <v>80</v>
      </c>
      <c r="BK252" s="203">
        <f t="shared" si="69"/>
        <v>0</v>
      </c>
      <c r="BL252" s="19" t="s">
        <v>361</v>
      </c>
      <c r="BM252" s="202" t="s">
        <v>905</v>
      </c>
    </row>
    <row r="253" spans="1:65" s="2" customFormat="1" ht="16.5" customHeight="1">
      <c r="A253" s="36"/>
      <c r="B253" s="37"/>
      <c r="C253" s="190" t="s">
        <v>564</v>
      </c>
      <c r="D253" s="190" t="s">
        <v>150</v>
      </c>
      <c r="E253" s="191" t="s">
        <v>2152</v>
      </c>
      <c r="F253" s="192" t="s">
        <v>2153</v>
      </c>
      <c r="G253" s="193" t="s">
        <v>1594</v>
      </c>
      <c r="H253" s="194">
        <v>8</v>
      </c>
      <c r="I253" s="195"/>
      <c r="J253" s="196">
        <f t="shared" si="60"/>
        <v>0</v>
      </c>
      <c r="K253" s="197"/>
      <c r="L253" s="41"/>
      <c r="M253" s="198" t="s">
        <v>19</v>
      </c>
      <c r="N253" s="199" t="s">
        <v>43</v>
      </c>
      <c r="O253" s="66"/>
      <c r="P253" s="200">
        <f t="shared" si="61"/>
        <v>0</v>
      </c>
      <c r="Q253" s="200">
        <v>0</v>
      </c>
      <c r="R253" s="200">
        <f t="shared" si="62"/>
        <v>0</v>
      </c>
      <c r="S253" s="200">
        <v>0</v>
      </c>
      <c r="T253" s="201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361</v>
      </c>
      <c r="AT253" s="202" t="s">
        <v>150</v>
      </c>
      <c r="AU253" s="202" t="s">
        <v>82</v>
      </c>
      <c r="AY253" s="19" t="s">
        <v>147</v>
      </c>
      <c r="BE253" s="203">
        <f t="shared" si="64"/>
        <v>0</v>
      </c>
      <c r="BF253" s="203">
        <f t="shared" si="65"/>
        <v>0</v>
      </c>
      <c r="BG253" s="203">
        <f t="shared" si="66"/>
        <v>0</v>
      </c>
      <c r="BH253" s="203">
        <f t="shared" si="67"/>
        <v>0</v>
      </c>
      <c r="BI253" s="203">
        <f t="shared" si="68"/>
        <v>0</v>
      </c>
      <c r="BJ253" s="19" t="s">
        <v>80</v>
      </c>
      <c r="BK253" s="203">
        <f t="shared" si="69"/>
        <v>0</v>
      </c>
      <c r="BL253" s="19" t="s">
        <v>361</v>
      </c>
      <c r="BM253" s="202" t="s">
        <v>909</v>
      </c>
    </row>
    <row r="254" spans="1:65" s="2" customFormat="1" ht="16.5" customHeight="1">
      <c r="A254" s="36"/>
      <c r="B254" s="37"/>
      <c r="C254" s="190" t="s">
        <v>910</v>
      </c>
      <c r="D254" s="190" t="s">
        <v>150</v>
      </c>
      <c r="E254" s="191" t="s">
        <v>2154</v>
      </c>
      <c r="F254" s="192" t="s">
        <v>2155</v>
      </c>
      <c r="G254" s="193" t="s">
        <v>1594</v>
      </c>
      <c r="H254" s="194">
        <v>9</v>
      </c>
      <c r="I254" s="195"/>
      <c r="J254" s="196">
        <f t="shared" si="60"/>
        <v>0</v>
      </c>
      <c r="K254" s="197"/>
      <c r="L254" s="41"/>
      <c r="M254" s="198" t="s">
        <v>19</v>
      </c>
      <c r="N254" s="199" t="s">
        <v>43</v>
      </c>
      <c r="O254" s="66"/>
      <c r="P254" s="200">
        <f t="shared" si="61"/>
        <v>0</v>
      </c>
      <c r="Q254" s="200">
        <v>0</v>
      </c>
      <c r="R254" s="200">
        <f t="shared" si="62"/>
        <v>0</v>
      </c>
      <c r="S254" s="200">
        <v>0</v>
      </c>
      <c r="T254" s="201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2" t="s">
        <v>361</v>
      </c>
      <c r="AT254" s="202" t="s">
        <v>150</v>
      </c>
      <c r="AU254" s="202" t="s">
        <v>82</v>
      </c>
      <c r="AY254" s="19" t="s">
        <v>147</v>
      </c>
      <c r="BE254" s="203">
        <f t="shared" si="64"/>
        <v>0</v>
      </c>
      <c r="BF254" s="203">
        <f t="shared" si="65"/>
        <v>0</v>
      </c>
      <c r="BG254" s="203">
        <f t="shared" si="66"/>
        <v>0</v>
      </c>
      <c r="BH254" s="203">
        <f t="shared" si="67"/>
        <v>0</v>
      </c>
      <c r="BI254" s="203">
        <f t="shared" si="68"/>
        <v>0</v>
      </c>
      <c r="BJ254" s="19" t="s">
        <v>80</v>
      </c>
      <c r="BK254" s="203">
        <f t="shared" si="69"/>
        <v>0</v>
      </c>
      <c r="BL254" s="19" t="s">
        <v>361</v>
      </c>
      <c r="BM254" s="202" t="s">
        <v>913</v>
      </c>
    </row>
    <row r="255" spans="1:65" s="2" customFormat="1" ht="16.5" customHeight="1">
      <c r="A255" s="36"/>
      <c r="B255" s="37"/>
      <c r="C255" s="190" t="s">
        <v>567</v>
      </c>
      <c r="D255" s="190" t="s">
        <v>150</v>
      </c>
      <c r="E255" s="191" t="s">
        <v>2156</v>
      </c>
      <c r="F255" s="192" t="s">
        <v>2157</v>
      </c>
      <c r="G255" s="193" t="s">
        <v>19</v>
      </c>
      <c r="H255" s="194">
        <v>23</v>
      </c>
      <c r="I255" s="195"/>
      <c r="J255" s="196">
        <f t="shared" si="60"/>
        <v>0</v>
      </c>
      <c r="K255" s="197"/>
      <c r="L255" s="41"/>
      <c r="M255" s="198" t="s">
        <v>19</v>
      </c>
      <c r="N255" s="199" t="s">
        <v>43</v>
      </c>
      <c r="O255" s="66"/>
      <c r="P255" s="200">
        <f t="shared" si="61"/>
        <v>0</v>
      </c>
      <c r="Q255" s="200">
        <v>0</v>
      </c>
      <c r="R255" s="200">
        <f t="shared" si="62"/>
        <v>0</v>
      </c>
      <c r="S255" s="200">
        <v>0</v>
      </c>
      <c r="T255" s="201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2" t="s">
        <v>361</v>
      </c>
      <c r="AT255" s="202" t="s">
        <v>150</v>
      </c>
      <c r="AU255" s="202" t="s">
        <v>82</v>
      </c>
      <c r="AY255" s="19" t="s">
        <v>147</v>
      </c>
      <c r="BE255" s="203">
        <f t="shared" si="64"/>
        <v>0</v>
      </c>
      <c r="BF255" s="203">
        <f t="shared" si="65"/>
        <v>0</v>
      </c>
      <c r="BG255" s="203">
        <f t="shared" si="66"/>
        <v>0</v>
      </c>
      <c r="BH255" s="203">
        <f t="shared" si="67"/>
        <v>0</v>
      </c>
      <c r="BI255" s="203">
        <f t="shared" si="68"/>
        <v>0</v>
      </c>
      <c r="BJ255" s="19" t="s">
        <v>80</v>
      </c>
      <c r="BK255" s="203">
        <f t="shared" si="69"/>
        <v>0</v>
      </c>
      <c r="BL255" s="19" t="s">
        <v>361</v>
      </c>
      <c r="BM255" s="202" t="s">
        <v>918</v>
      </c>
    </row>
    <row r="256" spans="1:65" s="2" customFormat="1" ht="16.5" customHeight="1">
      <c r="A256" s="36"/>
      <c r="B256" s="37"/>
      <c r="C256" s="190" t="s">
        <v>920</v>
      </c>
      <c r="D256" s="190" t="s">
        <v>150</v>
      </c>
      <c r="E256" s="191" t="s">
        <v>2158</v>
      </c>
      <c r="F256" s="192" t="s">
        <v>2159</v>
      </c>
      <c r="G256" s="193" t="s">
        <v>19</v>
      </c>
      <c r="H256" s="194">
        <v>9</v>
      </c>
      <c r="I256" s="195"/>
      <c r="J256" s="196">
        <f t="shared" si="60"/>
        <v>0</v>
      </c>
      <c r="K256" s="197"/>
      <c r="L256" s="41"/>
      <c r="M256" s="198" t="s">
        <v>19</v>
      </c>
      <c r="N256" s="199" t="s">
        <v>43</v>
      </c>
      <c r="O256" s="66"/>
      <c r="P256" s="200">
        <f t="shared" si="61"/>
        <v>0</v>
      </c>
      <c r="Q256" s="200">
        <v>0</v>
      </c>
      <c r="R256" s="200">
        <f t="shared" si="62"/>
        <v>0</v>
      </c>
      <c r="S256" s="200">
        <v>0</v>
      </c>
      <c r="T256" s="201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361</v>
      </c>
      <c r="AT256" s="202" t="s">
        <v>150</v>
      </c>
      <c r="AU256" s="202" t="s">
        <v>82</v>
      </c>
      <c r="AY256" s="19" t="s">
        <v>147</v>
      </c>
      <c r="BE256" s="203">
        <f t="shared" si="64"/>
        <v>0</v>
      </c>
      <c r="BF256" s="203">
        <f t="shared" si="65"/>
        <v>0</v>
      </c>
      <c r="BG256" s="203">
        <f t="shared" si="66"/>
        <v>0</v>
      </c>
      <c r="BH256" s="203">
        <f t="shared" si="67"/>
        <v>0</v>
      </c>
      <c r="BI256" s="203">
        <f t="shared" si="68"/>
        <v>0</v>
      </c>
      <c r="BJ256" s="19" t="s">
        <v>80</v>
      </c>
      <c r="BK256" s="203">
        <f t="shared" si="69"/>
        <v>0</v>
      </c>
      <c r="BL256" s="19" t="s">
        <v>361</v>
      </c>
      <c r="BM256" s="202" t="s">
        <v>923</v>
      </c>
    </row>
    <row r="257" spans="1:65" s="2" customFormat="1" ht="16.5" customHeight="1">
      <c r="A257" s="36"/>
      <c r="B257" s="37"/>
      <c r="C257" s="190" t="s">
        <v>572</v>
      </c>
      <c r="D257" s="190" t="s">
        <v>150</v>
      </c>
      <c r="E257" s="191" t="s">
        <v>2160</v>
      </c>
      <c r="F257" s="192" t="s">
        <v>2161</v>
      </c>
      <c r="G257" s="193" t="s">
        <v>19</v>
      </c>
      <c r="H257" s="194">
        <v>2</v>
      </c>
      <c r="I257" s="195"/>
      <c r="J257" s="196">
        <f t="shared" si="60"/>
        <v>0</v>
      </c>
      <c r="K257" s="197"/>
      <c r="L257" s="41"/>
      <c r="M257" s="198" t="s">
        <v>19</v>
      </c>
      <c r="N257" s="199" t="s">
        <v>43</v>
      </c>
      <c r="O257" s="66"/>
      <c r="P257" s="200">
        <f t="shared" si="61"/>
        <v>0</v>
      </c>
      <c r="Q257" s="200">
        <v>0</v>
      </c>
      <c r="R257" s="200">
        <f t="shared" si="62"/>
        <v>0</v>
      </c>
      <c r="S257" s="200">
        <v>0</v>
      </c>
      <c r="T257" s="201">
        <f t="shared" si="6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2" t="s">
        <v>361</v>
      </c>
      <c r="AT257" s="202" t="s">
        <v>150</v>
      </c>
      <c r="AU257" s="202" t="s">
        <v>82</v>
      </c>
      <c r="AY257" s="19" t="s">
        <v>147</v>
      </c>
      <c r="BE257" s="203">
        <f t="shared" si="64"/>
        <v>0</v>
      </c>
      <c r="BF257" s="203">
        <f t="shared" si="65"/>
        <v>0</v>
      </c>
      <c r="BG257" s="203">
        <f t="shared" si="66"/>
        <v>0</v>
      </c>
      <c r="BH257" s="203">
        <f t="shared" si="67"/>
        <v>0</v>
      </c>
      <c r="BI257" s="203">
        <f t="shared" si="68"/>
        <v>0</v>
      </c>
      <c r="BJ257" s="19" t="s">
        <v>80</v>
      </c>
      <c r="BK257" s="203">
        <f t="shared" si="69"/>
        <v>0</v>
      </c>
      <c r="BL257" s="19" t="s">
        <v>361</v>
      </c>
      <c r="BM257" s="202" t="s">
        <v>926</v>
      </c>
    </row>
    <row r="258" spans="1:65" s="2" customFormat="1" ht="16.5" customHeight="1">
      <c r="A258" s="36"/>
      <c r="B258" s="37"/>
      <c r="C258" s="190" t="s">
        <v>927</v>
      </c>
      <c r="D258" s="190" t="s">
        <v>150</v>
      </c>
      <c r="E258" s="191" t="s">
        <v>2162</v>
      </c>
      <c r="F258" s="192" t="s">
        <v>2163</v>
      </c>
      <c r="G258" s="193" t="s">
        <v>19</v>
      </c>
      <c r="H258" s="194">
        <v>1</v>
      </c>
      <c r="I258" s="195"/>
      <c r="J258" s="196">
        <f t="shared" si="60"/>
        <v>0</v>
      </c>
      <c r="K258" s="197"/>
      <c r="L258" s="41"/>
      <c r="M258" s="198" t="s">
        <v>19</v>
      </c>
      <c r="N258" s="199" t="s">
        <v>43</v>
      </c>
      <c r="O258" s="66"/>
      <c r="P258" s="200">
        <f t="shared" si="61"/>
        <v>0</v>
      </c>
      <c r="Q258" s="200">
        <v>0</v>
      </c>
      <c r="R258" s="200">
        <f t="shared" si="62"/>
        <v>0</v>
      </c>
      <c r="S258" s="200">
        <v>0</v>
      </c>
      <c r="T258" s="201">
        <f t="shared" si="6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361</v>
      </c>
      <c r="AT258" s="202" t="s">
        <v>150</v>
      </c>
      <c r="AU258" s="202" t="s">
        <v>82</v>
      </c>
      <c r="AY258" s="19" t="s">
        <v>147</v>
      </c>
      <c r="BE258" s="203">
        <f t="shared" si="64"/>
        <v>0</v>
      </c>
      <c r="BF258" s="203">
        <f t="shared" si="65"/>
        <v>0</v>
      </c>
      <c r="BG258" s="203">
        <f t="shared" si="66"/>
        <v>0</v>
      </c>
      <c r="BH258" s="203">
        <f t="shared" si="67"/>
        <v>0</v>
      </c>
      <c r="BI258" s="203">
        <f t="shared" si="68"/>
        <v>0</v>
      </c>
      <c r="BJ258" s="19" t="s">
        <v>80</v>
      </c>
      <c r="BK258" s="203">
        <f t="shared" si="69"/>
        <v>0</v>
      </c>
      <c r="BL258" s="19" t="s">
        <v>361</v>
      </c>
      <c r="BM258" s="202" t="s">
        <v>930</v>
      </c>
    </row>
    <row r="259" spans="1:65" s="2" customFormat="1" ht="16.5" customHeight="1">
      <c r="A259" s="36"/>
      <c r="B259" s="37"/>
      <c r="C259" s="190" t="s">
        <v>577</v>
      </c>
      <c r="D259" s="190" t="s">
        <v>150</v>
      </c>
      <c r="E259" s="191" t="s">
        <v>2164</v>
      </c>
      <c r="F259" s="192" t="s">
        <v>2165</v>
      </c>
      <c r="G259" s="193" t="s">
        <v>19</v>
      </c>
      <c r="H259" s="194">
        <v>8</v>
      </c>
      <c r="I259" s="195"/>
      <c r="J259" s="196">
        <f t="shared" si="60"/>
        <v>0</v>
      </c>
      <c r="K259" s="197"/>
      <c r="L259" s="41"/>
      <c r="M259" s="198" t="s">
        <v>19</v>
      </c>
      <c r="N259" s="199" t="s">
        <v>43</v>
      </c>
      <c r="O259" s="66"/>
      <c r="P259" s="200">
        <f t="shared" si="61"/>
        <v>0</v>
      </c>
      <c r="Q259" s="200">
        <v>0</v>
      </c>
      <c r="R259" s="200">
        <f t="shared" si="62"/>
        <v>0</v>
      </c>
      <c r="S259" s="200">
        <v>0</v>
      </c>
      <c r="T259" s="201">
        <f t="shared" si="6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2" t="s">
        <v>361</v>
      </c>
      <c r="AT259" s="202" t="s">
        <v>150</v>
      </c>
      <c r="AU259" s="202" t="s">
        <v>82</v>
      </c>
      <c r="AY259" s="19" t="s">
        <v>147</v>
      </c>
      <c r="BE259" s="203">
        <f t="shared" si="64"/>
        <v>0</v>
      </c>
      <c r="BF259" s="203">
        <f t="shared" si="65"/>
        <v>0</v>
      </c>
      <c r="BG259" s="203">
        <f t="shared" si="66"/>
        <v>0</v>
      </c>
      <c r="BH259" s="203">
        <f t="shared" si="67"/>
        <v>0</v>
      </c>
      <c r="BI259" s="203">
        <f t="shared" si="68"/>
        <v>0</v>
      </c>
      <c r="BJ259" s="19" t="s">
        <v>80</v>
      </c>
      <c r="BK259" s="203">
        <f t="shared" si="69"/>
        <v>0</v>
      </c>
      <c r="BL259" s="19" t="s">
        <v>361</v>
      </c>
      <c r="BM259" s="202" t="s">
        <v>933</v>
      </c>
    </row>
    <row r="260" spans="1:65" s="2" customFormat="1" ht="16.5" customHeight="1">
      <c r="A260" s="36"/>
      <c r="B260" s="37"/>
      <c r="C260" s="190" t="s">
        <v>934</v>
      </c>
      <c r="D260" s="190" t="s">
        <v>150</v>
      </c>
      <c r="E260" s="191" t="s">
        <v>2166</v>
      </c>
      <c r="F260" s="192" t="s">
        <v>2167</v>
      </c>
      <c r="G260" s="193" t="s">
        <v>1594</v>
      </c>
      <c r="H260" s="194">
        <v>1</v>
      </c>
      <c r="I260" s="195"/>
      <c r="J260" s="196">
        <f t="shared" si="60"/>
        <v>0</v>
      </c>
      <c r="K260" s="197"/>
      <c r="L260" s="41"/>
      <c r="M260" s="198" t="s">
        <v>19</v>
      </c>
      <c r="N260" s="199" t="s">
        <v>43</v>
      </c>
      <c r="O260" s="66"/>
      <c r="P260" s="200">
        <f t="shared" si="61"/>
        <v>0</v>
      </c>
      <c r="Q260" s="200">
        <v>0</v>
      </c>
      <c r="R260" s="200">
        <f t="shared" si="62"/>
        <v>0</v>
      </c>
      <c r="S260" s="200">
        <v>0</v>
      </c>
      <c r="T260" s="201">
        <f t="shared" si="6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361</v>
      </c>
      <c r="AT260" s="202" t="s">
        <v>150</v>
      </c>
      <c r="AU260" s="202" t="s">
        <v>82</v>
      </c>
      <c r="AY260" s="19" t="s">
        <v>147</v>
      </c>
      <c r="BE260" s="203">
        <f t="shared" si="64"/>
        <v>0</v>
      </c>
      <c r="BF260" s="203">
        <f t="shared" si="65"/>
        <v>0</v>
      </c>
      <c r="BG260" s="203">
        <f t="shared" si="66"/>
        <v>0</v>
      </c>
      <c r="BH260" s="203">
        <f t="shared" si="67"/>
        <v>0</v>
      </c>
      <c r="BI260" s="203">
        <f t="shared" si="68"/>
        <v>0</v>
      </c>
      <c r="BJ260" s="19" t="s">
        <v>80</v>
      </c>
      <c r="BK260" s="203">
        <f t="shared" si="69"/>
        <v>0</v>
      </c>
      <c r="BL260" s="19" t="s">
        <v>361</v>
      </c>
      <c r="BM260" s="202" t="s">
        <v>937</v>
      </c>
    </row>
    <row r="261" spans="1:65" s="2" customFormat="1" ht="16.5" customHeight="1">
      <c r="A261" s="36"/>
      <c r="B261" s="37"/>
      <c r="C261" s="190" t="s">
        <v>581</v>
      </c>
      <c r="D261" s="190" t="s">
        <v>150</v>
      </c>
      <c r="E261" s="191" t="s">
        <v>2168</v>
      </c>
      <c r="F261" s="192" t="s">
        <v>2169</v>
      </c>
      <c r="G261" s="193" t="s">
        <v>1594</v>
      </c>
      <c r="H261" s="194">
        <v>93</v>
      </c>
      <c r="I261" s="195"/>
      <c r="J261" s="196">
        <f t="shared" si="60"/>
        <v>0</v>
      </c>
      <c r="K261" s="197"/>
      <c r="L261" s="41"/>
      <c r="M261" s="198" t="s">
        <v>19</v>
      </c>
      <c r="N261" s="199" t="s">
        <v>43</v>
      </c>
      <c r="O261" s="66"/>
      <c r="P261" s="200">
        <f t="shared" si="61"/>
        <v>0</v>
      </c>
      <c r="Q261" s="200">
        <v>0</v>
      </c>
      <c r="R261" s="200">
        <f t="shared" si="62"/>
        <v>0</v>
      </c>
      <c r="S261" s="200">
        <v>0</v>
      </c>
      <c r="T261" s="201">
        <f t="shared" si="6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361</v>
      </c>
      <c r="AT261" s="202" t="s">
        <v>150</v>
      </c>
      <c r="AU261" s="202" t="s">
        <v>82</v>
      </c>
      <c r="AY261" s="19" t="s">
        <v>147</v>
      </c>
      <c r="BE261" s="203">
        <f t="shared" si="64"/>
        <v>0</v>
      </c>
      <c r="BF261" s="203">
        <f t="shared" si="65"/>
        <v>0</v>
      </c>
      <c r="BG261" s="203">
        <f t="shared" si="66"/>
        <v>0</v>
      </c>
      <c r="BH261" s="203">
        <f t="shared" si="67"/>
        <v>0</v>
      </c>
      <c r="BI261" s="203">
        <f t="shared" si="68"/>
        <v>0</v>
      </c>
      <c r="BJ261" s="19" t="s">
        <v>80</v>
      </c>
      <c r="BK261" s="203">
        <f t="shared" si="69"/>
        <v>0</v>
      </c>
      <c r="BL261" s="19" t="s">
        <v>361</v>
      </c>
      <c r="BM261" s="202" t="s">
        <v>944</v>
      </c>
    </row>
    <row r="262" spans="1:65" s="2" customFormat="1" ht="16.5" customHeight="1">
      <c r="A262" s="36"/>
      <c r="B262" s="37"/>
      <c r="C262" s="190" t="s">
        <v>946</v>
      </c>
      <c r="D262" s="190" t="s">
        <v>150</v>
      </c>
      <c r="E262" s="191" t="s">
        <v>2170</v>
      </c>
      <c r="F262" s="192" t="s">
        <v>2171</v>
      </c>
      <c r="G262" s="193" t="s">
        <v>1594</v>
      </c>
      <c r="H262" s="194">
        <v>15</v>
      </c>
      <c r="I262" s="195"/>
      <c r="J262" s="196">
        <f t="shared" si="60"/>
        <v>0</v>
      </c>
      <c r="K262" s="197"/>
      <c r="L262" s="41"/>
      <c r="M262" s="198" t="s">
        <v>19</v>
      </c>
      <c r="N262" s="199" t="s">
        <v>43</v>
      </c>
      <c r="O262" s="66"/>
      <c r="P262" s="200">
        <f t="shared" si="61"/>
        <v>0</v>
      </c>
      <c r="Q262" s="200">
        <v>0</v>
      </c>
      <c r="R262" s="200">
        <f t="shared" si="62"/>
        <v>0</v>
      </c>
      <c r="S262" s="200">
        <v>0</v>
      </c>
      <c r="T262" s="201">
        <f t="shared" si="6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2" t="s">
        <v>361</v>
      </c>
      <c r="AT262" s="202" t="s">
        <v>150</v>
      </c>
      <c r="AU262" s="202" t="s">
        <v>82</v>
      </c>
      <c r="AY262" s="19" t="s">
        <v>147</v>
      </c>
      <c r="BE262" s="203">
        <f t="shared" si="64"/>
        <v>0</v>
      </c>
      <c r="BF262" s="203">
        <f t="shared" si="65"/>
        <v>0</v>
      </c>
      <c r="BG262" s="203">
        <f t="shared" si="66"/>
        <v>0</v>
      </c>
      <c r="BH262" s="203">
        <f t="shared" si="67"/>
        <v>0</v>
      </c>
      <c r="BI262" s="203">
        <f t="shared" si="68"/>
        <v>0</v>
      </c>
      <c r="BJ262" s="19" t="s">
        <v>80</v>
      </c>
      <c r="BK262" s="203">
        <f t="shared" si="69"/>
        <v>0</v>
      </c>
      <c r="BL262" s="19" t="s">
        <v>361</v>
      </c>
      <c r="BM262" s="202" t="s">
        <v>949</v>
      </c>
    </row>
    <row r="263" spans="1:65" s="2" customFormat="1" ht="16.5" customHeight="1">
      <c r="A263" s="36"/>
      <c r="B263" s="37"/>
      <c r="C263" s="190" t="s">
        <v>589</v>
      </c>
      <c r="D263" s="190" t="s">
        <v>150</v>
      </c>
      <c r="E263" s="191" t="s">
        <v>2172</v>
      </c>
      <c r="F263" s="192" t="s">
        <v>2173</v>
      </c>
      <c r="G263" s="193" t="s">
        <v>19</v>
      </c>
      <c r="H263" s="194">
        <v>93</v>
      </c>
      <c r="I263" s="195"/>
      <c r="J263" s="196">
        <f t="shared" si="60"/>
        <v>0</v>
      </c>
      <c r="K263" s="197"/>
      <c r="L263" s="41"/>
      <c r="M263" s="198" t="s">
        <v>19</v>
      </c>
      <c r="N263" s="199" t="s">
        <v>43</v>
      </c>
      <c r="O263" s="66"/>
      <c r="P263" s="200">
        <f t="shared" si="61"/>
        <v>0</v>
      </c>
      <c r="Q263" s="200">
        <v>0</v>
      </c>
      <c r="R263" s="200">
        <f t="shared" si="62"/>
        <v>0</v>
      </c>
      <c r="S263" s="200">
        <v>0</v>
      </c>
      <c r="T263" s="201">
        <f t="shared" si="6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2" t="s">
        <v>361</v>
      </c>
      <c r="AT263" s="202" t="s">
        <v>150</v>
      </c>
      <c r="AU263" s="202" t="s">
        <v>82</v>
      </c>
      <c r="AY263" s="19" t="s">
        <v>147</v>
      </c>
      <c r="BE263" s="203">
        <f t="shared" si="64"/>
        <v>0</v>
      </c>
      <c r="BF263" s="203">
        <f t="shared" si="65"/>
        <v>0</v>
      </c>
      <c r="BG263" s="203">
        <f t="shared" si="66"/>
        <v>0</v>
      </c>
      <c r="BH263" s="203">
        <f t="shared" si="67"/>
        <v>0</v>
      </c>
      <c r="BI263" s="203">
        <f t="shared" si="68"/>
        <v>0</v>
      </c>
      <c r="BJ263" s="19" t="s">
        <v>80</v>
      </c>
      <c r="BK263" s="203">
        <f t="shared" si="69"/>
        <v>0</v>
      </c>
      <c r="BL263" s="19" t="s">
        <v>361</v>
      </c>
      <c r="BM263" s="202" t="s">
        <v>952</v>
      </c>
    </row>
    <row r="264" spans="1:65" s="2" customFormat="1" ht="16.5" customHeight="1">
      <c r="A264" s="36"/>
      <c r="B264" s="37"/>
      <c r="C264" s="190" t="s">
        <v>955</v>
      </c>
      <c r="D264" s="190" t="s">
        <v>150</v>
      </c>
      <c r="E264" s="191" t="s">
        <v>2174</v>
      </c>
      <c r="F264" s="192" t="s">
        <v>2175</v>
      </c>
      <c r="G264" s="193" t="s">
        <v>19</v>
      </c>
      <c r="H264" s="194">
        <v>15</v>
      </c>
      <c r="I264" s="195"/>
      <c r="J264" s="196">
        <f t="shared" si="60"/>
        <v>0</v>
      </c>
      <c r="K264" s="197"/>
      <c r="L264" s="41"/>
      <c r="M264" s="198" t="s">
        <v>19</v>
      </c>
      <c r="N264" s="199" t="s">
        <v>43</v>
      </c>
      <c r="O264" s="66"/>
      <c r="P264" s="200">
        <f t="shared" si="61"/>
        <v>0</v>
      </c>
      <c r="Q264" s="200">
        <v>0</v>
      </c>
      <c r="R264" s="200">
        <f t="shared" si="62"/>
        <v>0</v>
      </c>
      <c r="S264" s="200">
        <v>0</v>
      </c>
      <c r="T264" s="201">
        <f t="shared" si="6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361</v>
      </c>
      <c r="AT264" s="202" t="s">
        <v>150</v>
      </c>
      <c r="AU264" s="202" t="s">
        <v>82</v>
      </c>
      <c r="AY264" s="19" t="s">
        <v>147</v>
      </c>
      <c r="BE264" s="203">
        <f t="shared" si="64"/>
        <v>0</v>
      </c>
      <c r="BF264" s="203">
        <f t="shared" si="65"/>
        <v>0</v>
      </c>
      <c r="BG264" s="203">
        <f t="shared" si="66"/>
        <v>0</v>
      </c>
      <c r="BH264" s="203">
        <f t="shared" si="67"/>
        <v>0</v>
      </c>
      <c r="BI264" s="203">
        <f t="shared" si="68"/>
        <v>0</v>
      </c>
      <c r="BJ264" s="19" t="s">
        <v>80</v>
      </c>
      <c r="BK264" s="203">
        <f t="shared" si="69"/>
        <v>0</v>
      </c>
      <c r="BL264" s="19" t="s">
        <v>361</v>
      </c>
      <c r="BM264" s="202" t="s">
        <v>958</v>
      </c>
    </row>
    <row r="265" spans="1:65" s="2" customFormat="1" ht="16.5" customHeight="1">
      <c r="A265" s="36"/>
      <c r="B265" s="37"/>
      <c r="C265" s="190" t="s">
        <v>594</v>
      </c>
      <c r="D265" s="190" t="s">
        <v>150</v>
      </c>
      <c r="E265" s="191" t="s">
        <v>2176</v>
      </c>
      <c r="F265" s="192" t="s">
        <v>2177</v>
      </c>
      <c r="G265" s="193" t="s">
        <v>1594</v>
      </c>
      <c r="H265" s="194">
        <v>48</v>
      </c>
      <c r="I265" s="195"/>
      <c r="J265" s="196">
        <f t="shared" si="60"/>
        <v>0</v>
      </c>
      <c r="K265" s="197"/>
      <c r="L265" s="41"/>
      <c r="M265" s="198" t="s">
        <v>19</v>
      </c>
      <c r="N265" s="199" t="s">
        <v>43</v>
      </c>
      <c r="O265" s="66"/>
      <c r="P265" s="200">
        <f t="shared" si="61"/>
        <v>0</v>
      </c>
      <c r="Q265" s="200">
        <v>0</v>
      </c>
      <c r="R265" s="200">
        <f t="shared" si="62"/>
        <v>0</v>
      </c>
      <c r="S265" s="200">
        <v>0</v>
      </c>
      <c r="T265" s="201">
        <f t="shared" si="6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2" t="s">
        <v>361</v>
      </c>
      <c r="AT265" s="202" t="s">
        <v>150</v>
      </c>
      <c r="AU265" s="202" t="s">
        <v>82</v>
      </c>
      <c r="AY265" s="19" t="s">
        <v>147</v>
      </c>
      <c r="BE265" s="203">
        <f t="shared" si="64"/>
        <v>0</v>
      </c>
      <c r="BF265" s="203">
        <f t="shared" si="65"/>
        <v>0</v>
      </c>
      <c r="BG265" s="203">
        <f t="shared" si="66"/>
        <v>0</v>
      </c>
      <c r="BH265" s="203">
        <f t="shared" si="67"/>
        <v>0</v>
      </c>
      <c r="BI265" s="203">
        <f t="shared" si="68"/>
        <v>0</v>
      </c>
      <c r="BJ265" s="19" t="s">
        <v>80</v>
      </c>
      <c r="BK265" s="203">
        <f t="shared" si="69"/>
        <v>0</v>
      </c>
      <c r="BL265" s="19" t="s">
        <v>361</v>
      </c>
      <c r="BM265" s="202" t="s">
        <v>962</v>
      </c>
    </row>
    <row r="266" spans="1:65" s="2" customFormat="1" ht="16.5" customHeight="1">
      <c r="A266" s="36"/>
      <c r="B266" s="37"/>
      <c r="C266" s="190" t="s">
        <v>963</v>
      </c>
      <c r="D266" s="190" t="s">
        <v>150</v>
      </c>
      <c r="E266" s="191" t="s">
        <v>2178</v>
      </c>
      <c r="F266" s="192" t="s">
        <v>2179</v>
      </c>
      <c r="G266" s="193" t="s">
        <v>1594</v>
      </c>
      <c r="H266" s="194">
        <v>27</v>
      </c>
      <c r="I266" s="195"/>
      <c r="J266" s="196">
        <f t="shared" si="60"/>
        <v>0</v>
      </c>
      <c r="K266" s="197"/>
      <c r="L266" s="41"/>
      <c r="M266" s="198" t="s">
        <v>19</v>
      </c>
      <c r="N266" s="199" t="s">
        <v>43</v>
      </c>
      <c r="O266" s="66"/>
      <c r="P266" s="200">
        <f t="shared" si="61"/>
        <v>0</v>
      </c>
      <c r="Q266" s="200">
        <v>0</v>
      </c>
      <c r="R266" s="200">
        <f t="shared" si="62"/>
        <v>0</v>
      </c>
      <c r="S266" s="200">
        <v>0</v>
      </c>
      <c r="T266" s="201">
        <f t="shared" si="6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361</v>
      </c>
      <c r="AT266" s="202" t="s">
        <v>150</v>
      </c>
      <c r="AU266" s="202" t="s">
        <v>82</v>
      </c>
      <c r="AY266" s="19" t="s">
        <v>147</v>
      </c>
      <c r="BE266" s="203">
        <f t="shared" si="64"/>
        <v>0</v>
      </c>
      <c r="BF266" s="203">
        <f t="shared" si="65"/>
        <v>0</v>
      </c>
      <c r="BG266" s="203">
        <f t="shared" si="66"/>
        <v>0</v>
      </c>
      <c r="BH266" s="203">
        <f t="shared" si="67"/>
        <v>0</v>
      </c>
      <c r="BI266" s="203">
        <f t="shared" si="68"/>
        <v>0</v>
      </c>
      <c r="BJ266" s="19" t="s">
        <v>80</v>
      </c>
      <c r="BK266" s="203">
        <f t="shared" si="69"/>
        <v>0</v>
      </c>
      <c r="BL266" s="19" t="s">
        <v>361</v>
      </c>
      <c r="BM266" s="202" t="s">
        <v>966</v>
      </c>
    </row>
    <row r="267" spans="1:65" s="2" customFormat="1" ht="16.5" customHeight="1">
      <c r="A267" s="36"/>
      <c r="B267" s="37"/>
      <c r="C267" s="190" t="s">
        <v>597</v>
      </c>
      <c r="D267" s="190" t="s">
        <v>150</v>
      </c>
      <c r="E267" s="191" t="s">
        <v>2180</v>
      </c>
      <c r="F267" s="192" t="s">
        <v>2181</v>
      </c>
      <c r="G267" s="193" t="s">
        <v>1594</v>
      </c>
      <c r="H267" s="194">
        <v>4</v>
      </c>
      <c r="I267" s="195"/>
      <c r="J267" s="196">
        <f t="shared" si="60"/>
        <v>0</v>
      </c>
      <c r="K267" s="197"/>
      <c r="L267" s="41"/>
      <c r="M267" s="198" t="s">
        <v>19</v>
      </c>
      <c r="N267" s="199" t="s">
        <v>43</v>
      </c>
      <c r="O267" s="66"/>
      <c r="P267" s="200">
        <f t="shared" si="61"/>
        <v>0</v>
      </c>
      <c r="Q267" s="200">
        <v>0</v>
      </c>
      <c r="R267" s="200">
        <f t="shared" si="62"/>
        <v>0</v>
      </c>
      <c r="S267" s="200">
        <v>0</v>
      </c>
      <c r="T267" s="201">
        <f t="shared" si="6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2" t="s">
        <v>361</v>
      </c>
      <c r="AT267" s="202" t="s">
        <v>150</v>
      </c>
      <c r="AU267" s="202" t="s">
        <v>82</v>
      </c>
      <c r="AY267" s="19" t="s">
        <v>147</v>
      </c>
      <c r="BE267" s="203">
        <f t="shared" si="64"/>
        <v>0</v>
      </c>
      <c r="BF267" s="203">
        <f t="shared" si="65"/>
        <v>0</v>
      </c>
      <c r="BG267" s="203">
        <f t="shared" si="66"/>
        <v>0</v>
      </c>
      <c r="BH267" s="203">
        <f t="shared" si="67"/>
        <v>0</v>
      </c>
      <c r="BI267" s="203">
        <f t="shared" si="68"/>
        <v>0</v>
      </c>
      <c r="BJ267" s="19" t="s">
        <v>80</v>
      </c>
      <c r="BK267" s="203">
        <f t="shared" si="69"/>
        <v>0</v>
      </c>
      <c r="BL267" s="19" t="s">
        <v>361</v>
      </c>
      <c r="BM267" s="202" t="s">
        <v>969</v>
      </c>
    </row>
    <row r="268" spans="1:65" s="2" customFormat="1" ht="16.5" customHeight="1">
      <c r="A268" s="36"/>
      <c r="B268" s="37"/>
      <c r="C268" s="190" t="s">
        <v>970</v>
      </c>
      <c r="D268" s="190" t="s">
        <v>150</v>
      </c>
      <c r="E268" s="191" t="s">
        <v>2182</v>
      </c>
      <c r="F268" s="192" t="s">
        <v>2183</v>
      </c>
      <c r="G268" s="193" t="s">
        <v>1594</v>
      </c>
      <c r="H268" s="194">
        <v>4</v>
      </c>
      <c r="I268" s="195"/>
      <c r="J268" s="196">
        <f t="shared" si="60"/>
        <v>0</v>
      </c>
      <c r="K268" s="197"/>
      <c r="L268" s="41"/>
      <c r="M268" s="198" t="s">
        <v>19</v>
      </c>
      <c r="N268" s="199" t="s">
        <v>43</v>
      </c>
      <c r="O268" s="66"/>
      <c r="P268" s="200">
        <f t="shared" si="61"/>
        <v>0</v>
      </c>
      <c r="Q268" s="200">
        <v>0</v>
      </c>
      <c r="R268" s="200">
        <f t="shared" si="62"/>
        <v>0</v>
      </c>
      <c r="S268" s="200">
        <v>0</v>
      </c>
      <c r="T268" s="201">
        <f t="shared" si="6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361</v>
      </c>
      <c r="AT268" s="202" t="s">
        <v>150</v>
      </c>
      <c r="AU268" s="202" t="s">
        <v>82</v>
      </c>
      <c r="AY268" s="19" t="s">
        <v>147</v>
      </c>
      <c r="BE268" s="203">
        <f t="shared" si="64"/>
        <v>0</v>
      </c>
      <c r="BF268" s="203">
        <f t="shared" si="65"/>
        <v>0</v>
      </c>
      <c r="BG268" s="203">
        <f t="shared" si="66"/>
        <v>0</v>
      </c>
      <c r="BH268" s="203">
        <f t="shared" si="67"/>
        <v>0</v>
      </c>
      <c r="BI268" s="203">
        <f t="shared" si="68"/>
        <v>0</v>
      </c>
      <c r="BJ268" s="19" t="s">
        <v>80</v>
      </c>
      <c r="BK268" s="203">
        <f t="shared" si="69"/>
        <v>0</v>
      </c>
      <c r="BL268" s="19" t="s">
        <v>361</v>
      </c>
      <c r="BM268" s="202" t="s">
        <v>973</v>
      </c>
    </row>
    <row r="269" spans="1:65" s="2" customFormat="1" ht="16.5" customHeight="1">
      <c r="A269" s="36"/>
      <c r="B269" s="37"/>
      <c r="C269" s="190" t="s">
        <v>601</v>
      </c>
      <c r="D269" s="190" t="s">
        <v>150</v>
      </c>
      <c r="E269" s="191" t="s">
        <v>2184</v>
      </c>
      <c r="F269" s="192" t="s">
        <v>2185</v>
      </c>
      <c r="G269" s="193" t="s">
        <v>1594</v>
      </c>
      <c r="H269" s="194">
        <v>6</v>
      </c>
      <c r="I269" s="195"/>
      <c r="J269" s="196">
        <f t="shared" si="60"/>
        <v>0</v>
      </c>
      <c r="K269" s="197"/>
      <c r="L269" s="41"/>
      <c r="M269" s="198" t="s">
        <v>19</v>
      </c>
      <c r="N269" s="199" t="s">
        <v>43</v>
      </c>
      <c r="O269" s="66"/>
      <c r="P269" s="200">
        <f t="shared" si="61"/>
        <v>0</v>
      </c>
      <c r="Q269" s="200">
        <v>0</v>
      </c>
      <c r="R269" s="200">
        <f t="shared" si="62"/>
        <v>0</v>
      </c>
      <c r="S269" s="200">
        <v>0</v>
      </c>
      <c r="T269" s="201">
        <f t="shared" si="6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2" t="s">
        <v>361</v>
      </c>
      <c r="AT269" s="202" t="s">
        <v>150</v>
      </c>
      <c r="AU269" s="202" t="s">
        <v>82</v>
      </c>
      <c r="AY269" s="19" t="s">
        <v>147</v>
      </c>
      <c r="BE269" s="203">
        <f t="shared" si="64"/>
        <v>0</v>
      </c>
      <c r="BF269" s="203">
        <f t="shared" si="65"/>
        <v>0</v>
      </c>
      <c r="BG269" s="203">
        <f t="shared" si="66"/>
        <v>0</v>
      </c>
      <c r="BH269" s="203">
        <f t="shared" si="67"/>
        <v>0</v>
      </c>
      <c r="BI269" s="203">
        <f t="shared" si="68"/>
        <v>0</v>
      </c>
      <c r="BJ269" s="19" t="s">
        <v>80</v>
      </c>
      <c r="BK269" s="203">
        <f t="shared" si="69"/>
        <v>0</v>
      </c>
      <c r="BL269" s="19" t="s">
        <v>361</v>
      </c>
      <c r="BM269" s="202" t="s">
        <v>976</v>
      </c>
    </row>
    <row r="270" spans="1:65" s="2" customFormat="1" ht="16.5" customHeight="1">
      <c r="A270" s="36"/>
      <c r="B270" s="37"/>
      <c r="C270" s="190" t="s">
        <v>2186</v>
      </c>
      <c r="D270" s="190" t="s">
        <v>150</v>
      </c>
      <c r="E270" s="191" t="s">
        <v>2187</v>
      </c>
      <c r="F270" s="192" t="s">
        <v>2188</v>
      </c>
      <c r="G270" s="193" t="s">
        <v>1594</v>
      </c>
      <c r="H270" s="194">
        <v>1</v>
      </c>
      <c r="I270" s="195"/>
      <c r="J270" s="196">
        <f t="shared" si="60"/>
        <v>0</v>
      </c>
      <c r="K270" s="197"/>
      <c r="L270" s="41"/>
      <c r="M270" s="198" t="s">
        <v>19</v>
      </c>
      <c r="N270" s="199" t="s">
        <v>43</v>
      </c>
      <c r="O270" s="66"/>
      <c r="P270" s="200">
        <f t="shared" si="61"/>
        <v>0</v>
      </c>
      <c r="Q270" s="200">
        <v>0</v>
      </c>
      <c r="R270" s="200">
        <f t="shared" si="62"/>
        <v>0</v>
      </c>
      <c r="S270" s="200">
        <v>0</v>
      </c>
      <c r="T270" s="201">
        <f t="shared" si="6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361</v>
      </c>
      <c r="AT270" s="202" t="s">
        <v>150</v>
      </c>
      <c r="AU270" s="202" t="s">
        <v>82</v>
      </c>
      <c r="AY270" s="19" t="s">
        <v>147</v>
      </c>
      <c r="BE270" s="203">
        <f t="shared" si="64"/>
        <v>0</v>
      </c>
      <c r="BF270" s="203">
        <f t="shared" si="65"/>
        <v>0</v>
      </c>
      <c r="BG270" s="203">
        <f t="shared" si="66"/>
        <v>0</v>
      </c>
      <c r="BH270" s="203">
        <f t="shared" si="67"/>
        <v>0</v>
      </c>
      <c r="BI270" s="203">
        <f t="shared" si="68"/>
        <v>0</v>
      </c>
      <c r="BJ270" s="19" t="s">
        <v>80</v>
      </c>
      <c r="BK270" s="203">
        <f t="shared" si="69"/>
        <v>0</v>
      </c>
      <c r="BL270" s="19" t="s">
        <v>361</v>
      </c>
      <c r="BM270" s="202" t="s">
        <v>2189</v>
      </c>
    </row>
    <row r="271" spans="1:65" s="2" customFormat="1" ht="16.5" customHeight="1">
      <c r="A271" s="36"/>
      <c r="B271" s="37"/>
      <c r="C271" s="190" t="s">
        <v>604</v>
      </c>
      <c r="D271" s="190" t="s">
        <v>150</v>
      </c>
      <c r="E271" s="191" t="s">
        <v>2190</v>
      </c>
      <c r="F271" s="192" t="s">
        <v>2191</v>
      </c>
      <c r="G271" s="193" t="s">
        <v>1594</v>
      </c>
      <c r="H271" s="194">
        <v>1</v>
      </c>
      <c r="I271" s="195"/>
      <c r="J271" s="196">
        <f t="shared" si="60"/>
        <v>0</v>
      </c>
      <c r="K271" s="197"/>
      <c r="L271" s="41"/>
      <c r="M271" s="198" t="s">
        <v>19</v>
      </c>
      <c r="N271" s="199" t="s">
        <v>43</v>
      </c>
      <c r="O271" s="66"/>
      <c r="P271" s="200">
        <f t="shared" si="61"/>
        <v>0</v>
      </c>
      <c r="Q271" s="200">
        <v>0</v>
      </c>
      <c r="R271" s="200">
        <f t="shared" si="62"/>
        <v>0</v>
      </c>
      <c r="S271" s="200">
        <v>0</v>
      </c>
      <c r="T271" s="201">
        <f t="shared" si="6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2" t="s">
        <v>361</v>
      </c>
      <c r="AT271" s="202" t="s">
        <v>150</v>
      </c>
      <c r="AU271" s="202" t="s">
        <v>82</v>
      </c>
      <c r="AY271" s="19" t="s">
        <v>147</v>
      </c>
      <c r="BE271" s="203">
        <f t="shared" si="64"/>
        <v>0</v>
      </c>
      <c r="BF271" s="203">
        <f t="shared" si="65"/>
        <v>0</v>
      </c>
      <c r="BG271" s="203">
        <f t="shared" si="66"/>
        <v>0</v>
      </c>
      <c r="BH271" s="203">
        <f t="shared" si="67"/>
        <v>0</v>
      </c>
      <c r="BI271" s="203">
        <f t="shared" si="68"/>
        <v>0</v>
      </c>
      <c r="BJ271" s="19" t="s">
        <v>80</v>
      </c>
      <c r="BK271" s="203">
        <f t="shared" si="69"/>
        <v>0</v>
      </c>
      <c r="BL271" s="19" t="s">
        <v>361</v>
      </c>
      <c r="BM271" s="202" t="s">
        <v>2192</v>
      </c>
    </row>
    <row r="272" spans="1:65" s="2" customFormat="1" ht="16.5" customHeight="1">
      <c r="A272" s="36"/>
      <c r="B272" s="37"/>
      <c r="C272" s="190" t="s">
        <v>2193</v>
      </c>
      <c r="D272" s="190" t="s">
        <v>150</v>
      </c>
      <c r="E272" s="191" t="s">
        <v>2194</v>
      </c>
      <c r="F272" s="192" t="s">
        <v>2195</v>
      </c>
      <c r="G272" s="193" t="s">
        <v>1594</v>
      </c>
      <c r="H272" s="194">
        <v>1</v>
      </c>
      <c r="I272" s="195"/>
      <c r="J272" s="196">
        <f t="shared" si="60"/>
        <v>0</v>
      </c>
      <c r="K272" s="197"/>
      <c r="L272" s="41"/>
      <c r="M272" s="198" t="s">
        <v>19</v>
      </c>
      <c r="N272" s="199" t="s">
        <v>43</v>
      </c>
      <c r="O272" s="66"/>
      <c r="P272" s="200">
        <f t="shared" si="61"/>
        <v>0</v>
      </c>
      <c r="Q272" s="200">
        <v>0</v>
      </c>
      <c r="R272" s="200">
        <f t="shared" si="62"/>
        <v>0</v>
      </c>
      <c r="S272" s="200">
        <v>0</v>
      </c>
      <c r="T272" s="201">
        <f t="shared" si="6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361</v>
      </c>
      <c r="AT272" s="202" t="s">
        <v>150</v>
      </c>
      <c r="AU272" s="202" t="s">
        <v>82</v>
      </c>
      <c r="AY272" s="19" t="s">
        <v>147</v>
      </c>
      <c r="BE272" s="203">
        <f t="shared" si="64"/>
        <v>0</v>
      </c>
      <c r="BF272" s="203">
        <f t="shared" si="65"/>
        <v>0</v>
      </c>
      <c r="BG272" s="203">
        <f t="shared" si="66"/>
        <v>0</v>
      </c>
      <c r="BH272" s="203">
        <f t="shared" si="67"/>
        <v>0</v>
      </c>
      <c r="BI272" s="203">
        <f t="shared" si="68"/>
        <v>0</v>
      </c>
      <c r="BJ272" s="19" t="s">
        <v>80</v>
      </c>
      <c r="BK272" s="203">
        <f t="shared" si="69"/>
        <v>0</v>
      </c>
      <c r="BL272" s="19" t="s">
        <v>361</v>
      </c>
      <c r="BM272" s="202" t="s">
        <v>2196</v>
      </c>
    </row>
    <row r="273" spans="1:65" s="2" customFormat="1" ht="16.5" customHeight="1">
      <c r="A273" s="36"/>
      <c r="B273" s="37"/>
      <c r="C273" s="190" t="s">
        <v>608</v>
      </c>
      <c r="D273" s="190" t="s">
        <v>150</v>
      </c>
      <c r="E273" s="191" t="s">
        <v>2197</v>
      </c>
      <c r="F273" s="192" t="s">
        <v>2198</v>
      </c>
      <c r="G273" s="193" t="s">
        <v>1594</v>
      </c>
      <c r="H273" s="194">
        <v>3</v>
      </c>
      <c r="I273" s="195"/>
      <c r="J273" s="196">
        <f t="shared" si="60"/>
        <v>0</v>
      </c>
      <c r="K273" s="197"/>
      <c r="L273" s="41"/>
      <c r="M273" s="198" t="s">
        <v>19</v>
      </c>
      <c r="N273" s="199" t="s">
        <v>43</v>
      </c>
      <c r="O273" s="66"/>
      <c r="P273" s="200">
        <f t="shared" si="61"/>
        <v>0</v>
      </c>
      <c r="Q273" s="200">
        <v>0</v>
      </c>
      <c r="R273" s="200">
        <f t="shared" si="62"/>
        <v>0</v>
      </c>
      <c r="S273" s="200">
        <v>0</v>
      </c>
      <c r="T273" s="201">
        <f t="shared" si="6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2" t="s">
        <v>361</v>
      </c>
      <c r="AT273" s="202" t="s">
        <v>150</v>
      </c>
      <c r="AU273" s="202" t="s">
        <v>82</v>
      </c>
      <c r="AY273" s="19" t="s">
        <v>147</v>
      </c>
      <c r="BE273" s="203">
        <f t="shared" si="64"/>
        <v>0</v>
      </c>
      <c r="BF273" s="203">
        <f t="shared" si="65"/>
        <v>0</v>
      </c>
      <c r="BG273" s="203">
        <f t="shared" si="66"/>
        <v>0</v>
      </c>
      <c r="BH273" s="203">
        <f t="shared" si="67"/>
        <v>0</v>
      </c>
      <c r="BI273" s="203">
        <f t="shared" si="68"/>
        <v>0</v>
      </c>
      <c r="BJ273" s="19" t="s">
        <v>80</v>
      </c>
      <c r="BK273" s="203">
        <f t="shared" si="69"/>
        <v>0</v>
      </c>
      <c r="BL273" s="19" t="s">
        <v>361</v>
      </c>
      <c r="BM273" s="202" t="s">
        <v>2199</v>
      </c>
    </row>
    <row r="274" spans="1:65" s="2" customFormat="1" ht="16.5" customHeight="1">
      <c r="A274" s="36"/>
      <c r="B274" s="37"/>
      <c r="C274" s="190" t="s">
        <v>2200</v>
      </c>
      <c r="D274" s="190" t="s">
        <v>150</v>
      </c>
      <c r="E274" s="191" t="s">
        <v>2201</v>
      </c>
      <c r="F274" s="192" t="s">
        <v>2202</v>
      </c>
      <c r="G274" s="193" t="s">
        <v>190</v>
      </c>
      <c r="H274" s="194">
        <v>2</v>
      </c>
      <c r="I274" s="195"/>
      <c r="J274" s="196">
        <f t="shared" si="60"/>
        <v>0</v>
      </c>
      <c r="K274" s="197"/>
      <c r="L274" s="41"/>
      <c r="M274" s="198" t="s">
        <v>19</v>
      </c>
      <c r="N274" s="199" t="s">
        <v>43</v>
      </c>
      <c r="O274" s="66"/>
      <c r="P274" s="200">
        <f t="shared" si="61"/>
        <v>0</v>
      </c>
      <c r="Q274" s="200">
        <v>0</v>
      </c>
      <c r="R274" s="200">
        <f t="shared" si="62"/>
        <v>0</v>
      </c>
      <c r="S274" s="200">
        <v>0</v>
      </c>
      <c r="T274" s="201">
        <f t="shared" si="6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2" t="s">
        <v>361</v>
      </c>
      <c r="AT274" s="202" t="s">
        <v>150</v>
      </c>
      <c r="AU274" s="202" t="s">
        <v>82</v>
      </c>
      <c r="AY274" s="19" t="s">
        <v>147</v>
      </c>
      <c r="BE274" s="203">
        <f t="shared" si="64"/>
        <v>0</v>
      </c>
      <c r="BF274" s="203">
        <f t="shared" si="65"/>
        <v>0</v>
      </c>
      <c r="BG274" s="203">
        <f t="shared" si="66"/>
        <v>0</v>
      </c>
      <c r="BH274" s="203">
        <f t="shared" si="67"/>
        <v>0</v>
      </c>
      <c r="BI274" s="203">
        <f t="shared" si="68"/>
        <v>0</v>
      </c>
      <c r="BJ274" s="19" t="s">
        <v>80</v>
      </c>
      <c r="BK274" s="203">
        <f t="shared" si="69"/>
        <v>0</v>
      </c>
      <c r="BL274" s="19" t="s">
        <v>361</v>
      </c>
      <c r="BM274" s="202" t="s">
        <v>2203</v>
      </c>
    </row>
    <row r="275" spans="1:65" s="2" customFormat="1" ht="16.5" customHeight="1">
      <c r="A275" s="36"/>
      <c r="B275" s="37"/>
      <c r="C275" s="190" t="s">
        <v>612</v>
      </c>
      <c r="D275" s="190" t="s">
        <v>150</v>
      </c>
      <c r="E275" s="191" t="s">
        <v>2204</v>
      </c>
      <c r="F275" s="192" t="s">
        <v>2205</v>
      </c>
      <c r="G275" s="193" t="s">
        <v>2206</v>
      </c>
      <c r="H275" s="194">
        <v>1</v>
      </c>
      <c r="I275" s="195"/>
      <c r="J275" s="196">
        <f t="shared" si="60"/>
        <v>0</v>
      </c>
      <c r="K275" s="197"/>
      <c r="L275" s="41"/>
      <c r="M275" s="198" t="s">
        <v>19</v>
      </c>
      <c r="N275" s="199" t="s">
        <v>43</v>
      </c>
      <c r="O275" s="66"/>
      <c r="P275" s="200">
        <f t="shared" si="61"/>
        <v>0</v>
      </c>
      <c r="Q275" s="200">
        <v>0</v>
      </c>
      <c r="R275" s="200">
        <f t="shared" si="62"/>
        <v>0</v>
      </c>
      <c r="S275" s="200">
        <v>0</v>
      </c>
      <c r="T275" s="201">
        <f t="shared" si="6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2" t="s">
        <v>361</v>
      </c>
      <c r="AT275" s="202" t="s">
        <v>150</v>
      </c>
      <c r="AU275" s="202" t="s">
        <v>82</v>
      </c>
      <c r="AY275" s="19" t="s">
        <v>147</v>
      </c>
      <c r="BE275" s="203">
        <f t="shared" si="64"/>
        <v>0</v>
      </c>
      <c r="BF275" s="203">
        <f t="shared" si="65"/>
        <v>0</v>
      </c>
      <c r="BG275" s="203">
        <f t="shared" si="66"/>
        <v>0</v>
      </c>
      <c r="BH275" s="203">
        <f t="shared" si="67"/>
        <v>0</v>
      </c>
      <c r="BI275" s="203">
        <f t="shared" si="68"/>
        <v>0</v>
      </c>
      <c r="BJ275" s="19" t="s">
        <v>80</v>
      </c>
      <c r="BK275" s="203">
        <f t="shared" si="69"/>
        <v>0</v>
      </c>
      <c r="BL275" s="19" t="s">
        <v>361</v>
      </c>
      <c r="BM275" s="202" t="s">
        <v>2207</v>
      </c>
    </row>
    <row r="276" spans="1:65" s="2" customFormat="1" ht="16.5" customHeight="1">
      <c r="A276" s="36"/>
      <c r="B276" s="37"/>
      <c r="C276" s="190" t="s">
        <v>2208</v>
      </c>
      <c r="D276" s="190" t="s">
        <v>150</v>
      </c>
      <c r="E276" s="191" t="s">
        <v>2209</v>
      </c>
      <c r="F276" s="192" t="s">
        <v>2210</v>
      </c>
      <c r="G276" s="193" t="s">
        <v>2206</v>
      </c>
      <c r="H276" s="194">
        <v>1</v>
      </c>
      <c r="I276" s="195"/>
      <c r="J276" s="196">
        <f t="shared" si="60"/>
        <v>0</v>
      </c>
      <c r="K276" s="197"/>
      <c r="L276" s="41"/>
      <c r="M276" s="198" t="s">
        <v>19</v>
      </c>
      <c r="N276" s="199" t="s">
        <v>43</v>
      </c>
      <c r="O276" s="66"/>
      <c r="P276" s="200">
        <f t="shared" si="61"/>
        <v>0</v>
      </c>
      <c r="Q276" s="200">
        <v>0</v>
      </c>
      <c r="R276" s="200">
        <f t="shared" si="62"/>
        <v>0</v>
      </c>
      <c r="S276" s="200">
        <v>0</v>
      </c>
      <c r="T276" s="201">
        <f t="shared" si="63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2" t="s">
        <v>361</v>
      </c>
      <c r="AT276" s="202" t="s">
        <v>150</v>
      </c>
      <c r="AU276" s="202" t="s">
        <v>82</v>
      </c>
      <c r="AY276" s="19" t="s">
        <v>147</v>
      </c>
      <c r="BE276" s="203">
        <f t="shared" si="64"/>
        <v>0</v>
      </c>
      <c r="BF276" s="203">
        <f t="shared" si="65"/>
        <v>0</v>
      </c>
      <c r="BG276" s="203">
        <f t="shared" si="66"/>
        <v>0</v>
      </c>
      <c r="BH276" s="203">
        <f t="shared" si="67"/>
        <v>0</v>
      </c>
      <c r="BI276" s="203">
        <f t="shared" si="68"/>
        <v>0</v>
      </c>
      <c r="BJ276" s="19" t="s">
        <v>80</v>
      </c>
      <c r="BK276" s="203">
        <f t="shared" si="69"/>
        <v>0</v>
      </c>
      <c r="BL276" s="19" t="s">
        <v>361</v>
      </c>
      <c r="BM276" s="202" t="s">
        <v>2211</v>
      </c>
    </row>
    <row r="277" spans="1:65" s="2" customFormat="1" ht="16.5" customHeight="1">
      <c r="A277" s="36"/>
      <c r="B277" s="37"/>
      <c r="C277" s="190" t="s">
        <v>616</v>
      </c>
      <c r="D277" s="190" t="s">
        <v>150</v>
      </c>
      <c r="E277" s="191" t="s">
        <v>2212</v>
      </c>
      <c r="F277" s="192" t="s">
        <v>2213</v>
      </c>
      <c r="G277" s="193" t="s">
        <v>2206</v>
      </c>
      <c r="H277" s="194">
        <v>10</v>
      </c>
      <c r="I277" s="195"/>
      <c r="J277" s="196">
        <f t="shared" si="60"/>
        <v>0</v>
      </c>
      <c r="K277" s="197"/>
      <c r="L277" s="41"/>
      <c r="M277" s="198" t="s">
        <v>19</v>
      </c>
      <c r="N277" s="199" t="s">
        <v>43</v>
      </c>
      <c r="O277" s="66"/>
      <c r="P277" s="200">
        <f t="shared" si="61"/>
        <v>0</v>
      </c>
      <c r="Q277" s="200">
        <v>0</v>
      </c>
      <c r="R277" s="200">
        <f t="shared" si="62"/>
        <v>0</v>
      </c>
      <c r="S277" s="200">
        <v>0</v>
      </c>
      <c r="T277" s="201">
        <f t="shared" si="6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361</v>
      </c>
      <c r="AT277" s="202" t="s">
        <v>150</v>
      </c>
      <c r="AU277" s="202" t="s">
        <v>82</v>
      </c>
      <c r="AY277" s="19" t="s">
        <v>147</v>
      </c>
      <c r="BE277" s="203">
        <f t="shared" si="64"/>
        <v>0</v>
      </c>
      <c r="BF277" s="203">
        <f t="shared" si="65"/>
        <v>0</v>
      </c>
      <c r="BG277" s="203">
        <f t="shared" si="66"/>
        <v>0</v>
      </c>
      <c r="BH277" s="203">
        <f t="shared" si="67"/>
        <v>0</v>
      </c>
      <c r="BI277" s="203">
        <f t="shared" si="68"/>
        <v>0</v>
      </c>
      <c r="BJ277" s="19" t="s">
        <v>80</v>
      </c>
      <c r="BK277" s="203">
        <f t="shared" si="69"/>
        <v>0</v>
      </c>
      <c r="BL277" s="19" t="s">
        <v>361</v>
      </c>
      <c r="BM277" s="202" t="s">
        <v>2214</v>
      </c>
    </row>
    <row r="278" spans="1:65" s="2" customFormat="1" ht="16.5" customHeight="1">
      <c r="A278" s="36"/>
      <c r="B278" s="37"/>
      <c r="C278" s="190" t="s">
        <v>2215</v>
      </c>
      <c r="D278" s="190" t="s">
        <v>150</v>
      </c>
      <c r="E278" s="191" t="s">
        <v>2216</v>
      </c>
      <c r="F278" s="192" t="s">
        <v>2217</v>
      </c>
      <c r="G278" s="193" t="s">
        <v>2206</v>
      </c>
      <c r="H278" s="194">
        <v>162</v>
      </c>
      <c r="I278" s="195"/>
      <c r="J278" s="196">
        <f t="shared" si="60"/>
        <v>0</v>
      </c>
      <c r="K278" s="197"/>
      <c r="L278" s="41"/>
      <c r="M278" s="198" t="s">
        <v>19</v>
      </c>
      <c r="N278" s="199" t="s">
        <v>43</v>
      </c>
      <c r="O278" s="66"/>
      <c r="P278" s="200">
        <f t="shared" si="61"/>
        <v>0</v>
      </c>
      <c r="Q278" s="200">
        <v>0</v>
      </c>
      <c r="R278" s="200">
        <f t="shared" si="62"/>
        <v>0</v>
      </c>
      <c r="S278" s="200">
        <v>0</v>
      </c>
      <c r="T278" s="201">
        <f t="shared" si="6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361</v>
      </c>
      <c r="AT278" s="202" t="s">
        <v>150</v>
      </c>
      <c r="AU278" s="202" t="s">
        <v>82</v>
      </c>
      <c r="AY278" s="19" t="s">
        <v>147</v>
      </c>
      <c r="BE278" s="203">
        <f t="shared" si="64"/>
        <v>0</v>
      </c>
      <c r="BF278" s="203">
        <f t="shared" si="65"/>
        <v>0</v>
      </c>
      <c r="BG278" s="203">
        <f t="shared" si="66"/>
        <v>0</v>
      </c>
      <c r="BH278" s="203">
        <f t="shared" si="67"/>
        <v>0</v>
      </c>
      <c r="BI278" s="203">
        <f t="shared" si="68"/>
        <v>0</v>
      </c>
      <c r="BJ278" s="19" t="s">
        <v>80</v>
      </c>
      <c r="BK278" s="203">
        <f t="shared" si="69"/>
        <v>0</v>
      </c>
      <c r="BL278" s="19" t="s">
        <v>361</v>
      </c>
      <c r="BM278" s="202" t="s">
        <v>2218</v>
      </c>
    </row>
    <row r="279" spans="1:65" s="2" customFormat="1" ht="16.5" customHeight="1">
      <c r="A279" s="36"/>
      <c r="B279" s="37"/>
      <c r="C279" s="190" t="s">
        <v>619</v>
      </c>
      <c r="D279" s="190" t="s">
        <v>150</v>
      </c>
      <c r="E279" s="191" t="s">
        <v>2219</v>
      </c>
      <c r="F279" s="192" t="s">
        <v>2220</v>
      </c>
      <c r="G279" s="193" t="s">
        <v>2206</v>
      </c>
      <c r="H279" s="194">
        <v>300</v>
      </c>
      <c r="I279" s="195"/>
      <c r="J279" s="196">
        <f t="shared" si="60"/>
        <v>0</v>
      </c>
      <c r="K279" s="197"/>
      <c r="L279" s="41"/>
      <c r="M279" s="198" t="s">
        <v>19</v>
      </c>
      <c r="N279" s="199" t="s">
        <v>43</v>
      </c>
      <c r="O279" s="66"/>
      <c r="P279" s="200">
        <f t="shared" si="61"/>
        <v>0</v>
      </c>
      <c r="Q279" s="200">
        <v>0</v>
      </c>
      <c r="R279" s="200">
        <f t="shared" si="62"/>
        <v>0</v>
      </c>
      <c r="S279" s="200">
        <v>0</v>
      </c>
      <c r="T279" s="201">
        <f t="shared" si="6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2" t="s">
        <v>361</v>
      </c>
      <c r="AT279" s="202" t="s">
        <v>150</v>
      </c>
      <c r="AU279" s="202" t="s">
        <v>82</v>
      </c>
      <c r="AY279" s="19" t="s">
        <v>147</v>
      </c>
      <c r="BE279" s="203">
        <f t="shared" si="64"/>
        <v>0</v>
      </c>
      <c r="BF279" s="203">
        <f t="shared" si="65"/>
        <v>0</v>
      </c>
      <c r="BG279" s="203">
        <f t="shared" si="66"/>
        <v>0</v>
      </c>
      <c r="BH279" s="203">
        <f t="shared" si="67"/>
        <v>0</v>
      </c>
      <c r="BI279" s="203">
        <f t="shared" si="68"/>
        <v>0</v>
      </c>
      <c r="BJ279" s="19" t="s">
        <v>80</v>
      </c>
      <c r="BK279" s="203">
        <f t="shared" si="69"/>
        <v>0</v>
      </c>
      <c r="BL279" s="19" t="s">
        <v>361</v>
      </c>
      <c r="BM279" s="202" t="s">
        <v>2221</v>
      </c>
    </row>
    <row r="280" spans="1:65" s="2" customFormat="1" ht="16.5" customHeight="1">
      <c r="A280" s="36"/>
      <c r="B280" s="37"/>
      <c r="C280" s="190" t="s">
        <v>2222</v>
      </c>
      <c r="D280" s="190" t="s">
        <v>150</v>
      </c>
      <c r="E280" s="191" t="s">
        <v>2223</v>
      </c>
      <c r="F280" s="192" t="s">
        <v>2224</v>
      </c>
      <c r="G280" s="193" t="s">
        <v>1594</v>
      </c>
      <c r="H280" s="194">
        <v>1</v>
      </c>
      <c r="I280" s="195"/>
      <c r="J280" s="196">
        <f t="shared" si="60"/>
        <v>0</v>
      </c>
      <c r="K280" s="197"/>
      <c r="L280" s="41"/>
      <c r="M280" s="198" t="s">
        <v>19</v>
      </c>
      <c r="N280" s="199" t="s">
        <v>43</v>
      </c>
      <c r="O280" s="66"/>
      <c r="P280" s="200">
        <f t="shared" si="61"/>
        <v>0</v>
      </c>
      <c r="Q280" s="200">
        <v>0</v>
      </c>
      <c r="R280" s="200">
        <f t="shared" si="62"/>
        <v>0</v>
      </c>
      <c r="S280" s="200">
        <v>0</v>
      </c>
      <c r="T280" s="201">
        <f t="shared" si="6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2" t="s">
        <v>361</v>
      </c>
      <c r="AT280" s="202" t="s">
        <v>150</v>
      </c>
      <c r="AU280" s="202" t="s">
        <v>82</v>
      </c>
      <c r="AY280" s="19" t="s">
        <v>147</v>
      </c>
      <c r="BE280" s="203">
        <f t="shared" si="64"/>
        <v>0</v>
      </c>
      <c r="BF280" s="203">
        <f t="shared" si="65"/>
        <v>0</v>
      </c>
      <c r="BG280" s="203">
        <f t="shared" si="66"/>
        <v>0</v>
      </c>
      <c r="BH280" s="203">
        <f t="shared" si="67"/>
        <v>0</v>
      </c>
      <c r="BI280" s="203">
        <f t="shared" si="68"/>
        <v>0</v>
      </c>
      <c r="BJ280" s="19" t="s">
        <v>80</v>
      </c>
      <c r="BK280" s="203">
        <f t="shared" si="69"/>
        <v>0</v>
      </c>
      <c r="BL280" s="19" t="s">
        <v>361</v>
      </c>
      <c r="BM280" s="202" t="s">
        <v>2225</v>
      </c>
    </row>
    <row r="281" spans="1:65" s="2" customFormat="1" ht="19.5">
      <c r="A281" s="36"/>
      <c r="B281" s="37"/>
      <c r="C281" s="38"/>
      <c r="D281" s="206" t="s">
        <v>1385</v>
      </c>
      <c r="E281" s="38"/>
      <c r="F281" s="267" t="s">
        <v>2226</v>
      </c>
      <c r="G281" s="38"/>
      <c r="H281" s="38"/>
      <c r="I281" s="110"/>
      <c r="J281" s="38"/>
      <c r="K281" s="38"/>
      <c r="L281" s="41"/>
      <c r="M281" s="268"/>
      <c r="N281" s="269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1385</v>
      </c>
      <c r="AU281" s="19" t="s">
        <v>82</v>
      </c>
    </row>
    <row r="282" spans="1:65" s="12" customFormat="1" ht="22.9" customHeight="1">
      <c r="B282" s="174"/>
      <c r="C282" s="175"/>
      <c r="D282" s="176" t="s">
        <v>71</v>
      </c>
      <c r="E282" s="188" t="s">
        <v>2227</v>
      </c>
      <c r="F282" s="188" t="s">
        <v>2228</v>
      </c>
      <c r="G282" s="175"/>
      <c r="H282" s="175"/>
      <c r="I282" s="178"/>
      <c r="J282" s="189">
        <f>BK282</f>
        <v>0</v>
      </c>
      <c r="K282" s="175"/>
      <c r="L282" s="180"/>
      <c r="M282" s="181"/>
      <c r="N282" s="182"/>
      <c r="O282" s="182"/>
      <c r="P282" s="183">
        <f>SUM(P283:P297)</f>
        <v>0</v>
      </c>
      <c r="Q282" s="182"/>
      <c r="R282" s="183">
        <f>SUM(R283:R297)</f>
        <v>0</v>
      </c>
      <c r="S282" s="182"/>
      <c r="T282" s="184">
        <f>SUM(T283:T297)</f>
        <v>0</v>
      </c>
      <c r="AR282" s="185" t="s">
        <v>80</v>
      </c>
      <c r="AT282" s="186" t="s">
        <v>71</v>
      </c>
      <c r="AU282" s="186" t="s">
        <v>80</v>
      </c>
      <c r="AY282" s="185" t="s">
        <v>147</v>
      </c>
      <c r="BK282" s="187">
        <f>SUM(BK283:BK297)</f>
        <v>0</v>
      </c>
    </row>
    <row r="283" spans="1:65" s="2" customFormat="1" ht="16.5" customHeight="1">
      <c r="A283" s="36"/>
      <c r="B283" s="37"/>
      <c r="C283" s="190" t="s">
        <v>623</v>
      </c>
      <c r="D283" s="190" t="s">
        <v>150</v>
      </c>
      <c r="E283" s="191" t="s">
        <v>2229</v>
      </c>
      <c r="F283" s="192" t="s">
        <v>2230</v>
      </c>
      <c r="G283" s="193" t="s">
        <v>1594</v>
      </c>
      <c r="H283" s="194">
        <v>18</v>
      </c>
      <c r="I283" s="195"/>
      <c r="J283" s="196">
        <f t="shared" ref="J283:J297" si="70">ROUND(I283*H283,2)</f>
        <v>0</v>
      </c>
      <c r="K283" s="197"/>
      <c r="L283" s="41"/>
      <c r="M283" s="198" t="s">
        <v>19</v>
      </c>
      <c r="N283" s="199" t="s">
        <v>43</v>
      </c>
      <c r="O283" s="66"/>
      <c r="P283" s="200">
        <f t="shared" ref="P283:P297" si="71">O283*H283</f>
        <v>0</v>
      </c>
      <c r="Q283" s="200">
        <v>0</v>
      </c>
      <c r="R283" s="200">
        <f t="shared" ref="R283:R297" si="72">Q283*H283</f>
        <v>0</v>
      </c>
      <c r="S283" s="200">
        <v>0</v>
      </c>
      <c r="T283" s="201">
        <f t="shared" ref="T283:T297" si="73"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2" t="s">
        <v>154</v>
      </c>
      <c r="AT283" s="202" t="s">
        <v>150</v>
      </c>
      <c r="AU283" s="202" t="s">
        <v>82</v>
      </c>
      <c r="AY283" s="19" t="s">
        <v>147</v>
      </c>
      <c r="BE283" s="203">
        <f t="shared" ref="BE283:BE297" si="74">IF(N283="základní",J283,0)</f>
        <v>0</v>
      </c>
      <c r="BF283" s="203">
        <f t="shared" ref="BF283:BF297" si="75">IF(N283="snížená",J283,0)</f>
        <v>0</v>
      </c>
      <c r="BG283" s="203">
        <f t="shared" ref="BG283:BG297" si="76">IF(N283="zákl. přenesená",J283,0)</f>
        <v>0</v>
      </c>
      <c r="BH283" s="203">
        <f t="shared" ref="BH283:BH297" si="77">IF(N283="sníž. přenesená",J283,0)</f>
        <v>0</v>
      </c>
      <c r="BI283" s="203">
        <f t="shared" ref="BI283:BI297" si="78">IF(N283="nulová",J283,0)</f>
        <v>0</v>
      </c>
      <c r="BJ283" s="19" t="s">
        <v>80</v>
      </c>
      <c r="BK283" s="203">
        <f t="shared" ref="BK283:BK297" si="79">ROUND(I283*H283,2)</f>
        <v>0</v>
      </c>
      <c r="BL283" s="19" t="s">
        <v>154</v>
      </c>
      <c r="BM283" s="202" t="s">
        <v>2231</v>
      </c>
    </row>
    <row r="284" spans="1:65" s="2" customFormat="1" ht="16.5" customHeight="1">
      <c r="A284" s="36"/>
      <c r="B284" s="37"/>
      <c r="C284" s="190" t="s">
        <v>2232</v>
      </c>
      <c r="D284" s="190" t="s">
        <v>150</v>
      </c>
      <c r="E284" s="191" t="s">
        <v>2229</v>
      </c>
      <c r="F284" s="192" t="s">
        <v>2230</v>
      </c>
      <c r="G284" s="193" t="s">
        <v>1594</v>
      </c>
      <c r="H284" s="194">
        <v>44</v>
      </c>
      <c r="I284" s="195"/>
      <c r="J284" s="196">
        <f t="shared" si="70"/>
        <v>0</v>
      </c>
      <c r="K284" s="197"/>
      <c r="L284" s="41"/>
      <c r="M284" s="198" t="s">
        <v>19</v>
      </c>
      <c r="N284" s="199" t="s">
        <v>43</v>
      </c>
      <c r="O284" s="66"/>
      <c r="P284" s="200">
        <f t="shared" si="71"/>
        <v>0</v>
      </c>
      <c r="Q284" s="200">
        <v>0</v>
      </c>
      <c r="R284" s="200">
        <f t="shared" si="72"/>
        <v>0</v>
      </c>
      <c r="S284" s="200">
        <v>0</v>
      </c>
      <c r="T284" s="201">
        <f t="shared" si="7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154</v>
      </c>
      <c r="AT284" s="202" t="s">
        <v>150</v>
      </c>
      <c r="AU284" s="202" t="s">
        <v>82</v>
      </c>
      <c r="AY284" s="19" t="s">
        <v>147</v>
      </c>
      <c r="BE284" s="203">
        <f t="shared" si="74"/>
        <v>0</v>
      </c>
      <c r="BF284" s="203">
        <f t="shared" si="75"/>
        <v>0</v>
      </c>
      <c r="BG284" s="203">
        <f t="shared" si="76"/>
        <v>0</v>
      </c>
      <c r="BH284" s="203">
        <f t="shared" si="77"/>
        <v>0</v>
      </c>
      <c r="BI284" s="203">
        <f t="shared" si="78"/>
        <v>0</v>
      </c>
      <c r="BJ284" s="19" t="s">
        <v>80</v>
      </c>
      <c r="BK284" s="203">
        <f t="shared" si="79"/>
        <v>0</v>
      </c>
      <c r="BL284" s="19" t="s">
        <v>154</v>
      </c>
      <c r="BM284" s="202" t="s">
        <v>2233</v>
      </c>
    </row>
    <row r="285" spans="1:65" s="2" customFormat="1" ht="16.5" customHeight="1">
      <c r="A285" s="36"/>
      <c r="B285" s="37"/>
      <c r="C285" s="190" t="s">
        <v>626</v>
      </c>
      <c r="D285" s="190" t="s">
        <v>150</v>
      </c>
      <c r="E285" s="191" t="s">
        <v>2229</v>
      </c>
      <c r="F285" s="192" t="s">
        <v>2230</v>
      </c>
      <c r="G285" s="193" t="s">
        <v>1594</v>
      </c>
      <c r="H285" s="194">
        <v>13</v>
      </c>
      <c r="I285" s="195"/>
      <c r="J285" s="196">
        <f t="shared" si="70"/>
        <v>0</v>
      </c>
      <c r="K285" s="197"/>
      <c r="L285" s="41"/>
      <c r="M285" s="198" t="s">
        <v>19</v>
      </c>
      <c r="N285" s="199" t="s">
        <v>43</v>
      </c>
      <c r="O285" s="66"/>
      <c r="P285" s="200">
        <f t="shared" si="71"/>
        <v>0</v>
      </c>
      <c r="Q285" s="200">
        <v>0</v>
      </c>
      <c r="R285" s="200">
        <f t="shared" si="72"/>
        <v>0</v>
      </c>
      <c r="S285" s="200">
        <v>0</v>
      </c>
      <c r="T285" s="201">
        <f t="shared" si="7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154</v>
      </c>
      <c r="AT285" s="202" t="s">
        <v>150</v>
      </c>
      <c r="AU285" s="202" t="s">
        <v>82</v>
      </c>
      <c r="AY285" s="19" t="s">
        <v>147</v>
      </c>
      <c r="BE285" s="203">
        <f t="shared" si="74"/>
        <v>0</v>
      </c>
      <c r="BF285" s="203">
        <f t="shared" si="75"/>
        <v>0</v>
      </c>
      <c r="BG285" s="203">
        <f t="shared" si="76"/>
        <v>0</v>
      </c>
      <c r="BH285" s="203">
        <f t="shared" si="77"/>
        <v>0</v>
      </c>
      <c r="BI285" s="203">
        <f t="shared" si="78"/>
        <v>0</v>
      </c>
      <c r="BJ285" s="19" t="s">
        <v>80</v>
      </c>
      <c r="BK285" s="203">
        <f t="shared" si="79"/>
        <v>0</v>
      </c>
      <c r="BL285" s="19" t="s">
        <v>154</v>
      </c>
      <c r="BM285" s="202" t="s">
        <v>2234</v>
      </c>
    </row>
    <row r="286" spans="1:65" s="2" customFormat="1" ht="16.5" customHeight="1">
      <c r="A286" s="36"/>
      <c r="B286" s="37"/>
      <c r="C286" s="190" t="s">
        <v>2235</v>
      </c>
      <c r="D286" s="190" t="s">
        <v>150</v>
      </c>
      <c r="E286" s="191" t="s">
        <v>2229</v>
      </c>
      <c r="F286" s="192" t="s">
        <v>2230</v>
      </c>
      <c r="G286" s="193" t="s">
        <v>1594</v>
      </c>
      <c r="H286" s="194">
        <v>21</v>
      </c>
      <c r="I286" s="195"/>
      <c r="J286" s="196">
        <f t="shared" si="70"/>
        <v>0</v>
      </c>
      <c r="K286" s="197"/>
      <c r="L286" s="41"/>
      <c r="M286" s="198" t="s">
        <v>19</v>
      </c>
      <c r="N286" s="199" t="s">
        <v>43</v>
      </c>
      <c r="O286" s="66"/>
      <c r="P286" s="200">
        <f t="shared" si="71"/>
        <v>0</v>
      </c>
      <c r="Q286" s="200">
        <v>0</v>
      </c>
      <c r="R286" s="200">
        <f t="shared" si="72"/>
        <v>0</v>
      </c>
      <c r="S286" s="200">
        <v>0</v>
      </c>
      <c r="T286" s="201">
        <f t="shared" si="7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2" t="s">
        <v>154</v>
      </c>
      <c r="AT286" s="202" t="s">
        <v>150</v>
      </c>
      <c r="AU286" s="202" t="s">
        <v>82</v>
      </c>
      <c r="AY286" s="19" t="s">
        <v>147</v>
      </c>
      <c r="BE286" s="203">
        <f t="shared" si="74"/>
        <v>0</v>
      </c>
      <c r="BF286" s="203">
        <f t="shared" si="75"/>
        <v>0</v>
      </c>
      <c r="BG286" s="203">
        <f t="shared" si="76"/>
        <v>0</v>
      </c>
      <c r="BH286" s="203">
        <f t="shared" si="77"/>
        <v>0</v>
      </c>
      <c r="BI286" s="203">
        <f t="shared" si="78"/>
        <v>0</v>
      </c>
      <c r="BJ286" s="19" t="s">
        <v>80</v>
      </c>
      <c r="BK286" s="203">
        <f t="shared" si="79"/>
        <v>0</v>
      </c>
      <c r="BL286" s="19" t="s">
        <v>154</v>
      </c>
      <c r="BM286" s="202" t="s">
        <v>2236</v>
      </c>
    </row>
    <row r="287" spans="1:65" s="2" customFormat="1" ht="16.5" customHeight="1">
      <c r="A287" s="36"/>
      <c r="B287" s="37"/>
      <c r="C287" s="190" t="s">
        <v>630</v>
      </c>
      <c r="D287" s="190" t="s">
        <v>150</v>
      </c>
      <c r="E287" s="191" t="s">
        <v>2229</v>
      </c>
      <c r="F287" s="192" t="s">
        <v>2230</v>
      </c>
      <c r="G287" s="193" t="s">
        <v>1594</v>
      </c>
      <c r="H287" s="194">
        <v>15</v>
      </c>
      <c r="I287" s="195"/>
      <c r="J287" s="196">
        <f t="shared" si="70"/>
        <v>0</v>
      </c>
      <c r="K287" s="197"/>
      <c r="L287" s="41"/>
      <c r="M287" s="198" t="s">
        <v>19</v>
      </c>
      <c r="N287" s="199" t="s">
        <v>43</v>
      </c>
      <c r="O287" s="66"/>
      <c r="P287" s="200">
        <f t="shared" si="71"/>
        <v>0</v>
      </c>
      <c r="Q287" s="200">
        <v>0</v>
      </c>
      <c r="R287" s="200">
        <f t="shared" si="72"/>
        <v>0</v>
      </c>
      <c r="S287" s="200">
        <v>0</v>
      </c>
      <c r="T287" s="201">
        <f t="shared" si="7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2" t="s">
        <v>154</v>
      </c>
      <c r="AT287" s="202" t="s">
        <v>150</v>
      </c>
      <c r="AU287" s="202" t="s">
        <v>82</v>
      </c>
      <c r="AY287" s="19" t="s">
        <v>147</v>
      </c>
      <c r="BE287" s="203">
        <f t="shared" si="74"/>
        <v>0</v>
      </c>
      <c r="BF287" s="203">
        <f t="shared" si="75"/>
        <v>0</v>
      </c>
      <c r="BG287" s="203">
        <f t="shared" si="76"/>
        <v>0</v>
      </c>
      <c r="BH287" s="203">
        <f t="shared" si="77"/>
        <v>0</v>
      </c>
      <c r="BI287" s="203">
        <f t="shared" si="78"/>
        <v>0</v>
      </c>
      <c r="BJ287" s="19" t="s">
        <v>80</v>
      </c>
      <c r="BK287" s="203">
        <f t="shared" si="79"/>
        <v>0</v>
      </c>
      <c r="BL287" s="19" t="s">
        <v>154</v>
      </c>
      <c r="BM287" s="202" t="s">
        <v>2237</v>
      </c>
    </row>
    <row r="288" spans="1:65" s="2" customFormat="1" ht="16.5" customHeight="1">
      <c r="A288" s="36"/>
      <c r="B288" s="37"/>
      <c r="C288" s="190" t="s">
        <v>2238</v>
      </c>
      <c r="D288" s="190" t="s">
        <v>150</v>
      </c>
      <c r="E288" s="191" t="s">
        <v>2229</v>
      </c>
      <c r="F288" s="192" t="s">
        <v>2230</v>
      </c>
      <c r="G288" s="193" t="s">
        <v>1594</v>
      </c>
      <c r="H288" s="194">
        <v>3</v>
      </c>
      <c r="I288" s="195"/>
      <c r="J288" s="196">
        <f t="shared" si="70"/>
        <v>0</v>
      </c>
      <c r="K288" s="197"/>
      <c r="L288" s="41"/>
      <c r="M288" s="198" t="s">
        <v>19</v>
      </c>
      <c r="N288" s="199" t="s">
        <v>43</v>
      </c>
      <c r="O288" s="66"/>
      <c r="P288" s="200">
        <f t="shared" si="71"/>
        <v>0</v>
      </c>
      <c r="Q288" s="200">
        <v>0</v>
      </c>
      <c r="R288" s="200">
        <f t="shared" si="72"/>
        <v>0</v>
      </c>
      <c r="S288" s="200">
        <v>0</v>
      </c>
      <c r="T288" s="201">
        <f t="shared" si="7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154</v>
      </c>
      <c r="AT288" s="202" t="s">
        <v>150</v>
      </c>
      <c r="AU288" s="202" t="s">
        <v>82</v>
      </c>
      <c r="AY288" s="19" t="s">
        <v>147</v>
      </c>
      <c r="BE288" s="203">
        <f t="shared" si="74"/>
        <v>0</v>
      </c>
      <c r="BF288" s="203">
        <f t="shared" si="75"/>
        <v>0</v>
      </c>
      <c r="BG288" s="203">
        <f t="shared" si="76"/>
        <v>0</v>
      </c>
      <c r="BH288" s="203">
        <f t="shared" si="77"/>
        <v>0</v>
      </c>
      <c r="BI288" s="203">
        <f t="shared" si="78"/>
        <v>0</v>
      </c>
      <c r="BJ288" s="19" t="s">
        <v>80</v>
      </c>
      <c r="BK288" s="203">
        <f t="shared" si="79"/>
        <v>0</v>
      </c>
      <c r="BL288" s="19" t="s">
        <v>154</v>
      </c>
      <c r="BM288" s="202" t="s">
        <v>2239</v>
      </c>
    </row>
    <row r="289" spans="1:65" s="2" customFormat="1" ht="16.5" customHeight="1">
      <c r="A289" s="36"/>
      <c r="B289" s="37"/>
      <c r="C289" s="190" t="s">
        <v>633</v>
      </c>
      <c r="D289" s="190" t="s">
        <v>150</v>
      </c>
      <c r="E289" s="191" t="s">
        <v>2229</v>
      </c>
      <c r="F289" s="192" t="s">
        <v>2230</v>
      </c>
      <c r="G289" s="193" t="s">
        <v>1594</v>
      </c>
      <c r="H289" s="194">
        <v>3</v>
      </c>
      <c r="I289" s="195"/>
      <c r="J289" s="196">
        <f t="shared" si="70"/>
        <v>0</v>
      </c>
      <c r="K289" s="197"/>
      <c r="L289" s="41"/>
      <c r="M289" s="198" t="s">
        <v>19</v>
      </c>
      <c r="N289" s="199" t="s">
        <v>43</v>
      </c>
      <c r="O289" s="66"/>
      <c r="P289" s="200">
        <f t="shared" si="71"/>
        <v>0</v>
      </c>
      <c r="Q289" s="200">
        <v>0</v>
      </c>
      <c r="R289" s="200">
        <f t="shared" si="72"/>
        <v>0</v>
      </c>
      <c r="S289" s="200">
        <v>0</v>
      </c>
      <c r="T289" s="201">
        <f t="shared" si="73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154</v>
      </c>
      <c r="AT289" s="202" t="s">
        <v>150</v>
      </c>
      <c r="AU289" s="202" t="s">
        <v>82</v>
      </c>
      <c r="AY289" s="19" t="s">
        <v>147</v>
      </c>
      <c r="BE289" s="203">
        <f t="shared" si="74"/>
        <v>0</v>
      </c>
      <c r="BF289" s="203">
        <f t="shared" si="75"/>
        <v>0</v>
      </c>
      <c r="BG289" s="203">
        <f t="shared" si="76"/>
        <v>0</v>
      </c>
      <c r="BH289" s="203">
        <f t="shared" si="77"/>
        <v>0</v>
      </c>
      <c r="BI289" s="203">
        <f t="shared" si="78"/>
        <v>0</v>
      </c>
      <c r="BJ289" s="19" t="s">
        <v>80</v>
      </c>
      <c r="BK289" s="203">
        <f t="shared" si="79"/>
        <v>0</v>
      </c>
      <c r="BL289" s="19" t="s">
        <v>154</v>
      </c>
      <c r="BM289" s="202" t="s">
        <v>2240</v>
      </c>
    </row>
    <row r="290" spans="1:65" s="2" customFormat="1" ht="16.5" customHeight="1">
      <c r="A290" s="36"/>
      <c r="B290" s="37"/>
      <c r="C290" s="190" t="s">
        <v>2241</v>
      </c>
      <c r="D290" s="190" t="s">
        <v>150</v>
      </c>
      <c r="E290" s="191" t="s">
        <v>2229</v>
      </c>
      <c r="F290" s="192" t="s">
        <v>2230</v>
      </c>
      <c r="G290" s="193" t="s">
        <v>1594</v>
      </c>
      <c r="H290" s="194">
        <v>1</v>
      </c>
      <c r="I290" s="195"/>
      <c r="J290" s="196">
        <f t="shared" si="70"/>
        <v>0</v>
      </c>
      <c r="K290" s="197"/>
      <c r="L290" s="41"/>
      <c r="M290" s="198" t="s">
        <v>19</v>
      </c>
      <c r="N290" s="199" t="s">
        <v>43</v>
      </c>
      <c r="O290" s="66"/>
      <c r="P290" s="200">
        <f t="shared" si="71"/>
        <v>0</v>
      </c>
      <c r="Q290" s="200">
        <v>0</v>
      </c>
      <c r="R290" s="200">
        <f t="shared" si="72"/>
        <v>0</v>
      </c>
      <c r="S290" s="200">
        <v>0</v>
      </c>
      <c r="T290" s="201">
        <f t="shared" si="7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154</v>
      </c>
      <c r="AT290" s="202" t="s">
        <v>150</v>
      </c>
      <c r="AU290" s="202" t="s">
        <v>82</v>
      </c>
      <c r="AY290" s="19" t="s">
        <v>147</v>
      </c>
      <c r="BE290" s="203">
        <f t="shared" si="74"/>
        <v>0</v>
      </c>
      <c r="BF290" s="203">
        <f t="shared" si="75"/>
        <v>0</v>
      </c>
      <c r="BG290" s="203">
        <f t="shared" si="76"/>
        <v>0</v>
      </c>
      <c r="BH290" s="203">
        <f t="shared" si="77"/>
        <v>0</v>
      </c>
      <c r="BI290" s="203">
        <f t="shared" si="78"/>
        <v>0</v>
      </c>
      <c r="BJ290" s="19" t="s">
        <v>80</v>
      </c>
      <c r="BK290" s="203">
        <f t="shared" si="79"/>
        <v>0</v>
      </c>
      <c r="BL290" s="19" t="s">
        <v>154</v>
      </c>
      <c r="BM290" s="202" t="s">
        <v>2242</v>
      </c>
    </row>
    <row r="291" spans="1:65" s="2" customFormat="1" ht="16.5" customHeight="1">
      <c r="A291" s="36"/>
      <c r="B291" s="37"/>
      <c r="C291" s="190" t="s">
        <v>637</v>
      </c>
      <c r="D291" s="190" t="s">
        <v>150</v>
      </c>
      <c r="E291" s="191" t="s">
        <v>2229</v>
      </c>
      <c r="F291" s="192" t="s">
        <v>2230</v>
      </c>
      <c r="G291" s="193" t="s">
        <v>1594</v>
      </c>
      <c r="H291" s="194">
        <v>4</v>
      </c>
      <c r="I291" s="195"/>
      <c r="J291" s="196">
        <f t="shared" si="70"/>
        <v>0</v>
      </c>
      <c r="K291" s="197"/>
      <c r="L291" s="41"/>
      <c r="M291" s="198" t="s">
        <v>19</v>
      </c>
      <c r="N291" s="199" t="s">
        <v>43</v>
      </c>
      <c r="O291" s="66"/>
      <c r="P291" s="200">
        <f t="shared" si="71"/>
        <v>0</v>
      </c>
      <c r="Q291" s="200">
        <v>0</v>
      </c>
      <c r="R291" s="200">
        <f t="shared" si="72"/>
        <v>0</v>
      </c>
      <c r="S291" s="200">
        <v>0</v>
      </c>
      <c r="T291" s="201">
        <f t="shared" si="7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2" t="s">
        <v>154</v>
      </c>
      <c r="AT291" s="202" t="s">
        <v>150</v>
      </c>
      <c r="AU291" s="202" t="s">
        <v>82</v>
      </c>
      <c r="AY291" s="19" t="s">
        <v>147</v>
      </c>
      <c r="BE291" s="203">
        <f t="shared" si="74"/>
        <v>0</v>
      </c>
      <c r="BF291" s="203">
        <f t="shared" si="75"/>
        <v>0</v>
      </c>
      <c r="BG291" s="203">
        <f t="shared" si="76"/>
        <v>0</v>
      </c>
      <c r="BH291" s="203">
        <f t="shared" si="77"/>
        <v>0</v>
      </c>
      <c r="BI291" s="203">
        <f t="shared" si="78"/>
        <v>0</v>
      </c>
      <c r="BJ291" s="19" t="s">
        <v>80</v>
      </c>
      <c r="BK291" s="203">
        <f t="shared" si="79"/>
        <v>0</v>
      </c>
      <c r="BL291" s="19" t="s">
        <v>154</v>
      </c>
      <c r="BM291" s="202" t="s">
        <v>2243</v>
      </c>
    </row>
    <row r="292" spans="1:65" s="2" customFormat="1" ht="16.5" customHeight="1">
      <c r="A292" s="36"/>
      <c r="B292" s="37"/>
      <c r="C292" s="190" t="s">
        <v>2244</v>
      </c>
      <c r="D292" s="190" t="s">
        <v>150</v>
      </c>
      <c r="E292" s="191" t="s">
        <v>2245</v>
      </c>
      <c r="F292" s="192" t="s">
        <v>2246</v>
      </c>
      <c r="G292" s="193" t="s">
        <v>1594</v>
      </c>
      <c r="H292" s="194">
        <v>41</v>
      </c>
      <c r="I292" s="195"/>
      <c r="J292" s="196">
        <f t="shared" si="70"/>
        <v>0</v>
      </c>
      <c r="K292" s="197"/>
      <c r="L292" s="41"/>
      <c r="M292" s="198" t="s">
        <v>19</v>
      </c>
      <c r="N292" s="199" t="s">
        <v>43</v>
      </c>
      <c r="O292" s="66"/>
      <c r="P292" s="200">
        <f t="shared" si="71"/>
        <v>0</v>
      </c>
      <c r="Q292" s="200">
        <v>0</v>
      </c>
      <c r="R292" s="200">
        <f t="shared" si="72"/>
        <v>0</v>
      </c>
      <c r="S292" s="200">
        <v>0</v>
      </c>
      <c r="T292" s="201">
        <f t="shared" si="7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154</v>
      </c>
      <c r="AT292" s="202" t="s">
        <v>150</v>
      </c>
      <c r="AU292" s="202" t="s">
        <v>82</v>
      </c>
      <c r="AY292" s="19" t="s">
        <v>147</v>
      </c>
      <c r="BE292" s="203">
        <f t="shared" si="74"/>
        <v>0</v>
      </c>
      <c r="BF292" s="203">
        <f t="shared" si="75"/>
        <v>0</v>
      </c>
      <c r="BG292" s="203">
        <f t="shared" si="76"/>
        <v>0</v>
      </c>
      <c r="BH292" s="203">
        <f t="shared" si="77"/>
        <v>0</v>
      </c>
      <c r="BI292" s="203">
        <f t="shared" si="78"/>
        <v>0</v>
      </c>
      <c r="BJ292" s="19" t="s">
        <v>80</v>
      </c>
      <c r="BK292" s="203">
        <f t="shared" si="79"/>
        <v>0</v>
      </c>
      <c r="BL292" s="19" t="s">
        <v>154</v>
      </c>
      <c r="BM292" s="202" t="s">
        <v>2247</v>
      </c>
    </row>
    <row r="293" spans="1:65" s="2" customFormat="1" ht="16.5" customHeight="1">
      <c r="A293" s="36"/>
      <c r="B293" s="37"/>
      <c r="C293" s="190" t="s">
        <v>640</v>
      </c>
      <c r="D293" s="190" t="s">
        <v>150</v>
      </c>
      <c r="E293" s="191" t="s">
        <v>2248</v>
      </c>
      <c r="F293" s="192" t="s">
        <v>2249</v>
      </c>
      <c r="G293" s="193" t="s">
        <v>1594</v>
      </c>
      <c r="H293" s="194">
        <v>5</v>
      </c>
      <c r="I293" s="195"/>
      <c r="J293" s="196">
        <f t="shared" si="70"/>
        <v>0</v>
      </c>
      <c r="K293" s="197"/>
      <c r="L293" s="41"/>
      <c r="M293" s="198" t="s">
        <v>19</v>
      </c>
      <c r="N293" s="199" t="s">
        <v>43</v>
      </c>
      <c r="O293" s="66"/>
      <c r="P293" s="200">
        <f t="shared" si="71"/>
        <v>0</v>
      </c>
      <c r="Q293" s="200">
        <v>0</v>
      </c>
      <c r="R293" s="200">
        <f t="shared" si="72"/>
        <v>0</v>
      </c>
      <c r="S293" s="200">
        <v>0</v>
      </c>
      <c r="T293" s="201">
        <f t="shared" si="73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154</v>
      </c>
      <c r="AT293" s="202" t="s">
        <v>150</v>
      </c>
      <c r="AU293" s="202" t="s">
        <v>82</v>
      </c>
      <c r="AY293" s="19" t="s">
        <v>147</v>
      </c>
      <c r="BE293" s="203">
        <f t="shared" si="74"/>
        <v>0</v>
      </c>
      <c r="BF293" s="203">
        <f t="shared" si="75"/>
        <v>0</v>
      </c>
      <c r="BG293" s="203">
        <f t="shared" si="76"/>
        <v>0</v>
      </c>
      <c r="BH293" s="203">
        <f t="shared" si="77"/>
        <v>0</v>
      </c>
      <c r="BI293" s="203">
        <f t="shared" si="78"/>
        <v>0</v>
      </c>
      <c r="BJ293" s="19" t="s">
        <v>80</v>
      </c>
      <c r="BK293" s="203">
        <f t="shared" si="79"/>
        <v>0</v>
      </c>
      <c r="BL293" s="19" t="s">
        <v>154</v>
      </c>
      <c r="BM293" s="202" t="s">
        <v>2250</v>
      </c>
    </row>
    <row r="294" spans="1:65" s="2" customFormat="1" ht="16.5" customHeight="1">
      <c r="A294" s="36"/>
      <c r="B294" s="37"/>
      <c r="C294" s="190" t="s">
        <v>2251</v>
      </c>
      <c r="D294" s="190" t="s">
        <v>150</v>
      </c>
      <c r="E294" s="191" t="s">
        <v>2252</v>
      </c>
      <c r="F294" s="192" t="s">
        <v>2253</v>
      </c>
      <c r="G294" s="193" t="s">
        <v>153</v>
      </c>
      <c r="H294" s="194">
        <v>1</v>
      </c>
      <c r="I294" s="195"/>
      <c r="J294" s="196">
        <f t="shared" si="70"/>
        <v>0</v>
      </c>
      <c r="K294" s="197"/>
      <c r="L294" s="41"/>
      <c r="M294" s="198" t="s">
        <v>19</v>
      </c>
      <c r="N294" s="199" t="s">
        <v>43</v>
      </c>
      <c r="O294" s="66"/>
      <c r="P294" s="200">
        <f t="shared" si="71"/>
        <v>0</v>
      </c>
      <c r="Q294" s="200">
        <v>0</v>
      </c>
      <c r="R294" s="200">
        <f t="shared" si="72"/>
        <v>0</v>
      </c>
      <c r="S294" s="200">
        <v>0</v>
      </c>
      <c r="T294" s="201">
        <f t="shared" si="73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2" t="s">
        <v>154</v>
      </c>
      <c r="AT294" s="202" t="s">
        <v>150</v>
      </c>
      <c r="AU294" s="202" t="s">
        <v>82</v>
      </c>
      <c r="AY294" s="19" t="s">
        <v>147</v>
      </c>
      <c r="BE294" s="203">
        <f t="shared" si="74"/>
        <v>0</v>
      </c>
      <c r="BF294" s="203">
        <f t="shared" si="75"/>
        <v>0</v>
      </c>
      <c r="BG294" s="203">
        <f t="shared" si="76"/>
        <v>0</v>
      </c>
      <c r="BH294" s="203">
        <f t="shared" si="77"/>
        <v>0</v>
      </c>
      <c r="BI294" s="203">
        <f t="shared" si="78"/>
        <v>0</v>
      </c>
      <c r="BJ294" s="19" t="s">
        <v>80</v>
      </c>
      <c r="BK294" s="203">
        <f t="shared" si="79"/>
        <v>0</v>
      </c>
      <c r="BL294" s="19" t="s">
        <v>154</v>
      </c>
      <c r="BM294" s="202" t="s">
        <v>2254</v>
      </c>
    </row>
    <row r="295" spans="1:65" s="2" customFormat="1" ht="16.5" customHeight="1">
      <c r="A295" s="36"/>
      <c r="B295" s="37"/>
      <c r="C295" s="190" t="s">
        <v>644</v>
      </c>
      <c r="D295" s="190" t="s">
        <v>150</v>
      </c>
      <c r="E295" s="191" t="s">
        <v>2255</v>
      </c>
      <c r="F295" s="192" t="s">
        <v>2256</v>
      </c>
      <c r="G295" s="193" t="s">
        <v>466</v>
      </c>
      <c r="H295" s="194">
        <v>300</v>
      </c>
      <c r="I295" s="195"/>
      <c r="J295" s="196">
        <f t="shared" si="70"/>
        <v>0</v>
      </c>
      <c r="K295" s="197"/>
      <c r="L295" s="41"/>
      <c r="M295" s="198" t="s">
        <v>19</v>
      </c>
      <c r="N295" s="199" t="s">
        <v>43</v>
      </c>
      <c r="O295" s="66"/>
      <c r="P295" s="200">
        <f t="shared" si="71"/>
        <v>0</v>
      </c>
      <c r="Q295" s="200">
        <v>0</v>
      </c>
      <c r="R295" s="200">
        <f t="shared" si="72"/>
        <v>0</v>
      </c>
      <c r="S295" s="200">
        <v>0</v>
      </c>
      <c r="T295" s="201">
        <f t="shared" si="73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154</v>
      </c>
      <c r="AT295" s="202" t="s">
        <v>150</v>
      </c>
      <c r="AU295" s="202" t="s">
        <v>82</v>
      </c>
      <c r="AY295" s="19" t="s">
        <v>147</v>
      </c>
      <c r="BE295" s="203">
        <f t="shared" si="74"/>
        <v>0</v>
      </c>
      <c r="BF295" s="203">
        <f t="shared" si="75"/>
        <v>0</v>
      </c>
      <c r="BG295" s="203">
        <f t="shared" si="76"/>
        <v>0</v>
      </c>
      <c r="BH295" s="203">
        <f t="shared" si="77"/>
        <v>0</v>
      </c>
      <c r="BI295" s="203">
        <f t="shared" si="78"/>
        <v>0</v>
      </c>
      <c r="BJ295" s="19" t="s">
        <v>80</v>
      </c>
      <c r="BK295" s="203">
        <f t="shared" si="79"/>
        <v>0</v>
      </c>
      <c r="BL295" s="19" t="s">
        <v>154</v>
      </c>
      <c r="BM295" s="202" t="s">
        <v>2257</v>
      </c>
    </row>
    <row r="296" spans="1:65" s="2" customFormat="1" ht="16.5" customHeight="1">
      <c r="A296" s="36"/>
      <c r="B296" s="37"/>
      <c r="C296" s="190" t="s">
        <v>2258</v>
      </c>
      <c r="D296" s="190" t="s">
        <v>150</v>
      </c>
      <c r="E296" s="191" t="s">
        <v>2259</v>
      </c>
      <c r="F296" s="192" t="s">
        <v>2260</v>
      </c>
      <c r="G296" s="193" t="s">
        <v>466</v>
      </c>
      <c r="H296" s="194">
        <v>4</v>
      </c>
      <c r="I296" s="195"/>
      <c r="J296" s="196">
        <f t="shared" si="70"/>
        <v>0</v>
      </c>
      <c r="K296" s="197"/>
      <c r="L296" s="41"/>
      <c r="M296" s="198" t="s">
        <v>19</v>
      </c>
      <c r="N296" s="199" t="s">
        <v>43</v>
      </c>
      <c r="O296" s="66"/>
      <c r="P296" s="200">
        <f t="shared" si="71"/>
        <v>0</v>
      </c>
      <c r="Q296" s="200">
        <v>0</v>
      </c>
      <c r="R296" s="200">
        <f t="shared" si="72"/>
        <v>0</v>
      </c>
      <c r="S296" s="200">
        <v>0</v>
      </c>
      <c r="T296" s="201">
        <f t="shared" si="73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154</v>
      </c>
      <c r="AT296" s="202" t="s">
        <v>150</v>
      </c>
      <c r="AU296" s="202" t="s">
        <v>82</v>
      </c>
      <c r="AY296" s="19" t="s">
        <v>147</v>
      </c>
      <c r="BE296" s="203">
        <f t="shared" si="74"/>
        <v>0</v>
      </c>
      <c r="BF296" s="203">
        <f t="shared" si="75"/>
        <v>0</v>
      </c>
      <c r="BG296" s="203">
        <f t="shared" si="76"/>
        <v>0</v>
      </c>
      <c r="BH296" s="203">
        <f t="shared" si="77"/>
        <v>0</v>
      </c>
      <c r="BI296" s="203">
        <f t="shared" si="78"/>
        <v>0</v>
      </c>
      <c r="BJ296" s="19" t="s">
        <v>80</v>
      </c>
      <c r="BK296" s="203">
        <f t="shared" si="79"/>
        <v>0</v>
      </c>
      <c r="BL296" s="19" t="s">
        <v>154</v>
      </c>
      <c r="BM296" s="202" t="s">
        <v>2261</v>
      </c>
    </row>
    <row r="297" spans="1:65" s="2" customFormat="1" ht="16.5" customHeight="1">
      <c r="A297" s="36"/>
      <c r="B297" s="37"/>
      <c r="C297" s="190" t="s">
        <v>647</v>
      </c>
      <c r="D297" s="190" t="s">
        <v>150</v>
      </c>
      <c r="E297" s="191" t="s">
        <v>2262</v>
      </c>
      <c r="F297" s="192" t="s">
        <v>2263</v>
      </c>
      <c r="G297" s="193" t="s">
        <v>1566</v>
      </c>
      <c r="H297" s="194">
        <v>3</v>
      </c>
      <c r="I297" s="195"/>
      <c r="J297" s="196">
        <f t="shared" si="70"/>
        <v>0</v>
      </c>
      <c r="K297" s="197"/>
      <c r="L297" s="41"/>
      <c r="M297" s="198" t="s">
        <v>19</v>
      </c>
      <c r="N297" s="199" t="s">
        <v>43</v>
      </c>
      <c r="O297" s="66"/>
      <c r="P297" s="200">
        <f t="shared" si="71"/>
        <v>0</v>
      </c>
      <c r="Q297" s="200">
        <v>0</v>
      </c>
      <c r="R297" s="200">
        <f t="shared" si="72"/>
        <v>0</v>
      </c>
      <c r="S297" s="200">
        <v>0</v>
      </c>
      <c r="T297" s="201">
        <f t="shared" si="7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154</v>
      </c>
      <c r="AT297" s="202" t="s">
        <v>150</v>
      </c>
      <c r="AU297" s="202" t="s">
        <v>82</v>
      </c>
      <c r="AY297" s="19" t="s">
        <v>147</v>
      </c>
      <c r="BE297" s="203">
        <f t="shared" si="74"/>
        <v>0</v>
      </c>
      <c r="BF297" s="203">
        <f t="shared" si="75"/>
        <v>0</v>
      </c>
      <c r="BG297" s="203">
        <f t="shared" si="76"/>
        <v>0</v>
      </c>
      <c r="BH297" s="203">
        <f t="shared" si="77"/>
        <v>0</v>
      </c>
      <c r="BI297" s="203">
        <f t="shared" si="78"/>
        <v>0</v>
      </c>
      <c r="BJ297" s="19" t="s">
        <v>80</v>
      </c>
      <c r="BK297" s="203">
        <f t="shared" si="79"/>
        <v>0</v>
      </c>
      <c r="BL297" s="19" t="s">
        <v>154</v>
      </c>
      <c r="BM297" s="202" t="s">
        <v>2264</v>
      </c>
    </row>
    <row r="298" spans="1:65" s="12" customFormat="1" ht="25.9" customHeight="1">
      <c r="B298" s="174"/>
      <c r="C298" s="175"/>
      <c r="D298" s="176" t="s">
        <v>71</v>
      </c>
      <c r="E298" s="177" t="s">
        <v>1762</v>
      </c>
      <c r="F298" s="177" t="s">
        <v>1763</v>
      </c>
      <c r="G298" s="175"/>
      <c r="H298" s="175"/>
      <c r="I298" s="178"/>
      <c r="J298" s="179">
        <f>BK298</f>
        <v>0</v>
      </c>
      <c r="K298" s="175"/>
      <c r="L298" s="180"/>
      <c r="M298" s="181"/>
      <c r="N298" s="182"/>
      <c r="O298" s="182"/>
      <c r="P298" s="183">
        <f>P299+P301+P303+P306+P308</f>
        <v>0</v>
      </c>
      <c r="Q298" s="182"/>
      <c r="R298" s="183">
        <f>R299+R301+R303+R306+R308</f>
        <v>0</v>
      </c>
      <c r="S298" s="182"/>
      <c r="T298" s="184">
        <f>T299+T301+T303+T306+T308</f>
        <v>0</v>
      </c>
      <c r="AR298" s="185" t="s">
        <v>179</v>
      </c>
      <c r="AT298" s="186" t="s">
        <v>71</v>
      </c>
      <c r="AU298" s="186" t="s">
        <v>72</v>
      </c>
      <c r="AY298" s="185" t="s">
        <v>147</v>
      </c>
      <c r="BK298" s="187">
        <f>BK299+BK301+BK303+BK306+BK308</f>
        <v>0</v>
      </c>
    </row>
    <row r="299" spans="1:65" s="12" customFormat="1" ht="22.9" customHeight="1">
      <c r="B299" s="174"/>
      <c r="C299" s="175"/>
      <c r="D299" s="176" t="s">
        <v>71</v>
      </c>
      <c r="E299" s="188" t="s">
        <v>2265</v>
      </c>
      <c r="F299" s="188" t="s">
        <v>2266</v>
      </c>
      <c r="G299" s="175"/>
      <c r="H299" s="175"/>
      <c r="I299" s="178"/>
      <c r="J299" s="189">
        <f>BK299</f>
        <v>0</v>
      </c>
      <c r="K299" s="175"/>
      <c r="L299" s="180"/>
      <c r="M299" s="181"/>
      <c r="N299" s="182"/>
      <c r="O299" s="182"/>
      <c r="P299" s="183">
        <f>P300</f>
        <v>0</v>
      </c>
      <c r="Q299" s="182"/>
      <c r="R299" s="183">
        <f>R300</f>
        <v>0</v>
      </c>
      <c r="S299" s="182"/>
      <c r="T299" s="184">
        <f>T300</f>
        <v>0</v>
      </c>
      <c r="AR299" s="185" t="s">
        <v>179</v>
      </c>
      <c r="AT299" s="186" t="s">
        <v>71</v>
      </c>
      <c r="AU299" s="186" t="s">
        <v>80</v>
      </c>
      <c r="AY299" s="185" t="s">
        <v>147</v>
      </c>
      <c r="BK299" s="187">
        <f>BK300</f>
        <v>0</v>
      </c>
    </row>
    <row r="300" spans="1:65" s="2" customFormat="1" ht="16.5" customHeight="1">
      <c r="A300" s="36"/>
      <c r="B300" s="37"/>
      <c r="C300" s="190" t="s">
        <v>2267</v>
      </c>
      <c r="D300" s="190" t="s">
        <v>150</v>
      </c>
      <c r="E300" s="191" t="s">
        <v>2268</v>
      </c>
      <c r="F300" s="192" t="s">
        <v>2269</v>
      </c>
      <c r="G300" s="193" t="s">
        <v>1766</v>
      </c>
      <c r="H300" s="194">
        <v>1</v>
      </c>
      <c r="I300" s="195"/>
      <c r="J300" s="196">
        <f>ROUND(I300*H300,2)</f>
        <v>0</v>
      </c>
      <c r="K300" s="197"/>
      <c r="L300" s="41"/>
      <c r="M300" s="198" t="s">
        <v>19</v>
      </c>
      <c r="N300" s="199" t="s">
        <v>43</v>
      </c>
      <c r="O300" s="66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154</v>
      </c>
      <c r="AT300" s="202" t="s">
        <v>150</v>
      </c>
      <c r="AU300" s="202" t="s">
        <v>82</v>
      </c>
      <c r="AY300" s="19" t="s">
        <v>147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9" t="s">
        <v>80</v>
      </c>
      <c r="BK300" s="203">
        <f>ROUND(I300*H300,2)</f>
        <v>0</v>
      </c>
      <c r="BL300" s="19" t="s">
        <v>154</v>
      </c>
      <c r="BM300" s="202" t="s">
        <v>2270</v>
      </c>
    </row>
    <row r="301" spans="1:65" s="12" customFormat="1" ht="22.9" customHeight="1">
      <c r="B301" s="174"/>
      <c r="C301" s="175"/>
      <c r="D301" s="176" t="s">
        <v>71</v>
      </c>
      <c r="E301" s="188" t="s">
        <v>2271</v>
      </c>
      <c r="F301" s="188" t="s">
        <v>2272</v>
      </c>
      <c r="G301" s="175"/>
      <c r="H301" s="175"/>
      <c r="I301" s="178"/>
      <c r="J301" s="189">
        <f>BK301</f>
        <v>0</v>
      </c>
      <c r="K301" s="175"/>
      <c r="L301" s="180"/>
      <c r="M301" s="181"/>
      <c r="N301" s="182"/>
      <c r="O301" s="182"/>
      <c r="P301" s="183">
        <f>P302</f>
        <v>0</v>
      </c>
      <c r="Q301" s="182"/>
      <c r="R301" s="183">
        <f>R302</f>
        <v>0</v>
      </c>
      <c r="S301" s="182"/>
      <c r="T301" s="184">
        <f>T302</f>
        <v>0</v>
      </c>
      <c r="AR301" s="185" t="s">
        <v>179</v>
      </c>
      <c r="AT301" s="186" t="s">
        <v>71</v>
      </c>
      <c r="AU301" s="186" t="s">
        <v>80</v>
      </c>
      <c r="AY301" s="185" t="s">
        <v>147</v>
      </c>
      <c r="BK301" s="187">
        <f>BK302</f>
        <v>0</v>
      </c>
    </row>
    <row r="302" spans="1:65" s="2" customFormat="1" ht="16.5" customHeight="1">
      <c r="A302" s="36"/>
      <c r="B302" s="37"/>
      <c r="C302" s="190" t="s">
        <v>651</v>
      </c>
      <c r="D302" s="190" t="s">
        <v>150</v>
      </c>
      <c r="E302" s="191" t="s">
        <v>2273</v>
      </c>
      <c r="F302" s="192" t="s">
        <v>2272</v>
      </c>
      <c r="G302" s="193" t="s">
        <v>1766</v>
      </c>
      <c r="H302" s="194">
        <v>1</v>
      </c>
      <c r="I302" s="195"/>
      <c r="J302" s="196">
        <f>ROUND(I302*H302,2)</f>
        <v>0</v>
      </c>
      <c r="K302" s="197"/>
      <c r="L302" s="41"/>
      <c r="M302" s="198" t="s">
        <v>19</v>
      </c>
      <c r="N302" s="199" t="s">
        <v>43</v>
      </c>
      <c r="O302" s="66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2" t="s">
        <v>154</v>
      </c>
      <c r="AT302" s="202" t="s">
        <v>150</v>
      </c>
      <c r="AU302" s="202" t="s">
        <v>82</v>
      </c>
      <c r="AY302" s="19" t="s">
        <v>147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9" t="s">
        <v>80</v>
      </c>
      <c r="BK302" s="203">
        <f>ROUND(I302*H302,2)</f>
        <v>0</v>
      </c>
      <c r="BL302" s="19" t="s">
        <v>154</v>
      </c>
      <c r="BM302" s="202" t="s">
        <v>2274</v>
      </c>
    </row>
    <row r="303" spans="1:65" s="12" customFormat="1" ht="22.9" customHeight="1">
      <c r="B303" s="174"/>
      <c r="C303" s="175"/>
      <c r="D303" s="176" t="s">
        <v>71</v>
      </c>
      <c r="E303" s="188" t="s">
        <v>2275</v>
      </c>
      <c r="F303" s="188" t="s">
        <v>2276</v>
      </c>
      <c r="G303" s="175"/>
      <c r="H303" s="175"/>
      <c r="I303" s="178"/>
      <c r="J303" s="189">
        <f>BK303</f>
        <v>0</v>
      </c>
      <c r="K303" s="175"/>
      <c r="L303" s="180"/>
      <c r="M303" s="181"/>
      <c r="N303" s="182"/>
      <c r="O303" s="182"/>
      <c r="P303" s="183">
        <f>SUM(P304:P305)</f>
        <v>0</v>
      </c>
      <c r="Q303" s="182"/>
      <c r="R303" s="183">
        <f>SUM(R304:R305)</f>
        <v>0</v>
      </c>
      <c r="S303" s="182"/>
      <c r="T303" s="184">
        <f>SUM(T304:T305)</f>
        <v>0</v>
      </c>
      <c r="AR303" s="185" t="s">
        <v>179</v>
      </c>
      <c r="AT303" s="186" t="s">
        <v>71</v>
      </c>
      <c r="AU303" s="186" t="s">
        <v>80</v>
      </c>
      <c r="AY303" s="185" t="s">
        <v>147</v>
      </c>
      <c r="BK303" s="187">
        <f>SUM(BK304:BK305)</f>
        <v>0</v>
      </c>
    </row>
    <row r="304" spans="1:65" s="2" customFormat="1" ht="16.5" customHeight="1">
      <c r="A304" s="36"/>
      <c r="B304" s="37"/>
      <c r="C304" s="190" t="s">
        <v>2277</v>
      </c>
      <c r="D304" s="190" t="s">
        <v>150</v>
      </c>
      <c r="E304" s="191" t="s">
        <v>2278</v>
      </c>
      <c r="F304" s="192" t="s">
        <v>1768</v>
      </c>
      <c r="G304" s="193" t="s">
        <v>1766</v>
      </c>
      <c r="H304" s="194">
        <v>1</v>
      </c>
      <c r="I304" s="195"/>
      <c r="J304" s="196">
        <f>ROUND(I304*H304,2)</f>
        <v>0</v>
      </c>
      <c r="K304" s="197"/>
      <c r="L304" s="41"/>
      <c r="M304" s="198" t="s">
        <v>19</v>
      </c>
      <c r="N304" s="199" t="s">
        <v>43</v>
      </c>
      <c r="O304" s="66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2" t="s">
        <v>154</v>
      </c>
      <c r="AT304" s="202" t="s">
        <v>150</v>
      </c>
      <c r="AU304" s="202" t="s">
        <v>82</v>
      </c>
      <c r="AY304" s="19" t="s">
        <v>147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9" t="s">
        <v>80</v>
      </c>
      <c r="BK304" s="203">
        <f>ROUND(I304*H304,2)</f>
        <v>0</v>
      </c>
      <c r="BL304" s="19" t="s">
        <v>154</v>
      </c>
      <c r="BM304" s="202" t="s">
        <v>2279</v>
      </c>
    </row>
    <row r="305" spans="1:65" s="2" customFormat="1" ht="16.5" customHeight="1">
      <c r="A305" s="36"/>
      <c r="B305" s="37"/>
      <c r="C305" s="190" t="s">
        <v>654</v>
      </c>
      <c r="D305" s="190" t="s">
        <v>150</v>
      </c>
      <c r="E305" s="191" t="s">
        <v>2280</v>
      </c>
      <c r="F305" s="192" t="s">
        <v>2281</v>
      </c>
      <c r="G305" s="193" t="s">
        <v>1766</v>
      </c>
      <c r="H305" s="194">
        <v>1</v>
      </c>
      <c r="I305" s="195"/>
      <c r="J305" s="196">
        <f>ROUND(I305*H305,2)</f>
        <v>0</v>
      </c>
      <c r="K305" s="197"/>
      <c r="L305" s="41"/>
      <c r="M305" s="198" t="s">
        <v>19</v>
      </c>
      <c r="N305" s="199" t="s">
        <v>43</v>
      </c>
      <c r="O305" s="66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2" t="s">
        <v>154</v>
      </c>
      <c r="AT305" s="202" t="s">
        <v>150</v>
      </c>
      <c r="AU305" s="202" t="s">
        <v>82</v>
      </c>
      <c r="AY305" s="19" t="s">
        <v>147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9" t="s">
        <v>80</v>
      </c>
      <c r="BK305" s="203">
        <f>ROUND(I305*H305,2)</f>
        <v>0</v>
      </c>
      <c r="BL305" s="19" t="s">
        <v>154</v>
      </c>
      <c r="BM305" s="202" t="s">
        <v>2282</v>
      </c>
    </row>
    <row r="306" spans="1:65" s="12" customFormat="1" ht="22.9" customHeight="1">
      <c r="B306" s="174"/>
      <c r="C306" s="175"/>
      <c r="D306" s="176" t="s">
        <v>71</v>
      </c>
      <c r="E306" s="188" t="s">
        <v>2283</v>
      </c>
      <c r="F306" s="188" t="s">
        <v>2284</v>
      </c>
      <c r="G306" s="175"/>
      <c r="H306" s="175"/>
      <c r="I306" s="178"/>
      <c r="J306" s="189">
        <f>BK306</f>
        <v>0</v>
      </c>
      <c r="K306" s="175"/>
      <c r="L306" s="180"/>
      <c r="M306" s="181"/>
      <c r="N306" s="182"/>
      <c r="O306" s="182"/>
      <c r="P306" s="183">
        <f>P307</f>
        <v>0</v>
      </c>
      <c r="Q306" s="182"/>
      <c r="R306" s="183">
        <f>R307</f>
        <v>0</v>
      </c>
      <c r="S306" s="182"/>
      <c r="T306" s="184">
        <f>T307</f>
        <v>0</v>
      </c>
      <c r="AR306" s="185" t="s">
        <v>179</v>
      </c>
      <c r="AT306" s="186" t="s">
        <v>71</v>
      </c>
      <c r="AU306" s="186" t="s">
        <v>80</v>
      </c>
      <c r="AY306" s="185" t="s">
        <v>147</v>
      </c>
      <c r="BK306" s="187">
        <f>BK307</f>
        <v>0</v>
      </c>
    </row>
    <row r="307" spans="1:65" s="2" customFormat="1" ht="16.5" customHeight="1">
      <c r="A307" s="36"/>
      <c r="B307" s="37"/>
      <c r="C307" s="190" t="s">
        <v>2285</v>
      </c>
      <c r="D307" s="190" t="s">
        <v>150</v>
      </c>
      <c r="E307" s="191" t="s">
        <v>2286</v>
      </c>
      <c r="F307" s="192" t="s">
        <v>2287</v>
      </c>
      <c r="G307" s="193" t="s">
        <v>1766</v>
      </c>
      <c r="H307" s="194">
        <v>1</v>
      </c>
      <c r="I307" s="195"/>
      <c r="J307" s="196">
        <f>ROUND(I307*H307,2)</f>
        <v>0</v>
      </c>
      <c r="K307" s="197"/>
      <c r="L307" s="41"/>
      <c r="M307" s="198" t="s">
        <v>19</v>
      </c>
      <c r="N307" s="199" t="s">
        <v>43</v>
      </c>
      <c r="O307" s="66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2" t="s">
        <v>154</v>
      </c>
      <c r="AT307" s="202" t="s">
        <v>150</v>
      </c>
      <c r="AU307" s="202" t="s">
        <v>82</v>
      </c>
      <c r="AY307" s="19" t="s">
        <v>147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9" t="s">
        <v>80</v>
      </c>
      <c r="BK307" s="203">
        <f>ROUND(I307*H307,2)</f>
        <v>0</v>
      </c>
      <c r="BL307" s="19" t="s">
        <v>154</v>
      </c>
      <c r="BM307" s="202" t="s">
        <v>2288</v>
      </c>
    </row>
    <row r="308" spans="1:65" s="12" customFormat="1" ht="22.9" customHeight="1">
      <c r="B308" s="174"/>
      <c r="C308" s="175"/>
      <c r="D308" s="176" t="s">
        <v>71</v>
      </c>
      <c r="E308" s="188" t="s">
        <v>2289</v>
      </c>
      <c r="F308" s="188" t="s">
        <v>2290</v>
      </c>
      <c r="G308" s="175"/>
      <c r="H308" s="175"/>
      <c r="I308" s="178"/>
      <c r="J308" s="189">
        <f>BK308</f>
        <v>0</v>
      </c>
      <c r="K308" s="175"/>
      <c r="L308" s="180"/>
      <c r="M308" s="181"/>
      <c r="N308" s="182"/>
      <c r="O308" s="182"/>
      <c r="P308" s="183">
        <f>P309</f>
        <v>0</v>
      </c>
      <c r="Q308" s="182"/>
      <c r="R308" s="183">
        <f>R309</f>
        <v>0</v>
      </c>
      <c r="S308" s="182"/>
      <c r="T308" s="184">
        <f>T309</f>
        <v>0</v>
      </c>
      <c r="AR308" s="185" t="s">
        <v>179</v>
      </c>
      <c r="AT308" s="186" t="s">
        <v>71</v>
      </c>
      <c r="AU308" s="186" t="s">
        <v>80</v>
      </c>
      <c r="AY308" s="185" t="s">
        <v>147</v>
      </c>
      <c r="BK308" s="187">
        <f>BK309</f>
        <v>0</v>
      </c>
    </row>
    <row r="309" spans="1:65" s="2" customFormat="1" ht="16.5" customHeight="1">
      <c r="A309" s="36"/>
      <c r="B309" s="37"/>
      <c r="C309" s="190" t="s">
        <v>658</v>
      </c>
      <c r="D309" s="190" t="s">
        <v>150</v>
      </c>
      <c r="E309" s="191" t="s">
        <v>2291</v>
      </c>
      <c r="F309" s="192" t="s">
        <v>2292</v>
      </c>
      <c r="G309" s="193" t="s">
        <v>1766</v>
      </c>
      <c r="H309" s="194">
        <v>1</v>
      </c>
      <c r="I309" s="195"/>
      <c r="J309" s="196">
        <f>ROUND(I309*H309,2)</f>
        <v>0</v>
      </c>
      <c r="K309" s="197"/>
      <c r="L309" s="41"/>
      <c r="M309" s="262" t="s">
        <v>19</v>
      </c>
      <c r="N309" s="263" t="s">
        <v>43</v>
      </c>
      <c r="O309" s="264"/>
      <c r="P309" s="265">
        <f>O309*H309</f>
        <v>0</v>
      </c>
      <c r="Q309" s="265">
        <v>0</v>
      </c>
      <c r="R309" s="265">
        <f>Q309*H309</f>
        <v>0</v>
      </c>
      <c r="S309" s="265">
        <v>0</v>
      </c>
      <c r="T309" s="26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2" t="s">
        <v>154</v>
      </c>
      <c r="AT309" s="202" t="s">
        <v>150</v>
      </c>
      <c r="AU309" s="202" t="s">
        <v>82</v>
      </c>
      <c r="AY309" s="19" t="s">
        <v>147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9" t="s">
        <v>80</v>
      </c>
      <c r="BK309" s="203">
        <f>ROUND(I309*H309,2)</f>
        <v>0</v>
      </c>
      <c r="BL309" s="19" t="s">
        <v>154</v>
      </c>
      <c r="BM309" s="202" t="s">
        <v>2293</v>
      </c>
    </row>
    <row r="310" spans="1:65" s="2" customFormat="1" ht="6.95" customHeight="1">
      <c r="A310" s="36"/>
      <c r="B310" s="49"/>
      <c r="C310" s="50"/>
      <c r="D310" s="50"/>
      <c r="E310" s="50"/>
      <c r="F310" s="50"/>
      <c r="G310" s="50"/>
      <c r="H310" s="50"/>
      <c r="I310" s="138"/>
      <c r="J310" s="50"/>
      <c r="K310" s="50"/>
      <c r="L310" s="41"/>
      <c r="M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</row>
  </sheetData>
  <sheetProtection algorithmName="SHA-512" hashValue="akUB89Zs0FDEavWPRcr39bpr7xBtGzde0Iadun7CYmaoI951FA8XqHcIsGzT1M831+XEnS7Ir/JC6cBIZuEJaw==" saltValue="lt5lqx7YN/iTCtcuWXrMjrel7GReG/PccRp1LrM3NqsW3nKYNzZrpNVwlNuJoQuXRRszCZoDEE1ENtePo3kqsw==" spinCount="100000" sheet="1" objects="1" scenarios="1" formatColumns="0" formatRows="0" autoFilter="0"/>
  <autoFilter ref="C94:K309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103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1:46" s="1" customFormat="1" ht="24.95" customHeight="1">
      <c r="B4" s="22"/>
      <c r="D4" s="107" t="s">
        <v>107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16.5" customHeight="1">
      <c r="B7" s="22"/>
      <c r="E7" s="391" t="str">
        <f>'Rekapitulace stavby'!K6</f>
        <v>Rekonstrukce 2.NP a kotelny v objektu A,  Městská sportovní hala - revitalizace areálu</v>
      </c>
      <c r="F7" s="392"/>
      <c r="G7" s="392"/>
      <c r="H7" s="392"/>
      <c r="I7" s="103"/>
      <c r="L7" s="22"/>
    </row>
    <row r="8" spans="1:46" s="2" customFormat="1" ht="12" customHeight="1">
      <c r="A8" s="36"/>
      <c r="B8" s="41"/>
      <c r="C8" s="36"/>
      <c r="D8" s="109" t="s">
        <v>108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3" t="s">
        <v>2294</v>
      </c>
      <c r="F9" s="394"/>
      <c r="G9" s="394"/>
      <c r="H9" s="394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35</v>
      </c>
      <c r="G12" s="36"/>
      <c r="H12" s="36"/>
      <c r="I12" s="113" t="s">
        <v>23</v>
      </c>
      <c r="J12" s="114" t="str">
        <f>'Rekapitulace stavby'!AN8</f>
        <v>27. 11. 2020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tr">
        <f>IF('Rekapitulace stavby'!AN10="","",'Rekapitulace stavby'!AN10)</f>
        <v/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tr">
        <f>IF('Rekapitulace stavby'!E11="","",'Rekapitulace stavby'!E11)</f>
        <v>Statutární město Karlovy Vary</v>
      </c>
      <c r="F15" s="36"/>
      <c r="G15" s="36"/>
      <c r="H15" s="36"/>
      <c r="I15" s="113" t="s">
        <v>28</v>
      </c>
      <c r="J15" s="112" t="str">
        <f>IF('Rekapitulace stavby'!AN11="","",'Rekapitulace stavby'!AN11)</f>
        <v/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tr">
        <f>IF('Rekapitulace stavby'!AN16="","",'Rekapitulace stavby'!AN16)</f>
        <v/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>Fiala - Jung Atelier</v>
      </c>
      <c r="F21" s="36"/>
      <c r="G21" s="36"/>
      <c r="H21" s="36"/>
      <c r="I21" s="113" t="s">
        <v>28</v>
      </c>
      <c r="J21" s="112" t="str">
        <f>IF('Rekapitulace stavby'!AN17="","",'Rekapitulace stavby'!AN17)</f>
        <v/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97" t="s">
        <v>19</v>
      </c>
      <c r="F27" s="397"/>
      <c r="G27" s="397"/>
      <c r="H27" s="39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ROUND(J87,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ROUND((SUM(BE87:BE221)),  2)</f>
        <v>0</v>
      </c>
      <c r="G33" s="36"/>
      <c r="H33" s="36"/>
      <c r="I33" s="127">
        <v>0.21</v>
      </c>
      <c r="J33" s="126">
        <f>ROUND(((SUM(BE87:BE221))*I33),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ROUND((SUM(BF87:BF221)),  2)</f>
        <v>0</v>
      </c>
      <c r="G34" s="36"/>
      <c r="H34" s="36"/>
      <c r="I34" s="127">
        <v>0.15</v>
      </c>
      <c r="J34" s="126">
        <f>ROUND(((SUM(BF87:BF221))*I34),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45</v>
      </c>
      <c r="F35" s="126">
        <f>ROUND((SUM(BG87:BG221)),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46</v>
      </c>
      <c r="F36" s="126">
        <f>ROUND((SUM(BH87:BH221)),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47</v>
      </c>
      <c r="F37" s="126">
        <f>ROUND((SUM(BI87:BI221)),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Rekonstrukce 2.NP a kotelny v objektu A,  Městská sportovní hala - revitalizace areálu</v>
      </c>
      <c r="F48" s="399"/>
      <c r="G48" s="399"/>
      <c r="H48" s="399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108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1" t="str">
        <f>E9</f>
        <v>06 - Slaboproudé elektroinstalace</v>
      </c>
      <c r="F50" s="400"/>
      <c r="G50" s="400"/>
      <c r="H50" s="400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3" t="s">
        <v>23</v>
      </c>
      <c r="J52" s="61" t="str">
        <f>IF(J12="","",J12)</f>
        <v>27. 11. 2020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Karlovy Vary</v>
      </c>
      <c r="G54" s="38"/>
      <c r="H54" s="38"/>
      <c r="I54" s="113" t="s">
        <v>31</v>
      </c>
      <c r="J54" s="34" t="str">
        <f>E21</f>
        <v>Fiala - Jung Atelier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111</v>
      </c>
      <c r="D57" s="143"/>
      <c r="E57" s="143"/>
      <c r="F57" s="143"/>
      <c r="G57" s="143"/>
      <c r="H57" s="143"/>
      <c r="I57" s="144"/>
      <c r="J57" s="145" t="s">
        <v>112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J87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5" customHeight="1">
      <c r="B60" s="147"/>
      <c r="C60" s="148"/>
      <c r="D60" s="149" t="s">
        <v>2295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1:47" s="9" customFormat="1" ht="24.95" customHeight="1">
      <c r="B61" s="147"/>
      <c r="C61" s="148"/>
      <c r="D61" s="149" t="s">
        <v>2296</v>
      </c>
      <c r="E61" s="150"/>
      <c r="F61" s="150"/>
      <c r="G61" s="150"/>
      <c r="H61" s="150"/>
      <c r="I61" s="151"/>
      <c r="J61" s="152">
        <f>J125</f>
        <v>0</v>
      </c>
      <c r="K61" s="148"/>
      <c r="L61" s="153"/>
    </row>
    <row r="62" spans="1:47" s="9" customFormat="1" ht="24.95" customHeight="1">
      <c r="B62" s="147"/>
      <c r="C62" s="148"/>
      <c r="D62" s="149" t="s">
        <v>2297</v>
      </c>
      <c r="E62" s="150"/>
      <c r="F62" s="150"/>
      <c r="G62" s="150"/>
      <c r="H62" s="150"/>
      <c r="I62" s="151"/>
      <c r="J62" s="152">
        <f>J128</f>
        <v>0</v>
      </c>
      <c r="K62" s="148"/>
      <c r="L62" s="153"/>
    </row>
    <row r="63" spans="1:47" s="9" customFormat="1" ht="24.95" customHeight="1">
      <c r="B63" s="147"/>
      <c r="C63" s="148"/>
      <c r="D63" s="149" t="s">
        <v>2298</v>
      </c>
      <c r="E63" s="150"/>
      <c r="F63" s="150"/>
      <c r="G63" s="150"/>
      <c r="H63" s="150"/>
      <c r="I63" s="151"/>
      <c r="J63" s="152">
        <f>J149</f>
        <v>0</v>
      </c>
      <c r="K63" s="148"/>
      <c r="L63" s="153"/>
    </row>
    <row r="64" spans="1:47" s="9" customFormat="1" ht="24.95" customHeight="1">
      <c r="B64" s="147"/>
      <c r="C64" s="148"/>
      <c r="D64" s="149" t="s">
        <v>2299</v>
      </c>
      <c r="E64" s="150"/>
      <c r="F64" s="150"/>
      <c r="G64" s="150"/>
      <c r="H64" s="150"/>
      <c r="I64" s="151"/>
      <c r="J64" s="152">
        <f>J167</f>
        <v>0</v>
      </c>
      <c r="K64" s="148"/>
      <c r="L64" s="153"/>
    </row>
    <row r="65" spans="1:31" s="9" customFormat="1" ht="24.95" customHeight="1">
      <c r="B65" s="147"/>
      <c r="C65" s="148"/>
      <c r="D65" s="149" t="s">
        <v>2300</v>
      </c>
      <c r="E65" s="150"/>
      <c r="F65" s="150"/>
      <c r="G65" s="150"/>
      <c r="H65" s="150"/>
      <c r="I65" s="151"/>
      <c r="J65" s="152">
        <f>J194</f>
        <v>0</v>
      </c>
      <c r="K65" s="148"/>
      <c r="L65" s="153"/>
    </row>
    <row r="66" spans="1:31" s="9" customFormat="1" ht="24.95" customHeight="1">
      <c r="B66" s="147"/>
      <c r="C66" s="148"/>
      <c r="D66" s="149" t="s">
        <v>2301</v>
      </c>
      <c r="E66" s="150"/>
      <c r="F66" s="150"/>
      <c r="G66" s="150"/>
      <c r="H66" s="150"/>
      <c r="I66" s="151"/>
      <c r="J66" s="152">
        <f>J196</f>
        <v>0</v>
      </c>
      <c r="K66" s="148"/>
      <c r="L66" s="153"/>
    </row>
    <row r="67" spans="1:31" s="9" customFormat="1" ht="24.95" customHeight="1">
      <c r="B67" s="147"/>
      <c r="C67" s="148"/>
      <c r="D67" s="149" t="s">
        <v>2302</v>
      </c>
      <c r="E67" s="150"/>
      <c r="F67" s="150"/>
      <c r="G67" s="150"/>
      <c r="H67" s="150"/>
      <c r="I67" s="151"/>
      <c r="J67" s="152">
        <f>J206</f>
        <v>0</v>
      </c>
      <c r="K67" s="148"/>
      <c r="L67" s="153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138"/>
      <c r="J69" s="50"/>
      <c r="K69" s="50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1"/>
      <c r="J73" s="52"/>
      <c r="K73" s="52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132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98" t="str">
        <f>E7</f>
        <v>Rekonstrukce 2.NP a kotelny v objektu A,  Městská sportovní hala - revitalizace areálu</v>
      </c>
      <c r="F77" s="399"/>
      <c r="G77" s="399"/>
      <c r="H77" s="399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108</v>
      </c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51" t="str">
        <f>E9</f>
        <v>06 - Slaboproudé elektroinstalace</v>
      </c>
      <c r="F79" s="400"/>
      <c r="G79" s="400"/>
      <c r="H79" s="400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21</v>
      </c>
      <c r="D81" s="38"/>
      <c r="E81" s="38"/>
      <c r="F81" s="29" t="str">
        <f>F12</f>
        <v xml:space="preserve"> </v>
      </c>
      <c r="G81" s="38"/>
      <c r="H81" s="38"/>
      <c r="I81" s="113" t="s">
        <v>23</v>
      </c>
      <c r="J81" s="61" t="str">
        <f>IF(J12="","",J12)</f>
        <v>27. 11. 2020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5.2" customHeight="1">
      <c r="A83" s="36"/>
      <c r="B83" s="37"/>
      <c r="C83" s="31" t="s">
        <v>25</v>
      </c>
      <c r="D83" s="38"/>
      <c r="E83" s="38"/>
      <c r="F83" s="29" t="str">
        <f>E15</f>
        <v>Statutární město Karlovy Vary</v>
      </c>
      <c r="G83" s="38"/>
      <c r="H83" s="38"/>
      <c r="I83" s="113" t="s">
        <v>31</v>
      </c>
      <c r="J83" s="34" t="str">
        <f>E21</f>
        <v>Fiala - Jung Atelier</v>
      </c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2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113" t="s">
        <v>34</v>
      </c>
      <c r="J84" s="34" t="str">
        <f>E24</f>
        <v xml:space="preserve"> </v>
      </c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11" customFormat="1" ht="29.25" customHeight="1">
      <c r="A86" s="161"/>
      <c r="B86" s="162"/>
      <c r="C86" s="163" t="s">
        <v>133</v>
      </c>
      <c r="D86" s="164" t="s">
        <v>57</v>
      </c>
      <c r="E86" s="164" t="s">
        <v>53</v>
      </c>
      <c r="F86" s="164" t="s">
        <v>54</v>
      </c>
      <c r="G86" s="164" t="s">
        <v>134</v>
      </c>
      <c r="H86" s="164" t="s">
        <v>135</v>
      </c>
      <c r="I86" s="165" t="s">
        <v>136</v>
      </c>
      <c r="J86" s="166" t="s">
        <v>112</v>
      </c>
      <c r="K86" s="167" t="s">
        <v>137</v>
      </c>
      <c r="L86" s="168"/>
      <c r="M86" s="70" t="s">
        <v>19</v>
      </c>
      <c r="N86" s="71" t="s">
        <v>42</v>
      </c>
      <c r="O86" s="71" t="s">
        <v>138</v>
      </c>
      <c r="P86" s="71" t="s">
        <v>139</v>
      </c>
      <c r="Q86" s="71" t="s">
        <v>140</v>
      </c>
      <c r="R86" s="71" t="s">
        <v>141</v>
      </c>
      <c r="S86" s="71" t="s">
        <v>142</v>
      </c>
      <c r="T86" s="72" t="s">
        <v>143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5" s="2" customFormat="1" ht="22.9" customHeight="1">
      <c r="A87" s="36"/>
      <c r="B87" s="37"/>
      <c r="C87" s="77" t="s">
        <v>144</v>
      </c>
      <c r="D87" s="38"/>
      <c r="E87" s="38"/>
      <c r="F87" s="38"/>
      <c r="G87" s="38"/>
      <c r="H87" s="38"/>
      <c r="I87" s="110"/>
      <c r="J87" s="169">
        <f>BK87</f>
        <v>0</v>
      </c>
      <c r="K87" s="38"/>
      <c r="L87" s="41"/>
      <c r="M87" s="73"/>
      <c r="N87" s="170"/>
      <c r="O87" s="74"/>
      <c r="P87" s="171">
        <f>P88+P125+P128+P149+P167+P194+P196+P206</f>
        <v>0</v>
      </c>
      <c r="Q87" s="74"/>
      <c r="R87" s="171">
        <f>R88+R125+R128+R149+R167+R194+R196+R206</f>
        <v>0</v>
      </c>
      <c r="S87" s="74"/>
      <c r="T87" s="172">
        <f>T88+T125+T128+T149+T167+T194+T196+T206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113</v>
      </c>
      <c r="BK87" s="173">
        <f>BK88+BK125+BK128+BK149+BK167+BK194+BK196+BK206</f>
        <v>0</v>
      </c>
    </row>
    <row r="88" spans="1:65" s="12" customFormat="1" ht="25.9" customHeight="1">
      <c r="B88" s="174"/>
      <c r="C88" s="175"/>
      <c r="D88" s="176" t="s">
        <v>71</v>
      </c>
      <c r="E88" s="177" t="s">
        <v>676</v>
      </c>
      <c r="F88" s="177" t="s">
        <v>2303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SUM(P89:P124)</f>
        <v>0</v>
      </c>
      <c r="Q88" s="182"/>
      <c r="R88" s="183">
        <f>SUM(R89:R124)</f>
        <v>0</v>
      </c>
      <c r="S88" s="182"/>
      <c r="T88" s="184">
        <f>SUM(T89:T124)</f>
        <v>0</v>
      </c>
      <c r="AR88" s="185" t="s">
        <v>80</v>
      </c>
      <c r="AT88" s="186" t="s">
        <v>71</v>
      </c>
      <c r="AU88" s="186" t="s">
        <v>72</v>
      </c>
      <c r="AY88" s="185" t="s">
        <v>147</v>
      </c>
      <c r="BK88" s="187">
        <f>SUM(BK89:BK124)</f>
        <v>0</v>
      </c>
    </row>
    <row r="89" spans="1:65" s="2" customFormat="1" ht="16.5" customHeight="1">
      <c r="A89" s="36"/>
      <c r="B89" s="37"/>
      <c r="C89" s="190" t="s">
        <v>80</v>
      </c>
      <c r="D89" s="190" t="s">
        <v>150</v>
      </c>
      <c r="E89" s="191" t="s">
        <v>2304</v>
      </c>
      <c r="F89" s="192" t="s">
        <v>2305</v>
      </c>
      <c r="G89" s="193" t="s">
        <v>1594</v>
      </c>
      <c r="H89" s="194">
        <v>1</v>
      </c>
      <c r="I89" s="195"/>
      <c r="J89" s="196">
        <f>ROUND(I89*H89,2)</f>
        <v>0</v>
      </c>
      <c r="K89" s="197"/>
      <c r="L89" s="41"/>
      <c r="M89" s="198" t="s">
        <v>19</v>
      </c>
      <c r="N89" s="199" t="s">
        <v>43</v>
      </c>
      <c r="O89" s="6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154</v>
      </c>
      <c r="AT89" s="202" t="s">
        <v>150</v>
      </c>
      <c r="AU89" s="202" t="s">
        <v>80</v>
      </c>
      <c r="AY89" s="19" t="s">
        <v>147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9" t="s">
        <v>80</v>
      </c>
      <c r="BK89" s="203">
        <f>ROUND(I89*H89,2)</f>
        <v>0</v>
      </c>
      <c r="BL89" s="19" t="s">
        <v>154</v>
      </c>
      <c r="BM89" s="202" t="s">
        <v>82</v>
      </c>
    </row>
    <row r="90" spans="1:65" s="2" customFormat="1" ht="48.75">
      <c r="A90" s="36"/>
      <c r="B90" s="37"/>
      <c r="C90" s="38"/>
      <c r="D90" s="206" t="s">
        <v>1385</v>
      </c>
      <c r="E90" s="38"/>
      <c r="F90" s="267" t="s">
        <v>2306</v>
      </c>
      <c r="G90" s="38"/>
      <c r="H90" s="38"/>
      <c r="I90" s="110"/>
      <c r="J90" s="38"/>
      <c r="K90" s="38"/>
      <c r="L90" s="41"/>
      <c r="M90" s="268"/>
      <c r="N90" s="269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1385</v>
      </c>
      <c r="AU90" s="19" t="s">
        <v>80</v>
      </c>
    </row>
    <row r="91" spans="1:65" s="2" customFormat="1" ht="16.5" customHeight="1">
      <c r="A91" s="36"/>
      <c r="B91" s="37"/>
      <c r="C91" s="190" t="s">
        <v>82</v>
      </c>
      <c r="D91" s="190" t="s">
        <v>150</v>
      </c>
      <c r="E91" s="191" t="s">
        <v>2307</v>
      </c>
      <c r="F91" s="192" t="s">
        <v>2308</v>
      </c>
      <c r="G91" s="193" t="s">
        <v>1594</v>
      </c>
      <c r="H91" s="194">
        <v>1</v>
      </c>
      <c r="I91" s="195"/>
      <c r="J91" s="196">
        <f>ROUND(I91*H91,2)</f>
        <v>0</v>
      </c>
      <c r="K91" s="197"/>
      <c r="L91" s="41"/>
      <c r="M91" s="198" t="s">
        <v>19</v>
      </c>
      <c r="N91" s="199" t="s">
        <v>43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154</v>
      </c>
      <c r="AT91" s="202" t="s">
        <v>150</v>
      </c>
      <c r="AU91" s="202" t="s">
        <v>80</v>
      </c>
      <c r="AY91" s="19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9" t="s">
        <v>80</v>
      </c>
      <c r="BK91" s="203">
        <f>ROUND(I91*H91,2)</f>
        <v>0</v>
      </c>
      <c r="BL91" s="19" t="s">
        <v>154</v>
      </c>
      <c r="BM91" s="202" t="s">
        <v>154</v>
      </c>
    </row>
    <row r="92" spans="1:65" s="2" customFormat="1" ht="39">
      <c r="A92" s="36"/>
      <c r="B92" s="37"/>
      <c r="C92" s="38"/>
      <c r="D92" s="206" t="s">
        <v>1385</v>
      </c>
      <c r="E92" s="38"/>
      <c r="F92" s="267" t="s">
        <v>2309</v>
      </c>
      <c r="G92" s="38"/>
      <c r="H92" s="38"/>
      <c r="I92" s="110"/>
      <c r="J92" s="38"/>
      <c r="K92" s="38"/>
      <c r="L92" s="41"/>
      <c r="M92" s="268"/>
      <c r="N92" s="269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1385</v>
      </c>
      <c r="AU92" s="19" t="s">
        <v>80</v>
      </c>
    </row>
    <row r="93" spans="1:65" s="2" customFormat="1" ht="16.5" customHeight="1">
      <c r="A93" s="36"/>
      <c r="B93" s="37"/>
      <c r="C93" s="190" t="s">
        <v>148</v>
      </c>
      <c r="D93" s="190" t="s">
        <v>150</v>
      </c>
      <c r="E93" s="191" t="s">
        <v>2310</v>
      </c>
      <c r="F93" s="192" t="s">
        <v>2311</v>
      </c>
      <c r="G93" s="193" t="s">
        <v>1594</v>
      </c>
      <c r="H93" s="194">
        <v>1</v>
      </c>
      <c r="I93" s="195"/>
      <c r="J93" s="196">
        <f>ROUND(I93*H93,2)</f>
        <v>0</v>
      </c>
      <c r="K93" s="197"/>
      <c r="L93" s="41"/>
      <c r="M93" s="198" t="s">
        <v>19</v>
      </c>
      <c r="N93" s="199" t="s">
        <v>43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154</v>
      </c>
      <c r="AT93" s="202" t="s">
        <v>150</v>
      </c>
      <c r="AU93" s="202" t="s">
        <v>80</v>
      </c>
      <c r="AY93" s="19" t="s">
        <v>147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9" t="s">
        <v>80</v>
      </c>
      <c r="BK93" s="203">
        <f>ROUND(I93*H93,2)</f>
        <v>0</v>
      </c>
      <c r="BL93" s="19" t="s">
        <v>154</v>
      </c>
      <c r="BM93" s="202" t="s">
        <v>177</v>
      </c>
    </row>
    <row r="94" spans="1:65" s="2" customFormat="1" ht="29.25">
      <c r="A94" s="36"/>
      <c r="B94" s="37"/>
      <c r="C94" s="38"/>
      <c r="D94" s="206" t="s">
        <v>1385</v>
      </c>
      <c r="E94" s="38"/>
      <c r="F94" s="267" t="s">
        <v>2312</v>
      </c>
      <c r="G94" s="38"/>
      <c r="H94" s="38"/>
      <c r="I94" s="110"/>
      <c r="J94" s="38"/>
      <c r="K94" s="38"/>
      <c r="L94" s="41"/>
      <c r="M94" s="268"/>
      <c r="N94" s="269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1385</v>
      </c>
      <c r="AU94" s="19" t="s">
        <v>80</v>
      </c>
    </row>
    <row r="95" spans="1:65" s="2" customFormat="1" ht="16.5" customHeight="1">
      <c r="A95" s="36"/>
      <c r="B95" s="37"/>
      <c r="C95" s="190" t="s">
        <v>154</v>
      </c>
      <c r="D95" s="190" t="s">
        <v>150</v>
      </c>
      <c r="E95" s="191" t="s">
        <v>2313</v>
      </c>
      <c r="F95" s="192" t="s">
        <v>2314</v>
      </c>
      <c r="G95" s="193" t="s">
        <v>1594</v>
      </c>
      <c r="H95" s="194">
        <v>1</v>
      </c>
      <c r="I95" s="195"/>
      <c r="J95" s="196">
        <f>ROUND(I95*H95,2)</f>
        <v>0</v>
      </c>
      <c r="K95" s="197"/>
      <c r="L95" s="41"/>
      <c r="M95" s="198" t="s">
        <v>19</v>
      </c>
      <c r="N95" s="199" t="s">
        <v>43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154</v>
      </c>
      <c r="AT95" s="202" t="s">
        <v>150</v>
      </c>
      <c r="AU95" s="202" t="s">
        <v>80</v>
      </c>
      <c r="AY95" s="19" t="s">
        <v>147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9" t="s">
        <v>80</v>
      </c>
      <c r="BK95" s="203">
        <f>ROUND(I95*H95,2)</f>
        <v>0</v>
      </c>
      <c r="BL95" s="19" t="s">
        <v>154</v>
      </c>
      <c r="BM95" s="202" t="s">
        <v>183</v>
      </c>
    </row>
    <row r="96" spans="1:65" s="2" customFormat="1" ht="29.25">
      <c r="A96" s="36"/>
      <c r="B96" s="37"/>
      <c r="C96" s="38"/>
      <c r="D96" s="206" t="s">
        <v>1385</v>
      </c>
      <c r="E96" s="38"/>
      <c r="F96" s="267" t="s">
        <v>2315</v>
      </c>
      <c r="G96" s="38"/>
      <c r="H96" s="38"/>
      <c r="I96" s="110"/>
      <c r="J96" s="38"/>
      <c r="K96" s="38"/>
      <c r="L96" s="41"/>
      <c r="M96" s="268"/>
      <c r="N96" s="269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1385</v>
      </c>
      <c r="AU96" s="19" t="s">
        <v>80</v>
      </c>
    </row>
    <row r="97" spans="1:65" s="2" customFormat="1" ht="16.5" customHeight="1">
      <c r="A97" s="36"/>
      <c r="B97" s="37"/>
      <c r="C97" s="190" t="s">
        <v>179</v>
      </c>
      <c r="D97" s="190" t="s">
        <v>150</v>
      </c>
      <c r="E97" s="191" t="s">
        <v>2316</v>
      </c>
      <c r="F97" s="192" t="s">
        <v>2317</v>
      </c>
      <c r="G97" s="193" t="s">
        <v>1594</v>
      </c>
      <c r="H97" s="194">
        <v>1</v>
      </c>
      <c r="I97" s="195"/>
      <c r="J97" s="196">
        <f>ROUND(I97*H97,2)</f>
        <v>0</v>
      </c>
      <c r="K97" s="197"/>
      <c r="L97" s="41"/>
      <c r="M97" s="198" t="s">
        <v>19</v>
      </c>
      <c r="N97" s="199" t="s">
        <v>43</v>
      </c>
      <c r="O97" s="6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154</v>
      </c>
      <c r="AT97" s="202" t="s">
        <v>150</v>
      </c>
      <c r="AU97" s="202" t="s">
        <v>80</v>
      </c>
      <c r="AY97" s="19" t="s">
        <v>147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9" t="s">
        <v>80</v>
      </c>
      <c r="BK97" s="203">
        <f>ROUND(I97*H97,2)</f>
        <v>0</v>
      </c>
      <c r="BL97" s="19" t="s">
        <v>154</v>
      </c>
      <c r="BM97" s="202" t="s">
        <v>191</v>
      </c>
    </row>
    <row r="98" spans="1:65" s="2" customFormat="1" ht="19.5">
      <c r="A98" s="36"/>
      <c r="B98" s="37"/>
      <c r="C98" s="38"/>
      <c r="D98" s="206" t="s">
        <v>1385</v>
      </c>
      <c r="E98" s="38"/>
      <c r="F98" s="267" t="s">
        <v>2318</v>
      </c>
      <c r="G98" s="38"/>
      <c r="H98" s="38"/>
      <c r="I98" s="110"/>
      <c r="J98" s="38"/>
      <c r="K98" s="38"/>
      <c r="L98" s="41"/>
      <c r="M98" s="268"/>
      <c r="N98" s="269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1385</v>
      </c>
      <c r="AU98" s="19" t="s">
        <v>80</v>
      </c>
    </row>
    <row r="99" spans="1:65" s="2" customFormat="1" ht="16.5" customHeight="1">
      <c r="A99" s="36"/>
      <c r="B99" s="37"/>
      <c r="C99" s="190" t="s">
        <v>177</v>
      </c>
      <c r="D99" s="190" t="s">
        <v>150</v>
      </c>
      <c r="E99" s="191" t="s">
        <v>2319</v>
      </c>
      <c r="F99" s="192" t="s">
        <v>2320</v>
      </c>
      <c r="G99" s="193" t="s">
        <v>1594</v>
      </c>
      <c r="H99" s="194">
        <v>1</v>
      </c>
      <c r="I99" s="195"/>
      <c r="J99" s="196">
        <f>ROUND(I99*H99,2)</f>
        <v>0</v>
      </c>
      <c r="K99" s="197"/>
      <c r="L99" s="41"/>
      <c r="M99" s="198" t="s">
        <v>19</v>
      </c>
      <c r="N99" s="199" t="s">
        <v>43</v>
      </c>
      <c r="O99" s="6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154</v>
      </c>
      <c r="AT99" s="202" t="s">
        <v>150</v>
      </c>
      <c r="AU99" s="202" t="s">
        <v>80</v>
      </c>
      <c r="AY99" s="19" t="s">
        <v>147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9" t="s">
        <v>80</v>
      </c>
      <c r="BK99" s="203">
        <f>ROUND(I99*H99,2)</f>
        <v>0</v>
      </c>
      <c r="BL99" s="19" t="s">
        <v>154</v>
      </c>
      <c r="BM99" s="202" t="s">
        <v>201</v>
      </c>
    </row>
    <row r="100" spans="1:65" s="2" customFormat="1" ht="39">
      <c r="A100" s="36"/>
      <c r="B100" s="37"/>
      <c r="C100" s="38"/>
      <c r="D100" s="206" t="s">
        <v>1385</v>
      </c>
      <c r="E100" s="38"/>
      <c r="F100" s="267" t="s">
        <v>2321</v>
      </c>
      <c r="G100" s="38"/>
      <c r="H100" s="38"/>
      <c r="I100" s="110"/>
      <c r="J100" s="38"/>
      <c r="K100" s="38"/>
      <c r="L100" s="41"/>
      <c r="M100" s="268"/>
      <c r="N100" s="269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1385</v>
      </c>
      <c r="AU100" s="19" t="s">
        <v>80</v>
      </c>
    </row>
    <row r="101" spans="1:65" s="2" customFormat="1" ht="16.5" customHeight="1">
      <c r="A101" s="36"/>
      <c r="B101" s="37"/>
      <c r="C101" s="190" t="s">
        <v>211</v>
      </c>
      <c r="D101" s="190" t="s">
        <v>150</v>
      </c>
      <c r="E101" s="191" t="s">
        <v>2316</v>
      </c>
      <c r="F101" s="192" t="s">
        <v>2317</v>
      </c>
      <c r="G101" s="193" t="s">
        <v>1594</v>
      </c>
      <c r="H101" s="194">
        <v>1</v>
      </c>
      <c r="I101" s="195"/>
      <c r="J101" s="196">
        <f>ROUND(I101*H101,2)</f>
        <v>0</v>
      </c>
      <c r="K101" s="197"/>
      <c r="L101" s="41"/>
      <c r="M101" s="198" t="s">
        <v>19</v>
      </c>
      <c r="N101" s="199" t="s">
        <v>43</v>
      </c>
      <c r="O101" s="6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154</v>
      </c>
      <c r="AT101" s="202" t="s">
        <v>150</v>
      </c>
      <c r="AU101" s="202" t="s">
        <v>80</v>
      </c>
      <c r="AY101" s="19" t="s">
        <v>147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9" t="s">
        <v>80</v>
      </c>
      <c r="BK101" s="203">
        <f>ROUND(I101*H101,2)</f>
        <v>0</v>
      </c>
      <c r="BL101" s="19" t="s">
        <v>154</v>
      </c>
      <c r="BM101" s="202" t="s">
        <v>214</v>
      </c>
    </row>
    <row r="102" spans="1:65" s="2" customFormat="1" ht="19.5">
      <c r="A102" s="36"/>
      <c r="B102" s="37"/>
      <c r="C102" s="38"/>
      <c r="D102" s="206" t="s">
        <v>1385</v>
      </c>
      <c r="E102" s="38"/>
      <c r="F102" s="267" t="s">
        <v>2318</v>
      </c>
      <c r="G102" s="38"/>
      <c r="H102" s="38"/>
      <c r="I102" s="110"/>
      <c r="J102" s="38"/>
      <c r="K102" s="38"/>
      <c r="L102" s="41"/>
      <c r="M102" s="268"/>
      <c r="N102" s="269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1385</v>
      </c>
      <c r="AU102" s="19" t="s">
        <v>80</v>
      </c>
    </row>
    <row r="103" spans="1:65" s="2" customFormat="1" ht="16.5" customHeight="1">
      <c r="A103" s="36"/>
      <c r="B103" s="37"/>
      <c r="C103" s="190" t="s">
        <v>183</v>
      </c>
      <c r="D103" s="190" t="s">
        <v>150</v>
      </c>
      <c r="E103" s="191" t="s">
        <v>2322</v>
      </c>
      <c r="F103" s="192" t="s">
        <v>2323</v>
      </c>
      <c r="G103" s="193" t="s">
        <v>1594</v>
      </c>
      <c r="H103" s="194">
        <v>17</v>
      </c>
      <c r="I103" s="195"/>
      <c r="J103" s="196">
        <f>ROUND(I103*H103,2)</f>
        <v>0</v>
      </c>
      <c r="K103" s="197"/>
      <c r="L103" s="41"/>
      <c r="M103" s="198" t="s">
        <v>19</v>
      </c>
      <c r="N103" s="199" t="s">
        <v>43</v>
      </c>
      <c r="O103" s="6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154</v>
      </c>
      <c r="AT103" s="202" t="s">
        <v>150</v>
      </c>
      <c r="AU103" s="202" t="s">
        <v>80</v>
      </c>
      <c r="AY103" s="19" t="s">
        <v>147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9" t="s">
        <v>80</v>
      </c>
      <c r="BK103" s="203">
        <f>ROUND(I103*H103,2)</f>
        <v>0</v>
      </c>
      <c r="BL103" s="19" t="s">
        <v>154</v>
      </c>
      <c r="BM103" s="202" t="s">
        <v>220</v>
      </c>
    </row>
    <row r="104" spans="1:65" s="2" customFormat="1" ht="58.5">
      <c r="A104" s="36"/>
      <c r="B104" s="37"/>
      <c r="C104" s="38"/>
      <c r="D104" s="206" t="s">
        <v>1385</v>
      </c>
      <c r="E104" s="38"/>
      <c r="F104" s="267" t="s">
        <v>2324</v>
      </c>
      <c r="G104" s="38"/>
      <c r="H104" s="38"/>
      <c r="I104" s="110"/>
      <c r="J104" s="38"/>
      <c r="K104" s="38"/>
      <c r="L104" s="41"/>
      <c r="M104" s="268"/>
      <c r="N104" s="269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1385</v>
      </c>
      <c r="AU104" s="19" t="s">
        <v>80</v>
      </c>
    </row>
    <row r="105" spans="1:65" s="2" customFormat="1" ht="16.5" customHeight="1">
      <c r="A105" s="36"/>
      <c r="B105" s="37"/>
      <c r="C105" s="190" t="s">
        <v>222</v>
      </c>
      <c r="D105" s="190" t="s">
        <v>150</v>
      </c>
      <c r="E105" s="191" t="s">
        <v>2325</v>
      </c>
      <c r="F105" s="192" t="s">
        <v>2326</v>
      </c>
      <c r="G105" s="193" t="s">
        <v>1594</v>
      </c>
      <c r="H105" s="194">
        <v>1</v>
      </c>
      <c r="I105" s="195"/>
      <c r="J105" s="196">
        <f>ROUND(I105*H105,2)</f>
        <v>0</v>
      </c>
      <c r="K105" s="197"/>
      <c r="L105" s="41"/>
      <c r="M105" s="198" t="s">
        <v>19</v>
      </c>
      <c r="N105" s="199" t="s">
        <v>43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154</v>
      </c>
      <c r="AT105" s="202" t="s">
        <v>150</v>
      </c>
      <c r="AU105" s="202" t="s">
        <v>80</v>
      </c>
      <c r="AY105" s="19" t="s">
        <v>147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9" t="s">
        <v>80</v>
      </c>
      <c r="BK105" s="203">
        <f>ROUND(I105*H105,2)</f>
        <v>0</v>
      </c>
      <c r="BL105" s="19" t="s">
        <v>154</v>
      </c>
      <c r="BM105" s="202" t="s">
        <v>225</v>
      </c>
    </row>
    <row r="106" spans="1:65" s="2" customFormat="1" ht="19.5">
      <c r="A106" s="36"/>
      <c r="B106" s="37"/>
      <c r="C106" s="38"/>
      <c r="D106" s="206" t="s">
        <v>1385</v>
      </c>
      <c r="E106" s="38"/>
      <c r="F106" s="267" t="s">
        <v>2327</v>
      </c>
      <c r="G106" s="38"/>
      <c r="H106" s="38"/>
      <c r="I106" s="110"/>
      <c r="J106" s="38"/>
      <c r="K106" s="38"/>
      <c r="L106" s="41"/>
      <c r="M106" s="268"/>
      <c r="N106" s="269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1385</v>
      </c>
      <c r="AU106" s="19" t="s">
        <v>80</v>
      </c>
    </row>
    <row r="107" spans="1:65" s="2" customFormat="1" ht="16.5" customHeight="1">
      <c r="A107" s="36"/>
      <c r="B107" s="37"/>
      <c r="C107" s="190" t="s">
        <v>191</v>
      </c>
      <c r="D107" s="190" t="s">
        <v>150</v>
      </c>
      <c r="E107" s="191" t="s">
        <v>2328</v>
      </c>
      <c r="F107" s="192" t="s">
        <v>2329</v>
      </c>
      <c r="G107" s="193" t="s">
        <v>1594</v>
      </c>
      <c r="H107" s="194">
        <v>2</v>
      </c>
      <c r="I107" s="195"/>
      <c r="J107" s="196">
        <f>ROUND(I107*H107,2)</f>
        <v>0</v>
      </c>
      <c r="K107" s="197"/>
      <c r="L107" s="41"/>
      <c r="M107" s="198" t="s">
        <v>19</v>
      </c>
      <c r="N107" s="199" t="s">
        <v>43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154</v>
      </c>
      <c r="AT107" s="202" t="s">
        <v>150</v>
      </c>
      <c r="AU107" s="202" t="s">
        <v>80</v>
      </c>
      <c r="AY107" s="19" t="s">
        <v>147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9" t="s">
        <v>80</v>
      </c>
      <c r="BK107" s="203">
        <f>ROUND(I107*H107,2)</f>
        <v>0</v>
      </c>
      <c r="BL107" s="19" t="s">
        <v>154</v>
      </c>
      <c r="BM107" s="202" t="s">
        <v>229</v>
      </c>
    </row>
    <row r="108" spans="1:65" s="2" customFormat="1" ht="19.5">
      <c r="A108" s="36"/>
      <c r="B108" s="37"/>
      <c r="C108" s="38"/>
      <c r="D108" s="206" t="s">
        <v>1385</v>
      </c>
      <c r="E108" s="38"/>
      <c r="F108" s="267" t="s">
        <v>2330</v>
      </c>
      <c r="G108" s="38"/>
      <c r="H108" s="38"/>
      <c r="I108" s="110"/>
      <c r="J108" s="38"/>
      <c r="K108" s="38"/>
      <c r="L108" s="41"/>
      <c r="M108" s="268"/>
      <c r="N108" s="269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1385</v>
      </c>
      <c r="AU108" s="19" t="s">
        <v>80</v>
      </c>
    </row>
    <row r="109" spans="1:65" s="2" customFormat="1" ht="16.5" customHeight="1">
      <c r="A109" s="36"/>
      <c r="B109" s="37"/>
      <c r="C109" s="190" t="s">
        <v>230</v>
      </c>
      <c r="D109" s="190" t="s">
        <v>150</v>
      </c>
      <c r="E109" s="191" t="s">
        <v>2331</v>
      </c>
      <c r="F109" s="192" t="s">
        <v>2332</v>
      </c>
      <c r="G109" s="193" t="s">
        <v>1594</v>
      </c>
      <c r="H109" s="194">
        <v>22</v>
      </c>
      <c r="I109" s="195"/>
      <c r="J109" s="196">
        <f>ROUND(I109*H109,2)</f>
        <v>0</v>
      </c>
      <c r="K109" s="197"/>
      <c r="L109" s="41"/>
      <c r="M109" s="198" t="s">
        <v>19</v>
      </c>
      <c r="N109" s="199" t="s">
        <v>43</v>
      </c>
      <c r="O109" s="6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154</v>
      </c>
      <c r="AT109" s="202" t="s">
        <v>150</v>
      </c>
      <c r="AU109" s="202" t="s">
        <v>80</v>
      </c>
      <c r="AY109" s="19" t="s">
        <v>147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9" t="s">
        <v>80</v>
      </c>
      <c r="BK109" s="203">
        <f>ROUND(I109*H109,2)</f>
        <v>0</v>
      </c>
      <c r="BL109" s="19" t="s">
        <v>154</v>
      </c>
      <c r="BM109" s="202" t="s">
        <v>233</v>
      </c>
    </row>
    <row r="110" spans="1:65" s="2" customFormat="1" ht="19.5">
      <c r="A110" s="36"/>
      <c r="B110" s="37"/>
      <c r="C110" s="38"/>
      <c r="D110" s="206" t="s">
        <v>1385</v>
      </c>
      <c r="E110" s="38"/>
      <c r="F110" s="267" t="s">
        <v>2333</v>
      </c>
      <c r="G110" s="38"/>
      <c r="H110" s="38"/>
      <c r="I110" s="110"/>
      <c r="J110" s="38"/>
      <c r="K110" s="38"/>
      <c r="L110" s="41"/>
      <c r="M110" s="268"/>
      <c r="N110" s="269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1385</v>
      </c>
      <c r="AU110" s="19" t="s">
        <v>80</v>
      </c>
    </row>
    <row r="111" spans="1:65" s="2" customFormat="1" ht="16.5" customHeight="1">
      <c r="A111" s="36"/>
      <c r="B111" s="37"/>
      <c r="C111" s="190" t="s">
        <v>201</v>
      </c>
      <c r="D111" s="190" t="s">
        <v>150</v>
      </c>
      <c r="E111" s="191" t="s">
        <v>2334</v>
      </c>
      <c r="F111" s="192" t="s">
        <v>2335</v>
      </c>
      <c r="G111" s="193" t="s">
        <v>1594</v>
      </c>
      <c r="H111" s="194">
        <v>18</v>
      </c>
      <c r="I111" s="195"/>
      <c r="J111" s="196">
        <f>ROUND(I111*H111,2)</f>
        <v>0</v>
      </c>
      <c r="K111" s="197"/>
      <c r="L111" s="41"/>
      <c r="M111" s="198" t="s">
        <v>19</v>
      </c>
      <c r="N111" s="199" t="s">
        <v>43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154</v>
      </c>
      <c r="AT111" s="202" t="s">
        <v>150</v>
      </c>
      <c r="AU111" s="202" t="s">
        <v>80</v>
      </c>
      <c r="AY111" s="19" t="s">
        <v>147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9" t="s">
        <v>80</v>
      </c>
      <c r="BK111" s="203">
        <f>ROUND(I111*H111,2)</f>
        <v>0</v>
      </c>
      <c r="BL111" s="19" t="s">
        <v>154</v>
      </c>
      <c r="BM111" s="202" t="s">
        <v>236</v>
      </c>
    </row>
    <row r="112" spans="1:65" s="2" customFormat="1" ht="19.5">
      <c r="A112" s="36"/>
      <c r="B112" s="37"/>
      <c r="C112" s="38"/>
      <c r="D112" s="206" t="s">
        <v>1385</v>
      </c>
      <c r="E112" s="38"/>
      <c r="F112" s="267" t="s">
        <v>2336</v>
      </c>
      <c r="G112" s="38"/>
      <c r="H112" s="38"/>
      <c r="I112" s="110"/>
      <c r="J112" s="38"/>
      <c r="K112" s="38"/>
      <c r="L112" s="41"/>
      <c r="M112" s="268"/>
      <c r="N112" s="269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1385</v>
      </c>
      <c r="AU112" s="19" t="s">
        <v>80</v>
      </c>
    </row>
    <row r="113" spans="1:65" s="2" customFormat="1" ht="16.5" customHeight="1">
      <c r="A113" s="36"/>
      <c r="B113" s="37"/>
      <c r="C113" s="190" t="s">
        <v>238</v>
      </c>
      <c r="D113" s="190" t="s">
        <v>150</v>
      </c>
      <c r="E113" s="191" t="s">
        <v>2337</v>
      </c>
      <c r="F113" s="192" t="s">
        <v>2338</v>
      </c>
      <c r="G113" s="193" t="s">
        <v>1594</v>
      </c>
      <c r="H113" s="194">
        <v>4</v>
      </c>
      <c r="I113" s="195"/>
      <c r="J113" s="196">
        <f>ROUND(I113*H113,2)</f>
        <v>0</v>
      </c>
      <c r="K113" s="197"/>
      <c r="L113" s="41"/>
      <c r="M113" s="198" t="s">
        <v>19</v>
      </c>
      <c r="N113" s="199" t="s">
        <v>43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154</v>
      </c>
      <c r="AT113" s="202" t="s">
        <v>150</v>
      </c>
      <c r="AU113" s="202" t="s">
        <v>80</v>
      </c>
      <c r="AY113" s="19" t="s">
        <v>147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9" t="s">
        <v>80</v>
      </c>
      <c r="BK113" s="203">
        <f>ROUND(I113*H113,2)</f>
        <v>0</v>
      </c>
      <c r="BL113" s="19" t="s">
        <v>154</v>
      </c>
      <c r="BM113" s="202" t="s">
        <v>241</v>
      </c>
    </row>
    <row r="114" spans="1:65" s="2" customFormat="1" ht="19.5">
      <c r="A114" s="36"/>
      <c r="B114" s="37"/>
      <c r="C114" s="38"/>
      <c r="D114" s="206" t="s">
        <v>1385</v>
      </c>
      <c r="E114" s="38"/>
      <c r="F114" s="267" t="s">
        <v>2339</v>
      </c>
      <c r="G114" s="38"/>
      <c r="H114" s="38"/>
      <c r="I114" s="110"/>
      <c r="J114" s="38"/>
      <c r="K114" s="38"/>
      <c r="L114" s="41"/>
      <c r="M114" s="268"/>
      <c r="N114" s="269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1385</v>
      </c>
      <c r="AU114" s="19" t="s">
        <v>80</v>
      </c>
    </row>
    <row r="115" spans="1:65" s="2" customFormat="1" ht="16.5" customHeight="1">
      <c r="A115" s="36"/>
      <c r="B115" s="37"/>
      <c r="C115" s="190" t="s">
        <v>214</v>
      </c>
      <c r="D115" s="190" t="s">
        <v>150</v>
      </c>
      <c r="E115" s="191" t="s">
        <v>2340</v>
      </c>
      <c r="F115" s="192" t="s">
        <v>2341</v>
      </c>
      <c r="G115" s="193" t="s">
        <v>1594</v>
      </c>
      <c r="H115" s="194">
        <v>3</v>
      </c>
      <c r="I115" s="195"/>
      <c r="J115" s="196">
        <f>ROUND(I115*H115,2)</f>
        <v>0</v>
      </c>
      <c r="K115" s="197"/>
      <c r="L115" s="41"/>
      <c r="M115" s="198" t="s">
        <v>19</v>
      </c>
      <c r="N115" s="199" t="s">
        <v>43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154</v>
      </c>
      <c r="AT115" s="202" t="s">
        <v>150</v>
      </c>
      <c r="AU115" s="202" t="s">
        <v>80</v>
      </c>
      <c r="AY115" s="19" t="s">
        <v>147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9" t="s">
        <v>80</v>
      </c>
      <c r="BK115" s="203">
        <f>ROUND(I115*H115,2)</f>
        <v>0</v>
      </c>
      <c r="BL115" s="19" t="s">
        <v>154</v>
      </c>
      <c r="BM115" s="202" t="s">
        <v>245</v>
      </c>
    </row>
    <row r="116" spans="1:65" s="2" customFormat="1" ht="19.5">
      <c r="A116" s="36"/>
      <c r="B116" s="37"/>
      <c r="C116" s="38"/>
      <c r="D116" s="206" t="s">
        <v>1385</v>
      </c>
      <c r="E116" s="38"/>
      <c r="F116" s="267" t="s">
        <v>2342</v>
      </c>
      <c r="G116" s="38"/>
      <c r="H116" s="38"/>
      <c r="I116" s="110"/>
      <c r="J116" s="38"/>
      <c r="K116" s="38"/>
      <c r="L116" s="41"/>
      <c r="M116" s="268"/>
      <c r="N116" s="269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1385</v>
      </c>
      <c r="AU116" s="19" t="s">
        <v>80</v>
      </c>
    </row>
    <row r="117" spans="1:65" s="2" customFormat="1" ht="16.5" customHeight="1">
      <c r="A117" s="36"/>
      <c r="B117" s="37"/>
      <c r="C117" s="190" t="s">
        <v>8</v>
      </c>
      <c r="D117" s="190" t="s">
        <v>150</v>
      </c>
      <c r="E117" s="191" t="s">
        <v>2343</v>
      </c>
      <c r="F117" s="192" t="s">
        <v>2344</v>
      </c>
      <c r="G117" s="193" t="s">
        <v>1594</v>
      </c>
      <c r="H117" s="194">
        <v>1</v>
      </c>
      <c r="I117" s="195"/>
      <c r="J117" s="196">
        <f>ROUND(I117*H117,2)</f>
        <v>0</v>
      </c>
      <c r="K117" s="197"/>
      <c r="L117" s="41"/>
      <c r="M117" s="198" t="s">
        <v>19</v>
      </c>
      <c r="N117" s="199" t="s">
        <v>43</v>
      </c>
      <c r="O117" s="66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154</v>
      </c>
      <c r="AT117" s="202" t="s">
        <v>150</v>
      </c>
      <c r="AU117" s="202" t="s">
        <v>80</v>
      </c>
      <c r="AY117" s="19" t="s">
        <v>147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9" t="s">
        <v>80</v>
      </c>
      <c r="BK117" s="203">
        <f>ROUND(I117*H117,2)</f>
        <v>0</v>
      </c>
      <c r="BL117" s="19" t="s">
        <v>154</v>
      </c>
      <c r="BM117" s="202" t="s">
        <v>248</v>
      </c>
    </row>
    <row r="118" spans="1:65" s="2" customFormat="1" ht="19.5">
      <c r="A118" s="36"/>
      <c r="B118" s="37"/>
      <c r="C118" s="38"/>
      <c r="D118" s="206" t="s">
        <v>1385</v>
      </c>
      <c r="E118" s="38"/>
      <c r="F118" s="267" t="s">
        <v>2345</v>
      </c>
      <c r="G118" s="38"/>
      <c r="H118" s="38"/>
      <c r="I118" s="110"/>
      <c r="J118" s="38"/>
      <c r="K118" s="38"/>
      <c r="L118" s="41"/>
      <c r="M118" s="268"/>
      <c r="N118" s="269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1385</v>
      </c>
      <c r="AU118" s="19" t="s">
        <v>80</v>
      </c>
    </row>
    <row r="119" spans="1:65" s="2" customFormat="1" ht="16.5" customHeight="1">
      <c r="A119" s="36"/>
      <c r="B119" s="37"/>
      <c r="C119" s="190" t="s">
        <v>220</v>
      </c>
      <c r="D119" s="190" t="s">
        <v>150</v>
      </c>
      <c r="E119" s="191" t="s">
        <v>2346</v>
      </c>
      <c r="F119" s="192" t="s">
        <v>2347</v>
      </c>
      <c r="G119" s="193" t="s">
        <v>1594</v>
      </c>
      <c r="H119" s="194">
        <v>5</v>
      </c>
      <c r="I119" s="195"/>
      <c r="J119" s="196">
        <f>ROUND(I119*H119,2)</f>
        <v>0</v>
      </c>
      <c r="K119" s="197"/>
      <c r="L119" s="41"/>
      <c r="M119" s="198" t="s">
        <v>19</v>
      </c>
      <c r="N119" s="199" t="s">
        <v>43</v>
      </c>
      <c r="O119" s="6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154</v>
      </c>
      <c r="AT119" s="202" t="s">
        <v>150</v>
      </c>
      <c r="AU119" s="202" t="s">
        <v>80</v>
      </c>
      <c r="AY119" s="19" t="s">
        <v>147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9" t="s">
        <v>80</v>
      </c>
      <c r="BK119" s="203">
        <f>ROUND(I119*H119,2)</f>
        <v>0</v>
      </c>
      <c r="BL119" s="19" t="s">
        <v>154</v>
      </c>
      <c r="BM119" s="202" t="s">
        <v>251</v>
      </c>
    </row>
    <row r="120" spans="1:65" s="2" customFormat="1" ht="19.5">
      <c r="A120" s="36"/>
      <c r="B120" s="37"/>
      <c r="C120" s="38"/>
      <c r="D120" s="206" t="s">
        <v>1385</v>
      </c>
      <c r="E120" s="38"/>
      <c r="F120" s="267" t="s">
        <v>2348</v>
      </c>
      <c r="G120" s="38"/>
      <c r="H120" s="38"/>
      <c r="I120" s="110"/>
      <c r="J120" s="38"/>
      <c r="K120" s="38"/>
      <c r="L120" s="41"/>
      <c r="M120" s="268"/>
      <c r="N120" s="26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1385</v>
      </c>
      <c r="AU120" s="19" t="s">
        <v>80</v>
      </c>
    </row>
    <row r="121" spans="1:65" s="2" customFormat="1" ht="16.5" customHeight="1">
      <c r="A121" s="36"/>
      <c r="B121" s="37"/>
      <c r="C121" s="190" t="s">
        <v>253</v>
      </c>
      <c r="D121" s="190" t="s">
        <v>150</v>
      </c>
      <c r="E121" s="191" t="s">
        <v>2349</v>
      </c>
      <c r="F121" s="192" t="s">
        <v>2350</v>
      </c>
      <c r="G121" s="193" t="s">
        <v>1594</v>
      </c>
      <c r="H121" s="194">
        <v>1</v>
      </c>
      <c r="I121" s="195"/>
      <c r="J121" s="196">
        <f>ROUND(I121*H121,2)</f>
        <v>0</v>
      </c>
      <c r="K121" s="197"/>
      <c r="L121" s="41"/>
      <c r="M121" s="198" t="s">
        <v>19</v>
      </c>
      <c r="N121" s="199" t="s">
        <v>43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154</v>
      </c>
      <c r="AT121" s="202" t="s">
        <v>150</v>
      </c>
      <c r="AU121" s="202" t="s">
        <v>80</v>
      </c>
      <c r="AY121" s="19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9" t="s">
        <v>80</v>
      </c>
      <c r="BK121" s="203">
        <f>ROUND(I121*H121,2)</f>
        <v>0</v>
      </c>
      <c r="BL121" s="19" t="s">
        <v>154</v>
      </c>
      <c r="BM121" s="202" t="s">
        <v>257</v>
      </c>
    </row>
    <row r="122" spans="1:65" s="2" customFormat="1" ht="19.5">
      <c r="A122" s="36"/>
      <c r="B122" s="37"/>
      <c r="C122" s="38"/>
      <c r="D122" s="206" t="s">
        <v>1385</v>
      </c>
      <c r="E122" s="38"/>
      <c r="F122" s="267" t="s">
        <v>2351</v>
      </c>
      <c r="G122" s="38"/>
      <c r="H122" s="38"/>
      <c r="I122" s="110"/>
      <c r="J122" s="38"/>
      <c r="K122" s="38"/>
      <c r="L122" s="41"/>
      <c r="M122" s="268"/>
      <c r="N122" s="269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1385</v>
      </c>
      <c r="AU122" s="19" t="s">
        <v>80</v>
      </c>
    </row>
    <row r="123" spans="1:65" s="2" customFormat="1" ht="16.5" customHeight="1">
      <c r="A123" s="36"/>
      <c r="B123" s="37"/>
      <c r="C123" s="190" t="s">
        <v>225</v>
      </c>
      <c r="D123" s="190" t="s">
        <v>150</v>
      </c>
      <c r="E123" s="191" t="s">
        <v>2352</v>
      </c>
      <c r="F123" s="192" t="s">
        <v>2353</v>
      </c>
      <c r="G123" s="193" t="s">
        <v>1594</v>
      </c>
      <c r="H123" s="194">
        <v>1</v>
      </c>
      <c r="I123" s="195"/>
      <c r="J123" s="196">
        <f>ROUND(I123*H123,2)</f>
        <v>0</v>
      </c>
      <c r="K123" s="197"/>
      <c r="L123" s="41"/>
      <c r="M123" s="198" t="s">
        <v>19</v>
      </c>
      <c r="N123" s="199" t="s">
        <v>43</v>
      </c>
      <c r="O123" s="6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154</v>
      </c>
      <c r="AT123" s="202" t="s">
        <v>150</v>
      </c>
      <c r="AU123" s="202" t="s">
        <v>80</v>
      </c>
      <c r="AY123" s="19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9" t="s">
        <v>80</v>
      </c>
      <c r="BK123" s="203">
        <f>ROUND(I123*H123,2)</f>
        <v>0</v>
      </c>
      <c r="BL123" s="19" t="s">
        <v>154</v>
      </c>
      <c r="BM123" s="202" t="s">
        <v>261</v>
      </c>
    </row>
    <row r="124" spans="1:65" s="2" customFormat="1" ht="19.5">
      <c r="A124" s="36"/>
      <c r="B124" s="37"/>
      <c r="C124" s="38"/>
      <c r="D124" s="206" t="s">
        <v>1385</v>
      </c>
      <c r="E124" s="38"/>
      <c r="F124" s="267" t="s">
        <v>2354</v>
      </c>
      <c r="G124" s="38"/>
      <c r="H124" s="38"/>
      <c r="I124" s="110"/>
      <c r="J124" s="38"/>
      <c r="K124" s="38"/>
      <c r="L124" s="41"/>
      <c r="M124" s="268"/>
      <c r="N124" s="269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1385</v>
      </c>
      <c r="AU124" s="19" t="s">
        <v>80</v>
      </c>
    </row>
    <row r="125" spans="1:65" s="12" customFormat="1" ht="25.9" customHeight="1">
      <c r="B125" s="174"/>
      <c r="C125" s="175"/>
      <c r="D125" s="176" t="s">
        <v>71</v>
      </c>
      <c r="E125" s="177" t="s">
        <v>944</v>
      </c>
      <c r="F125" s="177" t="s">
        <v>2355</v>
      </c>
      <c r="G125" s="175"/>
      <c r="H125" s="175"/>
      <c r="I125" s="178"/>
      <c r="J125" s="179">
        <f>BK125</f>
        <v>0</v>
      </c>
      <c r="K125" s="175"/>
      <c r="L125" s="180"/>
      <c r="M125" s="181"/>
      <c r="N125" s="182"/>
      <c r="O125" s="182"/>
      <c r="P125" s="183">
        <f>SUM(P126:P127)</f>
        <v>0</v>
      </c>
      <c r="Q125" s="182"/>
      <c r="R125" s="183">
        <f>SUM(R126:R127)</f>
        <v>0</v>
      </c>
      <c r="S125" s="182"/>
      <c r="T125" s="184">
        <f>SUM(T126:T127)</f>
        <v>0</v>
      </c>
      <c r="AR125" s="185" t="s">
        <v>80</v>
      </c>
      <c r="AT125" s="186" t="s">
        <v>71</v>
      </c>
      <c r="AU125" s="186" t="s">
        <v>72</v>
      </c>
      <c r="AY125" s="185" t="s">
        <v>147</v>
      </c>
      <c r="BK125" s="187">
        <f>SUM(BK126:BK127)</f>
        <v>0</v>
      </c>
    </row>
    <row r="126" spans="1:65" s="2" customFormat="1" ht="16.5" customHeight="1">
      <c r="A126" s="36"/>
      <c r="B126" s="37"/>
      <c r="C126" s="190" t="s">
        <v>263</v>
      </c>
      <c r="D126" s="190" t="s">
        <v>150</v>
      </c>
      <c r="E126" s="191" t="s">
        <v>561</v>
      </c>
      <c r="F126" s="192" t="s">
        <v>2356</v>
      </c>
      <c r="G126" s="193" t="s">
        <v>1594</v>
      </c>
      <c r="H126" s="194">
        <v>1</v>
      </c>
      <c r="I126" s="195"/>
      <c r="J126" s="196">
        <f>ROUND(I126*H126,2)</f>
        <v>0</v>
      </c>
      <c r="K126" s="197"/>
      <c r="L126" s="41"/>
      <c r="M126" s="198" t="s">
        <v>19</v>
      </c>
      <c r="N126" s="199" t="s">
        <v>43</v>
      </c>
      <c r="O126" s="6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154</v>
      </c>
      <c r="AT126" s="202" t="s">
        <v>150</v>
      </c>
      <c r="AU126" s="202" t="s">
        <v>80</v>
      </c>
      <c r="AY126" s="19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9" t="s">
        <v>80</v>
      </c>
      <c r="BK126" s="203">
        <f>ROUND(I126*H126,2)</f>
        <v>0</v>
      </c>
      <c r="BL126" s="19" t="s">
        <v>154</v>
      </c>
      <c r="BM126" s="202" t="s">
        <v>266</v>
      </c>
    </row>
    <row r="127" spans="1:65" s="2" customFormat="1" ht="19.5">
      <c r="A127" s="36"/>
      <c r="B127" s="37"/>
      <c r="C127" s="38"/>
      <c r="D127" s="206" t="s">
        <v>1385</v>
      </c>
      <c r="E127" s="38"/>
      <c r="F127" s="267" t="s">
        <v>2357</v>
      </c>
      <c r="G127" s="38"/>
      <c r="H127" s="38"/>
      <c r="I127" s="110"/>
      <c r="J127" s="38"/>
      <c r="K127" s="38"/>
      <c r="L127" s="41"/>
      <c r="M127" s="268"/>
      <c r="N127" s="269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1385</v>
      </c>
      <c r="AU127" s="19" t="s">
        <v>80</v>
      </c>
    </row>
    <row r="128" spans="1:65" s="12" customFormat="1" ht="25.9" customHeight="1">
      <c r="B128" s="174"/>
      <c r="C128" s="175"/>
      <c r="D128" s="176" t="s">
        <v>71</v>
      </c>
      <c r="E128" s="177" t="s">
        <v>2358</v>
      </c>
      <c r="F128" s="177" t="s">
        <v>2359</v>
      </c>
      <c r="G128" s="175"/>
      <c r="H128" s="175"/>
      <c r="I128" s="178"/>
      <c r="J128" s="179">
        <f>BK128</f>
        <v>0</v>
      </c>
      <c r="K128" s="175"/>
      <c r="L128" s="180"/>
      <c r="M128" s="181"/>
      <c r="N128" s="182"/>
      <c r="O128" s="182"/>
      <c r="P128" s="183">
        <f>SUM(P129:P148)</f>
        <v>0</v>
      </c>
      <c r="Q128" s="182"/>
      <c r="R128" s="183">
        <f>SUM(R129:R148)</f>
        <v>0</v>
      </c>
      <c r="S128" s="182"/>
      <c r="T128" s="184">
        <f>SUM(T129:T148)</f>
        <v>0</v>
      </c>
      <c r="AR128" s="185" t="s">
        <v>80</v>
      </c>
      <c r="AT128" s="186" t="s">
        <v>71</v>
      </c>
      <c r="AU128" s="186" t="s">
        <v>72</v>
      </c>
      <c r="AY128" s="185" t="s">
        <v>147</v>
      </c>
      <c r="BK128" s="187">
        <f>SUM(BK129:BK148)</f>
        <v>0</v>
      </c>
    </row>
    <row r="129" spans="1:65" s="2" customFormat="1" ht="16.5" customHeight="1">
      <c r="A129" s="36"/>
      <c r="B129" s="37"/>
      <c r="C129" s="190" t="s">
        <v>229</v>
      </c>
      <c r="D129" s="190" t="s">
        <v>150</v>
      </c>
      <c r="E129" s="191" t="s">
        <v>309</v>
      </c>
      <c r="F129" s="192" t="s">
        <v>2360</v>
      </c>
      <c r="G129" s="193" t="s">
        <v>1594</v>
      </c>
      <c r="H129" s="194">
        <v>1</v>
      </c>
      <c r="I129" s="195"/>
      <c r="J129" s="196">
        <f>ROUND(I129*H129,2)</f>
        <v>0</v>
      </c>
      <c r="K129" s="197"/>
      <c r="L129" s="41"/>
      <c r="M129" s="198" t="s">
        <v>19</v>
      </c>
      <c r="N129" s="199" t="s">
        <v>43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154</v>
      </c>
      <c r="AT129" s="202" t="s">
        <v>150</v>
      </c>
      <c r="AU129" s="202" t="s">
        <v>80</v>
      </c>
      <c r="AY129" s="19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9" t="s">
        <v>80</v>
      </c>
      <c r="BK129" s="203">
        <f>ROUND(I129*H129,2)</f>
        <v>0</v>
      </c>
      <c r="BL129" s="19" t="s">
        <v>154</v>
      </c>
      <c r="BM129" s="202" t="s">
        <v>271</v>
      </c>
    </row>
    <row r="130" spans="1:65" s="2" customFormat="1" ht="16.5" customHeight="1">
      <c r="A130" s="36"/>
      <c r="B130" s="37"/>
      <c r="C130" s="190" t="s">
        <v>7</v>
      </c>
      <c r="D130" s="190" t="s">
        <v>150</v>
      </c>
      <c r="E130" s="191" t="s">
        <v>315</v>
      </c>
      <c r="F130" s="192" t="s">
        <v>2361</v>
      </c>
      <c r="G130" s="193" t="s">
        <v>1594</v>
      </c>
      <c r="H130" s="194">
        <v>3</v>
      </c>
      <c r="I130" s="195"/>
      <c r="J130" s="196">
        <f>ROUND(I130*H130,2)</f>
        <v>0</v>
      </c>
      <c r="K130" s="197"/>
      <c r="L130" s="41"/>
      <c r="M130" s="198" t="s">
        <v>19</v>
      </c>
      <c r="N130" s="199" t="s">
        <v>43</v>
      </c>
      <c r="O130" s="6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154</v>
      </c>
      <c r="AT130" s="202" t="s">
        <v>150</v>
      </c>
      <c r="AU130" s="202" t="s">
        <v>80</v>
      </c>
      <c r="AY130" s="19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9" t="s">
        <v>80</v>
      </c>
      <c r="BK130" s="203">
        <f>ROUND(I130*H130,2)</f>
        <v>0</v>
      </c>
      <c r="BL130" s="19" t="s">
        <v>154</v>
      </c>
      <c r="BM130" s="202" t="s">
        <v>275</v>
      </c>
    </row>
    <row r="131" spans="1:65" s="2" customFormat="1" ht="19.5">
      <c r="A131" s="36"/>
      <c r="B131" s="37"/>
      <c r="C131" s="38"/>
      <c r="D131" s="206" t="s">
        <v>1385</v>
      </c>
      <c r="E131" s="38"/>
      <c r="F131" s="267" t="s">
        <v>2362</v>
      </c>
      <c r="G131" s="38"/>
      <c r="H131" s="38"/>
      <c r="I131" s="110"/>
      <c r="J131" s="38"/>
      <c r="K131" s="38"/>
      <c r="L131" s="41"/>
      <c r="M131" s="268"/>
      <c r="N131" s="269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1385</v>
      </c>
      <c r="AU131" s="19" t="s">
        <v>80</v>
      </c>
    </row>
    <row r="132" spans="1:65" s="2" customFormat="1" ht="16.5" customHeight="1">
      <c r="A132" s="36"/>
      <c r="B132" s="37"/>
      <c r="C132" s="190" t="s">
        <v>233</v>
      </c>
      <c r="D132" s="190" t="s">
        <v>150</v>
      </c>
      <c r="E132" s="191" t="s">
        <v>463</v>
      </c>
      <c r="F132" s="192" t="s">
        <v>2363</v>
      </c>
      <c r="G132" s="193" t="s">
        <v>1594</v>
      </c>
      <c r="H132" s="194">
        <v>2</v>
      </c>
      <c r="I132" s="195"/>
      <c r="J132" s="196">
        <f>ROUND(I132*H132,2)</f>
        <v>0</v>
      </c>
      <c r="K132" s="197"/>
      <c r="L132" s="41"/>
      <c r="M132" s="198" t="s">
        <v>19</v>
      </c>
      <c r="N132" s="199" t="s">
        <v>43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154</v>
      </c>
      <c r="AT132" s="202" t="s">
        <v>150</v>
      </c>
      <c r="AU132" s="202" t="s">
        <v>80</v>
      </c>
      <c r="AY132" s="19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80</v>
      </c>
      <c r="BK132" s="203">
        <f>ROUND(I132*H132,2)</f>
        <v>0</v>
      </c>
      <c r="BL132" s="19" t="s">
        <v>154</v>
      </c>
      <c r="BM132" s="202" t="s">
        <v>289</v>
      </c>
    </row>
    <row r="133" spans="1:65" s="2" customFormat="1" ht="19.5">
      <c r="A133" s="36"/>
      <c r="B133" s="37"/>
      <c r="C133" s="38"/>
      <c r="D133" s="206" t="s">
        <v>1385</v>
      </c>
      <c r="E133" s="38"/>
      <c r="F133" s="267" t="s">
        <v>2364</v>
      </c>
      <c r="G133" s="38"/>
      <c r="H133" s="38"/>
      <c r="I133" s="110"/>
      <c r="J133" s="38"/>
      <c r="K133" s="38"/>
      <c r="L133" s="41"/>
      <c r="M133" s="268"/>
      <c r="N133" s="269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1385</v>
      </c>
      <c r="AU133" s="19" t="s">
        <v>80</v>
      </c>
    </row>
    <row r="134" spans="1:65" s="2" customFormat="1" ht="16.5" customHeight="1">
      <c r="A134" s="36"/>
      <c r="B134" s="37"/>
      <c r="C134" s="190" t="s">
        <v>297</v>
      </c>
      <c r="D134" s="190" t="s">
        <v>150</v>
      </c>
      <c r="E134" s="191" t="s">
        <v>323</v>
      </c>
      <c r="F134" s="192" t="s">
        <v>2365</v>
      </c>
      <c r="G134" s="193" t="s">
        <v>1594</v>
      </c>
      <c r="H134" s="194">
        <v>2</v>
      </c>
      <c r="I134" s="195"/>
      <c r="J134" s="196">
        <f>ROUND(I134*H134,2)</f>
        <v>0</v>
      </c>
      <c r="K134" s="197"/>
      <c r="L134" s="41"/>
      <c r="M134" s="198" t="s">
        <v>19</v>
      </c>
      <c r="N134" s="199" t="s">
        <v>43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154</v>
      </c>
      <c r="AT134" s="202" t="s">
        <v>150</v>
      </c>
      <c r="AU134" s="202" t="s">
        <v>80</v>
      </c>
      <c r="AY134" s="19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9" t="s">
        <v>80</v>
      </c>
      <c r="BK134" s="203">
        <f>ROUND(I134*H134,2)</f>
        <v>0</v>
      </c>
      <c r="BL134" s="19" t="s">
        <v>154</v>
      </c>
      <c r="BM134" s="202" t="s">
        <v>300</v>
      </c>
    </row>
    <row r="135" spans="1:65" s="2" customFormat="1" ht="19.5">
      <c r="A135" s="36"/>
      <c r="B135" s="37"/>
      <c r="C135" s="38"/>
      <c r="D135" s="206" t="s">
        <v>1385</v>
      </c>
      <c r="E135" s="38"/>
      <c r="F135" s="267" t="s">
        <v>2366</v>
      </c>
      <c r="G135" s="38"/>
      <c r="H135" s="38"/>
      <c r="I135" s="110"/>
      <c r="J135" s="38"/>
      <c r="K135" s="38"/>
      <c r="L135" s="41"/>
      <c r="M135" s="268"/>
      <c r="N135" s="269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1385</v>
      </c>
      <c r="AU135" s="19" t="s">
        <v>80</v>
      </c>
    </row>
    <row r="136" spans="1:65" s="2" customFormat="1" ht="16.5" customHeight="1">
      <c r="A136" s="36"/>
      <c r="B136" s="37"/>
      <c r="C136" s="190" t="s">
        <v>236</v>
      </c>
      <c r="D136" s="190" t="s">
        <v>150</v>
      </c>
      <c r="E136" s="191" t="s">
        <v>479</v>
      </c>
      <c r="F136" s="192" t="s">
        <v>2367</v>
      </c>
      <c r="G136" s="193" t="s">
        <v>1594</v>
      </c>
      <c r="H136" s="194">
        <v>3</v>
      </c>
      <c r="I136" s="195"/>
      <c r="J136" s="196">
        <f>ROUND(I136*H136,2)</f>
        <v>0</v>
      </c>
      <c r="K136" s="197"/>
      <c r="L136" s="41"/>
      <c r="M136" s="198" t="s">
        <v>19</v>
      </c>
      <c r="N136" s="199" t="s">
        <v>43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154</v>
      </c>
      <c r="AT136" s="202" t="s">
        <v>150</v>
      </c>
      <c r="AU136" s="202" t="s">
        <v>80</v>
      </c>
      <c r="AY136" s="19" t="s">
        <v>147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9" t="s">
        <v>80</v>
      </c>
      <c r="BK136" s="203">
        <f>ROUND(I136*H136,2)</f>
        <v>0</v>
      </c>
      <c r="BL136" s="19" t="s">
        <v>154</v>
      </c>
      <c r="BM136" s="202" t="s">
        <v>304</v>
      </c>
    </row>
    <row r="137" spans="1:65" s="2" customFormat="1" ht="19.5">
      <c r="A137" s="36"/>
      <c r="B137" s="37"/>
      <c r="C137" s="38"/>
      <c r="D137" s="206" t="s">
        <v>1385</v>
      </c>
      <c r="E137" s="38"/>
      <c r="F137" s="267" t="s">
        <v>2368</v>
      </c>
      <c r="G137" s="38"/>
      <c r="H137" s="38"/>
      <c r="I137" s="110"/>
      <c r="J137" s="38"/>
      <c r="K137" s="38"/>
      <c r="L137" s="41"/>
      <c r="M137" s="268"/>
      <c r="N137" s="269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1385</v>
      </c>
      <c r="AU137" s="19" t="s">
        <v>80</v>
      </c>
    </row>
    <row r="138" spans="1:65" s="2" customFormat="1" ht="16.5" customHeight="1">
      <c r="A138" s="36"/>
      <c r="B138" s="37"/>
      <c r="C138" s="190" t="s">
        <v>306</v>
      </c>
      <c r="D138" s="190" t="s">
        <v>150</v>
      </c>
      <c r="E138" s="191" t="s">
        <v>331</v>
      </c>
      <c r="F138" s="192" t="s">
        <v>2369</v>
      </c>
      <c r="G138" s="193" t="s">
        <v>1594</v>
      </c>
      <c r="H138" s="194">
        <v>2</v>
      </c>
      <c r="I138" s="195"/>
      <c r="J138" s="196">
        <f>ROUND(I138*H138,2)</f>
        <v>0</v>
      </c>
      <c r="K138" s="197"/>
      <c r="L138" s="41"/>
      <c r="M138" s="198" t="s">
        <v>19</v>
      </c>
      <c r="N138" s="199" t="s">
        <v>43</v>
      </c>
      <c r="O138" s="6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154</v>
      </c>
      <c r="AT138" s="202" t="s">
        <v>150</v>
      </c>
      <c r="AU138" s="202" t="s">
        <v>80</v>
      </c>
      <c r="AY138" s="19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9" t="s">
        <v>80</v>
      </c>
      <c r="BK138" s="203">
        <f>ROUND(I138*H138,2)</f>
        <v>0</v>
      </c>
      <c r="BL138" s="19" t="s">
        <v>154</v>
      </c>
      <c r="BM138" s="202" t="s">
        <v>309</v>
      </c>
    </row>
    <row r="139" spans="1:65" s="2" customFormat="1" ht="19.5">
      <c r="A139" s="36"/>
      <c r="B139" s="37"/>
      <c r="C139" s="38"/>
      <c r="D139" s="206" t="s">
        <v>1385</v>
      </c>
      <c r="E139" s="38"/>
      <c r="F139" s="267" t="s">
        <v>2370</v>
      </c>
      <c r="G139" s="38"/>
      <c r="H139" s="38"/>
      <c r="I139" s="110"/>
      <c r="J139" s="38"/>
      <c r="K139" s="38"/>
      <c r="L139" s="41"/>
      <c r="M139" s="268"/>
      <c r="N139" s="269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1385</v>
      </c>
      <c r="AU139" s="19" t="s">
        <v>80</v>
      </c>
    </row>
    <row r="140" spans="1:65" s="2" customFormat="1" ht="16.5" customHeight="1">
      <c r="A140" s="36"/>
      <c r="B140" s="37"/>
      <c r="C140" s="190" t="s">
        <v>241</v>
      </c>
      <c r="D140" s="190" t="s">
        <v>150</v>
      </c>
      <c r="E140" s="191" t="s">
        <v>339</v>
      </c>
      <c r="F140" s="192" t="s">
        <v>2371</v>
      </c>
      <c r="G140" s="193" t="s">
        <v>1594</v>
      </c>
      <c r="H140" s="194">
        <v>1</v>
      </c>
      <c r="I140" s="195"/>
      <c r="J140" s="196">
        <f t="shared" ref="J140:J148" si="0">ROUND(I140*H140,2)</f>
        <v>0</v>
      </c>
      <c r="K140" s="197"/>
      <c r="L140" s="41"/>
      <c r="M140" s="198" t="s">
        <v>19</v>
      </c>
      <c r="N140" s="199" t="s">
        <v>43</v>
      </c>
      <c r="O140" s="66"/>
      <c r="P140" s="200">
        <f t="shared" ref="P140:P148" si="1">O140*H140</f>
        <v>0</v>
      </c>
      <c r="Q140" s="200">
        <v>0</v>
      </c>
      <c r="R140" s="200">
        <f t="shared" ref="R140:R148" si="2">Q140*H140</f>
        <v>0</v>
      </c>
      <c r="S140" s="200">
        <v>0</v>
      </c>
      <c r="T140" s="201">
        <f t="shared" ref="T140:T148" si="3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154</v>
      </c>
      <c r="AT140" s="202" t="s">
        <v>150</v>
      </c>
      <c r="AU140" s="202" t="s">
        <v>80</v>
      </c>
      <c r="AY140" s="19" t="s">
        <v>147</v>
      </c>
      <c r="BE140" s="203">
        <f t="shared" ref="BE140:BE148" si="4">IF(N140="základní",J140,0)</f>
        <v>0</v>
      </c>
      <c r="BF140" s="203">
        <f t="shared" ref="BF140:BF148" si="5">IF(N140="snížená",J140,0)</f>
        <v>0</v>
      </c>
      <c r="BG140" s="203">
        <f t="shared" ref="BG140:BG148" si="6">IF(N140="zákl. přenesená",J140,0)</f>
        <v>0</v>
      </c>
      <c r="BH140" s="203">
        <f t="shared" ref="BH140:BH148" si="7">IF(N140="sníž. přenesená",J140,0)</f>
        <v>0</v>
      </c>
      <c r="BI140" s="203">
        <f t="shared" ref="BI140:BI148" si="8">IF(N140="nulová",J140,0)</f>
        <v>0</v>
      </c>
      <c r="BJ140" s="19" t="s">
        <v>80</v>
      </c>
      <c r="BK140" s="203">
        <f t="shared" ref="BK140:BK148" si="9">ROUND(I140*H140,2)</f>
        <v>0</v>
      </c>
      <c r="BL140" s="19" t="s">
        <v>154</v>
      </c>
      <c r="BM140" s="202" t="s">
        <v>315</v>
      </c>
    </row>
    <row r="141" spans="1:65" s="2" customFormat="1" ht="16.5" customHeight="1">
      <c r="A141" s="36"/>
      <c r="B141" s="37"/>
      <c r="C141" s="190" t="s">
        <v>320</v>
      </c>
      <c r="D141" s="190" t="s">
        <v>150</v>
      </c>
      <c r="E141" s="191" t="s">
        <v>514</v>
      </c>
      <c r="F141" s="192" t="s">
        <v>2372</v>
      </c>
      <c r="G141" s="193" t="s">
        <v>1594</v>
      </c>
      <c r="H141" s="194">
        <v>1</v>
      </c>
      <c r="I141" s="195"/>
      <c r="J141" s="196">
        <f t="shared" si="0"/>
        <v>0</v>
      </c>
      <c r="K141" s="197"/>
      <c r="L141" s="41"/>
      <c r="M141" s="198" t="s">
        <v>19</v>
      </c>
      <c r="N141" s="199" t="s">
        <v>43</v>
      </c>
      <c r="O141" s="66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154</v>
      </c>
      <c r="AT141" s="202" t="s">
        <v>150</v>
      </c>
      <c r="AU141" s="202" t="s">
        <v>80</v>
      </c>
      <c r="AY141" s="19" t="s">
        <v>147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9" t="s">
        <v>80</v>
      </c>
      <c r="BK141" s="203">
        <f t="shared" si="9"/>
        <v>0</v>
      </c>
      <c r="BL141" s="19" t="s">
        <v>154</v>
      </c>
      <c r="BM141" s="202" t="s">
        <v>323</v>
      </c>
    </row>
    <row r="142" spans="1:65" s="2" customFormat="1" ht="16.5" customHeight="1">
      <c r="A142" s="36"/>
      <c r="B142" s="37"/>
      <c r="C142" s="190" t="s">
        <v>245</v>
      </c>
      <c r="D142" s="190" t="s">
        <v>150</v>
      </c>
      <c r="E142" s="191" t="s">
        <v>2373</v>
      </c>
      <c r="F142" s="192" t="s">
        <v>2374</v>
      </c>
      <c r="G142" s="193" t="s">
        <v>174</v>
      </c>
      <c r="H142" s="194">
        <v>12</v>
      </c>
      <c r="I142" s="195"/>
      <c r="J142" s="196">
        <f t="shared" si="0"/>
        <v>0</v>
      </c>
      <c r="K142" s="197"/>
      <c r="L142" s="41"/>
      <c r="M142" s="198" t="s">
        <v>19</v>
      </c>
      <c r="N142" s="199" t="s">
        <v>43</v>
      </c>
      <c r="O142" s="66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154</v>
      </c>
      <c r="AT142" s="202" t="s">
        <v>150</v>
      </c>
      <c r="AU142" s="202" t="s">
        <v>80</v>
      </c>
      <c r="AY142" s="19" t="s">
        <v>147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9" t="s">
        <v>80</v>
      </c>
      <c r="BK142" s="203">
        <f t="shared" si="9"/>
        <v>0</v>
      </c>
      <c r="BL142" s="19" t="s">
        <v>154</v>
      </c>
      <c r="BM142" s="202" t="s">
        <v>331</v>
      </c>
    </row>
    <row r="143" spans="1:65" s="2" customFormat="1" ht="16.5" customHeight="1">
      <c r="A143" s="36"/>
      <c r="B143" s="37"/>
      <c r="C143" s="190" t="s">
        <v>336</v>
      </c>
      <c r="D143" s="190" t="s">
        <v>150</v>
      </c>
      <c r="E143" s="191" t="s">
        <v>521</v>
      </c>
      <c r="F143" s="192" t="s">
        <v>2375</v>
      </c>
      <c r="G143" s="193" t="s">
        <v>1594</v>
      </c>
      <c r="H143" s="194">
        <v>12</v>
      </c>
      <c r="I143" s="195"/>
      <c r="J143" s="196">
        <f t="shared" si="0"/>
        <v>0</v>
      </c>
      <c r="K143" s="197"/>
      <c r="L143" s="41"/>
      <c r="M143" s="198" t="s">
        <v>19</v>
      </c>
      <c r="N143" s="199" t="s">
        <v>43</v>
      </c>
      <c r="O143" s="66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154</v>
      </c>
      <c r="AT143" s="202" t="s">
        <v>150</v>
      </c>
      <c r="AU143" s="202" t="s">
        <v>80</v>
      </c>
      <c r="AY143" s="19" t="s">
        <v>147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9" t="s">
        <v>80</v>
      </c>
      <c r="BK143" s="203">
        <f t="shared" si="9"/>
        <v>0</v>
      </c>
      <c r="BL143" s="19" t="s">
        <v>154</v>
      </c>
      <c r="BM143" s="202" t="s">
        <v>339</v>
      </c>
    </row>
    <row r="144" spans="1:65" s="2" customFormat="1" ht="16.5" customHeight="1">
      <c r="A144" s="36"/>
      <c r="B144" s="37"/>
      <c r="C144" s="190" t="s">
        <v>248</v>
      </c>
      <c r="D144" s="190" t="s">
        <v>150</v>
      </c>
      <c r="E144" s="191" t="s">
        <v>347</v>
      </c>
      <c r="F144" s="192" t="s">
        <v>2376</v>
      </c>
      <c r="G144" s="193" t="s">
        <v>1594</v>
      </c>
      <c r="H144" s="194">
        <v>12</v>
      </c>
      <c r="I144" s="195"/>
      <c r="J144" s="196">
        <f t="shared" si="0"/>
        <v>0</v>
      </c>
      <c r="K144" s="197"/>
      <c r="L144" s="41"/>
      <c r="M144" s="198" t="s">
        <v>19</v>
      </c>
      <c r="N144" s="199" t="s">
        <v>43</v>
      </c>
      <c r="O144" s="6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154</v>
      </c>
      <c r="AT144" s="202" t="s">
        <v>150</v>
      </c>
      <c r="AU144" s="202" t="s">
        <v>80</v>
      </c>
      <c r="AY144" s="19" t="s">
        <v>147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9" t="s">
        <v>80</v>
      </c>
      <c r="BK144" s="203">
        <f t="shared" si="9"/>
        <v>0</v>
      </c>
      <c r="BL144" s="19" t="s">
        <v>154</v>
      </c>
      <c r="BM144" s="202" t="s">
        <v>343</v>
      </c>
    </row>
    <row r="145" spans="1:65" s="2" customFormat="1" ht="16.5" customHeight="1">
      <c r="A145" s="36"/>
      <c r="B145" s="37"/>
      <c r="C145" s="190" t="s">
        <v>344</v>
      </c>
      <c r="D145" s="190" t="s">
        <v>150</v>
      </c>
      <c r="E145" s="191" t="s">
        <v>529</v>
      </c>
      <c r="F145" s="192" t="s">
        <v>2377</v>
      </c>
      <c r="G145" s="193" t="s">
        <v>1594</v>
      </c>
      <c r="H145" s="194">
        <v>12</v>
      </c>
      <c r="I145" s="195"/>
      <c r="J145" s="196">
        <f t="shared" si="0"/>
        <v>0</v>
      </c>
      <c r="K145" s="197"/>
      <c r="L145" s="41"/>
      <c r="M145" s="198" t="s">
        <v>19</v>
      </c>
      <c r="N145" s="199" t="s">
        <v>43</v>
      </c>
      <c r="O145" s="6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154</v>
      </c>
      <c r="AT145" s="202" t="s">
        <v>150</v>
      </c>
      <c r="AU145" s="202" t="s">
        <v>80</v>
      </c>
      <c r="AY145" s="19" t="s">
        <v>147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9" t="s">
        <v>80</v>
      </c>
      <c r="BK145" s="203">
        <f t="shared" si="9"/>
        <v>0</v>
      </c>
      <c r="BL145" s="19" t="s">
        <v>154</v>
      </c>
      <c r="BM145" s="202" t="s">
        <v>347</v>
      </c>
    </row>
    <row r="146" spans="1:65" s="2" customFormat="1" ht="16.5" customHeight="1">
      <c r="A146" s="36"/>
      <c r="B146" s="37"/>
      <c r="C146" s="190" t="s">
        <v>251</v>
      </c>
      <c r="D146" s="190" t="s">
        <v>150</v>
      </c>
      <c r="E146" s="191" t="s">
        <v>361</v>
      </c>
      <c r="F146" s="192" t="s">
        <v>2378</v>
      </c>
      <c r="G146" s="193" t="s">
        <v>1594</v>
      </c>
      <c r="H146" s="194">
        <v>4</v>
      </c>
      <c r="I146" s="195"/>
      <c r="J146" s="196">
        <f t="shared" si="0"/>
        <v>0</v>
      </c>
      <c r="K146" s="197"/>
      <c r="L146" s="41"/>
      <c r="M146" s="198" t="s">
        <v>19</v>
      </c>
      <c r="N146" s="199" t="s">
        <v>43</v>
      </c>
      <c r="O146" s="6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2" t="s">
        <v>154</v>
      </c>
      <c r="AT146" s="202" t="s">
        <v>150</v>
      </c>
      <c r="AU146" s="202" t="s">
        <v>80</v>
      </c>
      <c r="AY146" s="19" t="s">
        <v>147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9" t="s">
        <v>80</v>
      </c>
      <c r="BK146" s="203">
        <f t="shared" si="9"/>
        <v>0</v>
      </c>
      <c r="BL146" s="19" t="s">
        <v>154</v>
      </c>
      <c r="BM146" s="202" t="s">
        <v>361</v>
      </c>
    </row>
    <row r="147" spans="1:65" s="2" customFormat="1" ht="16.5" customHeight="1">
      <c r="A147" s="36"/>
      <c r="B147" s="37"/>
      <c r="C147" s="190" t="s">
        <v>368</v>
      </c>
      <c r="D147" s="190" t="s">
        <v>150</v>
      </c>
      <c r="E147" s="191" t="s">
        <v>537</v>
      </c>
      <c r="F147" s="192" t="s">
        <v>2379</v>
      </c>
      <c r="G147" s="193" t="s">
        <v>1594</v>
      </c>
      <c r="H147" s="194">
        <v>30</v>
      </c>
      <c r="I147" s="195"/>
      <c r="J147" s="196">
        <f t="shared" si="0"/>
        <v>0</v>
      </c>
      <c r="K147" s="197"/>
      <c r="L147" s="41"/>
      <c r="M147" s="198" t="s">
        <v>19</v>
      </c>
      <c r="N147" s="199" t="s">
        <v>43</v>
      </c>
      <c r="O147" s="66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154</v>
      </c>
      <c r="AT147" s="202" t="s">
        <v>150</v>
      </c>
      <c r="AU147" s="202" t="s">
        <v>80</v>
      </c>
      <c r="AY147" s="19" t="s">
        <v>147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9" t="s">
        <v>80</v>
      </c>
      <c r="BK147" s="203">
        <f t="shared" si="9"/>
        <v>0</v>
      </c>
      <c r="BL147" s="19" t="s">
        <v>154</v>
      </c>
      <c r="BM147" s="202" t="s">
        <v>371</v>
      </c>
    </row>
    <row r="148" spans="1:65" s="2" customFormat="1" ht="16.5" customHeight="1">
      <c r="A148" s="36"/>
      <c r="B148" s="37"/>
      <c r="C148" s="190" t="s">
        <v>257</v>
      </c>
      <c r="D148" s="190" t="s">
        <v>150</v>
      </c>
      <c r="E148" s="191" t="s">
        <v>154</v>
      </c>
      <c r="F148" s="192" t="s">
        <v>2380</v>
      </c>
      <c r="G148" s="193" t="s">
        <v>1594</v>
      </c>
      <c r="H148" s="194">
        <v>2</v>
      </c>
      <c r="I148" s="195"/>
      <c r="J148" s="196">
        <f t="shared" si="0"/>
        <v>0</v>
      </c>
      <c r="K148" s="197"/>
      <c r="L148" s="41"/>
      <c r="M148" s="198" t="s">
        <v>19</v>
      </c>
      <c r="N148" s="199" t="s">
        <v>43</v>
      </c>
      <c r="O148" s="66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154</v>
      </c>
      <c r="AT148" s="202" t="s">
        <v>150</v>
      </c>
      <c r="AU148" s="202" t="s">
        <v>80</v>
      </c>
      <c r="AY148" s="19" t="s">
        <v>147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9" t="s">
        <v>80</v>
      </c>
      <c r="BK148" s="203">
        <f t="shared" si="9"/>
        <v>0</v>
      </c>
      <c r="BL148" s="19" t="s">
        <v>154</v>
      </c>
      <c r="BM148" s="202" t="s">
        <v>375</v>
      </c>
    </row>
    <row r="149" spans="1:65" s="12" customFormat="1" ht="25.9" customHeight="1">
      <c r="B149" s="174"/>
      <c r="C149" s="175"/>
      <c r="D149" s="176" t="s">
        <v>71</v>
      </c>
      <c r="E149" s="177" t="s">
        <v>2381</v>
      </c>
      <c r="F149" s="177" t="s">
        <v>2382</v>
      </c>
      <c r="G149" s="175"/>
      <c r="H149" s="175"/>
      <c r="I149" s="178"/>
      <c r="J149" s="179">
        <f>BK149</f>
        <v>0</v>
      </c>
      <c r="K149" s="175"/>
      <c r="L149" s="180"/>
      <c r="M149" s="181"/>
      <c r="N149" s="182"/>
      <c r="O149" s="182"/>
      <c r="P149" s="183">
        <f>SUM(P150:P166)</f>
        <v>0</v>
      </c>
      <c r="Q149" s="182"/>
      <c r="R149" s="183">
        <f>SUM(R150:R166)</f>
        <v>0</v>
      </c>
      <c r="S149" s="182"/>
      <c r="T149" s="184">
        <f>SUM(T150:T166)</f>
        <v>0</v>
      </c>
      <c r="AR149" s="185" t="s">
        <v>80</v>
      </c>
      <c r="AT149" s="186" t="s">
        <v>71</v>
      </c>
      <c r="AU149" s="186" t="s">
        <v>72</v>
      </c>
      <c r="AY149" s="185" t="s">
        <v>147</v>
      </c>
      <c r="BK149" s="187">
        <f>SUM(BK150:BK166)</f>
        <v>0</v>
      </c>
    </row>
    <row r="150" spans="1:65" s="2" customFormat="1" ht="16.5" customHeight="1">
      <c r="A150" s="36"/>
      <c r="B150" s="37"/>
      <c r="C150" s="190" t="s">
        <v>376</v>
      </c>
      <c r="D150" s="190" t="s">
        <v>150</v>
      </c>
      <c r="E150" s="191" t="s">
        <v>2383</v>
      </c>
      <c r="F150" s="192" t="s">
        <v>2384</v>
      </c>
      <c r="G150" s="193" t="s">
        <v>466</v>
      </c>
      <c r="H150" s="194">
        <v>175</v>
      </c>
      <c r="I150" s="195"/>
      <c r="J150" s="196">
        <f>ROUND(I150*H150,2)</f>
        <v>0</v>
      </c>
      <c r="K150" s="197"/>
      <c r="L150" s="41"/>
      <c r="M150" s="198" t="s">
        <v>19</v>
      </c>
      <c r="N150" s="199" t="s">
        <v>43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154</v>
      </c>
      <c r="AT150" s="202" t="s">
        <v>150</v>
      </c>
      <c r="AU150" s="202" t="s">
        <v>80</v>
      </c>
      <c r="AY150" s="19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9" t="s">
        <v>80</v>
      </c>
      <c r="BK150" s="203">
        <f>ROUND(I150*H150,2)</f>
        <v>0</v>
      </c>
      <c r="BL150" s="19" t="s">
        <v>154</v>
      </c>
      <c r="BM150" s="202" t="s">
        <v>379</v>
      </c>
    </row>
    <row r="151" spans="1:65" s="2" customFormat="1" ht="19.5">
      <c r="A151" s="36"/>
      <c r="B151" s="37"/>
      <c r="C151" s="38"/>
      <c r="D151" s="206" t="s">
        <v>1385</v>
      </c>
      <c r="E151" s="38"/>
      <c r="F151" s="267" t="s">
        <v>2385</v>
      </c>
      <c r="G151" s="38"/>
      <c r="H151" s="38"/>
      <c r="I151" s="110"/>
      <c r="J151" s="38"/>
      <c r="K151" s="38"/>
      <c r="L151" s="41"/>
      <c r="M151" s="268"/>
      <c r="N151" s="269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1385</v>
      </c>
      <c r="AU151" s="19" t="s">
        <v>80</v>
      </c>
    </row>
    <row r="152" spans="1:65" s="2" customFormat="1" ht="16.5" customHeight="1">
      <c r="A152" s="36"/>
      <c r="B152" s="37"/>
      <c r="C152" s="190" t="s">
        <v>261</v>
      </c>
      <c r="D152" s="190" t="s">
        <v>150</v>
      </c>
      <c r="E152" s="191" t="s">
        <v>2386</v>
      </c>
      <c r="F152" s="192" t="s">
        <v>2387</v>
      </c>
      <c r="G152" s="193" t="s">
        <v>174</v>
      </c>
      <c r="H152" s="194">
        <v>70</v>
      </c>
      <c r="I152" s="195"/>
      <c r="J152" s="196">
        <f>ROUND(I152*H152,2)</f>
        <v>0</v>
      </c>
      <c r="K152" s="197"/>
      <c r="L152" s="41"/>
      <c r="M152" s="198" t="s">
        <v>19</v>
      </c>
      <c r="N152" s="199" t="s">
        <v>43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154</v>
      </c>
      <c r="AT152" s="202" t="s">
        <v>150</v>
      </c>
      <c r="AU152" s="202" t="s">
        <v>80</v>
      </c>
      <c r="AY152" s="19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9" t="s">
        <v>80</v>
      </c>
      <c r="BK152" s="203">
        <f>ROUND(I152*H152,2)</f>
        <v>0</v>
      </c>
      <c r="BL152" s="19" t="s">
        <v>154</v>
      </c>
      <c r="BM152" s="202" t="s">
        <v>383</v>
      </c>
    </row>
    <row r="153" spans="1:65" s="2" customFormat="1" ht="16.5" customHeight="1">
      <c r="A153" s="36"/>
      <c r="B153" s="37"/>
      <c r="C153" s="190" t="s">
        <v>387</v>
      </c>
      <c r="D153" s="190" t="s">
        <v>150</v>
      </c>
      <c r="E153" s="191" t="s">
        <v>2388</v>
      </c>
      <c r="F153" s="192" t="s">
        <v>2389</v>
      </c>
      <c r="G153" s="193" t="s">
        <v>174</v>
      </c>
      <c r="H153" s="194">
        <v>350</v>
      </c>
      <c r="I153" s="195"/>
      <c r="J153" s="196">
        <f>ROUND(I153*H153,2)</f>
        <v>0</v>
      </c>
      <c r="K153" s="197"/>
      <c r="L153" s="41"/>
      <c r="M153" s="198" t="s">
        <v>19</v>
      </c>
      <c r="N153" s="199" t="s">
        <v>43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154</v>
      </c>
      <c r="AT153" s="202" t="s">
        <v>150</v>
      </c>
      <c r="AU153" s="202" t="s">
        <v>80</v>
      </c>
      <c r="AY153" s="19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9" t="s">
        <v>80</v>
      </c>
      <c r="BK153" s="203">
        <f>ROUND(I153*H153,2)</f>
        <v>0</v>
      </c>
      <c r="BL153" s="19" t="s">
        <v>154</v>
      </c>
      <c r="BM153" s="202" t="s">
        <v>390</v>
      </c>
    </row>
    <row r="154" spans="1:65" s="2" customFormat="1" ht="19.5">
      <c r="A154" s="36"/>
      <c r="B154" s="37"/>
      <c r="C154" s="38"/>
      <c r="D154" s="206" t="s">
        <v>1385</v>
      </c>
      <c r="E154" s="38"/>
      <c r="F154" s="267" t="s">
        <v>2390</v>
      </c>
      <c r="G154" s="38"/>
      <c r="H154" s="38"/>
      <c r="I154" s="110"/>
      <c r="J154" s="38"/>
      <c r="K154" s="38"/>
      <c r="L154" s="41"/>
      <c r="M154" s="268"/>
      <c r="N154" s="269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1385</v>
      </c>
      <c r="AU154" s="19" t="s">
        <v>80</v>
      </c>
    </row>
    <row r="155" spans="1:65" s="2" customFormat="1" ht="16.5" customHeight="1">
      <c r="A155" s="36"/>
      <c r="B155" s="37"/>
      <c r="C155" s="190" t="s">
        <v>266</v>
      </c>
      <c r="D155" s="190" t="s">
        <v>150</v>
      </c>
      <c r="E155" s="191" t="s">
        <v>375</v>
      </c>
      <c r="F155" s="192" t="s">
        <v>2391</v>
      </c>
      <c r="G155" s="193" t="s">
        <v>466</v>
      </c>
      <c r="H155" s="194">
        <v>685</v>
      </c>
      <c r="I155" s="195"/>
      <c r="J155" s="196">
        <f>ROUND(I155*H155,2)</f>
        <v>0</v>
      </c>
      <c r="K155" s="197"/>
      <c r="L155" s="41"/>
      <c r="M155" s="198" t="s">
        <v>19</v>
      </c>
      <c r="N155" s="199" t="s">
        <v>43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154</v>
      </c>
      <c r="AT155" s="202" t="s">
        <v>150</v>
      </c>
      <c r="AU155" s="202" t="s">
        <v>80</v>
      </c>
      <c r="AY155" s="19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9" t="s">
        <v>80</v>
      </c>
      <c r="BK155" s="203">
        <f>ROUND(I155*H155,2)</f>
        <v>0</v>
      </c>
      <c r="BL155" s="19" t="s">
        <v>154</v>
      </c>
      <c r="BM155" s="202" t="s">
        <v>397</v>
      </c>
    </row>
    <row r="156" spans="1:65" s="2" customFormat="1" ht="19.5">
      <c r="A156" s="36"/>
      <c r="B156" s="37"/>
      <c r="C156" s="38"/>
      <c r="D156" s="206" t="s">
        <v>1385</v>
      </c>
      <c r="E156" s="38"/>
      <c r="F156" s="267" t="s">
        <v>2392</v>
      </c>
      <c r="G156" s="38"/>
      <c r="H156" s="38"/>
      <c r="I156" s="110"/>
      <c r="J156" s="38"/>
      <c r="K156" s="38"/>
      <c r="L156" s="41"/>
      <c r="M156" s="268"/>
      <c r="N156" s="269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1385</v>
      </c>
      <c r="AU156" s="19" t="s">
        <v>80</v>
      </c>
    </row>
    <row r="157" spans="1:65" s="2" customFormat="1" ht="16.5" customHeight="1">
      <c r="A157" s="36"/>
      <c r="B157" s="37"/>
      <c r="C157" s="190" t="s">
        <v>401</v>
      </c>
      <c r="D157" s="190" t="s">
        <v>150</v>
      </c>
      <c r="E157" s="191" t="s">
        <v>375</v>
      </c>
      <c r="F157" s="192" t="s">
        <v>2391</v>
      </c>
      <c r="G157" s="193" t="s">
        <v>466</v>
      </c>
      <c r="H157" s="194">
        <v>145</v>
      </c>
      <c r="I157" s="195"/>
      <c r="J157" s="196">
        <f>ROUND(I157*H157,2)</f>
        <v>0</v>
      </c>
      <c r="K157" s="197"/>
      <c r="L157" s="41"/>
      <c r="M157" s="198" t="s">
        <v>19</v>
      </c>
      <c r="N157" s="199" t="s">
        <v>43</v>
      </c>
      <c r="O157" s="6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154</v>
      </c>
      <c r="AT157" s="202" t="s">
        <v>150</v>
      </c>
      <c r="AU157" s="202" t="s">
        <v>80</v>
      </c>
      <c r="AY157" s="19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9" t="s">
        <v>80</v>
      </c>
      <c r="BK157" s="203">
        <f>ROUND(I157*H157,2)</f>
        <v>0</v>
      </c>
      <c r="BL157" s="19" t="s">
        <v>154</v>
      </c>
      <c r="BM157" s="202" t="s">
        <v>404</v>
      </c>
    </row>
    <row r="158" spans="1:65" s="2" customFormat="1" ht="19.5">
      <c r="A158" s="36"/>
      <c r="B158" s="37"/>
      <c r="C158" s="38"/>
      <c r="D158" s="206" t="s">
        <v>1385</v>
      </c>
      <c r="E158" s="38"/>
      <c r="F158" s="267" t="s">
        <v>2393</v>
      </c>
      <c r="G158" s="38"/>
      <c r="H158" s="38"/>
      <c r="I158" s="110"/>
      <c r="J158" s="38"/>
      <c r="K158" s="38"/>
      <c r="L158" s="41"/>
      <c r="M158" s="268"/>
      <c r="N158" s="269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1385</v>
      </c>
      <c r="AU158" s="19" t="s">
        <v>80</v>
      </c>
    </row>
    <row r="159" spans="1:65" s="2" customFormat="1" ht="16.5" customHeight="1">
      <c r="A159" s="36"/>
      <c r="B159" s="37"/>
      <c r="C159" s="190" t="s">
        <v>271</v>
      </c>
      <c r="D159" s="190" t="s">
        <v>150</v>
      </c>
      <c r="E159" s="191" t="s">
        <v>263</v>
      </c>
      <c r="F159" s="192" t="s">
        <v>2394</v>
      </c>
      <c r="G159" s="193" t="s">
        <v>466</v>
      </c>
      <c r="H159" s="194">
        <v>190</v>
      </c>
      <c r="I159" s="195"/>
      <c r="J159" s="196">
        <f>ROUND(I159*H159,2)</f>
        <v>0</v>
      </c>
      <c r="K159" s="197"/>
      <c r="L159" s="41"/>
      <c r="M159" s="198" t="s">
        <v>19</v>
      </c>
      <c r="N159" s="199" t="s">
        <v>43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154</v>
      </c>
      <c r="AT159" s="202" t="s">
        <v>150</v>
      </c>
      <c r="AU159" s="202" t="s">
        <v>80</v>
      </c>
      <c r="AY159" s="19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9" t="s">
        <v>80</v>
      </c>
      <c r="BK159" s="203">
        <f>ROUND(I159*H159,2)</f>
        <v>0</v>
      </c>
      <c r="BL159" s="19" t="s">
        <v>154</v>
      </c>
      <c r="BM159" s="202" t="s">
        <v>408</v>
      </c>
    </row>
    <row r="160" spans="1:65" s="2" customFormat="1" ht="19.5">
      <c r="A160" s="36"/>
      <c r="B160" s="37"/>
      <c r="C160" s="38"/>
      <c r="D160" s="206" t="s">
        <v>1385</v>
      </c>
      <c r="E160" s="38"/>
      <c r="F160" s="267" t="s">
        <v>2395</v>
      </c>
      <c r="G160" s="38"/>
      <c r="H160" s="38"/>
      <c r="I160" s="110"/>
      <c r="J160" s="38"/>
      <c r="K160" s="38"/>
      <c r="L160" s="41"/>
      <c r="M160" s="268"/>
      <c r="N160" s="269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1385</v>
      </c>
      <c r="AU160" s="19" t="s">
        <v>80</v>
      </c>
    </row>
    <row r="161" spans="1:65" s="2" customFormat="1" ht="16.5" customHeight="1">
      <c r="A161" s="36"/>
      <c r="B161" s="37"/>
      <c r="C161" s="190" t="s">
        <v>409</v>
      </c>
      <c r="D161" s="190" t="s">
        <v>150</v>
      </c>
      <c r="E161" s="191" t="s">
        <v>2396</v>
      </c>
      <c r="F161" s="192" t="s">
        <v>2397</v>
      </c>
      <c r="G161" s="193" t="s">
        <v>466</v>
      </c>
      <c r="H161" s="194">
        <v>190</v>
      </c>
      <c r="I161" s="195"/>
      <c r="J161" s="196">
        <f>ROUND(I161*H161,2)</f>
        <v>0</v>
      </c>
      <c r="K161" s="197"/>
      <c r="L161" s="41"/>
      <c r="M161" s="198" t="s">
        <v>19</v>
      </c>
      <c r="N161" s="199" t="s">
        <v>43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154</v>
      </c>
      <c r="AT161" s="202" t="s">
        <v>150</v>
      </c>
      <c r="AU161" s="202" t="s">
        <v>80</v>
      </c>
      <c r="AY161" s="19" t="s">
        <v>147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9" t="s">
        <v>80</v>
      </c>
      <c r="BK161" s="203">
        <f>ROUND(I161*H161,2)</f>
        <v>0</v>
      </c>
      <c r="BL161" s="19" t="s">
        <v>154</v>
      </c>
      <c r="BM161" s="202" t="s">
        <v>412</v>
      </c>
    </row>
    <row r="162" spans="1:65" s="2" customFormat="1" ht="19.5">
      <c r="A162" s="36"/>
      <c r="B162" s="37"/>
      <c r="C162" s="38"/>
      <c r="D162" s="206" t="s">
        <v>1385</v>
      </c>
      <c r="E162" s="38"/>
      <c r="F162" s="267" t="s">
        <v>2398</v>
      </c>
      <c r="G162" s="38"/>
      <c r="H162" s="38"/>
      <c r="I162" s="110"/>
      <c r="J162" s="38"/>
      <c r="K162" s="38"/>
      <c r="L162" s="41"/>
      <c r="M162" s="268"/>
      <c r="N162" s="269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1385</v>
      </c>
      <c r="AU162" s="19" t="s">
        <v>80</v>
      </c>
    </row>
    <row r="163" spans="1:65" s="2" customFormat="1" ht="16.5" customHeight="1">
      <c r="A163" s="36"/>
      <c r="B163" s="37"/>
      <c r="C163" s="190" t="s">
        <v>275</v>
      </c>
      <c r="D163" s="190" t="s">
        <v>150</v>
      </c>
      <c r="E163" s="191" t="s">
        <v>2399</v>
      </c>
      <c r="F163" s="192" t="s">
        <v>2400</v>
      </c>
      <c r="G163" s="193" t="s">
        <v>466</v>
      </c>
      <c r="H163" s="194">
        <v>395</v>
      </c>
      <c r="I163" s="195"/>
      <c r="J163" s="196">
        <f>ROUND(I163*H163,2)</f>
        <v>0</v>
      </c>
      <c r="K163" s="197"/>
      <c r="L163" s="41"/>
      <c r="M163" s="198" t="s">
        <v>19</v>
      </c>
      <c r="N163" s="199" t="s">
        <v>43</v>
      </c>
      <c r="O163" s="6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154</v>
      </c>
      <c r="AT163" s="202" t="s">
        <v>150</v>
      </c>
      <c r="AU163" s="202" t="s">
        <v>80</v>
      </c>
      <c r="AY163" s="19" t="s">
        <v>147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9" t="s">
        <v>80</v>
      </c>
      <c r="BK163" s="203">
        <f>ROUND(I163*H163,2)</f>
        <v>0</v>
      </c>
      <c r="BL163" s="19" t="s">
        <v>154</v>
      </c>
      <c r="BM163" s="202" t="s">
        <v>415</v>
      </c>
    </row>
    <row r="164" spans="1:65" s="2" customFormat="1" ht="19.5">
      <c r="A164" s="36"/>
      <c r="B164" s="37"/>
      <c r="C164" s="38"/>
      <c r="D164" s="206" t="s">
        <v>1385</v>
      </c>
      <c r="E164" s="38"/>
      <c r="F164" s="267" t="s">
        <v>2401</v>
      </c>
      <c r="G164" s="38"/>
      <c r="H164" s="38"/>
      <c r="I164" s="110"/>
      <c r="J164" s="38"/>
      <c r="K164" s="38"/>
      <c r="L164" s="41"/>
      <c r="M164" s="268"/>
      <c r="N164" s="269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1385</v>
      </c>
      <c r="AU164" s="19" t="s">
        <v>80</v>
      </c>
    </row>
    <row r="165" spans="1:65" s="2" customFormat="1" ht="16.5" customHeight="1">
      <c r="A165" s="36"/>
      <c r="B165" s="37"/>
      <c r="C165" s="190" t="s">
        <v>418</v>
      </c>
      <c r="D165" s="190" t="s">
        <v>150</v>
      </c>
      <c r="E165" s="191" t="s">
        <v>2402</v>
      </c>
      <c r="F165" s="192" t="s">
        <v>2403</v>
      </c>
      <c r="G165" s="193" t="s">
        <v>466</v>
      </c>
      <c r="H165" s="194">
        <v>395</v>
      </c>
      <c r="I165" s="195"/>
      <c r="J165" s="196">
        <f>ROUND(I165*H165,2)</f>
        <v>0</v>
      </c>
      <c r="K165" s="197"/>
      <c r="L165" s="41"/>
      <c r="M165" s="198" t="s">
        <v>19</v>
      </c>
      <c r="N165" s="199" t="s">
        <v>43</v>
      </c>
      <c r="O165" s="6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154</v>
      </c>
      <c r="AT165" s="202" t="s">
        <v>150</v>
      </c>
      <c r="AU165" s="202" t="s">
        <v>80</v>
      </c>
      <c r="AY165" s="19" t="s">
        <v>147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9" t="s">
        <v>80</v>
      </c>
      <c r="BK165" s="203">
        <f>ROUND(I165*H165,2)</f>
        <v>0</v>
      </c>
      <c r="BL165" s="19" t="s">
        <v>154</v>
      </c>
      <c r="BM165" s="202" t="s">
        <v>421</v>
      </c>
    </row>
    <row r="166" spans="1:65" s="2" customFormat="1" ht="19.5">
      <c r="A166" s="36"/>
      <c r="B166" s="37"/>
      <c r="C166" s="38"/>
      <c r="D166" s="206" t="s">
        <v>1385</v>
      </c>
      <c r="E166" s="38"/>
      <c r="F166" s="267" t="s">
        <v>2404</v>
      </c>
      <c r="G166" s="38"/>
      <c r="H166" s="38"/>
      <c r="I166" s="110"/>
      <c r="J166" s="38"/>
      <c r="K166" s="38"/>
      <c r="L166" s="41"/>
      <c r="M166" s="268"/>
      <c r="N166" s="269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1385</v>
      </c>
      <c r="AU166" s="19" t="s">
        <v>80</v>
      </c>
    </row>
    <row r="167" spans="1:65" s="12" customFormat="1" ht="25.9" customHeight="1">
      <c r="B167" s="174"/>
      <c r="C167" s="175"/>
      <c r="D167" s="176" t="s">
        <v>71</v>
      </c>
      <c r="E167" s="177" t="s">
        <v>2405</v>
      </c>
      <c r="F167" s="177" t="s">
        <v>2406</v>
      </c>
      <c r="G167" s="175"/>
      <c r="H167" s="175"/>
      <c r="I167" s="178"/>
      <c r="J167" s="179">
        <f>BK167</f>
        <v>0</v>
      </c>
      <c r="K167" s="175"/>
      <c r="L167" s="180"/>
      <c r="M167" s="181"/>
      <c r="N167" s="182"/>
      <c r="O167" s="182"/>
      <c r="P167" s="183">
        <f>SUM(P168:P193)</f>
        <v>0</v>
      </c>
      <c r="Q167" s="182"/>
      <c r="R167" s="183">
        <f>SUM(R168:R193)</f>
        <v>0</v>
      </c>
      <c r="S167" s="182"/>
      <c r="T167" s="184">
        <f>SUM(T168:T193)</f>
        <v>0</v>
      </c>
      <c r="AR167" s="185" t="s">
        <v>80</v>
      </c>
      <c r="AT167" s="186" t="s">
        <v>71</v>
      </c>
      <c r="AU167" s="186" t="s">
        <v>72</v>
      </c>
      <c r="AY167" s="185" t="s">
        <v>147</v>
      </c>
      <c r="BK167" s="187">
        <f>SUM(BK168:BK193)</f>
        <v>0</v>
      </c>
    </row>
    <row r="168" spans="1:65" s="2" customFormat="1" ht="16.5" customHeight="1">
      <c r="A168" s="36"/>
      <c r="B168" s="37"/>
      <c r="C168" s="190" t="s">
        <v>289</v>
      </c>
      <c r="D168" s="190" t="s">
        <v>150</v>
      </c>
      <c r="E168" s="191" t="s">
        <v>2407</v>
      </c>
      <c r="F168" s="192" t="s">
        <v>2408</v>
      </c>
      <c r="G168" s="193" t="s">
        <v>174</v>
      </c>
      <c r="H168" s="194">
        <v>1</v>
      </c>
      <c r="I168" s="195"/>
      <c r="J168" s="196">
        <f t="shared" ref="J168:J193" si="10">ROUND(I168*H168,2)</f>
        <v>0</v>
      </c>
      <c r="K168" s="197"/>
      <c r="L168" s="41"/>
      <c r="M168" s="198" t="s">
        <v>19</v>
      </c>
      <c r="N168" s="199" t="s">
        <v>43</v>
      </c>
      <c r="O168" s="66"/>
      <c r="P168" s="200">
        <f t="shared" ref="P168:P193" si="11">O168*H168</f>
        <v>0</v>
      </c>
      <c r="Q168" s="200">
        <v>0</v>
      </c>
      <c r="R168" s="200">
        <f t="shared" ref="R168:R193" si="12">Q168*H168</f>
        <v>0</v>
      </c>
      <c r="S168" s="200">
        <v>0</v>
      </c>
      <c r="T168" s="201">
        <f t="shared" ref="T168:T193" si="13"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154</v>
      </c>
      <c r="AT168" s="202" t="s">
        <v>150</v>
      </c>
      <c r="AU168" s="202" t="s">
        <v>80</v>
      </c>
      <c r="AY168" s="19" t="s">
        <v>147</v>
      </c>
      <c r="BE168" s="203">
        <f t="shared" ref="BE168:BE193" si="14">IF(N168="základní",J168,0)</f>
        <v>0</v>
      </c>
      <c r="BF168" s="203">
        <f t="shared" ref="BF168:BF193" si="15">IF(N168="snížená",J168,0)</f>
        <v>0</v>
      </c>
      <c r="BG168" s="203">
        <f t="shared" ref="BG168:BG193" si="16">IF(N168="zákl. přenesená",J168,0)</f>
        <v>0</v>
      </c>
      <c r="BH168" s="203">
        <f t="shared" ref="BH168:BH193" si="17">IF(N168="sníž. přenesená",J168,0)</f>
        <v>0</v>
      </c>
      <c r="BI168" s="203">
        <f t="shared" ref="BI168:BI193" si="18">IF(N168="nulová",J168,0)</f>
        <v>0</v>
      </c>
      <c r="BJ168" s="19" t="s">
        <v>80</v>
      </c>
      <c r="BK168" s="203">
        <f t="shared" ref="BK168:BK193" si="19">ROUND(I168*H168,2)</f>
        <v>0</v>
      </c>
      <c r="BL168" s="19" t="s">
        <v>154</v>
      </c>
      <c r="BM168" s="202" t="s">
        <v>428</v>
      </c>
    </row>
    <row r="169" spans="1:65" s="2" customFormat="1" ht="16.5" customHeight="1">
      <c r="A169" s="36"/>
      <c r="B169" s="37"/>
      <c r="C169" s="190" t="s">
        <v>430</v>
      </c>
      <c r="D169" s="190" t="s">
        <v>150</v>
      </c>
      <c r="E169" s="191" t="s">
        <v>2409</v>
      </c>
      <c r="F169" s="192" t="s">
        <v>2410</v>
      </c>
      <c r="G169" s="193" t="s">
        <v>174</v>
      </c>
      <c r="H169" s="194">
        <v>1</v>
      </c>
      <c r="I169" s="195"/>
      <c r="J169" s="196">
        <f t="shared" si="10"/>
        <v>0</v>
      </c>
      <c r="K169" s="197"/>
      <c r="L169" s="41"/>
      <c r="M169" s="198" t="s">
        <v>19</v>
      </c>
      <c r="N169" s="199" t="s">
        <v>43</v>
      </c>
      <c r="O169" s="66"/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154</v>
      </c>
      <c r="AT169" s="202" t="s">
        <v>150</v>
      </c>
      <c r="AU169" s="202" t="s">
        <v>80</v>
      </c>
      <c r="AY169" s="19" t="s">
        <v>147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9" t="s">
        <v>80</v>
      </c>
      <c r="BK169" s="203">
        <f t="shared" si="19"/>
        <v>0</v>
      </c>
      <c r="BL169" s="19" t="s">
        <v>154</v>
      </c>
      <c r="BM169" s="202" t="s">
        <v>433</v>
      </c>
    </row>
    <row r="170" spans="1:65" s="2" customFormat="1" ht="16.5" customHeight="1">
      <c r="A170" s="36"/>
      <c r="B170" s="37"/>
      <c r="C170" s="190" t="s">
        <v>300</v>
      </c>
      <c r="D170" s="190" t="s">
        <v>150</v>
      </c>
      <c r="E170" s="191" t="s">
        <v>2411</v>
      </c>
      <c r="F170" s="192" t="s">
        <v>2412</v>
      </c>
      <c r="G170" s="193" t="s">
        <v>174</v>
      </c>
      <c r="H170" s="194">
        <v>1</v>
      </c>
      <c r="I170" s="195"/>
      <c r="J170" s="196">
        <f t="shared" si="10"/>
        <v>0</v>
      </c>
      <c r="K170" s="197"/>
      <c r="L170" s="41"/>
      <c r="M170" s="198" t="s">
        <v>19</v>
      </c>
      <c r="N170" s="199" t="s">
        <v>43</v>
      </c>
      <c r="O170" s="66"/>
      <c r="P170" s="200">
        <f t="shared" si="11"/>
        <v>0</v>
      </c>
      <c r="Q170" s="200">
        <v>0</v>
      </c>
      <c r="R170" s="200">
        <f t="shared" si="12"/>
        <v>0</v>
      </c>
      <c r="S170" s="200">
        <v>0</v>
      </c>
      <c r="T170" s="201">
        <f t="shared" si="1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154</v>
      </c>
      <c r="AT170" s="202" t="s">
        <v>150</v>
      </c>
      <c r="AU170" s="202" t="s">
        <v>80</v>
      </c>
      <c r="AY170" s="19" t="s">
        <v>147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19" t="s">
        <v>80</v>
      </c>
      <c r="BK170" s="203">
        <f t="shared" si="19"/>
        <v>0</v>
      </c>
      <c r="BL170" s="19" t="s">
        <v>154</v>
      </c>
      <c r="BM170" s="202" t="s">
        <v>437</v>
      </c>
    </row>
    <row r="171" spans="1:65" s="2" customFormat="1" ht="16.5" customHeight="1">
      <c r="A171" s="36"/>
      <c r="B171" s="37"/>
      <c r="C171" s="190" t="s">
        <v>438</v>
      </c>
      <c r="D171" s="190" t="s">
        <v>150</v>
      </c>
      <c r="E171" s="191" t="s">
        <v>2413</v>
      </c>
      <c r="F171" s="192" t="s">
        <v>2414</v>
      </c>
      <c r="G171" s="193" t="s">
        <v>174</v>
      </c>
      <c r="H171" s="194">
        <v>1</v>
      </c>
      <c r="I171" s="195"/>
      <c r="J171" s="196">
        <f t="shared" si="10"/>
        <v>0</v>
      </c>
      <c r="K171" s="197"/>
      <c r="L171" s="41"/>
      <c r="M171" s="198" t="s">
        <v>19</v>
      </c>
      <c r="N171" s="199" t="s">
        <v>43</v>
      </c>
      <c r="O171" s="66"/>
      <c r="P171" s="200">
        <f t="shared" si="11"/>
        <v>0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154</v>
      </c>
      <c r="AT171" s="202" t="s">
        <v>150</v>
      </c>
      <c r="AU171" s="202" t="s">
        <v>80</v>
      </c>
      <c r="AY171" s="19" t="s">
        <v>147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19" t="s">
        <v>80</v>
      </c>
      <c r="BK171" s="203">
        <f t="shared" si="19"/>
        <v>0</v>
      </c>
      <c r="BL171" s="19" t="s">
        <v>154</v>
      </c>
      <c r="BM171" s="202" t="s">
        <v>441</v>
      </c>
    </row>
    <row r="172" spans="1:65" s="2" customFormat="1" ht="16.5" customHeight="1">
      <c r="A172" s="36"/>
      <c r="B172" s="37"/>
      <c r="C172" s="190" t="s">
        <v>304</v>
      </c>
      <c r="D172" s="190" t="s">
        <v>150</v>
      </c>
      <c r="E172" s="191" t="s">
        <v>2415</v>
      </c>
      <c r="F172" s="192" t="s">
        <v>2416</v>
      </c>
      <c r="G172" s="193" t="s">
        <v>174</v>
      </c>
      <c r="H172" s="194">
        <v>3</v>
      </c>
      <c r="I172" s="195"/>
      <c r="J172" s="196">
        <f t="shared" si="10"/>
        <v>0</v>
      </c>
      <c r="K172" s="197"/>
      <c r="L172" s="41"/>
      <c r="M172" s="198" t="s">
        <v>19</v>
      </c>
      <c r="N172" s="199" t="s">
        <v>43</v>
      </c>
      <c r="O172" s="66"/>
      <c r="P172" s="200">
        <f t="shared" si="11"/>
        <v>0</v>
      </c>
      <c r="Q172" s="200">
        <v>0</v>
      </c>
      <c r="R172" s="200">
        <f t="shared" si="12"/>
        <v>0</v>
      </c>
      <c r="S172" s="200">
        <v>0</v>
      </c>
      <c r="T172" s="201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154</v>
      </c>
      <c r="AT172" s="202" t="s">
        <v>150</v>
      </c>
      <c r="AU172" s="202" t="s">
        <v>80</v>
      </c>
      <c r="AY172" s="19" t="s">
        <v>147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19" t="s">
        <v>80</v>
      </c>
      <c r="BK172" s="203">
        <f t="shared" si="19"/>
        <v>0</v>
      </c>
      <c r="BL172" s="19" t="s">
        <v>154</v>
      </c>
      <c r="BM172" s="202" t="s">
        <v>444</v>
      </c>
    </row>
    <row r="173" spans="1:65" s="2" customFormat="1" ht="16.5" customHeight="1">
      <c r="A173" s="36"/>
      <c r="B173" s="37"/>
      <c r="C173" s="190" t="s">
        <v>445</v>
      </c>
      <c r="D173" s="190" t="s">
        <v>150</v>
      </c>
      <c r="E173" s="191" t="s">
        <v>2417</v>
      </c>
      <c r="F173" s="192" t="s">
        <v>2418</v>
      </c>
      <c r="G173" s="193" t="s">
        <v>174</v>
      </c>
      <c r="H173" s="194">
        <v>10</v>
      </c>
      <c r="I173" s="195"/>
      <c r="J173" s="196">
        <f t="shared" si="10"/>
        <v>0</v>
      </c>
      <c r="K173" s="197"/>
      <c r="L173" s="41"/>
      <c r="M173" s="198" t="s">
        <v>19</v>
      </c>
      <c r="N173" s="199" t="s">
        <v>43</v>
      </c>
      <c r="O173" s="66"/>
      <c r="P173" s="200">
        <f t="shared" si="11"/>
        <v>0</v>
      </c>
      <c r="Q173" s="200">
        <v>0</v>
      </c>
      <c r="R173" s="200">
        <f t="shared" si="12"/>
        <v>0</v>
      </c>
      <c r="S173" s="200">
        <v>0</v>
      </c>
      <c r="T173" s="201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2" t="s">
        <v>154</v>
      </c>
      <c r="AT173" s="202" t="s">
        <v>150</v>
      </c>
      <c r="AU173" s="202" t="s">
        <v>80</v>
      </c>
      <c r="AY173" s="19" t="s">
        <v>147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19" t="s">
        <v>80</v>
      </c>
      <c r="BK173" s="203">
        <f t="shared" si="19"/>
        <v>0</v>
      </c>
      <c r="BL173" s="19" t="s">
        <v>154</v>
      </c>
      <c r="BM173" s="202" t="s">
        <v>448</v>
      </c>
    </row>
    <row r="174" spans="1:65" s="2" customFormat="1" ht="16.5" customHeight="1">
      <c r="A174" s="36"/>
      <c r="B174" s="37"/>
      <c r="C174" s="190" t="s">
        <v>309</v>
      </c>
      <c r="D174" s="190" t="s">
        <v>150</v>
      </c>
      <c r="E174" s="191" t="s">
        <v>2419</v>
      </c>
      <c r="F174" s="192" t="s">
        <v>2420</v>
      </c>
      <c r="G174" s="193" t="s">
        <v>174</v>
      </c>
      <c r="H174" s="194">
        <v>9</v>
      </c>
      <c r="I174" s="195"/>
      <c r="J174" s="196">
        <f t="shared" si="10"/>
        <v>0</v>
      </c>
      <c r="K174" s="197"/>
      <c r="L174" s="41"/>
      <c r="M174" s="198" t="s">
        <v>19</v>
      </c>
      <c r="N174" s="199" t="s">
        <v>43</v>
      </c>
      <c r="O174" s="66"/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154</v>
      </c>
      <c r="AT174" s="202" t="s">
        <v>150</v>
      </c>
      <c r="AU174" s="202" t="s">
        <v>80</v>
      </c>
      <c r="AY174" s="19" t="s">
        <v>147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9" t="s">
        <v>80</v>
      </c>
      <c r="BK174" s="203">
        <f t="shared" si="19"/>
        <v>0</v>
      </c>
      <c r="BL174" s="19" t="s">
        <v>154</v>
      </c>
      <c r="BM174" s="202" t="s">
        <v>453</v>
      </c>
    </row>
    <row r="175" spans="1:65" s="2" customFormat="1" ht="16.5" customHeight="1">
      <c r="A175" s="36"/>
      <c r="B175" s="37"/>
      <c r="C175" s="190" t="s">
        <v>454</v>
      </c>
      <c r="D175" s="190" t="s">
        <v>150</v>
      </c>
      <c r="E175" s="191" t="s">
        <v>2421</v>
      </c>
      <c r="F175" s="192" t="s">
        <v>2422</v>
      </c>
      <c r="G175" s="193" t="s">
        <v>174</v>
      </c>
      <c r="H175" s="194">
        <v>1</v>
      </c>
      <c r="I175" s="195"/>
      <c r="J175" s="196">
        <f t="shared" si="10"/>
        <v>0</v>
      </c>
      <c r="K175" s="197"/>
      <c r="L175" s="41"/>
      <c r="M175" s="198" t="s">
        <v>19</v>
      </c>
      <c r="N175" s="199" t="s">
        <v>43</v>
      </c>
      <c r="O175" s="66"/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154</v>
      </c>
      <c r="AT175" s="202" t="s">
        <v>150</v>
      </c>
      <c r="AU175" s="202" t="s">
        <v>80</v>
      </c>
      <c r="AY175" s="19" t="s">
        <v>147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9" t="s">
        <v>80</v>
      </c>
      <c r="BK175" s="203">
        <f t="shared" si="19"/>
        <v>0</v>
      </c>
      <c r="BL175" s="19" t="s">
        <v>154</v>
      </c>
      <c r="BM175" s="202" t="s">
        <v>457</v>
      </c>
    </row>
    <row r="176" spans="1:65" s="2" customFormat="1" ht="16.5" customHeight="1">
      <c r="A176" s="36"/>
      <c r="B176" s="37"/>
      <c r="C176" s="190" t="s">
        <v>315</v>
      </c>
      <c r="D176" s="190" t="s">
        <v>150</v>
      </c>
      <c r="E176" s="191" t="s">
        <v>2413</v>
      </c>
      <c r="F176" s="192" t="s">
        <v>2414</v>
      </c>
      <c r="G176" s="193" t="s">
        <v>174</v>
      </c>
      <c r="H176" s="194">
        <v>1</v>
      </c>
      <c r="I176" s="195"/>
      <c r="J176" s="196">
        <f t="shared" si="10"/>
        <v>0</v>
      </c>
      <c r="K176" s="197"/>
      <c r="L176" s="41"/>
      <c r="M176" s="198" t="s">
        <v>19</v>
      </c>
      <c r="N176" s="199" t="s">
        <v>43</v>
      </c>
      <c r="O176" s="66"/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154</v>
      </c>
      <c r="AT176" s="202" t="s">
        <v>150</v>
      </c>
      <c r="AU176" s="202" t="s">
        <v>80</v>
      </c>
      <c r="AY176" s="19" t="s">
        <v>147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9" t="s">
        <v>80</v>
      </c>
      <c r="BK176" s="203">
        <f t="shared" si="19"/>
        <v>0</v>
      </c>
      <c r="BL176" s="19" t="s">
        <v>154</v>
      </c>
      <c r="BM176" s="202" t="s">
        <v>460</v>
      </c>
    </row>
    <row r="177" spans="1:65" s="2" customFormat="1" ht="16.5" customHeight="1">
      <c r="A177" s="36"/>
      <c r="B177" s="37"/>
      <c r="C177" s="190" t="s">
        <v>463</v>
      </c>
      <c r="D177" s="190" t="s">
        <v>150</v>
      </c>
      <c r="E177" s="191" t="s">
        <v>2423</v>
      </c>
      <c r="F177" s="192" t="s">
        <v>2424</v>
      </c>
      <c r="G177" s="193" t="s">
        <v>174</v>
      </c>
      <c r="H177" s="194">
        <v>21</v>
      </c>
      <c r="I177" s="195"/>
      <c r="J177" s="196">
        <f t="shared" si="10"/>
        <v>0</v>
      </c>
      <c r="K177" s="197"/>
      <c r="L177" s="41"/>
      <c r="M177" s="198" t="s">
        <v>19</v>
      </c>
      <c r="N177" s="199" t="s">
        <v>43</v>
      </c>
      <c r="O177" s="66"/>
      <c r="P177" s="200">
        <f t="shared" si="11"/>
        <v>0</v>
      </c>
      <c r="Q177" s="200">
        <v>0</v>
      </c>
      <c r="R177" s="200">
        <f t="shared" si="12"/>
        <v>0</v>
      </c>
      <c r="S177" s="200">
        <v>0</v>
      </c>
      <c r="T177" s="201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154</v>
      </c>
      <c r="AT177" s="202" t="s">
        <v>150</v>
      </c>
      <c r="AU177" s="202" t="s">
        <v>80</v>
      </c>
      <c r="AY177" s="19" t="s">
        <v>147</v>
      </c>
      <c r="BE177" s="203">
        <f t="shared" si="14"/>
        <v>0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19" t="s">
        <v>80</v>
      </c>
      <c r="BK177" s="203">
        <f t="shared" si="19"/>
        <v>0</v>
      </c>
      <c r="BL177" s="19" t="s">
        <v>154</v>
      </c>
      <c r="BM177" s="202" t="s">
        <v>467</v>
      </c>
    </row>
    <row r="178" spans="1:65" s="2" customFormat="1" ht="16.5" customHeight="1">
      <c r="A178" s="36"/>
      <c r="B178" s="37"/>
      <c r="C178" s="190" t="s">
        <v>323</v>
      </c>
      <c r="D178" s="190" t="s">
        <v>150</v>
      </c>
      <c r="E178" s="191" t="s">
        <v>2425</v>
      </c>
      <c r="F178" s="192" t="s">
        <v>2426</v>
      </c>
      <c r="G178" s="193" t="s">
        <v>174</v>
      </c>
      <c r="H178" s="194">
        <v>21</v>
      </c>
      <c r="I178" s="195"/>
      <c r="J178" s="196">
        <f t="shared" si="10"/>
        <v>0</v>
      </c>
      <c r="K178" s="197"/>
      <c r="L178" s="41"/>
      <c r="M178" s="198" t="s">
        <v>19</v>
      </c>
      <c r="N178" s="199" t="s">
        <v>43</v>
      </c>
      <c r="O178" s="66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154</v>
      </c>
      <c r="AT178" s="202" t="s">
        <v>150</v>
      </c>
      <c r="AU178" s="202" t="s">
        <v>80</v>
      </c>
      <c r="AY178" s="19" t="s">
        <v>147</v>
      </c>
      <c r="BE178" s="203">
        <f t="shared" si="14"/>
        <v>0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19" t="s">
        <v>80</v>
      </c>
      <c r="BK178" s="203">
        <f t="shared" si="19"/>
        <v>0</v>
      </c>
      <c r="BL178" s="19" t="s">
        <v>154</v>
      </c>
      <c r="BM178" s="202" t="s">
        <v>470</v>
      </c>
    </row>
    <row r="179" spans="1:65" s="2" customFormat="1" ht="16.5" customHeight="1">
      <c r="A179" s="36"/>
      <c r="B179" s="37"/>
      <c r="C179" s="190" t="s">
        <v>479</v>
      </c>
      <c r="D179" s="190" t="s">
        <v>150</v>
      </c>
      <c r="E179" s="191" t="s">
        <v>2427</v>
      </c>
      <c r="F179" s="192" t="s">
        <v>2428</v>
      </c>
      <c r="G179" s="193" t="s">
        <v>174</v>
      </c>
      <c r="H179" s="194">
        <v>1</v>
      </c>
      <c r="I179" s="195"/>
      <c r="J179" s="196">
        <f t="shared" si="10"/>
        <v>0</v>
      </c>
      <c r="K179" s="197"/>
      <c r="L179" s="41"/>
      <c r="M179" s="198" t="s">
        <v>19</v>
      </c>
      <c r="N179" s="199" t="s">
        <v>43</v>
      </c>
      <c r="O179" s="66"/>
      <c r="P179" s="200">
        <f t="shared" si="11"/>
        <v>0</v>
      </c>
      <c r="Q179" s="200">
        <v>0</v>
      </c>
      <c r="R179" s="200">
        <f t="shared" si="12"/>
        <v>0</v>
      </c>
      <c r="S179" s="200">
        <v>0</v>
      </c>
      <c r="T179" s="201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154</v>
      </c>
      <c r="AT179" s="202" t="s">
        <v>150</v>
      </c>
      <c r="AU179" s="202" t="s">
        <v>80</v>
      </c>
      <c r="AY179" s="19" t="s">
        <v>147</v>
      </c>
      <c r="BE179" s="203">
        <f t="shared" si="14"/>
        <v>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19" t="s">
        <v>80</v>
      </c>
      <c r="BK179" s="203">
        <f t="shared" si="19"/>
        <v>0</v>
      </c>
      <c r="BL179" s="19" t="s">
        <v>154</v>
      </c>
      <c r="BM179" s="202" t="s">
        <v>482</v>
      </c>
    </row>
    <row r="180" spans="1:65" s="2" customFormat="1" ht="16.5" customHeight="1">
      <c r="A180" s="36"/>
      <c r="B180" s="37"/>
      <c r="C180" s="190" t="s">
        <v>331</v>
      </c>
      <c r="D180" s="190" t="s">
        <v>150</v>
      </c>
      <c r="E180" s="191" t="s">
        <v>2429</v>
      </c>
      <c r="F180" s="192" t="s">
        <v>2430</v>
      </c>
      <c r="G180" s="193" t="s">
        <v>174</v>
      </c>
      <c r="H180" s="194">
        <v>2</v>
      </c>
      <c r="I180" s="195"/>
      <c r="J180" s="196">
        <f t="shared" si="10"/>
        <v>0</v>
      </c>
      <c r="K180" s="197"/>
      <c r="L180" s="41"/>
      <c r="M180" s="198" t="s">
        <v>19</v>
      </c>
      <c r="N180" s="199" t="s">
        <v>43</v>
      </c>
      <c r="O180" s="66"/>
      <c r="P180" s="200">
        <f t="shared" si="11"/>
        <v>0</v>
      </c>
      <c r="Q180" s="200">
        <v>0</v>
      </c>
      <c r="R180" s="200">
        <f t="shared" si="12"/>
        <v>0</v>
      </c>
      <c r="S180" s="200">
        <v>0</v>
      </c>
      <c r="T180" s="201">
        <f t="shared" si="1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154</v>
      </c>
      <c r="AT180" s="202" t="s">
        <v>150</v>
      </c>
      <c r="AU180" s="202" t="s">
        <v>80</v>
      </c>
      <c r="AY180" s="19" t="s">
        <v>147</v>
      </c>
      <c r="BE180" s="203">
        <f t="shared" si="14"/>
        <v>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19" t="s">
        <v>80</v>
      </c>
      <c r="BK180" s="203">
        <f t="shared" si="19"/>
        <v>0</v>
      </c>
      <c r="BL180" s="19" t="s">
        <v>154</v>
      </c>
      <c r="BM180" s="202" t="s">
        <v>485</v>
      </c>
    </row>
    <row r="181" spans="1:65" s="2" customFormat="1" ht="16.5" customHeight="1">
      <c r="A181" s="36"/>
      <c r="B181" s="37"/>
      <c r="C181" s="190" t="s">
        <v>488</v>
      </c>
      <c r="D181" s="190" t="s">
        <v>150</v>
      </c>
      <c r="E181" s="191" t="s">
        <v>2431</v>
      </c>
      <c r="F181" s="192" t="s">
        <v>2432</v>
      </c>
      <c r="G181" s="193" t="s">
        <v>174</v>
      </c>
      <c r="H181" s="194">
        <v>2</v>
      </c>
      <c r="I181" s="195"/>
      <c r="J181" s="196">
        <f t="shared" si="10"/>
        <v>0</v>
      </c>
      <c r="K181" s="197"/>
      <c r="L181" s="41"/>
      <c r="M181" s="198" t="s">
        <v>19</v>
      </c>
      <c r="N181" s="199" t="s">
        <v>43</v>
      </c>
      <c r="O181" s="66"/>
      <c r="P181" s="200">
        <f t="shared" si="11"/>
        <v>0</v>
      </c>
      <c r="Q181" s="200">
        <v>0</v>
      </c>
      <c r="R181" s="200">
        <f t="shared" si="12"/>
        <v>0</v>
      </c>
      <c r="S181" s="200">
        <v>0</v>
      </c>
      <c r="T181" s="201">
        <f t="shared" si="1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154</v>
      </c>
      <c r="AT181" s="202" t="s">
        <v>150</v>
      </c>
      <c r="AU181" s="202" t="s">
        <v>80</v>
      </c>
      <c r="AY181" s="19" t="s">
        <v>147</v>
      </c>
      <c r="BE181" s="203">
        <f t="shared" si="14"/>
        <v>0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19" t="s">
        <v>80</v>
      </c>
      <c r="BK181" s="203">
        <f t="shared" si="19"/>
        <v>0</v>
      </c>
      <c r="BL181" s="19" t="s">
        <v>154</v>
      </c>
      <c r="BM181" s="202" t="s">
        <v>491</v>
      </c>
    </row>
    <row r="182" spans="1:65" s="2" customFormat="1" ht="16.5" customHeight="1">
      <c r="A182" s="36"/>
      <c r="B182" s="37"/>
      <c r="C182" s="190" t="s">
        <v>339</v>
      </c>
      <c r="D182" s="190" t="s">
        <v>150</v>
      </c>
      <c r="E182" s="191" t="s">
        <v>2433</v>
      </c>
      <c r="F182" s="192" t="s">
        <v>2434</v>
      </c>
      <c r="G182" s="193" t="s">
        <v>174</v>
      </c>
      <c r="H182" s="194">
        <v>10</v>
      </c>
      <c r="I182" s="195"/>
      <c r="J182" s="196">
        <f t="shared" si="10"/>
        <v>0</v>
      </c>
      <c r="K182" s="197"/>
      <c r="L182" s="41"/>
      <c r="M182" s="198" t="s">
        <v>19</v>
      </c>
      <c r="N182" s="199" t="s">
        <v>43</v>
      </c>
      <c r="O182" s="66"/>
      <c r="P182" s="200">
        <f t="shared" si="11"/>
        <v>0</v>
      </c>
      <c r="Q182" s="200">
        <v>0</v>
      </c>
      <c r="R182" s="200">
        <f t="shared" si="12"/>
        <v>0</v>
      </c>
      <c r="S182" s="200">
        <v>0</v>
      </c>
      <c r="T182" s="201">
        <f t="shared" si="1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2" t="s">
        <v>154</v>
      </c>
      <c r="AT182" s="202" t="s">
        <v>150</v>
      </c>
      <c r="AU182" s="202" t="s">
        <v>80</v>
      </c>
      <c r="AY182" s="19" t="s">
        <v>147</v>
      </c>
      <c r="BE182" s="203">
        <f t="shared" si="14"/>
        <v>0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19" t="s">
        <v>80</v>
      </c>
      <c r="BK182" s="203">
        <f t="shared" si="19"/>
        <v>0</v>
      </c>
      <c r="BL182" s="19" t="s">
        <v>154</v>
      </c>
      <c r="BM182" s="202" t="s">
        <v>513</v>
      </c>
    </row>
    <row r="183" spans="1:65" s="2" customFormat="1" ht="16.5" customHeight="1">
      <c r="A183" s="36"/>
      <c r="B183" s="37"/>
      <c r="C183" s="190" t="s">
        <v>514</v>
      </c>
      <c r="D183" s="190" t="s">
        <v>150</v>
      </c>
      <c r="E183" s="191" t="s">
        <v>2435</v>
      </c>
      <c r="F183" s="192" t="s">
        <v>2436</v>
      </c>
      <c r="G183" s="193" t="s">
        <v>174</v>
      </c>
      <c r="H183" s="194">
        <v>10</v>
      </c>
      <c r="I183" s="195"/>
      <c r="J183" s="196">
        <f t="shared" si="10"/>
        <v>0</v>
      </c>
      <c r="K183" s="197"/>
      <c r="L183" s="41"/>
      <c r="M183" s="198" t="s">
        <v>19</v>
      </c>
      <c r="N183" s="199" t="s">
        <v>43</v>
      </c>
      <c r="O183" s="66"/>
      <c r="P183" s="200">
        <f t="shared" si="11"/>
        <v>0</v>
      </c>
      <c r="Q183" s="200">
        <v>0</v>
      </c>
      <c r="R183" s="200">
        <f t="shared" si="12"/>
        <v>0</v>
      </c>
      <c r="S183" s="200">
        <v>0</v>
      </c>
      <c r="T183" s="201">
        <f t="shared" si="1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2" t="s">
        <v>154</v>
      </c>
      <c r="AT183" s="202" t="s">
        <v>150</v>
      </c>
      <c r="AU183" s="202" t="s">
        <v>80</v>
      </c>
      <c r="AY183" s="19" t="s">
        <v>147</v>
      </c>
      <c r="BE183" s="203">
        <f t="shared" si="14"/>
        <v>0</v>
      </c>
      <c r="BF183" s="203">
        <f t="shared" si="15"/>
        <v>0</v>
      </c>
      <c r="BG183" s="203">
        <f t="shared" si="16"/>
        <v>0</v>
      </c>
      <c r="BH183" s="203">
        <f t="shared" si="17"/>
        <v>0</v>
      </c>
      <c r="BI183" s="203">
        <f t="shared" si="18"/>
        <v>0</v>
      </c>
      <c r="BJ183" s="19" t="s">
        <v>80</v>
      </c>
      <c r="BK183" s="203">
        <f t="shared" si="19"/>
        <v>0</v>
      </c>
      <c r="BL183" s="19" t="s">
        <v>154</v>
      </c>
      <c r="BM183" s="202" t="s">
        <v>517</v>
      </c>
    </row>
    <row r="184" spans="1:65" s="2" customFormat="1" ht="16.5" customHeight="1">
      <c r="A184" s="36"/>
      <c r="B184" s="37"/>
      <c r="C184" s="190" t="s">
        <v>343</v>
      </c>
      <c r="D184" s="190" t="s">
        <v>150</v>
      </c>
      <c r="E184" s="191" t="s">
        <v>2437</v>
      </c>
      <c r="F184" s="192" t="s">
        <v>2438</v>
      </c>
      <c r="G184" s="193" t="s">
        <v>174</v>
      </c>
      <c r="H184" s="194">
        <v>3</v>
      </c>
      <c r="I184" s="195"/>
      <c r="J184" s="196">
        <f t="shared" si="10"/>
        <v>0</v>
      </c>
      <c r="K184" s="197"/>
      <c r="L184" s="41"/>
      <c r="M184" s="198" t="s">
        <v>19</v>
      </c>
      <c r="N184" s="199" t="s">
        <v>43</v>
      </c>
      <c r="O184" s="66"/>
      <c r="P184" s="200">
        <f t="shared" si="11"/>
        <v>0</v>
      </c>
      <c r="Q184" s="200">
        <v>0</v>
      </c>
      <c r="R184" s="200">
        <f t="shared" si="12"/>
        <v>0</v>
      </c>
      <c r="S184" s="200">
        <v>0</v>
      </c>
      <c r="T184" s="201">
        <f t="shared" si="1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154</v>
      </c>
      <c r="AT184" s="202" t="s">
        <v>150</v>
      </c>
      <c r="AU184" s="202" t="s">
        <v>80</v>
      </c>
      <c r="AY184" s="19" t="s">
        <v>147</v>
      </c>
      <c r="BE184" s="203">
        <f t="shared" si="14"/>
        <v>0</v>
      </c>
      <c r="BF184" s="203">
        <f t="shared" si="15"/>
        <v>0</v>
      </c>
      <c r="BG184" s="203">
        <f t="shared" si="16"/>
        <v>0</v>
      </c>
      <c r="BH184" s="203">
        <f t="shared" si="17"/>
        <v>0</v>
      </c>
      <c r="BI184" s="203">
        <f t="shared" si="18"/>
        <v>0</v>
      </c>
      <c r="BJ184" s="19" t="s">
        <v>80</v>
      </c>
      <c r="BK184" s="203">
        <f t="shared" si="19"/>
        <v>0</v>
      </c>
      <c r="BL184" s="19" t="s">
        <v>154</v>
      </c>
      <c r="BM184" s="202" t="s">
        <v>520</v>
      </c>
    </row>
    <row r="185" spans="1:65" s="2" customFormat="1" ht="16.5" customHeight="1">
      <c r="A185" s="36"/>
      <c r="B185" s="37"/>
      <c r="C185" s="190" t="s">
        <v>521</v>
      </c>
      <c r="D185" s="190" t="s">
        <v>150</v>
      </c>
      <c r="E185" s="191" t="s">
        <v>2439</v>
      </c>
      <c r="F185" s="192" t="s">
        <v>2440</v>
      </c>
      <c r="G185" s="193" t="s">
        <v>174</v>
      </c>
      <c r="H185" s="194">
        <v>1</v>
      </c>
      <c r="I185" s="195"/>
      <c r="J185" s="196">
        <f t="shared" si="10"/>
        <v>0</v>
      </c>
      <c r="K185" s="197"/>
      <c r="L185" s="41"/>
      <c r="M185" s="198" t="s">
        <v>19</v>
      </c>
      <c r="N185" s="199" t="s">
        <v>43</v>
      </c>
      <c r="O185" s="66"/>
      <c r="P185" s="200">
        <f t="shared" si="11"/>
        <v>0</v>
      </c>
      <c r="Q185" s="200">
        <v>0</v>
      </c>
      <c r="R185" s="200">
        <f t="shared" si="12"/>
        <v>0</v>
      </c>
      <c r="S185" s="200">
        <v>0</v>
      </c>
      <c r="T185" s="201">
        <f t="shared" si="1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154</v>
      </c>
      <c r="AT185" s="202" t="s">
        <v>150</v>
      </c>
      <c r="AU185" s="202" t="s">
        <v>80</v>
      </c>
      <c r="AY185" s="19" t="s">
        <v>147</v>
      </c>
      <c r="BE185" s="203">
        <f t="shared" si="14"/>
        <v>0</v>
      </c>
      <c r="BF185" s="203">
        <f t="shared" si="15"/>
        <v>0</v>
      </c>
      <c r="BG185" s="203">
        <f t="shared" si="16"/>
        <v>0</v>
      </c>
      <c r="BH185" s="203">
        <f t="shared" si="17"/>
        <v>0</v>
      </c>
      <c r="BI185" s="203">
        <f t="shared" si="18"/>
        <v>0</v>
      </c>
      <c r="BJ185" s="19" t="s">
        <v>80</v>
      </c>
      <c r="BK185" s="203">
        <f t="shared" si="19"/>
        <v>0</v>
      </c>
      <c r="BL185" s="19" t="s">
        <v>154</v>
      </c>
      <c r="BM185" s="202" t="s">
        <v>524</v>
      </c>
    </row>
    <row r="186" spans="1:65" s="2" customFormat="1" ht="16.5" customHeight="1">
      <c r="A186" s="36"/>
      <c r="B186" s="37"/>
      <c r="C186" s="190" t="s">
        <v>347</v>
      </c>
      <c r="D186" s="190" t="s">
        <v>150</v>
      </c>
      <c r="E186" s="191" t="s">
        <v>2441</v>
      </c>
      <c r="F186" s="192" t="s">
        <v>2442</v>
      </c>
      <c r="G186" s="193" t="s">
        <v>174</v>
      </c>
      <c r="H186" s="194">
        <v>5</v>
      </c>
      <c r="I186" s="195"/>
      <c r="J186" s="196">
        <f t="shared" si="10"/>
        <v>0</v>
      </c>
      <c r="K186" s="197"/>
      <c r="L186" s="41"/>
      <c r="M186" s="198" t="s">
        <v>19</v>
      </c>
      <c r="N186" s="199" t="s">
        <v>43</v>
      </c>
      <c r="O186" s="66"/>
      <c r="P186" s="200">
        <f t="shared" si="11"/>
        <v>0</v>
      </c>
      <c r="Q186" s="200">
        <v>0</v>
      </c>
      <c r="R186" s="200">
        <f t="shared" si="12"/>
        <v>0</v>
      </c>
      <c r="S186" s="200">
        <v>0</v>
      </c>
      <c r="T186" s="201">
        <f t="shared" si="1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154</v>
      </c>
      <c r="AT186" s="202" t="s">
        <v>150</v>
      </c>
      <c r="AU186" s="202" t="s">
        <v>80</v>
      </c>
      <c r="AY186" s="19" t="s">
        <v>147</v>
      </c>
      <c r="BE186" s="203">
        <f t="shared" si="14"/>
        <v>0</v>
      </c>
      <c r="BF186" s="203">
        <f t="shared" si="15"/>
        <v>0</v>
      </c>
      <c r="BG186" s="203">
        <f t="shared" si="16"/>
        <v>0</v>
      </c>
      <c r="BH186" s="203">
        <f t="shared" si="17"/>
        <v>0</v>
      </c>
      <c r="BI186" s="203">
        <f t="shared" si="18"/>
        <v>0</v>
      </c>
      <c r="BJ186" s="19" t="s">
        <v>80</v>
      </c>
      <c r="BK186" s="203">
        <f t="shared" si="19"/>
        <v>0</v>
      </c>
      <c r="BL186" s="19" t="s">
        <v>154</v>
      </c>
      <c r="BM186" s="202" t="s">
        <v>527</v>
      </c>
    </row>
    <row r="187" spans="1:65" s="2" customFormat="1" ht="16.5" customHeight="1">
      <c r="A187" s="36"/>
      <c r="B187" s="37"/>
      <c r="C187" s="190" t="s">
        <v>529</v>
      </c>
      <c r="D187" s="190" t="s">
        <v>150</v>
      </c>
      <c r="E187" s="191" t="s">
        <v>2443</v>
      </c>
      <c r="F187" s="192" t="s">
        <v>2444</v>
      </c>
      <c r="G187" s="193" t="s">
        <v>174</v>
      </c>
      <c r="H187" s="194">
        <v>1</v>
      </c>
      <c r="I187" s="195"/>
      <c r="J187" s="196">
        <f t="shared" si="10"/>
        <v>0</v>
      </c>
      <c r="K187" s="197"/>
      <c r="L187" s="41"/>
      <c r="M187" s="198" t="s">
        <v>19</v>
      </c>
      <c r="N187" s="199" t="s">
        <v>43</v>
      </c>
      <c r="O187" s="66"/>
      <c r="P187" s="200">
        <f t="shared" si="11"/>
        <v>0</v>
      </c>
      <c r="Q187" s="200">
        <v>0</v>
      </c>
      <c r="R187" s="200">
        <f t="shared" si="12"/>
        <v>0</v>
      </c>
      <c r="S187" s="200">
        <v>0</v>
      </c>
      <c r="T187" s="201">
        <f t="shared" si="1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154</v>
      </c>
      <c r="AT187" s="202" t="s">
        <v>150</v>
      </c>
      <c r="AU187" s="202" t="s">
        <v>80</v>
      </c>
      <c r="AY187" s="19" t="s">
        <v>147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19" t="s">
        <v>80</v>
      </c>
      <c r="BK187" s="203">
        <f t="shared" si="19"/>
        <v>0</v>
      </c>
      <c r="BL187" s="19" t="s">
        <v>154</v>
      </c>
      <c r="BM187" s="202" t="s">
        <v>532</v>
      </c>
    </row>
    <row r="188" spans="1:65" s="2" customFormat="1" ht="16.5" customHeight="1">
      <c r="A188" s="36"/>
      <c r="B188" s="37"/>
      <c r="C188" s="190" t="s">
        <v>361</v>
      </c>
      <c r="D188" s="190" t="s">
        <v>150</v>
      </c>
      <c r="E188" s="191" t="s">
        <v>2445</v>
      </c>
      <c r="F188" s="192" t="s">
        <v>2446</v>
      </c>
      <c r="G188" s="193" t="s">
        <v>174</v>
      </c>
      <c r="H188" s="194">
        <v>5</v>
      </c>
      <c r="I188" s="195"/>
      <c r="J188" s="196">
        <f t="shared" si="10"/>
        <v>0</v>
      </c>
      <c r="K188" s="197"/>
      <c r="L188" s="41"/>
      <c r="M188" s="198" t="s">
        <v>19</v>
      </c>
      <c r="N188" s="199" t="s">
        <v>43</v>
      </c>
      <c r="O188" s="66"/>
      <c r="P188" s="200">
        <f t="shared" si="11"/>
        <v>0</v>
      </c>
      <c r="Q188" s="200">
        <v>0</v>
      </c>
      <c r="R188" s="200">
        <f t="shared" si="12"/>
        <v>0</v>
      </c>
      <c r="S188" s="200">
        <v>0</v>
      </c>
      <c r="T188" s="201">
        <f t="shared" si="1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154</v>
      </c>
      <c r="AT188" s="202" t="s">
        <v>150</v>
      </c>
      <c r="AU188" s="202" t="s">
        <v>80</v>
      </c>
      <c r="AY188" s="19" t="s">
        <v>147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19" t="s">
        <v>80</v>
      </c>
      <c r="BK188" s="203">
        <f t="shared" si="19"/>
        <v>0</v>
      </c>
      <c r="BL188" s="19" t="s">
        <v>154</v>
      </c>
      <c r="BM188" s="202" t="s">
        <v>536</v>
      </c>
    </row>
    <row r="189" spans="1:65" s="2" customFormat="1" ht="16.5" customHeight="1">
      <c r="A189" s="36"/>
      <c r="B189" s="37"/>
      <c r="C189" s="190" t="s">
        <v>537</v>
      </c>
      <c r="D189" s="190" t="s">
        <v>150</v>
      </c>
      <c r="E189" s="191" t="s">
        <v>2447</v>
      </c>
      <c r="F189" s="192" t="s">
        <v>2448</v>
      </c>
      <c r="G189" s="193" t="s">
        <v>174</v>
      </c>
      <c r="H189" s="194">
        <v>48</v>
      </c>
      <c r="I189" s="195"/>
      <c r="J189" s="196">
        <f t="shared" si="10"/>
        <v>0</v>
      </c>
      <c r="K189" s="197"/>
      <c r="L189" s="41"/>
      <c r="M189" s="198" t="s">
        <v>19</v>
      </c>
      <c r="N189" s="199" t="s">
        <v>43</v>
      </c>
      <c r="O189" s="66"/>
      <c r="P189" s="200">
        <f t="shared" si="11"/>
        <v>0</v>
      </c>
      <c r="Q189" s="200">
        <v>0</v>
      </c>
      <c r="R189" s="200">
        <f t="shared" si="12"/>
        <v>0</v>
      </c>
      <c r="S189" s="200">
        <v>0</v>
      </c>
      <c r="T189" s="201">
        <f t="shared" si="1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154</v>
      </c>
      <c r="AT189" s="202" t="s">
        <v>150</v>
      </c>
      <c r="AU189" s="202" t="s">
        <v>80</v>
      </c>
      <c r="AY189" s="19" t="s">
        <v>147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19" t="s">
        <v>80</v>
      </c>
      <c r="BK189" s="203">
        <f t="shared" si="19"/>
        <v>0</v>
      </c>
      <c r="BL189" s="19" t="s">
        <v>154</v>
      </c>
      <c r="BM189" s="202" t="s">
        <v>540</v>
      </c>
    </row>
    <row r="190" spans="1:65" s="2" customFormat="1" ht="16.5" customHeight="1">
      <c r="A190" s="36"/>
      <c r="B190" s="37"/>
      <c r="C190" s="190" t="s">
        <v>371</v>
      </c>
      <c r="D190" s="190" t="s">
        <v>150</v>
      </c>
      <c r="E190" s="191" t="s">
        <v>2449</v>
      </c>
      <c r="F190" s="192" t="s">
        <v>2450</v>
      </c>
      <c r="G190" s="193" t="s">
        <v>2451</v>
      </c>
      <c r="H190" s="194">
        <v>4</v>
      </c>
      <c r="I190" s="195"/>
      <c r="J190" s="196">
        <f t="shared" si="10"/>
        <v>0</v>
      </c>
      <c r="K190" s="197"/>
      <c r="L190" s="41"/>
      <c r="M190" s="198" t="s">
        <v>19</v>
      </c>
      <c r="N190" s="199" t="s">
        <v>43</v>
      </c>
      <c r="O190" s="66"/>
      <c r="P190" s="200">
        <f t="shared" si="11"/>
        <v>0</v>
      </c>
      <c r="Q190" s="200">
        <v>0</v>
      </c>
      <c r="R190" s="200">
        <f t="shared" si="12"/>
        <v>0</v>
      </c>
      <c r="S190" s="200">
        <v>0</v>
      </c>
      <c r="T190" s="201">
        <f t="shared" si="1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2" t="s">
        <v>154</v>
      </c>
      <c r="AT190" s="202" t="s">
        <v>150</v>
      </c>
      <c r="AU190" s="202" t="s">
        <v>80</v>
      </c>
      <c r="AY190" s="19" t="s">
        <v>147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19" t="s">
        <v>80</v>
      </c>
      <c r="BK190" s="203">
        <f t="shared" si="19"/>
        <v>0</v>
      </c>
      <c r="BL190" s="19" t="s">
        <v>154</v>
      </c>
      <c r="BM190" s="202" t="s">
        <v>544</v>
      </c>
    </row>
    <row r="191" spans="1:65" s="2" customFormat="1" ht="16.5" customHeight="1">
      <c r="A191" s="36"/>
      <c r="B191" s="37"/>
      <c r="C191" s="190" t="s">
        <v>545</v>
      </c>
      <c r="D191" s="190" t="s">
        <v>150</v>
      </c>
      <c r="E191" s="191" t="s">
        <v>2452</v>
      </c>
      <c r="F191" s="192" t="s">
        <v>2453</v>
      </c>
      <c r="G191" s="193" t="s">
        <v>2451</v>
      </c>
      <c r="H191" s="194">
        <v>4</v>
      </c>
      <c r="I191" s="195"/>
      <c r="J191" s="196">
        <f t="shared" si="10"/>
        <v>0</v>
      </c>
      <c r="K191" s="197"/>
      <c r="L191" s="41"/>
      <c r="M191" s="198" t="s">
        <v>19</v>
      </c>
      <c r="N191" s="199" t="s">
        <v>43</v>
      </c>
      <c r="O191" s="66"/>
      <c r="P191" s="200">
        <f t="shared" si="11"/>
        <v>0</v>
      </c>
      <c r="Q191" s="200">
        <v>0</v>
      </c>
      <c r="R191" s="200">
        <f t="shared" si="12"/>
        <v>0</v>
      </c>
      <c r="S191" s="200">
        <v>0</v>
      </c>
      <c r="T191" s="201">
        <f t="shared" si="1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154</v>
      </c>
      <c r="AT191" s="202" t="s">
        <v>150</v>
      </c>
      <c r="AU191" s="202" t="s">
        <v>80</v>
      </c>
      <c r="AY191" s="19" t="s">
        <v>147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19" t="s">
        <v>80</v>
      </c>
      <c r="BK191" s="203">
        <f t="shared" si="19"/>
        <v>0</v>
      </c>
      <c r="BL191" s="19" t="s">
        <v>154</v>
      </c>
      <c r="BM191" s="202" t="s">
        <v>548</v>
      </c>
    </row>
    <row r="192" spans="1:65" s="2" customFormat="1" ht="16.5" customHeight="1">
      <c r="A192" s="36"/>
      <c r="B192" s="37"/>
      <c r="C192" s="190" t="s">
        <v>375</v>
      </c>
      <c r="D192" s="190" t="s">
        <v>150</v>
      </c>
      <c r="E192" s="191" t="s">
        <v>2454</v>
      </c>
      <c r="F192" s="192" t="s">
        <v>2455</v>
      </c>
      <c r="G192" s="193" t="s">
        <v>2451</v>
      </c>
      <c r="H192" s="194">
        <v>8</v>
      </c>
      <c r="I192" s="195"/>
      <c r="J192" s="196">
        <f t="shared" si="10"/>
        <v>0</v>
      </c>
      <c r="K192" s="197"/>
      <c r="L192" s="41"/>
      <c r="M192" s="198" t="s">
        <v>19</v>
      </c>
      <c r="N192" s="199" t="s">
        <v>43</v>
      </c>
      <c r="O192" s="66"/>
      <c r="P192" s="200">
        <f t="shared" si="11"/>
        <v>0</v>
      </c>
      <c r="Q192" s="200">
        <v>0</v>
      </c>
      <c r="R192" s="200">
        <f t="shared" si="12"/>
        <v>0</v>
      </c>
      <c r="S192" s="200">
        <v>0</v>
      </c>
      <c r="T192" s="201">
        <f t="shared" si="1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154</v>
      </c>
      <c r="AT192" s="202" t="s">
        <v>150</v>
      </c>
      <c r="AU192" s="202" t="s">
        <v>80</v>
      </c>
      <c r="AY192" s="19" t="s">
        <v>147</v>
      </c>
      <c r="BE192" s="203">
        <f t="shared" si="14"/>
        <v>0</v>
      </c>
      <c r="BF192" s="203">
        <f t="shared" si="15"/>
        <v>0</v>
      </c>
      <c r="BG192" s="203">
        <f t="shared" si="16"/>
        <v>0</v>
      </c>
      <c r="BH192" s="203">
        <f t="shared" si="17"/>
        <v>0</v>
      </c>
      <c r="BI192" s="203">
        <f t="shared" si="18"/>
        <v>0</v>
      </c>
      <c r="BJ192" s="19" t="s">
        <v>80</v>
      </c>
      <c r="BK192" s="203">
        <f t="shared" si="19"/>
        <v>0</v>
      </c>
      <c r="BL192" s="19" t="s">
        <v>154</v>
      </c>
      <c r="BM192" s="202" t="s">
        <v>552</v>
      </c>
    </row>
    <row r="193" spans="1:65" s="2" customFormat="1" ht="16.5" customHeight="1">
      <c r="A193" s="36"/>
      <c r="B193" s="37"/>
      <c r="C193" s="190" t="s">
        <v>553</v>
      </c>
      <c r="D193" s="190" t="s">
        <v>150</v>
      </c>
      <c r="E193" s="191" t="s">
        <v>2456</v>
      </c>
      <c r="F193" s="192" t="s">
        <v>2457</v>
      </c>
      <c r="G193" s="193" t="s">
        <v>174</v>
      </c>
      <c r="H193" s="194">
        <v>1</v>
      </c>
      <c r="I193" s="195"/>
      <c r="J193" s="196">
        <f t="shared" si="10"/>
        <v>0</v>
      </c>
      <c r="K193" s="197"/>
      <c r="L193" s="41"/>
      <c r="M193" s="198" t="s">
        <v>19</v>
      </c>
      <c r="N193" s="199" t="s">
        <v>43</v>
      </c>
      <c r="O193" s="66"/>
      <c r="P193" s="200">
        <f t="shared" si="11"/>
        <v>0</v>
      </c>
      <c r="Q193" s="200">
        <v>0</v>
      </c>
      <c r="R193" s="200">
        <f t="shared" si="12"/>
        <v>0</v>
      </c>
      <c r="S193" s="200">
        <v>0</v>
      </c>
      <c r="T193" s="201">
        <f t="shared" si="1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154</v>
      </c>
      <c r="AT193" s="202" t="s">
        <v>150</v>
      </c>
      <c r="AU193" s="202" t="s">
        <v>80</v>
      </c>
      <c r="AY193" s="19" t="s">
        <v>147</v>
      </c>
      <c r="BE193" s="203">
        <f t="shared" si="14"/>
        <v>0</v>
      </c>
      <c r="BF193" s="203">
        <f t="shared" si="15"/>
        <v>0</v>
      </c>
      <c r="BG193" s="203">
        <f t="shared" si="16"/>
        <v>0</v>
      </c>
      <c r="BH193" s="203">
        <f t="shared" si="17"/>
        <v>0</v>
      </c>
      <c r="BI193" s="203">
        <f t="shared" si="18"/>
        <v>0</v>
      </c>
      <c r="BJ193" s="19" t="s">
        <v>80</v>
      </c>
      <c r="BK193" s="203">
        <f t="shared" si="19"/>
        <v>0</v>
      </c>
      <c r="BL193" s="19" t="s">
        <v>154</v>
      </c>
      <c r="BM193" s="202" t="s">
        <v>556</v>
      </c>
    </row>
    <row r="194" spans="1:65" s="12" customFormat="1" ht="25.9" customHeight="1">
      <c r="B194" s="174"/>
      <c r="C194" s="175"/>
      <c r="D194" s="176" t="s">
        <v>71</v>
      </c>
      <c r="E194" s="177" t="s">
        <v>2458</v>
      </c>
      <c r="F194" s="177" t="s">
        <v>2459</v>
      </c>
      <c r="G194" s="175"/>
      <c r="H194" s="175"/>
      <c r="I194" s="178"/>
      <c r="J194" s="179">
        <f>BK194</f>
        <v>0</v>
      </c>
      <c r="K194" s="175"/>
      <c r="L194" s="180"/>
      <c r="M194" s="181"/>
      <c r="N194" s="182"/>
      <c r="O194" s="182"/>
      <c r="P194" s="183">
        <f>P195</f>
        <v>0</v>
      </c>
      <c r="Q194" s="182"/>
      <c r="R194" s="183">
        <f>R195</f>
        <v>0</v>
      </c>
      <c r="S194" s="182"/>
      <c r="T194" s="184">
        <f>T195</f>
        <v>0</v>
      </c>
      <c r="AR194" s="185" t="s">
        <v>80</v>
      </c>
      <c r="AT194" s="186" t="s">
        <v>71</v>
      </c>
      <c r="AU194" s="186" t="s">
        <v>72</v>
      </c>
      <c r="AY194" s="185" t="s">
        <v>147</v>
      </c>
      <c r="BK194" s="187">
        <f>BK195</f>
        <v>0</v>
      </c>
    </row>
    <row r="195" spans="1:65" s="2" customFormat="1" ht="16.5" customHeight="1">
      <c r="A195" s="36"/>
      <c r="B195" s="37"/>
      <c r="C195" s="190" t="s">
        <v>379</v>
      </c>
      <c r="D195" s="190" t="s">
        <v>150</v>
      </c>
      <c r="E195" s="191" t="s">
        <v>2460</v>
      </c>
      <c r="F195" s="192" t="s">
        <v>2461</v>
      </c>
      <c r="G195" s="193" t="s">
        <v>174</v>
      </c>
      <c r="H195" s="194">
        <v>2</v>
      </c>
      <c r="I195" s="195"/>
      <c r="J195" s="196">
        <f>ROUND(I195*H195,2)</f>
        <v>0</v>
      </c>
      <c r="K195" s="197"/>
      <c r="L195" s="41"/>
      <c r="M195" s="198" t="s">
        <v>19</v>
      </c>
      <c r="N195" s="199" t="s">
        <v>43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154</v>
      </c>
      <c r="AT195" s="202" t="s">
        <v>150</v>
      </c>
      <c r="AU195" s="202" t="s">
        <v>80</v>
      </c>
      <c r="AY195" s="19" t="s">
        <v>147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9" t="s">
        <v>80</v>
      </c>
      <c r="BK195" s="203">
        <f>ROUND(I195*H195,2)</f>
        <v>0</v>
      </c>
      <c r="BL195" s="19" t="s">
        <v>154</v>
      </c>
      <c r="BM195" s="202" t="s">
        <v>559</v>
      </c>
    </row>
    <row r="196" spans="1:65" s="12" customFormat="1" ht="25.9" customHeight="1">
      <c r="B196" s="174"/>
      <c r="C196" s="175"/>
      <c r="D196" s="176" t="s">
        <v>71</v>
      </c>
      <c r="E196" s="177" t="s">
        <v>2462</v>
      </c>
      <c r="F196" s="177" t="s">
        <v>2463</v>
      </c>
      <c r="G196" s="175"/>
      <c r="H196" s="175"/>
      <c r="I196" s="178"/>
      <c r="J196" s="179">
        <f>BK196</f>
        <v>0</v>
      </c>
      <c r="K196" s="175"/>
      <c r="L196" s="180"/>
      <c r="M196" s="181"/>
      <c r="N196" s="182"/>
      <c r="O196" s="182"/>
      <c r="P196" s="183">
        <f>SUM(P197:P205)</f>
        <v>0</v>
      </c>
      <c r="Q196" s="182"/>
      <c r="R196" s="183">
        <f>SUM(R197:R205)</f>
        <v>0</v>
      </c>
      <c r="S196" s="182"/>
      <c r="T196" s="184">
        <f>SUM(T197:T205)</f>
        <v>0</v>
      </c>
      <c r="AR196" s="185" t="s">
        <v>80</v>
      </c>
      <c r="AT196" s="186" t="s">
        <v>71</v>
      </c>
      <c r="AU196" s="186" t="s">
        <v>72</v>
      </c>
      <c r="AY196" s="185" t="s">
        <v>147</v>
      </c>
      <c r="BK196" s="187">
        <f>SUM(BK197:BK205)</f>
        <v>0</v>
      </c>
    </row>
    <row r="197" spans="1:65" s="2" customFormat="1" ht="16.5" customHeight="1">
      <c r="A197" s="36"/>
      <c r="B197" s="37"/>
      <c r="C197" s="190" t="s">
        <v>561</v>
      </c>
      <c r="D197" s="190" t="s">
        <v>150</v>
      </c>
      <c r="E197" s="191" t="s">
        <v>2464</v>
      </c>
      <c r="F197" s="192" t="s">
        <v>2465</v>
      </c>
      <c r="G197" s="193" t="s">
        <v>174</v>
      </c>
      <c r="H197" s="194">
        <v>1</v>
      </c>
      <c r="I197" s="195"/>
      <c r="J197" s="196">
        <f t="shared" ref="J197:J205" si="20">ROUND(I197*H197,2)</f>
        <v>0</v>
      </c>
      <c r="K197" s="197"/>
      <c r="L197" s="41"/>
      <c r="M197" s="198" t="s">
        <v>19</v>
      </c>
      <c r="N197" s="199" t="s">
        <v>43</v>
      </c>
      <c r="O197" s="66"/>
      <c r="P197" s="200">
        <f t="shared" ref="P197:P205" si="21">O197*H197</f>
        <v>0</v>
      </c>
      <c r="Q197" s="200">
        <v>0</v>
      </c>
      <c r="R197" s="200">
        <f t="shared" ref="R197:R205" si="22">Q197*H197</f>
        <v>0</v>
      </c>
      <c r="S197" s="200">
        <v>0</v>
      </c>
      <c r="T197" s="201">
        <f t="shared" ref="T197:T205" si="23"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154</v>
      </c>
      <c r="AT197" s="202" t="s">
        <v>150</v>
      </c>
      <c r="AU197" s="202" t="s">
        <v>80</v>
      </c>
      <c r="AY197" s="19" t="s">
        <v>147</v>
      </c>
      <c r="BE197" s="203">
        <f t="shared" ref="BE197:BE205" si="24">IF(N197="základní",J197,0)</f>
        <v>0</v>
      </c>
      <c r="BF197" s="203">
        <f t="shared" ref="BF197:BF205" si="25">IF(N197="snížená",J197,0)</f>
        <v>0</v>
      </c>
      <c r="BG197" s="203">
        <f t="shared" ref="BG197:BG205" si="26">IF(N197="zákl. přenesená",J197,0)</f>
        <v>0</v>
      </c>
      <c r="BH197" s="203">
        <f t="shared" ref="BH197:BH205" si="27">IF(N197="sníž. přenesená",J197,0)</f>
        <v>0</v>
      </c>
      <c r="BI197" s="203">
        <f t="shared" ref="BI197:BI205" si="28">IF(N197="nulová",J197,0)</f>
        <v>0</v>
      </c>
      <c r="BJ197" s="19" t="s">
        <v>80</v>
      </c>
      <c r="BK197" s="203">
        <f t="shared" ref="BK197:BK205" si="29">ROUND(I197*H197,2)</f>
        <v>0</v>
      </c>
      <c r="BL197" s="19" t="s">
        <v>154</v>
      </c>
      <c r="BM197" s="202" t="s">
        <v>564</v>
      </c>
    </row>
    <row r="198" spans="1:65" s="2" customFormat="1" ht="16.5" customHeight="1">
      <c r="A198" s="36"/>
      <c r="B198" s="37"/>
      <c r="C198" s="190" t="s">
        <v>383</v>
      </c>
      <c r="D198" s="190" t="s">
        <v>150</v>
      </c>
      <c r="E198" s="191" t="s">
        <v>2466</v>
      </c>
      <c r="F198" s="192" t="s">
        <v>2467</v>
      </c>
      <c r="G198" s="193" t="s">
        <v>174</v>
      </c>
      <c r="H198" s="194">
        <v>24</v>
      </c>
      <c r="I198" s="195"/>
      <c r="J198" s="196">
        <f t="shared" si="20"/>
        <v>0</v>
      </c>
      <c r="K198" s="197"/>
      <c r="L198" s="41"/>
      <c r="M198" s="198" t="s">
        <v>19</v>
      </c>
      <c r="N198" s="199" t="s">
        <v>43</v>
      </c>
      <c r="O198" s="66"/>
      <c r="P198" s="200">
        <f t="shared" si="21"/>
        <v>0</v>
      </c>
      <c r="Q198" s="200">
        <v>0</v>
      </c>
      <c r="R198" s="200">
        <f t="shared" si="22"/>
        <v>0</v>
      </c>
      <c r="S198" s="200">
        <v>0</v>
      </c>
      <c r="T198" s="201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154</v>
      </c>
      <c r="AT198" s="202" t="s">
        <v>150</v>
      </c>
      <c r="AU198" s="202" t="s">
        <v>80</v>
      </c>
      <c r="AY198" s="19" t="s">
        <v>147</v>
      </c>
      <c r="BE198" s="203">
        <f t="shared" si="24"/>
        <v>0</v>
      </c>
      <c r="BF198" s="203">
        <f t="shared" si="25"/>
        <v>0</v>
      </c>
      <c r="BG198" s="203">
        <f t="shared" si="26"/>
        <v>0</v>
      </c>
      <c r="BH198" s="203">
        <f t="shared" si="27"/>
        <v>0</v>
      </c>
      <c r="BI198" s="203">
        <f t="shared" si="28"/>
        <v>0</v>
      </c>
      <c r="BJ198" s="19" t="s">
        <v>80</v>
      </c>
      <c r="BK198" s="203">
        <f t="shared" si="29"/>
        <v>0</v>
      </c>
      <c r="BL198" s="19" t="s">
        <v>154</v>
      </c>
      <c r="BM198" s="202" t="s">
        <v>567</v>
      </c>
    </row>
    <row r="199" spans="1:65" s="2" customFormat="1" ht="16.5" customHeight="1">
      <c r="A199" s="36"/>
      <c r="B199" s="37"/>
      <c r="C199" s="190" t="s">
        <v>569</v>
      </c>
      <c r="D199" s="190" t="s">
        <v>150</v>
      </c>
      <c r="E199" s="191" t="s">
        <v>2468</v>
      </c>
      <c r="F199" s="192" t="s">
        <v>2469</v>
      </c>
      <c r="G199" s="193" t="s">
        <v>174</v>
      </c>
      <c r="H199" s="194">
        <v>2</v>
      </c>
      <c r="I199" s="195"/>
      <c r="J199" s="196">
        <f t="shared" si="20"/>
        <v>0</v>
      </c>
      <c r="K199" s="197"/>
      <c r="L199" s="41"/>
      <c r="M199" s="198" t="s">
        <v>19</v>
      </c>
      <c r="N199" s="199" t="s">
        <v>43</v>
      </c>
      <c r="O199" s="66"/>
      <c r="P199" s="200">
        <f t="shared" si="21"/>
        <v>0</v>
      </c>
      <c r="Q199" s="200">
        <v>0</v>
      </c>
      <c r="R199" s="200">
        <f t="shared" si="22"/>
        <v>0</v>
      </c>
      <c r="S199" s="200">
        <v>0</v>
      </c>
      <c r="T199" s="201">
        <f t="shared" si="2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154</v>
      </c>
      <c r="AT199" s="202" t="s">
        <v>150</v>
      </c>
      <c r="AU199" s="202" t="s">
        <v>80</v>
      </c>
      <c r="AY199" s="19" t="s">
        <v>147</v>
      </c>
      <c r="BE199" s="203">
        <f t="shared" si="24"/>
        <v>0</v>
      </c>
      <c r="BF199" s="203">
        <f t="shared" si="25"/>
        <v>0</v>
      </c>
      <c r="BG199" s="203">
        <f t="shared" si="26"/>
        <v>0</v>
      </c>
      <c r="BH199" s="203">
        <f t="shared" si="27"/>
        <v>0</v>
      </c>
      <c r="BI199" s="203">
        <f t="shared" si="28"/>
        <v>0</v>
      </c>
      <c r="BJ199" s="19" t="s">
        <v>80</v>
      </c>
      <c r="BK199" s="203">
        <f t="shared" si="29"/>
        <v>0</v>
      </c>
      <c r="BL199" s="19" t="s">
        <v>154</v>
      </c>
      <c r="BM199" s="202" t="s">
        <v>572</v>
      </c>
    </row>
    <row r="200" spans="1:65" s="2" customFormat="1" ht="16.5" customHeight="1">
      <c r="A200" s="36"/>
      <c r="B200" s="37"/>
      <c r="C200" s="190" t="s">
        <v>390</v>
      </c>
      <c r="D200" s="190" t="s">
        <v>150</v>
      </c>
      <c r="E200" s="191" t="s">
        <v>2470</v>
      </c>
      <c r="F200" s="192" t="s">
        <v>2471</v>
      </c>
      <c r="G200" s="193" t="s">
        <v>174</v>
      </c>
      <c r="H200" s="194">
        <v>2</v>
      </c>
      <c r="I200" s="195"/>
      <c r="J200" s="196">
        <f t="shared" si="20"/>
        <v>0</v>
      </c>
      <c r="K200" s="197"/>
      <c r="L200" s="41"/>
      <c r="M200" s="198" t="s">
        <v>19</v>
      </c>
      <c r="N200" s="199" t="s">
        <v>43</v>
      </c>
      <c r="O200" s="66"/>
      <c r="P200" s="200">
        <f t="shared" si="21"/>
        <v>0</v>
      </c>
      <c r="Q200" s="200">
        <v>0</v>
      </c>
      <c r="R200" s="200">
        <f t="shared" si="22"/>
        <v>0</v>
      </c>
      <c r="S200" s="200">
        <v>0</v>
      </c>
      <c r="T200" s="201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154</v>
      </c>
      <c r="AT200" s="202" t="s">
        <v>150</v>
      </c>
      <c r="AU200" s="202" t="s">
        <v>80</v>
      </c>
      <c r="AY200" s="19" t="s">
        <v>147</v>
      </c>
      <c r="BE200" s="203">
        <f t="shared" si="24"/>
        <v>0</v>
      </c>
      <c r="BF200" s="203">
        <f t="shared" si="25"/>
        <v>0</v>
      </c>
      <c r="BG200" s="203">
        <f t="shared" si="26"/>
        <v>0</v>
      </c>
      <c r="BH200" s="203">
        <f t="shared" si="27"/>
        <v>0</v>
      </c>
      <c r="BI200" s="203">
        <f t="shared" si="28"/>
        <v>0</v>
      </c>
      <c r="BJ200" s="19" t="s">
        <v>80</v>
      </c>
      <c r="BK200" s="203">
        <f t="shared" si="29"/>
        <v>0</v>
      </c>
      <c r="BL200" s="19" t="s">
        <v>154</v>
      </c>
      <c r="BM200" s="202" t="s">
        <v>577</v>
      </c>
    </row>
    <row r="201" spans="1:65" s="2" customFormat="1" ht="16.5" customHeight="1">
      <c r="A201" s="36"/>
      <c r="B201" s="37"/>
      <c r="C201" s="190" t="s">
        <v>578</v>
      </c>
      <c r="D201" s="190" t="s">
        <v>150</v>
      </c>
      <c r="E201" s="191" t="s">
        <v>2472</v>
      </c>
      <c r="F201" s="192" t="s">
        <v>2473</v>
      </c>
      <c r="G201" s="193" t="s">
        <v>174</v>
      </c>
      <c r="H201" s="194">
        <v>16</v>
      </c>
      <c r="I201" s="195"/>
      <c r="J201" s="196">
        <f t="shared" si="20"/>
        <v>0</v>
      </c>
      <c r="K201" s="197"/>
      <c r="L201" s="41"/>
      <c r="M201" s="198" t="s">
        <v>19</v>
      </c>
      <c r="N201" s="199" t="s">
        <v>43</v>
      </c>
      <c r="O201" s="66"/>
      <c r="P201" s="200">
        <f t="shared" si="21"/>
        <v>0</v>
      </c>
      <c r="Q201" s="200">
        <v>0</v>
      </c>
      <c r="R201" s="200">
        <f t="shared" si="22"/>
        <v>0</v>
      </c>
      <c r="S201" s="200">
        <v>0</v>
      </c>
      <c r="T201" s="201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154</v>
      </c>
      <c r="AT201" s="202" t="s">
        <v>150</v>
      </c>
      <c r="AU201" s="202" t="s">
        <v>80</v>
      </c>
      <c r="AY201" s="19" t="s">
        <v>147</v>
      </c>
      <c r="BE201" s="203">
        <f t="shared" si="24"/>
        <v>0</v>
      </c>
      <c r="BF201" s="203">
        <f t="shared" si="25"/>
        <v>0</v>
      </c>
      <c r="BG201" s="203">
        <f t="shared" si="26"/>
        <v>0</v>
      </c>
      <c r="BH201" s="203">
        <f t="shared" si="27"/>
        <v>0</v>
      </c>
      <c r="BI201" s="203">
        <f t="shared" si="28"/>
        <v>0</v>
      </c>
      <c r="BJ201" s="19" t="s">
        <v>80</v>
      </c>
      <c r="BK201" s="203">
        <f t="shared" si="29"/>
        <v>0</v>
      </c>
      <c r="BL201" s="19" t="s">
        <v>154</v>
      </c>
      <c r="BM201" s="202" t="s">
        <v>581</v>
      </c>
    </row>
    <row r="202" spans="1:65" s="2" customFormat="1" ht="16.5" customHeight="1">
      <c r="A202" s="36"/>
      <c r="B202" s="37"/>
      <c r="C202" s="190" t="s">
        <v>397</v>
      </c>
      <c r="D202" s="190" t="s">
        <v>150</v>
      </c>
      <c r="E202" s="191" t="s">
        <v>2474</v>
      </c>
      <c r="F202" s="192" t="s">
        <v>2475</v>
      </c>
      <c r="G202" s="193" t="s">
        <v>174</v>
      </c>
      <c r="H202" s="194">
        <v>12</v>
      </c>
      <c r="I202" s="195"/>
      <c r="J202" s="196">
        <f t="shared" si="20"/>
        <v>0</v>
      </c>
      <c r="K202" s="197"/>
      <c r="L202" s="41"/>
      <c r="M202" s="198" t="s">
        <v>19</v>
      </c>
      <c r="N202" s="199" t="s">
        <v>43</v>
      </c>
      <c r="O202" s="66"/>
      <c r="P202" s="200">
        <f t="shared" si="21"/>
        <v>0</v>
      </c>
      <c r="Q202" s="200">
        <v>0</v>
      </c>
      <c r="R202" s="200">
        <f t="shared" si="22"/>
        <v>0</v>
      </c>
      <c r="S202" s="200">
        <v>0</v>
      </c>
      <c r="T202" s="201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2" t="s">
        <v>154</v>
      </c>
      <c r="AT202" s="202" t="s">
        <v>150</v>
      </c>
      <c r="AU202" s="202" t="s">
        <v>80</v>
      </c>
      <c r="AY202" s="19" t="s">
        <v>147</v>
      </c>
      <c r="BE202" s="203">
        <f t="shared" si="24"/>
        <v>0</v>
      </c>
      <c r="BF202" s="203">
        <f t="shared" si="25"/>
        <v>0</v>
      </c>
      <c r="BG202" s="203">
        <f t="shared" si="26"/>
        <v>0</v>
      </c>
      <c r="BH202" s="203">
        <f t="shared" si="27"/>
        <v>0</v>
      </c>
      <c r="BI202" s="203">
        <f t="shared" si="28"/>
        <v>0</v>
      </c>
      <c r="BJ202" s="19" t="s">
        <v>80</v>
      </c>
      <c r="BK202" s="203">
        <f t="shared" si="29"/>
        <v>0</v>
      </c>
      <c r="BL202" s="19" t="s">
        <v>154</v>
      </c>
      <c r="BM202" s="202" t="s">
        <v>589</v>
      </c>
    </row>
    <row r="203" spans="1:65" s="2" customFormat="1" ht="16.5" customHeight="1">
      <c r="A203" s="36"/>
      <c r="B203" s="37"/>
      <c r="C203" s="190" t="s">
        <v>591</v>
      </c>
      <c r="D203" s="190" t="s">
        <v>150</v>
      </c>
      <c r="E203" s="191" t="s">
        <v>2476</v>
      </c>
      <c r="F203" s="192" t="s">
        <v>2477</v>
      </c>
      <c r="G203" s="193" t="s">
        <v>174</v>
      </c>
      <c r="H203" s="194">
        <v>32</v>
      </c>
      <c r="I203" s="195"/>
      <c r="J203" s="196">
        <f t="shared" si="20"/>
        <v>0</v>
      </c>
      <c r="K203" s="197"/>
      <c r="L203" s="41"/>
      <c r="M203" s="198" t="s">
        <v>19</v>
      </c>
      <c r="N203" s="199" t="s">
        <v>43</v>
      </c>
      <c r="O203" s="66"/>
      <c r="P203" s="200">
        <f t="shared" si="21"/>
        <v>0</v>
      </c>
      <c r="Q203" s="200">
        <v>0</v>
      </c>
      <c r="R203" s="200">
        <f t="shared" si="22"/>
        <v>0</v>
      </c>
      <c r="S203" s="200">
        <v>0</v>
      </c>
      <c r="T203" s="201">
        <f t="shared" si="2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154</v>
      </c>
      <c r="AT203" s="202" t="s">
        <v>150</v>
      </c>
      <c r="AU203" s="202" t="s">
        <v>80</v>
      </c>
      <c r="AY203" s="19" t="s">
        <v>147</v>
      </c>
      <c r="BE203" s="203">
        <f t="shared" si="24"/>
        <v>0</v>
      </c>
      <c r="BF203" s="203">
        <f t="shared" si="25"/>
        <v>0</v>
      </c>
      <c r="BG203" s="203">
        <f t="shared" si="26"/>
        <v>0</v>
      </c>
      <c r="BH203" s="203">
        <f t="shared" si="27"/>
        <v>0</v>
      </c>
      <c r="BI203" s="203">
        <f t="shared" si="28"/>
        <v>0</v>
      </c>
      <c r="BJ203" s="19" t="s">
        <v>80</v>
      </c>
      <c r="BK203" s="203">
        <f t="shared" si="29"/>
        <v>0</v>
      </c>
      <c r="BL203" s="19" t="s">
        <v>154</v>
      </c>
      <c r="BM203" s="202" t="s">
        <v>594</v>
      </c>
    </row>
    <row r="204" spans="1:65" s="2" customFormat="1" ht="16.5" customHeight="1">
      <c r="A204" s="36"/>
      <c r="B204" s="37"/>
      <c r="C204" s="190" t="s">
        <v>404</v>
      </c>
      <c r="D204" s="190" t="s">
        <v>150</v>
      </c>
      <c r="E204" s="191" t="s">
        <v>2478</v>
      </c>
      <c r="F204" s="192" t="s">
        <v>2479</v>
      </c>
      <c r="G204" s="193" t="s">
        <v>174</v>
      </c>
      <c r="H204" s="194">
        <v>2</v>
      </c>
      <c r="I204" s="195"/>
      <c r="J204" s="196">
        <f t="shared" si="20"/>
        <v>0</v>
      </c>
      <c r="K204" s="197"/>
      <c r="L204" s="41"/>
      <c r="M204" s="198" t="s">
        <v>19</v>
      </c>
      <c r="N204" s="199" t="s">
        <v>43</v>
      </c>
      <c r="O204" s="66"/>
      <c r="P204" s="200">
        <f t="shared" si="21"/>
        <v>0</v>
      </c>
      <c r="Q204" s="200">
        <v>0</v>
      </c>
      <c r="R204" s="200">
        <f t="shared" si="22"/>
        <v>0</v>
      </c>
      <c r="S204" s="200">
        <v>0</v>
      </c>
      <c r="T204" s="201">
        <f t="shared" si="2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154</v>
      </c>
      <c r="AT204" s="202" t="s">
        <v>150</v>
      </c>
      <c r="AU204" s="202" t="s">
        <v>80</v>
      </c>
      <c r="AY204" s="19" t="s">
        <v>147</v>
      </c>
      <c r="BE204" s="203">
        <f t="shared" si="24"/>
        <v>0</v>
      </c>
      <c r="BF204" s="203">
        <f t="shared" si="25"/>
        <v>0</v>
      </c>
      <c r="BG204" s="203">
        <f t="shared" si="26"/>
        <v>0</v>
      </c>
      <c r="BH204" s="203">
        <f t="shared" si="27"/>
        <v>0</v>
      </c>
      <c r="BI204" s="203">
        <f t="shared" si="28"/>
        <v>0</v>
      </c>
      <c r="BJ204" s="19" t="s">
        <v>80</v>
      </c>
      <c r="BK204" s="203">
        <f t="shared" si="29"/>
        <v>0</v>
      </c>
      <c r="BL204" s="19" t="s">
        <v>154</v>
      </c>
      <c r="BM204" s="202" t="s">
        <v>597</v>
      </c>
    </row>
    <row r="205" spans="1:65" s="2" customFormat="1" ht="16.5" customHeight="1">
      <c r="A205" s="36"/>
      <c r="B205" s="37"/>
      <c r="C205" s="190" t="s">
        <v>598</v>
      </c>
      <c r="D205" s="190" t="s">
        <v>150</v>
      </c>
      <c r="E205" s="191" t="s">
        <v>2480</v>
      </c>
      <c r="F205" s="192" t="s">
        <v>2481</v>
      </c>
      <c r="G205" s="193" t="s">
        <v>174</v>
      </c>
      <c r="H205" s="194">
        <v>34</v>
      </c>
      <c r="I205" s="195"/>
      <c r="J205" s="196">
        <f t="shared" si="20"/>
        <v>0</v>
      </c>
      <c r="K205" s="197"/>
      <c r="L205" s="41"/>
      <c r="M205" s="198" t="s">
        <v>19</v>
      </c>
      <c r="N205" s="199" t="s">
        <v>43</v>
      </c>
      <c r="O205" s="66"/>
      <c r="P205" s="200">
        <f t="shared" si="21"/>
        <v>0</v>
      </c>
      <c r="Q205" s="200">
        <v>0</v>
      </c>
      <c r="R205" s="200">
        <f t="shared" si="22"/>
        <v>0</v>
      </c>
      <c r="S205" s="200">
        <v>0</v>
      </c>
      <c r="T205" s="201">
        <f t="shared" si="2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154</v>
      </c>
      <c r="AT205" s="202" t="s">
        <v>150</v>
      </c>
      <c r="AU205" s="202" t="s">
        <v>80</v>
      </c>
      <c r="AY205" s="19" t="s">
        <v>147</v>
      </c>
      <c r="BE205" s="203">
        <f t="shared" si="24"/>
        <v>0</v>
      </c>
      <c r="BF205" s="203">
        <f t="shared" si="25"/>
        <v>0</v>
      </c>
      <c r="BG205" s="203">
        <f t="shared" si="26"/>
        <v>0</v>
      </c>
      <c r="BH205" s="203">
        <f t="shared" si="27"/>
        <v>0</v>
      </c>
      <c r="BI205" s="203">
        <f t="shared" si="28"/>
        <v>0</v>
      </c>
      <c r="BJ205" s="19" t="s">
        <v>80</v>
      </c>
      <c r="BK205" s="203">
        <f t="shared" si="29"/>
        <v>0</v>
      </c>
      <c r="BL205" s="19" t="s">
        <v>154</v>
      </c>
      <c r="BM205" s="202" t="s">
        <v>601</v>
      </c>
    </row>
    <row r="206" spans="1:65" s="12" customFormat="1" ht="25.9" customHeight="1">
      <c r="B206" s="174"/>
      <c r="C206" s="175"/>
      <c r="D206" s="176" t="s">
        <v>71</v>
      </c>
      <c r="E206" s="177" t="s">
        <v>2482</v>
      </c>
      <c r="F206" s="177" t="s">
        <v>2483</v>
      </c>
      <c r="G206" s="175"/>
      <c r="H206" s="175"/>
      <c r="I206" s="178"/>
      <c r="J206" s="179">
        <f>BK206</f>
        <v>0</v>
      </c>
      <c r="K206" s="175"/>
      <c r="L206" s="180"/>
      <c r="M206" s="181"/>
      <c r="N206" s="182"/>
      <c r="O206" s="182"/>
      <c r="P206" s="183">
        <f>SUM(P207:P221)</f>
        <v>0</v>
      </c>
      <c r="Q206" s="182"/>
      <c r="R206" s="183">
        <f>SUM(R207:R221)</f>
        <v>0</v>
      </c>
      <c r="S206" s="182"/>
      <c r="T206" s="184">
        <f>SUM(T207:T221)</f>
        <v>0</v>
      </c>
      <c r="AR206" s="185" t="s">
        <v>80</v>
      </c>
      <c r="AT206" s="186" t="s">
        <v>71</v>
      </c>
      <c r="AU206" s="186" t="s">
        <v>72</v>
      </c>
      <c r="AY206" s="185" t="s">
        <v>147</v>
      </c>
      <c r="BK206" s="187">
        <f>SUM(BK207:BK221)</f>
        <v>0</v>
      </c>
    </row>
    <row r="207" spans="1:65" s="2" customFormat="1" ht="16.5" customHeight="1">
      <c r="A207" s="36"/>
      <c r="B207" s="37"/>
      <c r="C207" s="190" t="s">
        <v>408</v>
      </c>
      <c r="D207" s="190" t="s">
        <v>150</v>
      </c>
      <c r="E207" s="191" t="s">
        <v>2484</v>
      </c>
      <c r="F207" s="192" t="s">
        <v>2485</v>
      </c>
      <c r="G207" s="193" t="s">
        <v>466</v>
      </c>
      <c r="H207" s="194">
        <v>175</v>
      </c>
      <c r="I207" s="195"/>
      <c r="J207" s="196">
        <f>ROUND(I207*H207,2)</f>
        <v>0</v>
      </c>
      <c r="K207" s="197"/>
      <c r="L207" s="41"/>
      <c r="M207" s="198" t="s">
        <v>19</v>
      </c>
      <c r="N207" s="199" t="s">
        <v>43</v>
      </c>
      <c r="O207" s="66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154</v>
      </c>
      <c r="AT207" s="202" t="s">
        <v>150</v>
      </c>
      <c r="AU207" s="202" t="s">
        <v>80</v>
      </c>
      <c r="AY207" s="19" t="s">
        <v>147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9" t="s">
        <v>80</v>
      </c>
      <c r="BK207" s="203">
        <f>ROUND(I207*H207,2)</f>
        <v>0</v>
      </c>
      <c r="BL207" s="19" t="s">
        <v>154</v>
      </c>
      <c r="BM207" s="202" t="s">
        <v>604</v>
      </c>
    </row>
    <row r="208" spans="1:65" s="2" customFormat="1" ht="19.5">
      <c r="A208" s="36"/>
      <c r="B208" s="37"/>
      <c r="C208" s="38"/>
      <c r="D208" s="206" t="s">
        <v>1385</v>
      </c>
      <c r="E208" s="38"/>
      <c r="F208" s="267" t="s">
        <v>2385</v>
      </c>
      <c r="G208" s="38"/>
      <c r="H208" s="38"/>
      <c r="I208" s="110"/>
      <c r="J208" s="38"/>
      <c r="K208" s="38"/>
      <c r="L208" s="41"/>
      <c r="M208" s="268"/>
      <c r="N208" s="269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1385</v>
      </c>
      <c r="AU208" s="19" t="s">
        <v>80</v>
      </c>
    </row>
    <row r="209" spans="1:65" s="2" customFormat="1" ht="16.5" customHeight="1">
      <c r="A209" s="36"/>
      <c r="B209" s="37"/>
      <c r="C209" s="190" t="s">
        <v>605</v>
      </c>
      <c r="D209" s="190" t="s">
        <v>150</v>
      </c>
      <c r="E209" s="191" t="s">
        <v>2486</v>
      </c>
      <c r="F209" s="192" t="s">
        <v>2487</v>
      </c>
      <c r="G209" s="193" t="s">
        <v>174</v>
      </c>
      <c r="H209" s="194">
        <v>70</v>
      </c>
      <c r="I209" s="195"/>
      <c r="J209" s="196">
        <f>ROUND(I209*H209,2)</f>
        <v>0</v>
      </c>
      <c r="K209" s="197"/>
      <c r="L209" s="41"/>
      <c r="M209" s="198" t="s">
        <v>19</v>
      </c>
      <c r="N209" s="199" t="s">
        <v>43</v>
      </c>
      <c r="O209" s="66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154</v>
      </c>
      <c r="AT209" s="202" t="s">
        <v>150</v>
      </c>
      <c r="AU209" s="202" t="s">
        <v>80</v>
      </c>
      <c r="AY209" s="19" t="s">
        <v>147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9" t="s">
        <v>80</v>
      </c>
      <c r="BK209" s="203">
        <f>ROUND(I209*H209,2)</f>
        <v>0</v>
      </c>
      <c r="BL209" s="19" t="s">
        <v>154</v>
      </c>
      <c r="BM209" s="202" t="s">
        <v>608</v>
      </c>
    </row>
    <row r="210" spans="1:65" s="2" customFormat="1" ht="16.5" customHeight="1">
      <c r="A210" s="36"/>
      <c r="B210" s="37"/>
      <c r="C210" s="190" t="s">
        <v>412</v>
      </c>
      <c r="D210" s="190" t="s">
        <v>150</v>
      </c>
      <c r="E210" s="191" t="s">
        <v>2488</v>
      </c>
      <c r="F210" s="192" t="s">
        <v>2489</v>
      </c>
      <c r="G210" s="193" t="s">
        <v>174</v>
      </c>
      <c r="H210" s="194">
        <v>350</v>
      </c>
      <c r="I210" s="195"/>
      <c r="J210" s="196">
        <f>ROUND(I210*H210,2)</f>
        <v>0</v>
      </c>
      <c r="K210" s="197"/>
      <c r="L210" s="41"/>
      <c r="M210" s="198" t="s">
        <v>19</v>
      </c>
      <c r="N210" s="199" t="s">
        <v>43</v>
      </c>
      <c r="O210" s="66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154</v>
      </c>
      <c r="AT210" s="202" t="s">
        <v>150</v>
      </c>
      <c r="AU210" s="202" t="s">
        <v>80</v>
      </c>
      <c r="AY210" s="19" t="s">
        <v>147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9" t="s">
        <v>80</v>
      </c>
      <c r="BK210" s="203">
        <f>ROUND(I210*H210,2)</f>
        <v>0</v>
      </c>
      <c r="BL210" s="19" t="s">
        <v>154</v>
      </c>
      <c r="BM210" s="202" t="s">
        <v>612</v>
      </c>
    </row>
    <row r="211" spans="1:65" s="2" customFormat="1" ht="19.5">
      <c r="A211" s="36"/>
      <c r="B211" s="37"/>
      <c r="C211" s="38"/>
      <c r="D211" s="206" t="s">
        <v>1385</v>
      </c>
      <c r="E211" s="38"/>
      <c r="F211" s="267" t="s">
        <v>2390</v>
      </c>
      <c r="G211" s="38"/>
      <c r="H211" s="38"/>
      <c r="I211" s="110"/>
      <c r="J211" s="38"/>
      <c r="K211" s="38"/>
      <c r="L211" s="41"/>
      <c r="M211" s="268"/>
      <c r="N211" s="269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1385</v>
      </c>
      <c r="AU211" s="19" t="s">
        <v>80</v>
      </c>
    </row>
    <row r="212" spans="1:65" s="2" customFormat="1" ht="16.5" customHeight="1">
      <c r="A212" s="36"/>
      <c r="B212" s="37"/>
      <c r="C212" s="190" t="s">
        <v>613</v>
      </c>
      <c r="D212" s="190" t="s">
        <v>150</v>
      </c>
      <c r="E212" s="191" t="s">
        <v>2490</v>
      </c>
      <c r="F212" s="192" t="s">
        <v>2491</v>
      </c>
      <c r="G212" s="193" t="s">
        <v>466</v>
      </c>
      <c r="H212" s="194">
        <v>712</v>
      </c>
      <c r="I212" s="195"/>
      <c r="J212" s="196">
        <f>ROUND(I212*H212,2)</f>
        <v>0</v>
      </c>
      <c r="K212" s="197"/>
      <c r="L212" s="41"/>
      <c r="M212" s="198" t="s">
        <v>19</v>
      </c>
      <c r="N212" s="199" t="s">
        <v>43</v>
      </c>
      <c r="O212" s="66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154</v>
      </c>
      <c r="AT212" s="202" t="s">
        <v>150</v>
      </c>
      <c r="AU212" s="202" t="s">
        <v>80</v>
      </c>
      <c r="AY212" s="19" t="s">
        <v>147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9" t="s">
        <v>80</v>
      </c>
      <c r="BK212" s="203">
        <f>ROUND(I212*H212,2)</f>
        <v>0</v>
      </c>
      <c r="BL212" s="19" t="s">
        <v>154</v>
      </c>
      <c r="BM212" s="202" t="s">
        <v>616</v>
      </c>
    </row>
    <row r="213" spans="1:65" s="2" customFormat="1" ht="19.5">
      <c r="A213" s="36"/>
      <c r="B213" s="37"/>
      <c r="C213" s="38"/>
      <c r="D213" s="206" t="s">
        <v>1385</v>
      </c>
      <c r="E213" s="38"/>
      <c r="F213" s="267" t="s">
        <v>2392</v>
      </c>
      <c r="G213" s="38"/>
      <c r="H213" s="38"/>
      <c r="I213" s="110"/>
      <c r="J213" s="38"/>
      <c r="K213" s="38"/>
      <c r="L213" s="41"/>
      <c r="M213" s="268"/>
      <c r="N213" s="269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1385</v>
      </c>
      <c r="AU213" s="19" t="s">
        <v>80</v>
      </c>
    </row>
    <row r="214" spans="1:65" s="2" customFormat="1" ht="16.5" customHeight="1">
      <c r="A214" s="36"/>
      <c r="B214" s="37"/>
      <c r="C214" s="190" t="s">
        <v>415</v>
      </c>
      <c r="D214" s="190" t="s">
        <v>150</v>
      </c>
      <c r="E214" s="191" t="s">
        <v>2490</v>
      </c>
      <c r="F214" s="192" t="s">
        <v>2491</v>
      </c>
      <c r="G214" s="193" t="s">
        <v>466</v>
      </c>
      <c r="H214" s="194">
        <v>140</v>
      </c>
      <c r="I214" s="195"/>
      <c r="J214" s="196">
        <f>ROUND(I214*H214,2)</f>
        <v>0</v>
      </c>
      <c r="K214" s="197"/>
      <c r="L214" s="41"/>
      <c r="M214" s="198" t="s">
        <v>19</v>
      </c>
      <c r="N214" s="199" t="s">
        <v>43</v>
      </c>
      <c r="O214" s="66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154</v>
      </c>
      <c r="AT214" s="202" t="s">
        <v>150</v>
      </c>
      <c r="AU214" s="202" t="s">
        <v>80</v>
      </c>
      <c r="AY214" s="19" t="s">
        <v>147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9" t="s">
        <v>80</v>
      </c>
      <c r="BK214" s="203">
        <f>ROUND(I214*H214,2)</f>
        <v>0</v>
      </c>
      <c r="BL214" s="19" t="s">
        <v>154</v>
      </c>
      <c r="BM214" s="202" t="s">
        <v>619</v>
      </c>
    </row>
    <row r="215" spans="1:65" s="2" customFormat="1" ht="19.5">
      <c r="A215" s="36"/>
      <c r="B215" s="37"/>
      <c r="C215" s="38"/>
      <c r="D215" s="206" t="s">
        <v>1385</v>
      </c>
      <c r="E215" s="38"/>
      <c r="F215" s="267" t="s">
        <v>2393</v>
      </c>
      <c r="G215" s="38"/>
      <c r="H215" s="38"/>
      <c r="I215" s="110"/>
      <c r="J215" s="38"/>
      <c r="K215" s="38"/>
      <c r="L215" s="41"/>
      <c r="M215" s="268"/>
      <c r="N215" s="269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1385</v>
      </c>
      <c r="AU215" s="19" t="s">
        <v>80</v>
      </c>
    </row>
    <row r="216" spans="1:65" s="2" customFormat="1" ht="16.5" customHeight="1">
      <c r="A216" s="36"/>
      <c r="B216" s="37"/>
      <c r="C216" s="190" t="s">
        <v>620</v>
      </c>
      <c r="D216" s="190" t="s">
        <v>150</v>
      </c>
      <c r="E216" s="191" t="s">
        <v>2492</v>
      </c>
      <c r="F216" s="192" t="s">
        <v>2493</v>
      </c>
      <c r="G216" s="193" t="s">
        <v>466</v>
      </c>
      <c r="H216" s="194">
        <v>190</v>
      </c>
      <c r="I216" s="195"/>
      <c r="J216" s="196">
        <f>ROUND(I216*H216,2)</f>
        <v>0</v>
      </c>
      <c r="K216" s="197"/>
      <c r="L216" s="41"/>
      <c r="M216" s="198" t="s">
        <v>19</v>
      </c>
      <c r="N216" s="199" t="s">
        <v>43</v>
      </c>
      <c r="O216" s="66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154</v>
      </c>
      <c r="AT216" s="202" t="s">
        <v>150</v>
      </c>
      <c r="AU216" s="202" t="s">
        <v>80</v>
      </c>
      <c r="AY216" s="19" t="s">
        <v>147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9" t="s">
        <v>80</v>
      </c>
      <c r="BK216" s="203">
        <f>ROUND(I216*H216,2)</f>
        <v>0</v>
      </c>
      <c r="BL216" s="19" t="s">
        <v>154</v>
      </c>
      <c r="BM216" s="202" t="s">
        <v>623</v>
      </c>
    </row>
    <row r="217" spans="1:65" s="2" customFormat="1" ht="19.5">
      <c r="A217" s="36"/>
      <c r="B217" s="37"/>
      <c r="C217" s="38"/>
      <c r="D217" s="206" t="s">
        <v>1385</v>
      </c>
      <c r="E217" s="38"/>
      <c r="F217" s="267" t="s">
        <v>2395</v>
      </c>
      <c r="G217" s="38"/>
      <c r="H217" s="38"/>
      <c r="I217" s="110"/>
      <c r="J217" s="38"/>
      <c r="K217" s="38"/>
      <c r="L217" s="41"/>
      <c r="M217" s="268"/>
      <c r="N217" s="269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1385</v>
      </c>
      <c r="AU217" s="19" t="s">
        <v>80</v>
      </c>
    </row>
    <row r="218" spans="1:65" s="2" customFormat="1" ht="16.5" customHeight="1">
      <c r="A218" s="36"/>
      <c r="B218" s="37"/>
      <c r="C218" s="190" t="s">
        <v>421</v>
      </c>
      <c r="D218" s="190" t="s">
        <v>150</v>
      </c>
      <c r="E218" s="191" t="s">
        <v>2494</v>
      </c>
      <c r="F218" s="192" t="s">
        <v>2495</v>
      </c>
      <c r="G218" s="193" t="s">
        <v>466</v>
      </c>
      <c r="H218" s="194">
        <v>190</v>
      </c>
      <c r="I218" s="195"/>
      <c r="J218" s="196">
        <f>ROUND(I218*H218,2)</f>
        <v>0</v>
      </c>
      <c r="K218" s="197"/>
      <c r="L218" s="41"/>
      <c r="M218" s="198" t="s">
        <v>19</v>
      </c>
      <c r="N218" s="199" t="s">
        <v>43</v>
      </c>
      <c r="O218" s="66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2" t="s">
        <v>154</v>
      </c>
      <c r="AT218" s="202" t="s">
        <v>150</v>
      </c>
      <c r="AU218" s="202" t="s">
        <v>80</v>
      </c>
      <c r="AY218" s="19" t="s">
        <v>147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9" t="s">
        <v>80</v>
      </c>
      <c r="BK218" s="203">
        <f>ROUND(I218*H218,2)</f>
        <v>0</v>
      </c>
      <c r="BL218" s="19" t="s">
        <v>154</v>
      </c>
      <c r="BM218" s="202" t="s">
        <v>626</v>
      </c>
    </row>
    <row r="219" spans="1:65" s="2" customFormat="1" ht="19.5">
      <c r="A219" s="36"/>
      <c r="B219" s="37"/>
      <c r="C219" s="38"/>
      <c r="D219" s="206" t="s">
        <v>1385</v>
      </c>
      <c r="E219" s="38"/>
      <c r="F219" s="267" t="s">
        <v>2398</v>
      </c>
      <c r="G219" s="38"/>
      <c r="H219" s="38"/>
      <c r="I219" s="110"/>
      <c r="J219" s="38"/>
      <c r="K219" s="38"/>
      <c r="L219" s="41"/>
      <c r="M219" s="268"/>
      <c r="N219" s="269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1385</v>
      </c>
      <c r="AU219" s="19" t="s">
        <v>80</v>
      </c>
    </row>
    <row r="220" spans="1:65" s="2" customFormat="1" ht="16.5" customHeight="1">
      <c r="A220" s="36"/>
      <c r="B220" s="37"/>
      <c r="C220" s="190" t="s">
        <v>627</v>
      </c>
      <c r="D220" s="190" t="s">
        <v>150</v>
      </c>
      <c r="E220" s="191" t="s">
        <v>2496</v>
      </c>
      <c r="F220" s="192" t="s">
        <v>2497</v>
      </c>
      <c r="G220" s="193" t="s">
        <v>466</v>
      </c>
      <c r="H220" s="194">
        <v>790</v>
      </c>
      <c r="I220" s="195"/>
      <c r="J220" s="196">
        <f>ROUND(I220*H220,2)</f>
        <v>0</v>
      </c>
      <c r="K220" s="197"/>
      <c r="L220" s="41"/>
      <c r="M220" s="198" t="s">
        <v>19</v>
      </c>
      <c r="N220" s="199" t="s">
        <v>43</v>
      </c>
      <c r="O220" s="66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2" t="s">
        <v>154</v>
      </c>
      <c r="AT220" s="202" t="s">
        <v>150</v>
      </c>
      <c r="AU220" s="202" t="s">
        <v>80</v>
      </c>
      <c r="AY220" s="19" t="s">
        <v>147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9" t="s">
        <v>80</v>
      </c>
      <c r="BK220" s="203">
        <f>ROUND(I220*H220,2)</f>
        <v>0</v>
      </c>
      <c r="BL220" s="19" t="s">
        <v>154</v>
      </c>
      <c r="BM220" s="202" t="s">
        <v>630</v>
      </c>
    </row>
    <row r="221" spans="1:65" s="2" customFormat="1" ht="19.5">
      <c r="A221" s="36"/>
      <c r="B221" s="37"/>
      <c r="C221" s="38"/>
      <c r="D221" s="206" t="s">
        <v>1385</v>
      </c>
      <c r="E221" s="38"/>
      <c r="F221" s="267" t="s">
        <v>2498</v>
      </c>
      <c r="G221" s="38"/>
      <c r="H221" s="38"/>
      <c r="I221" s="110"/>
      <c r="J221" s="38"/>
      <c r="K221" s="38"/>
      <c r="L221" s="41"/>
      <c r="M221" s="270"/>
      <c r="N221" s="271"/>
      <c r="O221" s="264"/>
      <c r="P221" s="264"/>
      <c r="Q221" s="264"/>
      <c r="R221" s="264"/>
      <c r="S221" s="264"/>
      <c r="T221" s="272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1385</v>
      </c>
      <c r="AU221" s="19" t="s">
        <v>80</v>
      </c>
    </row>
    <row r="222" spans="1:65" s="2" customFormat="1" ht="6.95" customHeight="1">
      <c r="A222" s="36"/>
      <c r="B222" s="49"/>
      <c r="C222" s="50"/>
      <c r="D222" s="50"/>
      <c r="E222" s="50"/>
      <c r="F222" s="50"/>
      <c r="G222" s="50"/>
      <c r="H222" s="50"/>
      <c r="I222" s="138"/>
      <c r="J222" s="50"/>
      <c r="K222" s="50"/>
      <c r="L222" s="41"/>
      <c r="M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</row>
  </sheetData>
  <sheetProtection algorithmName="SHA-512" hashValue="jkQXO0iGUFcWEQoJAVA+patXrRoZevZzu35LRS04kHhDUDtunEXHzyKmnveGttDF8/oWVAldmRKe24cXQXrcFQ==" saltValue="k7rtGUcFoorav5k4NdozvcqAZbcYs/7r1+xVAh7xsS3M0jAePFV048A2/mGMK6XT5jYIHCUdTr7HTvizCFgzYQ==" spinCount="100000" sheet="1" objects="1" scenarios="1" formatColumns="0" formatRows="0" autoFilter="0"/>
  <autoFilter ref="C86:K22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21</vt:i4>
      </vt:variant>
    </vt:vector>
  </HeadingPairs>
  <TitlesOfParts>
    <vt:vector size="32" baseType="lpstr">
      <vt:lpstr>Rekapitulace stavby</vt:lpstr>
      <vt:lpstr>01 - Stavební část</vt:lpstr>
      <vt:lpstr>02 - Zdravotně technické ...</vt:lpstr>
      <vt:lpstr>03 - Vytápění</vt:lpstr>
      <vt:lpstr>03-1 - Měření a regulace</vt:lpstr>
      <vt:lpstr>03-2 - Plynovod</vt:lpstr>
      <vt:lpstr>04 - Vzduchotechnika</vt:lpstr>
      <vt:lpstr>05 - Silnoproudé elektroi...</vt:lpstr>
      <vt:lpstr>06 - Slaboproudé elektroi...</vt:lpstr>
      <vt:lpstr>07 - Vedlejší a ostatní n...</vt:lpstr>
      <vt:lpstr>Pokyny pro vyplnění</vt:lpstr>
      <vt:lpstr>'01 - Stavební část'!Názvy_tisku</vt:lpstr>
      <vt:lpstr>'02 - Zdravotně technické ...'!Názvy_tisku</vt:lpstr>
      <vt:lpstr>'03 - Vytápění'!Názvy_tisku</vt:lpstr>
      <vt:lpstr>'03-1 - Měření a regulace'!Názvy_tisku</vt:lpstr>
      <vt:lpstr>'03-2 - Plynovod'!Názvy_tisku</vt:lpstr>
      <vt:lpstr>'04 - Vzduchotechnika'!Názvy_tisku</vt:lpstr>
      <vt:lpstr>'05 - Silnoproudé elektroi...'!Názvy_tisku</vt:lpstr>
      <vt:lpstr>'06 - Slaboproudé elektroi...'!Názvy_tisku</vt:lpstr>
      <vt:lpstr>'07 - Vedlejší a ostatní n...'!Názvy_tisku</vt:lpstr>
      <vt:lpstr>'Rekapitulace stavby'!Názvy_tisku</vt:lpstr>
      <vt:lpstr>'01 - Stavební část'!Oblast_tisku</vt:lpstr>
      <vt:lpstr>'02 - Zdravotně technické ...'!Oblast_tisku</vt:lpstr>
      <vt:lpstr>'03 - Vytápění'!Oblast_tisku</vt:lpstr>
      <vt:lpstr>'03-1 - Měření a regulace'!Oblast_tisku</vt:lpstr>
      <vt:lpstr>'03-2 - Plynovod'!Oblast_tisku</vt:lpstr>
      <vt:lpstr>'04 - Vzduchotechnika'!Oblast_tisku</vt:lpstr>
      <vt:lpstr>'05 - Silnoproudé elektroi...'!Oblast_tisku</vt:lpstr>
      <vt:lpstr>'06 - Slaboproudé elektroi...'!Oblast_tisku</vt:lpstr>
      <vt:lpstr>'07 - Vedlejší a ostatní 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Panovec</dc:creator>
  <cp:lastModifiedBy>Panovec</cp:lastModifiedBy>
  <dcterms:created xsi:type="dcterms:W3CDTF">2020-12-02T07:56:42Z</dcterms:created>
  <dcterms:modified xsi:type="dcterms:W3CDTF">2020-12-02T07:58:40Z</dcterms:modified>
</cp:coreProperties>
</file>