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dbory\ORI\Sakařová\Dokument\Vrchlického\"/>
    </mc:Choice>
  </mc:AlternateContent>
  <bookViews>
    <workbookView xWindow="0" yWindow="0" windowWidth="24000" windowHeight="9000"/>
  </bookViews>
  <sheets>
    <sheet name="Rekapitulace stavby" sheetId="1" r:id="rId1"/>
    <sheet name="A - Dopravní část" sheetId="2" r:id="rId2"/>
    <sheet name="C - Oprava kanalizační př..." sheetId="3" r:id="rId3"/>
    <sheet name="D - VRN" sheetId="4" r:id="rId4"/>
    <sheet name="Pokyny pro vyplnění" sheetId="5" r:id="rId5"/>
  </sheets>
  <definedNames>
    <definedName name="_xlnm._FilterDatabase" localSheetId="1" hidden="1">'A - Dopravní část'!$C$92:$K$498</definedName>
    <definedName name="_xlnm._FilterDatabase" localSheetId="2" hidden="1">'C - Oprava kanalizační př...'!$C$89:$K$465</definedName>
    <definedName name="_xlnm._FilterDatabase" localSheetId="3" hidden="1">'D - VRN'!$C$83:$K$128</definedName>
    <definedName name="_xlnm.Print_Titles" localSheetId="1">'A - Dopravní část'!$92:$92</definedName>
    <definedName name="_xlnm.Print_Titles" localSheetId="2">'C - Oprava kanalizační př...'!$89:$89</definedName>
    <definedName name="_xlnm.Print_Titles" localSheetId="3">'D - VRN'!$83:$83</definedName>
    <definedName name="_xlnm.Print_Titles" localSheetId="0">'Rekapitulace stavby'!$52:$52</definedName>
    <definedName name="_xlnm.Print_Area" localSheetId="1">'A - Dopravní část'!$C$4:$J$39,'A - Dopravní část'!$C$45:$J$74,'A - Dopravní část'!$C$80:$K$498</definedName>
    <definedName name="_xlnm.Print_Area" localSheetId="2">'C - Oprava kanalizační př...'!$C$4:$J$39,'C - Oprava kanalizační př...'!$C$45:$J$71,'C - Oprava kanalizační př...'!$C$77:$K$465</definedName>
    <definedName name="_xlnm.Print_Area" localSheetId="3">'D - VRN'!$C$4:$J$39,'D - VRN'!$C$45:$J$65,'D - VRN'!$C$71:$K$128</definedName>
    <definedName name="_xlnm.Print_Area" localSheetId="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stavby'!$C$42:$AQ$58</definedName>
  </definedNames>
  <calcPr calcId="162913"/>
</workbook>
</file>

<file path=xl/calcChain.xml><?xml version="1.0" encoding="utf-8"?>
<calcChain xmlns="http://schemas.openxmlformats.org/spreadsheetml/2006/main">
  <c r="J37" i="4" l="1"/>
  <c r="J36" i="4"/>
  <c r="AY57" i="1" s="1"/>
  <c r="J35" i="4"/>
  <c r="AX57" i="1" s="1"/>
  <c r="BI126" i="4"/>
  <c r="BH126" i="4"/>
  <c r="BG126" i="4"/>
  <c r="BF126" i="4"/>
  <c r="T126" i="4"/>
  <c r="T125" i="4" s="1"/>
  <c r="R126" i="4"/>
  <c r="R125" i="4" s="1"/>
  <c r="P126" i="4"/>
  <c r="P125" i="4" s="1"/>
  <c r="BI122" i="4"/>
  <c r="BH122" i="4"/>
  <c r="BG122" i="4"/>
  <c r="BF122" i="4"/>
  <c r="T122" i="4"/>
  <c r="R122" i="4"/>
  <c r="P122" i="4"/>
  <c r="BI120" i="4"/>
  <c r="BH120" i="4"/>
  <c r="BG120" i="4"/>
  <c r="BF120" i="4"/>
  <c r="T120" i="4"/>
  <c r="R120" i="4"/>
  <c r="P120" i="4"/>
  <c r="BI118" i="4"/>
  <c r="BH118" i="4"/>
  <c r="BG118" i="4"/>
  <c r="BF118" i="4"/>
  <c r="T118" i="4"/>
  <c r="R118" i="4"/>
  <c r="P118" i="4"/>
  <c r="BI116" i="4"/>
  <c r="BH116" i="4"/>
  <c r="BG116" i="4"/>
  <c r="BF116" i="4"/>
  <c r="T116" i="4"/>
  <c r="R116" i="4"/>
  <c r="P116" i="4"/>
  <c r="BI112" i="4"/>
  <c r="BH112" i="4"/>
  <c r="BG112" i="4"/>
  <c r="BF112" i="4"/>
  <c r="T112" i="4"/>
  <c r="R112" i="4"/>
  <c r="P112" i="4"/>
  <c r="BI109" i="4"/>
  <c r="BH109" i="4"/>
  <c r="BG109" i="4"/>
  <c r="BF109" i="4"/>
  <c r="T109" i="4"/>
  <c r="R109" i="4"/>
  <c r="P109" i="4"/>
  <c r="BI106" i="4"/>
  <c r="BH106" i="4"/>
  <c r="BG106" i="4"/>
  <c r="BF106" i="4"/>
  <c r="T106" i="4"/>
  <c r="R106" i="4"/>
  <c r="P106" i="4"/>
  <c r="BI103" i="4"/>
  <c r="BH103" i="4"/>
  <c r="BG103" i="4"/>
  <c r="BF103" i="4"/>
  <c r="T103" i="4"/>
  <c r="R103" i="4"/>
  <c r="P103" i="4"/>
  <c r="BI101" i="4"/>
  <c r="BH101" i="4"/>
  <c r="BG101" i="4"/>
  <c r="BF101" i="4"/>
  <c r="T101" i="4"/>
  <c r="R101" i="4"/>
  <c r="P101" i="4"/>
  <c r="BI98" i="4"/>
  <c r="BH98" i="4"/>
  <c r="BG98" i="4"/>
  <c r="BF98" i="4"/>
  <c r="T98" i="4"/>
  <c r="R98" i="4"/>
  <c r="P98" i="4"/>
  <c r="BI93" i="4"/>
  <c r="BH93" i="4"/>
  <c r="BG93" i="4"/>
  <c r="BF93" i="4"/>
  <c r="T93" i="4"/>
  <c r="R93" i="4"/>
  <c r="P93" i="4"/>
  <c r="BI91" i="4"/>
  <c r="BH91" i="4"/>
  <c r="BG91" i="4"/>
  <c r="BF91" i="4"/>
  <c r="T91" i="4"/>
  <c r="R91" i="4"/>
  <c r="P91" i="4"/>
  <c r="BI87" i="4"/>
  <c r="BH87" i="4"/>
  <c r="BG87" i="4"/>
  <c r="BF87" i="4"/>
  <c r="T87" i="4"/>
  <c r="R87" i="4"/>
  <c r="P87" i="4"/>
  <c r="J81" i="4"/>
  <c r="J80" i="4"/>
  <c r="F80" i="4"/>
  <c r="F78" i="4"/>
  <c r="E76" i="4"/>
  <c r="J55" i="4"/>
  <c r="J54" i="4"/>
  <c r="F54" i="4"/>
  <c r="F52" i="4"/>
  <c r="E50" i="4"/>
  <c r="J18" i="4"/>
  <c r="E18" i="4"/>
  <c r="F81" i="4" s="1"/>
  <c r="J17" i="4"/>
  <c r="J12" i="4"/>
  <c r="J78" i="4"/>
  <c r="E7" i="4"/>
  <c r="E74" i="4"/>
  <c r="J37" i="3"/>
  <c r="J36" i="3"/>
  <c r="AY56" i="1" s="1"/>
  <c r="J35" i="3"/>
  <c r="AX56" i="1" s="1"/>
  <c r="BI464" i="3"/>
  <c r="BH464" i="3"/>
  <c r="BG464" i="3"/>
  <c r="BF464" i="3"/>
  <c r="T464" i="3"/>
  <c r="T463" i="3" s="1"/>
  <c r="R464" i="3"/>
  <c r="R463" i="3" s="1"/>
  <c r="P464" i="3"/>
  <c r="P463" i="3" s="1"/>
  <c r="BI459" i="3"/>
  <c r="BH459" i="3"/>
  <c r="BG459" i="3"/>
  <c r="BF459" i="3"/>
  <c r="T459" i="3"/>
  <c r="R459" i="3"/>
  <c r="P459" i="3"/>
  <c r="BI457" i="3"/>
  <c r="BH457" i="3"/>
  <c r="BG457" i="3"/>
  <c r="BF457" i="3"/>
  <c r="T457" i="3"/>
  <c r="R457" i="3"/>
  <c r="P457" i="3"/>
  <c r="BI453" i="3"/>
  <c r="BH453" i="3"/>
  <c r="BG453" i="3"/>
  <c r="BF453" i="3"/>
  <c r="T453" i="3"/>
  <c r="R453" i="3"/>
  <c r="P453" i="3"/>
  <c r="BI449" i="3"/>
  <c r="BH449" i="3"/>
  <c r="BG449" i="3"/>
  <c r="BF449" i="3"/>
  <c r="T449" i="3"/>
  <c r="R449" i="3"/>
  <c r="P449" i="3"/>
  <c r="BI445" i="3"/>
  <c r="BH445" i="3"/>
  <c r="BG445" i="3"/>
  <c r="BF445" i="3"/>
  <c r="T445" i="3"/>
  <c r="R445" i="3"/>
  <c r="P445" i="3"/>
  <c r="BI441" i="3"/>
  <c r="BH441" i="3"/>
  <c r="BG441" i="3"/>
  <c r="BF441" i="3"/>
  <c r="T441" i="3"/>
  <c r="R441" i="3"/>
  <c r="P441" i="3"/>
  <c r="BI437" i="3"/>
  <c r="BH437" i="3"/>
  <c r="BG437" i="3"/>
  <c r="BF437" i="3"/>
  <c r="T437" i="3"/>
  <c r="R437" i="3"/>
  <c r="P437" i="3"/>
  <c r="BI433" i="3"/>
  <c r="BH433" i="3"/>
  <c r="BG433" i="3"/>
  <c r="BF433" i="3"/>
  <c r="T433" i="3"/>
  <c r="R433" i="3"/>
  <c r="P433" i="3"/>
  <c r="BI429" i="3"/>
  <c r="BH429" i="3"/>
  <c r="BG429" i="3"/>
  <c r="BF429" i="3"/>
  <c r="T429" i="3"/>
  <c r="R429" i="3"/>
  <c r="P429" i="3"/>
  <c r="BI427" i="3"/>
  <c r="BH427" i="3"/>
  <c r="BG427" i="3"/>
  <c r="BF427" i="3"/>
  <c r="T427" i="3"/>
  <c r="R427" i="3"/>
  <c r="P427" i="3"/>
  <c r="BI422" i="3"/>
  <c r="BH422" i="3"/>
  <c r="BG422" i="3"/>
  <c r="BF422" i="3"/>
  <c r="T422" i="3"/>
  <c r="R422" i="3"/>
  <c r="P422" i="3"/>
  <c r="BI418" i="3"/>
  <c r="BH418" i="3"/>
  <c r="BG418" i="3"/>
  <c r="BF418" i="3"/>
  <c r="T418" i="3"/>
  <c r="R418" i="3"/>
  <c r="P418" i="3"/>
  <c r="BI414" i="3"/>
  <c r="BH414" i="3"/>
  <c r="BG414" i="3"/>
  <c r="BF414" i="3"/>
  <c r="T414" i="3"/>
  <c r="R414" i="3"/>
  <c r="P414" i="3"/>
  <c r="BI410" i="3"/>
  <c r="BH410" i="3"/>
  <c r="BG410" i="3"/>
  <c r="BF410" i="3"/>
  <c r="T410" i="3"/>
  <c r="R410" i="3"/>
  <c r="P410" i="3"/>
  <c r="BI403" i="3"/>
  <c r="BH403" i="3"/>
  <c r="BG403" i="3"/>
  <c r="BF403" i="3"/>
  <c r="T403" i="3"/>
  <c r="R403" i="3"/>
  <c r="P403" i="3"/>
  <c r="BI400" i="3"/>
  <c r="BH400" i="3"/>
  <c r="BG400" i="3"/>
  <c r="BF400" i="3"/>
  <c r="T400" i="3"/>
  <c r="T399" i="3"/>
  <c r="R400" i="3"/>
  <c r="R399" i="3"/>
  <c r="P400" i="3"/>
  <c r="P399" i="3"/>
  <c r="BI397" i="3"/>
  <c r="BH397" i="3"/>
  <c r="BG397" i="3"/>
  <c r="BF397" i="3"/>
  <c r="T397" i="3"/>
  <c r="R397" i="3"/>
  <c r="P397" i="3"/>
  <c r="BI395" i="3"/>
  <c r="BH395" i="3"/>
  <c r="BG395" i="3"/>
  <c r="BF395" i="3"/>
  <c r="T395" i="3"/>
  <c r="R395" i="3"/>
  <c r="P395" i="3"/>
  <c r="BI393" i="3"/>
  <c r="BH393" i="3"/>
  <c r="BG393" i="3"/>
  <c r="BF393" i="3"/>
  <c r="T393" i="3"/>
  <c r="R393" i="3"/>
  <c r="P393" i="3"/>
  <c r="BI389" i="3"/>
  <c r="BH389" i="3"/>
  <c r="BG389" i="3"/>
  <c r="BF389" i="3"/>
  <c r="T389" i="3"/>
  <c r="R389" i="3"/>
  <c r="P389" i="3"/>
  <c r="BI385" i="3"/>
  <c r="BH385" i="3"/>
  <c r="BG385" i="3"/>
  <c r="BF385" i="3"/>
  <c r="T385" i="3"/>
  <c r="R385" i="3"/>
  <c r="P385" i="3"/>
  <c r="BI380" i="3"/>
  <c r="BH380" i="3"/>
  <c r="BG380" i="3"/>
  <c r="BF380" i="3"/>
  <c r="T380" i="3"/>
  <c r="R380" i="3"/>
  <c r="P380" i="3"/>
  <c r="BI376" i="3"/>
  <c r="BH376" i="3"/>
  <c r="BG376" i="3"/>
  <c r="BF376" i="3"/>
  <c r="T376" i="3"/>
  <c r="R376" i="3"/>
  <c r="P376" i="3"/>
  <c r="BI372" i="3"/>
  <c r="BH372" i="3"/>
  <c r="BG372" i="3"/>
  <c r="BF372" i="3"/>
  <c r="T372" i="3"/>
  <c r="R372" i="3"/>
  <c r="P372" i="3"/>
  <c r="BI368" i="3"/>
  <c r="BH368" i="3"/>
  <c r="BG368" i="3"/>
  <c r="BF368" i="3"/>
  <c r="T368" i="3"/>
  <c r="R368" i="3"/>
  <c r="P368" i="3"/>
  <c r="BI366" i="3"/>
  <c r="BH366" i="3"/>
  <c r="BG366" i="3"/>
  <c r="BF366" i="3"/>
  <c r="T366" i="3"/>
  <c r="R366" i="3"/>
  <c r="P366" i="3"/>
  <c r="BI362" i="3"/>
  <c r="BH362" i="3"/>
  <c r="BG362" i="3"/>
  <c r="BF362" i="3"/>
  <c r="T362" i="3"/>
  <c r="R362" i="3"/>
  <c r="P362" i="3"/>
  <c r="BI358" i="3"/>
  <c r="BH358" i="3"/>
  <c r="BG358" i="3"/>
  <c r="BF358" i="3"/>
  <c r="T358" i="3"/>
  <c r="R358" i="3"/>
  <c r="P358" i="3"/>
  <c r="BI354" i="3"/>
  <c r="BH354" i="3"/>
  <c r="BG354" i="3"/>
  <c r="BF354" i="3"/>
  <c r="T354" i="3"/>
  <c r="R354" i="3"/>
  <c r="P354" i="3"/>
  <c r="BI352" i="3"/>
  <c r="BH352" i="3"/>
  <c r="BG352" i="3"/>
  <c r="BF352" i="3"/>
  <c r="T352" i="3"/>
  <c r="R352" i="3"/>
  <c r="P352" i="3"/>
  <c r="BI344" i="3"/>
  <c r="BH344" i="3"/>
  <c r="BG344" i="3"/>
  <c r="BF344" i="3"/>
  <c r="T344" i="3"/>
  <c r="R344" i="3"/>
  <c r="P344" i="3"/>
  <c r="BI340" i="3"/>
  <c r="BH340" i="3"/>
  <c r="BG340" i="3"/>
  <c r="BF340" i="3"/>
  <c r="T340" i="3"/>
  <c r="R340" i="3"/>
  <c r="P340" i="3"/>
  <c r="BI336" i="3"/>
  <c r="BH336" i="3"/>
  <c r="BG336" i="3"/>
  <c r="BF336" i="3"/>
  <c r="T336" i="3"/>
  <c r="R336" i="3"/>
  <c r="P336" i="3"/>
  <c r="BI332" i="3"/>
  <c r="BH332" i="3"/>
  <c r="BG332" i="3"/>
  <c r="BF332" i="3"/>
  <c r="T332" i="3"/>
  <c r="R332" i="3"/>
  <c r="P332" i="3"/>
  <c r="BI328" i="3"/>
  <c r="BH328" i="3"/>
  <c r="BG328" i="3"/>
  <c r="BF328" i="3"/>
  <c r="T328" i="3"/>
  <c r="R328" i="3"/>
  <c r="P328" i="3"/>
  <c r="BI324" i="3"/>
  <c r="BH324" i="3"/>
  <c r="BG324" i="3"/>
  <c r="BF324" i="3"/>
  <c r="T324" i="3"/>
  <c r="R324" i="3"/>
  <c r="P324" i="3"/>
  <c r="BI312" i="3"/>
  <c r="BH312" i="3"/>
  <c r="BG312" i="3"/>
  <c r="BF312" i="3"/>
  <c r="T312" i="3"/>
  <c r="R312" i="3"/>
  <c r="P312" i="3"/>
  <c r="BI308" i="3"/>
  <c r="BH308" i="3"/>
  <c r="BG308" i="3"/>
  <c r="BF308" i="3"/>
  <c r="T308" i="3"/>
  <c r="R308" i="3"/>
  <c r="P308" i="3"/>
  <c r="BI304" i="3"/>
  <c r="BH304" i="3"/>
  <c r="BG304" i="3"/>
  <c r="BF304" i="3"/>
  <c r="T304" i="3"/>
  <c r="R304" i="3"/>
  <c r="P304" i="3"/>
  <c r="BI302" i="3"/>
  <c r="BH302" i="3"/>
  <c r="BG302" i="3"/>
  <c r="BF302" i="3"/>
  <c r="T302" i="3"/>
  <c r="R302" i="3"/>
  <c r="P302" i="3"/>
  <c r="BI299" i="3"/>
  <c r="BH299" i="3"/>
  <c r="BG299" i="3"/>
  <c r="BF299" i="3"/>
  <c r="T299" i="3"/>
  <c r="R299" i="3"/>
  <c r="P299" i="3"/>
  <c r="BI294" i="3"/>
  <c r="BH294" i="3"/>
  <c r="BG294" i="3"/>
  <c r="BF294" i="3"/>
  <c r="T294" i="3"/>
  <c r="R294" i="3"/>
  <c r="P294" i="3"/>
  <c r="BI289" i="3"/>
  <c r="BH289" i="3"/>
  <c r="BG289" i="3"/>
  <c r="BF289" i="3"/>
  <c r="T289" i="3"/>
  <c r="R289" i="3"/>
  <c r="P289" i="3"/>
  <c r="BI284" i="3"/>
  <c r="BH284" i="3"/>
  <c r="BG284" i="3"/>
  <c r="BF284" i="3"/>
  <c r="T284" i="3"/>
  <c r="R284" i="3"/>
  <c r="P284" i="3"/>
  <c r="BI280" i="3"/>
  <c r="BH280" i="3"/>
  <c r="BG280" i="3"/>
  <c r="BF280" i="3"/>
  <c r="T280" i="3"/>
  <c r="R280" i="3"/>
  <c r="P280" i="3"/>
  <c r="BI270" i="3"/>
  <c r="BH270" i="3"/>
  <c r="BG270" i="3"/>
  <c r="BF270" i="3"/>
  <c r="T270" i="3"/>
  <c r="R270" i="3"/>
  <c r="P270" i="3"/>
  <c r="BI262" i="3"/>
  <c r="BH262" i="3"/>
  <c r="BG262" i="3"/>
  <c r="BF262" i="3"/>
  <c r="T262" i="3"/>
  <c r="R262" i="3"/>
  <c r="P262" i="3"/>
  <c r="BI258" i="3"/>
  <c r="BH258" i="3"/>
  <c r="BG258" i="3"/>
  <c r="BF258" i="3"/>
  <c r="T258" i="3"/>
  <c r="R258" i="3"/>
  <c r="P258" i="3"/>
  <c r="BI254" i="3"/>
  <c r="BH254" i="3"/>
  <c r="BG254" i="3"/>
  <c r="BF254" i="3"/>
  <c r="T254" i="3"/>
  <c r="R254" i="3"/>
  <c r="P254" i="3"/>
  <c r="BI249" i="3"/>
  <c r="BH249" i="3"/>
  <c r="BG249" i="3"/>
  <c r="BF249" i="3"/>
  <c r="T249" i="3"/>
  <c r="R249" i="3"/>
  <c r="P249" i="3"/>
  <c r="BI245" i="3"/>
  <c r="BH245" i="3"/>
  <c r="BG245" i="3"/>
  <c r="BF245" i="3"/>
  <c r="T245" i="3"/>
  <c r="R245" i="3"/>
  <c r="P245" i="3"/>
  <c r="BI241" i="3"/>
  <c r="BH241" i="3"/>
  <c r="BG241" i="3"/>
  <c r="BF241" i="3"/>
  <c r="T241" i="3"/>
  <c r="R241" i="3"/>
  <c r="P241" i="3"/>
  <c r="BI237" i="3"/>
  <c r="BH237" i="3"/>
  <c r="BG237" i="3"/>
  <c r="BF237" i="3"/>
  <c r="T237" i="3"/>
  <c r="R237" i="3"/>
  <c r="P237" i="3"/>
  <c r="BI233" i="3"/>
  <c r="BH233" i="3"/>
  <c r="BG233" i="3"/>
  <c r="BF233" i="3"/>
  <c r="T233" i="3"/>
  <c r="R233" i="3"/>
  <c r="P233" i="3"/>
  <c r="BI225" i="3"/>
  <c r="BH225" i="3"/>
  <c r="BG225" i="3"/>
  <c r="BF225" i="3"/>
  <c r="T225" i="3"/>
  <c r="R225" i="3"/>
  <c r="P225" i="3"/>
  <c r="BI215" i="3"/>
  <c r="BH215" i="3"/>
  <c r="BG215" i="3"/>
  <c r="BF215" i="3"/>
  <c r="T215" i="3"/>
  <c r="R215" i="3"/>
  <c r="P215" i="3"/>
  <c r="BI211" i="3"/>
  <c r="BH211" i="3"/>
  <c r="BG211" i="3"/>
  <c r="BF211" i="3"/>
  <c r="T211" i="3"/>
  <c r="R211" i="3"/>
  <c r="P211" i="3"/>
  <c r="BI194" i="3"/>
  <c r="BH194" i="3"/>
  <c r="BG194" i="3"/>
  <c r="BF194" i="3"/>
  <c r="T194" i="3"/>
  <c r="R194" i="3"/>
  <c r="P194" i="3"/>
  <c r="BI190" i="3"/>
  <c r="BH190" i="3"/>
  <c r="BG190" i="3"/>
  <c r="BF190" i="3"/>
  <c r="T190" i="3"/>
  <c r="R190" i="3"/>
  <c r="P190" i="3"/>
  <c r="BI176" i="3"/>
  <c r="BH176" i="3"/>
  <c r="BG176" i="3"/>
  <c r="BF176" i="3"/>
  <c r="T176" i="3"/>
  <c r="R176" i="3"/>
  <c r="P176" i="3"/>
  <c r="BI174" i="3"/>
  <c r="BH174" i="3"/>
  <c r="BG174" i="3"/>
  <c r="BF174" i="3"/>
  <c r="T174" i="3"/>
  <c r="R174" i="3"/>
  <c r="P174" i="3"/>
  <c r="BI165" i="3"/>
  <c r="BH165" i="3"/>
  <c r="BG165" i="3"/>
  <c r="BF165" i="3"/>
  <c r="T165" i="3"/>
  <c r="R165" i="3"/>
  <c r="P165" i="3"/>
  <c r="BI148" i="3"/>
  <c r="BH148" i="3"/>
  <c r="BG148" i="3"/>
  <c r="BF148" i="3"/>
  <c r="T148" i="3"/>
  <c r="R148" i="3"/>
  <c r="P148" i="3"/>
  <c r="BI131" i="3"/>
  <c r="BH131" i="3"/>
  <c r="BG131" i="3"/>
  <c r="BF131" i="3"/>
  <c r="T131" i="3"/>
  <c r="R131" i="3"/>
  <c r="P131" i="3"/>
  <c r="BI114" i="3"/>
  <c r="BH114" i="3"/>
  <c r="BG114" i="3"/>
  <c r="BF114" i="3"/>
  <c r="T114" i="3"/>
  <c r="R114" i="3"/>
  <c r="P114" i="3"/>
  <c r="BI97" i="3"/>
  <c r="BH97" i="3"/>
  <c r="BG97" i="3"/>
  <c r="BF97" i="3"/>
  <c r="T97" i="3"/>
  <c r="R97" i="3"/>
  <c r="P97" i="3"/>
  <c r="BI95" i="3"/>
  <c r="BH95" i="3"/>
  <c r="BG95" i="3"/>
  <c r="BF95" i="3"/>
  <c r="T95" i="3"/>
  <c r="R95" i="3"/>
  <c r="P95" i="3"/>
  <c r="BI93" i="3"/>
  <c r="BH93" i="3"/>
  <c r="BG93" i="3"/>
  <c r="BF93" i="3"/>
  <c r="T93" i="3"/>
  <c r="R93" i="3"/>
  <c r="P93" i="3"/>
  <c r="J87" i="3"/>
  <c r="J86" i="3"/>
  <c r="F86" i="3"/>
  <c r="F84" i="3"/>
  <c r="E82" i="3"/>
  <c r="J55" i="3"/>
  <c r="J54" i="3"/>
  <c r="F54" i="3"/>
  <c r="F52" i="3"/>
  <c r="E50" i="3"/>
  <c r="J18" i="3"/>
  <c r="E18" i="3"/>
  <c r="F87" i="3" s="1"/>
  <c r="J17" i="3"/>
  <c r="J12" i="3"/>
  <c r="J84" i="3"/>
  <c r="E7" i="3"/>
  <c r="E48" i="3"/>
  <c r="J37" i="2"/>
  <c r="J36" i="2"/>
  <c r="AY55" i="1" s="1"/>
  <c r="J35" i="2"/>
  <c r="AX55" i="1" s="1"/>
  <c r="BI495" i="2"/>
  <c r="BH495" i="2"/>
  <c r="BG495" i="2"/>
  <c r="BF495" i="2"/>
  <c r="T495" i="2"/>
  <c r="R495" i="2"/>
  <c r="P495" i="2"/>
  <c r="BI492" i="2"/>
  <c r="BH492" i="2"/>
  <c r="BG492" i="2"/>
  <c r="BF492" i="2"/>
  <c r="T492" i="2"/>
  <c r="R492" i="2"/>
  <c r="P492" i="2"/>
  <c r="BI489" i="2"/>
  <c r="BH489" i="2"/>
  <c r="BG489" i="2"/>
  <c r="BF489" i="2"/>
  <c r="T489" i="2"/>
  <c r="R489" i="2"/>
  <c r="P489" i="2"/>
  <c r="BI484" i="2"/>
  <c r="BH484" i="2"/>
  <c r="BG484" i="2"/>
  <c r="BF484" i="2"/>
  <c r="T484" i="2"/>
  <c r="R484" i="2"/>
  <c r="P484" i="2"/>
  <c r="BI480" i="2"/>
  <c r="BH480" i="2"/>
  <c r="BG480" i="2"/>
  <c r="BF480" i="2"/>
  <c r="T480" i="2"/>
  <c r="R480" i="2"/>
  <c r="P480" i="2"/>
  <c r="BI476" i="2"/>
  <c r="BH476" i="2"/>
  <c r="BG476" i="2"/>
  <c r="BF476" i="2"/>
  <c r="T476" i="2"/>
  <c r="R476" i="2"/>
  <c r="P476" i="2"/>
  <c r="BI472" i="2"/>
  <c r="BH472" i="2"/>
  <c r="BG472" i="2"/>
  <c r="BF472" i="2"/>
  <c r="T472" i="2"/>
  <c r="R472" i="2"/>
  <c r="P472" i="2"/>
  <c r="BI465" i="2"/>
  <c r="BH465" i="2"/>
  <c r="BG465" i="2"/>
  <c r="BF465" i="2"/>
  <c r="T465" i="2"/>
  <c r="R465" i="2"/>
  <c r="P465" i="2"/>
  <c r="BI458" i="2"/>
  <c r="BH458" i="2"/>
  <c r="BG458" i="2"/>
  <c r="BF458" i="2"/>
  <c r="T458" i="2"/>
  <c r="R458" i="2"/>
  <c r="P458" i="2"/>
  <c r="BI456" i="2"/>
  <c r="BH456" i="2"/>
  <c r="BG456" i="2"/>
  <c r="BF456" i="2"/>
  <c r="T456" i="2"/>
  <c r="R456" i="2"/>
  <c r="P456" i="2"/>
  <c r="BI453" i="2"/>
  <c r="BH453" i="2"/>
  <c r="BG453" i="2"/>
  <c r="BF453" i="2"/>
  <c r="T453" i="2"/>
  <c r="R453" i="2"/>
  <c r="P453" i="2"/>
  <c r="BI449" i="2"/>
  <c r="BH449" i="2"/>
  <c r="BG449" i="2"/>
  <c r="BF449" i="2"/>
  <c r="T449" i="2"/>
  <c r="T448" i="2"/>
  <c r="R449" i="2"/>
  <c r="R448" i="2"/>
  <c r="P449" i="2"/>
  <c r="P448" i="2"/>
  <c r="BI444" i="2"/>
  <c r="BH444" i="2"/>
  <c r="BG444" i="2"/>
  <c r="BF444" i="2"/>
  <c r="T444" i="2"/>
  <c r="R444" i="2"/>
  <c r="P444" i="2"/>
  <c r="BI440" i="2"/>
  <c r="BH440" i="2"/>
  <c r="BG440" i="2"/>
  <c r="BF440" i="2"/>
  <c r="T440" i="2"/>
  <c r="R440" i="2"/>
  <c r="P440" i="2"/>
  <c r="BI436" i="2"/>
  <c r="BH436" i="2"/>
  <c r="BG436" i="2"/>
  <c r="BF436" i="2"/>
  <c r="T436" i="2"/>
  <c r="R436" i="2"/>
  <c r="P436" i="2"/>
  <c r="BI432" i="2"/>
  <c r="BH432" i="2"/>
  <c r="BG432" i="2"/>
  <c r="BF432" i="2"/>
  <c r="T432" i="2"/>
  <c r="R432" i="2"/>
  <c r="P432" i="2"/>
  <c r="BI428" i="2"/>
  <c r="BH428" i="2"/>
  <c r="BG428" i="2"/>
  <c r="BF428" i="2"/>
  <c r="T428" i="2"/>
  <c r="R428" i="2"/>
  <c r="P428" i="2"/>
  <c r="BI424" i="2"/>
  <c r="BH424" i="2"/>
  <c r="BG424" i="2"/>
  <c r="BF424" i="2"/>
  <c r="T424" i="2"/>
  <c r="R424" i="2"/>
  <c r="P424" i="2"/>
  <c r="BI420" i="2"/>
  <c r="BH420" i="2"/>
  <c r="BG420" i="2"/>
  <c r="BF420" i="2"/>
  <c r="T420" i="2"/>
  <c r="R420" i="2"/>
  <c r="P420" i="2"/>
  <c r="BI416" i="2"/>
  <c r="BH416" i="2"/>
  <c r="BG416" i="2"/>
  <c r="BF416" i="2"/>
  <c r="T416" i="2"/>
  <c r="R416" i="2"/>
  <c r="P416" i="2"/>
  <c r="BI410" i="2"/>
  <c r="BH410" i="2"/>
  <c r="BG410" i="2"/>
  <c r="BF410" i="2"/>
  <c r="T410" i="2"/>
  <c r="R410" i="2"/>
  <c r="P410" i="2"/>
  <c r="BI406" i="2"/>
  <c r="BH406" i="2"/>
  <c r="BG406" i="2"/>
  <c r="BF406" i="2"/>
  <c r="T406" i="2"/>
  <c r="R406" i="2"/>
  <c r="P406" i="2"/>
  <c r="BI400" i="2"/>
  <c r="BH400" i="2"/>
  <c r="BG400" i="2"/>
  <c r="BF400" i="2"/>
  <c r="T400" i="2"/>
  <c r="R400" i="2"/>
  <c r="P400" i="2"/>
  <c r="BI397" i="2"/>
  <c r="BH397" i="2"/>
  <c r="BG397" i="2"/>
  <c r="BF397" i="2"/>
  <c r="T397" i="2"/>
  <c r="R397" i="2"/>
  <c r="P397" i="2"/>
  <c r="BI395" i="2"/>
  <c r="BH395" i="2"/>
  <c r="BG395" i="2"/>
  <c r="BF395" i="2"/>
  <c r="T395" i="2"/>
  <c r="R395" i="2"/>
  <c r="P395" i="2"/>
  <c r="BI391" i="2"/>
  <c r="BH391" i="2"/>
  <c r="BG391" i="2"/>
  <c r="BF391" i="2"/>
  <c r="T391" i="2"/>
  <c r="R391" i="2"/>
  <c r="P391" i="2"/>
  <c r="BI385" i="2"/>
  <c r="BH385" i="2"/>
  <c r="BG385" i="2"/>
  <c r="BF385" i="2"/>
  <c r="T385" i="2"/>
  <c r="R385" i="2"/>
  <c r="P385" i="2"/>
  <c r="BI382" i="2"/>
  <c r="BH382" i="2"/>
  <c r="BG382" i="2"/>
  <c r="BF382" i="2"/>
  <c r="T382" i="2"/>
  <c r="R382" i="2"/>
  <c r="P382" i="2"/>
  <c r="BI378" i="2"/>
  <c r="BH378" i="2"/>
  <c r="BG378" i="2"/>
  <c r="BF378" i="2"/>
  <c r="T378" i="2"/>
  <c r="R378" i="2"/>
  <c r="P378" i="2"/>
  <c r="BI374" i="2"/>
  <c r="BH374" i="2"/>
  <c r="BG374" i="2"/>
  <c r="BF374" i="2"/>
  <c r="T374" i="2"/>
  <c r="R374" i="2"/>
  <c r="P374" i="2"/>
  <c r="BI370" i="2"/>
  <c r="BH370" i="2"/>
  <c r="BG370" i="2"/>
  <c r="BF370" i="2"/>
  <c r="T370" i="2"/>
  <c r="R370" i="2"/>
  <c r="P370" i="2"/>
  <c r="BI368" i="2"/>
  <c r="BH368" i="2"/>
  <c r="BG368" i="2"/>
  <c r="BF368" i="2"/>
  <c r="T368" i="2"/>
  <c r="R368" i="2"/>
  <c r="P368" i="2"/>
  <c r="BI365" i="2"/>
  <c r="BH365" i="2"/>
  <c r="BG365" i="2"/>
  <c r="BF365" i="2"/>
  <c r="T365" i="2"/>
  <c r="R365" i="2"/>
  <c r="P365" i="2"/>
  <c r="BI359" i="2"/>
  <c r="BH359" i="2"/>
  <c r="BG359" i="2"/>
  <c r="BF359" i="2"/>
  <c r="T359" i="2"/>
  <c r="R359" i="2"/>
  <c r="P359" i="2"/>
  <c r="BI352" i="2"/>
  <c r="BH352" i="2"/>
  <c r="BG352" i="2"/>
  <c r="BF352" i="2"/>
  <c r="T352" i="2"/>
  <c r="R352" i="2"/>
  <c r="P352" i="2"/>
  <c r="BI348" i="2"/>
  <c r="BH348" i="2"/>
  <c r="BG348" i="2"/>
  <c r="BF348" i="2"/>
  <c r="T348" i="2"/>
  <c r="R348" i="2"/>
  <c r="P348" i="2"/>
  <c r="BI344" i="2"/>
  <c r="BH344" i="2"/>
  <c r="BG344" i="2"/>
  <c r="BF344" i="2"/>
  <c r="T344" i="2"/>
  <c r="R344" i="2"/>
  <c r="P344" i="2"/>
  <c r="BI339" i="2"/>
  <c r="BH339" i="2"/>
  <c r="BG339" i="2"/>
  <c r="BF339" i="2"/>
  <c r="T339" i="2"/>
  <c r="R339" i="2"/>
  <c r="P339" i="2"/>
  <c r="BI335" i="2"/>
  <c r="BH335" i="2"/>
  <c r="BG335" i="2"/>
  <c r="BF335" i="2"/>
  <c r="T335" i="2"/>
  <c r="R335" i="2"/>
  <c r="P335" i="2"/>
  <c r="BI333" i="2"/>
  <c r="BH333" i="2"/>
  <c r="BG333" i="2"/>
  <c r="BF333" i="2"/>
  <c r="T333" i="2"/>
  <c r="R333" i="2"/>
  <c r="P333" i="2"/>
  <c r="BI331" i="2"/>
  <c r="BH331" i="2"/>
  <c r="BG331" i="2"/>
  <c r="BF331" i="2"/>
  <c r="T331" i="2"/>
  <c r="R331" i="2"/>
  <c r="P331" i="2"/>
  <c r="BI325" i="2"/>
  <c r="BH325" i="2"/>
  <c r="BG325" i="2"/>
  <c r="BF325" i="2"/>
  <c r="T325" i="2"/>
  <c r="R325" i="2"/>
  <c r="P325" i="2"/>
  <c r="BI322" i="2"/>
  <c r="BH322" i="2"/>
  <c r="BG322" i="2"/>
  <c r="BF322" i="2"/>
  <c r="T322" i="2"/>
  <c r="R322" i="2"/>
  <c r="P322" i="2"/>
  <c r="BI318" i="2"/>
  <c r="BH318" i="2"/>
  <c r="BG318" i="2"/>
  <c r="BF318" i="2"/>
  <c r="T318" i="2"/>
  <c r="R318" i="2"/>
  <c r="P318" i="2"/>
  <c r="BI316" i="2"/>
  <c r="BH316" i="2"/>
  <c r="BG316" i="2"/>
  <c r="BF316" i="2"/>
  <c r="T316" i="2"/>
  <c r="R316" i="2"/>
  <c r="P316" i="2"/>
  <c r="BI314" i="2"/>
  <c r="BH314" i="2"/>
  <c r="BG314" i="2"/>
  <c r="BF314" i="2"/>
  <c r="T314" i="2"/>
  <c r="R314" i="2"/>
  <c r="P314" i="2"/>
  <c r="BI312" i="2"/>
  <c r="BH312" i="2"/>
  <c r="BG312" i="2"/>
  <c r="BF312" i="2"/>
  <c r="T312" i="2"/>
  <c r="R312" i="2"/>
  <c r="P312" i="2"/>
  <c r="BI310" i="2"/>
  <c r="BH310" i="2"/>
  <c r="BG310" i="2"/>
  <c r="BF310" i="2"/>
  <c r="T310" i="2"/>
  <c r="R310" i="2"/>
  <c r="P310" i="2"/>
  <c r="BI308" i="2"/>
  <c r="BH308" i="2"/>
  <c r="BG308" i="2"/>
  <c r="BF308" i="2"/>
  <c r="T308" i="2"/>
  <c r="R308" i="2"/>
  <c r="P308" i="2"/>
  <c r="BI306" i="2"/>
  <c r="BH306" i="2"/>
  <c r="BG306" i="2"/>
  <c r="BF306" i="2"/>
  <c r="T306" i="2"/>
  <c r="R306" i="2"/>
  <c r="P306" i="2"/>
  <c r="BI304" i="2"/>
  <c r="BH304" i="2"/>
  <c r="BG304" i="2"/>
  <c r="BF304" i="2"/>
  <c r="T304" i="2"/>
  <c r="R304" i="2"/>
  <c r="P304" i="2"/>
  <c r="BI301" i="2"/>
  <c r="BH301" i="2"/>
  <c r="BG301" i="2"/>
  <c r="BF301" i="2"/>
  <c r="T301" i="2"/>
  <c r="R301" i="2"/>
  <c r="P301" i="2"/>
  <c r="BI299" i="2"/>
  <c r="BH299" i="2"/>
  <c r="BG299" i="2"/>
  <c r="BF299" i="2"/>
  <c r="T299" i="2"/>
  <c r="R299" i="2"/>
  <c r="P299" i="2"/>
  <c r="BI295" i="2"/>
  <c r="BH295" i="2"/>
  <c r="BG295" i="2"/>
  <c r="BF295" i="2"/>
  <c r="T295" i="2"/>
  <c r="R295" i="2"/>
  <c r="P295" i="2"/>
  <c r="BI293" i="2"/>
  <c r="BH293" i="2"/>
  <c r="BG293" i="2"/>
  <c r="BF293" i="2"/>
  <c r="T293" i="2"/>
  <c r="R293" i="2"/>
  <c r="P293" i="2"/>
  <c r="BI289" i="2"/>
  <c r="BH289" i="2"/>
  <c r="BG289" i="2"/>
  <c r="BF289" i="2"/>
  <c r="T289" i="2"/>
  <c r="R289" i="2"/>
  <c r="P289" i="2"/>
  <c r="BI285" i="2"/>
  <c r="BH285" i="2"/>
  <c r="BG285" i="2"/>
  <c r="BF285" i="2"/>
  <c r="T285" i="2"/>
  <c r="R285" i="2"/>
  <c r="P285" i="2"/>
  <c r="BI282" i="2"/>
  <c r="BH282" i="2"/>
  <c r="BG282" i="2"/>
  <c r="BF282" i="2"/>
  <c r="T282" i="2"/>
  <c r="R282" i="2"/>
  <c r="P282" i="2"/>
  <c r="BI279" i="2"/>
  <c r="BH279" i="2"/>
  <c r="BG279" i="2"/>
  <c r="BF279" i="2"/>
  <c r="T279" i="2"/>
  <c r="R279" i="2"/>
  <c r="P279" i="2"/>
  <c r="BI277" i="2"/>
  <c r="BH277" i="2"/>
  <c r="BG277" i="2"/>
  <c r="BF277" i="2"/>
  <c r="T277" i="2"/>
  <c r="R277" i="2"/>
  <c r="P277" i="2"/>
  <c r="BI273" i="2"/>
  <c r="BH273" i="2"/>
  <c r="BG273" i="2"/>
  <c r="BF273" i="2"/>
  <c r="T273" i="2"/>
  <c r="R273" i="2"/>
  <c r="P273" i="2"/>
  <c r="BI268" i="2"/>
  <c r="BH268" i="2"/>
  <c r="BG268" i="2"/>
  <c r="BF268" i="2"/>
  <c r="T268" i="2"/>
  <c r="R268" i="2"/>
  <c r="P268" i="2"/>
  <c r="BI265" i="2"/>
  <c r="BH265" i="2"/>
  <c r="BG265" i="2"/>
  <c r="BF265" i="2"/>
  <c r="T265" i="2"/>
  <c r="R265" i="2"/>
  <c r="P265" i="2"/>
  <c r="BI262" i="2"/>
  <c r="BH262" i="2"/>
  <c r="BG262" i="2"/>
  <c r="BF262" i="2"/>
  <c r="T262" i="2"/>
  <c r="R262" i="2"/>
  <c r="P262" i="2"/>
  <c r="BI259" i="2"/>
  <c r="BH259" i="2"/>
  <c r="BG259" i="2"/>
  <c r="BF259" i="2"/>
  <c r="T259" i="2"/>
  <c r="R259" i="2"/>
  <c r="P259" i="2"/>
  <c r="BI256" i="2"/>
  <c r="BH256" i="2"/>
  <c r="BG256" i="2"/>
  <c r="BF256" i="2"/>
  <c r="T256" i="2"/>
  <c r="R256" i="2"/>
  <c r="P256" i="2"/>
  <c r="BI253" i="2"/>
  <c r="BH253" i="2"/>
  <c r="BG253" i="2"/>
  <c r="BF253" i="2"/>
  <c r="T253" i="2"/>
  <c r="R253" i="2"/>
  <c r="P253" i="2"/>
  <c r="BI250" i="2"/>
  <c r="BH250" i="2"/>
  <c r="BG250" i="2"/>
  <c r="BF250" i="2"/>
  <c r="T250" i="2"/>
  <c r="R250" i="2"/>
  <c r="P250" i="2"/>
  <c r="BI243" i="2"/>
  <c r="BH243" i="2"/>
  <c r="BG243" i="2"/>
  <c r="BF243" i="2"/>
  <c r="T243" i="2"/>
  <c r="R243" i="2"/>
  <c r="P243" i="2"/>
  <c r="BI239" i="2"/>
  <c r="BH239" i="2"/>
  <c r="BG239" i="2"/>
  <c r="BF239" i="2"/>
  <c r="T239" i="2"/>
  <c r="R239" i="2"/>
  <c r="P239" i="2"/>
  <c r="BI236" i="2"/>
  <c r="BH236" i="2"/>
  <c r="BG236" i="2"/>
  <c r="BF236" i="2"/>
  <c r="T236" i="2"/>
  <c r="R236" i="2"/>
  <c r="P236" i="2"/>
  <c r="BI233" i="2"/>
  <c r="BH233" i="2"/>
  <c r="BG233" i="2"/>
  <c r="BF233" i="2"/>
  <c r="T233" i="2"/>
  <c r="R233" i="2"/>
  <c r="P233" i="2"/>
  <c r="BI230" i="2"/>
  <c r="BH230" i="2"/>
  <c r="BG230" i="2"/>
  <c r="BF230" i="2"/>
  <c r="T230" i="2"/>
  <c r="R230" i="2"/>
  <c r="P230" i="2"/>
  <c r="BI225" i="2"/>
  <c r="BH225" i="2"/>
  <c r="BG225" i="2"/>
  <c r="BF225" i="2"/>
  <c r="T225" i="2"/>
  <c r="R225" i="2"/>
  <c r="P225" i="2"/>
  <c r="BI218" i="2"/>
  <c r="BH218" i="2"/>
  <c r="BG218" i="2"/>
  <c r="BF218" i="2"/>
  <c r="T218" i="2"/>
  <c r="R218" i="2"/>
  <c r="P218" i="2"/>
  <c r="BI212" i="2"/>
  <c r="BH212" i="2"/>
  <c r="BG212" i="2"/>
  <c r="BF212" i="2"/>
  <c r="T212" i="2"/>
  <c r="R212" i="2"/>
  <c r="P212" i="2"/>
  <c r="BI209" i="2"/>
  <c r="BH209" i="2"/>
  <c r="BG209" i="2"/>
  <c r="BF209" i="2"/>
  <c r="T209" i="2"/>
  <c r="R209" i="2"/>
  <c r="P209" i="2"/>
  <c r="BI207" i="2"/>
  <c r="BH207" i="2"/>
  <c r="BG207" i="2"/>
  <c r="BF207" i="2"/>
  <c r="T207" i="2"/>
  <c r="R207" i="2"/>
  <c r="P207" i="2"/>
  <c r="BI204" i="2"/>
  <c r="BH204" i="2"/>
  <c r="BG204" i="2"/>
  <c r="BF204" i="2"/>
  <c r="T204" i="2"/>
  <c r="R204" i="2"/>
  <c r="P204" i="2"/>
  <c r="BI200" i="2"/>
  <c r="BH200" i="2"/>
  <c r="BG200" i="2"/>
  <c r="BF200" i="2"/>
  <c r="T200" i="2"/>
  <c r="R200" i="2"/>
  <c r="P200" i="2"/>
  <c r="BI197" i="2"/>
  <c r="BH197" i="2"/>
  <c r="BG197" i="2"/>
  <c r="BF197" i="2"/>
  <c r="T197" i="2"/>
  <c r="R197" i="2"/>
  <c r="P197" i="2"/>
  <c r="BI194" i="2"/>
  <c r="BH194" i="2"/>
  <c r="BG194" i="2"/>
  <c r="BF194" i="2"/>
  <c r="T194" i="2"/>
  <c r="R194" i="2"/>
  <c r="P194" i="2"/>
  <c r="BI185" i="2"/>
  <c r="BH185" i="2"/>
  <c r="BG185" i="2"/>
  <c r="BF185" i="2"/>
  <c r="T185" i="2"/>
  <c r="R185" i="2"/>
  <c r="P185" i="2"/>
  <c r="BI181" i="2"/>
  <c r="BH181" i="2"/>
  <c r="BG181" i="2"/>
  <c r="BF181" i="2"/>
  <c r="T181" i="2"/>
  <c r="R181" i="2"/>
  <c r="P181" i="2"/>
  <c r="BI176" i="2"/>
  <c r="BH176" i="2"/>
  <c r="BG176" i="2"/>
  <c r="BF176" i="2"/>
  <c r="T176" i="2"/>
  <c r="R176" i="2"/>
  <c r="P176" i="2"/>
  <c r="BI174" i="2"/>
  <c r="BH174" i="2"/>
  <c r="BG174" i="2"/>
  <c r="BF174" i="2"/>
  <c r="T174" i="2"/>
  <c r="R174" i="2"/>
  <c r="P174" i="2"/>
  <c r="BI171" i="2"/>
  <c r="BH171" i="2"/>
  <c r="BG171" i="2"/>
  <c r="BF171" i="2"/>
  <c r="T171" i="2"/>
  <c r="R171" i="2"/>
  <c r="P171" i="2"/>
  <c r="BI167" i="2"/>
  <c r="BH167" i="2"/>
  <c r="BG167" i="2"/>
  <c r="BF167" i="2"/>
  <c r="T167" i="2"/>
  <c r="R167" i="2"/>
  <c r="P167" i="2"/>
  <c r="BI163" i="2"/>
  <c r="BH163" i="2"/>
  <c r="BG163" i="2"/>
  <c r="BF163" i="2"/>
  <c r="T163" i="2"/>
  <c r="R163" i="2"/>
  <c r="P163" i="2"/>
  <c r="BI161" i="2"/>
  <c r="BH161" i="2"/>
  <c r="BG161" i="2"/>
  <c r="BF161" i="2"/>
  <c r="T161" i="2"/>
  <c r="R161" i="2"/>
  <c r="P161" i="2"/>
  <c r="BI155" i="2"/>
  <c r="BH155" i="2"/>
  <c r="BG155" i="2"/>
  <c r="BF155" i="2"/>
  <c r="T155" i="2"/>
  <c r="R155" i="2"/>
  <c r="P155" i="2"/>
  <c r="BI151" i="2"/>
  <c r="BH151" i="2"/>
  <c r="BG151" i="2"/>
  <c r="BF151" i="2"/>
  <c r="T151" i="2"/>
  <c r="R151" i="2"/>
  <c r="P151" i="2"/>
  <c r="BI142" i="2"/>
  <c r="BH142" i="2"/>
  <c r="BG142" i="2"/>
  <c r="BF142" i="2"/>
  <c r="T142" i="2"/>
  <c r="R142" i="2"/>
  <c r="P142" i="2"/>
  <c r="BI140" i="2"/>
  <c r="BH140" i="2"/>
  <c r="BG140" i="2"/>
  <c r="BF140" i="2"/>
  <c r="T140" i="2"/>
  <c r="R140" i="2"/>
  <c r="P140" i="2"/>
  <c r="BI134" i="2"/>
  <c r="BH134" i="2"/>
  <c r="BG134" i="2"/>
  <c r="BF134" i="2"/>
  <c r="T134" i="2"/>
  <c r="R134" i="2"/>
  <c r="P134" i="2"/>
  <c r="BI128" i="2"/>
  <c r="BH128" i="2"/>
  <c r="BG128" i="2"/>
  <c r="BF128" i="2"/>
  <c r="T128" i="2"/>
  <c r="R128" i="2"/>
  <c r="P128" i="2"/>
  <c r="BI120" i="2"/>
  <c r="BH120" i="2"/>
  <c r="BG120" i="2"/>
  <c r="BF120" i="2"/>
  <c r="T120" i="2"/>
  <c r="R120" i="2"/>
  <c r="P120" i="2"/>
  <c r="BI116" i="2"/>
  <c r="BH116" i="2"/>
  <c r="BG116" i="2"/>
  <c r="BF116" i="2"/>
  <c r="T116" i="2"/>
  <c r="R116" i="2"/>
  <c r="P116" i="2"/>
  <c r="BI113" i="2"/>
  <c r="BH113" i="2"/>
  <c r="BG113" i="2"/>
  <c r="BF113" i="2"/>
  <c r="T113" i="2"/>
  <c r="R113" i="2"/>
  <c r="P113" i="2"/>
  <c r="BI110" i="2"/>
  <c r="BH110" i="2"/>
  <c r="BG110" i="2"/>
  <c r="BF110" i="2"/>
  <c r="T110" i="2"/>
  <c r="R110" i="2"/>
  <c r="P110" i="2"/>
  <c r="BI107" i="2"/>
  <c r="BH107" i="2"/>
  <c r="BG107" i="2"/>
  <c r="BF107" i="2"/>
  <c r="T107" i="2"/>
  <c r="R107" i="2"/>
  <c r="P107" i="2"/>
  <c r="BI103" i="2"/>
  <c r="BH103" i="2"/>
  <c r="BG103" i="2"/>
  <c r="BF103" i="2"/>
  <c r="T103" i="2"/>
  <c r="R103" i="2"/>
  <c r="P103" i="2"/>
  <c r="BI101" i="2"/>
  <c r="BH101" i="2"/>
  <c r="BG101" i="2"/>
  <c r="BF101" i="2"/>
  <c r="T101" i="2"/>
  <c r="R101" i="2"/>
  <c r="P101" i="2"/>
  <c r="BI96" i="2"/>
  <c r="BH96" i="2"/>
  <c r="BG96" i="2"/>
  <c r="BF96" i="2"/>
  <c r="T96" i="2"/>
  <c r="R96" i="2"/>
  <c r="P96" i="2"/>
  <c r="J90" i="2"/>
  <c r="J89" i="2"/>
  <c r="F89" i="2"/>
  <c r="F87" i="2"/>
  <c r="E85" i="2"/>
  <c r="J55" i="2"/>
  <c r="J54" i="2"/>
  <c r="F54" i="2"/>
  <c r="F52" i="2"/>
  <c r="E50" i="2"/>
  <c r="J18" i="2"/>
  <c r="E18" i="2"/>
  <c r="F90" i="2" s="1"/>
  <c r="J17" i="2"/>
  <c r="J12" i="2"/>
  <c r="J87" i="2"/>
  <c r="E7" i="2"/>
  <c r="E83" i="2"/>
  <c r="L50" i="1"/>
  <c r="AM50" i="1"/>
  <c r="AM49" i="1"/>
  <c r="L49" i="1"/>
  <c r="AM47" i="1"/>
  <c r="L47" i="1"/>
  <c r="L45" i="1"/>
  <c r="L44" i="1"/>
  <c r="J126" i="4"/>
  <c r="BK122" i="4"/>
  <c r="J122" i="4"/>
  <c r="J457" i="3"/>
  <c r="J453" i="3"/>
  <c r="BK449" i="3"/>
  <c r="BK403" i="3"/>
  <c r="J397" i="3"/>
  <c r="J395" i="3"/>
  <c r="J393" i="3"/>
  <c r="J389" i="3"/>
  <c r="BK385" i="3"/>
  <c r="BK380" i="3"/>
  <c r="J380" i="3"/>
  <c r="J376" i="3"/>
  <c r="J372" i="3"/>
  <c r="J368" i="3"/>
  <c r="J358" i="3"/>
  <c r="BK354" i="3"/>
  <c r="J352" i="3"/>
  <c r="J340" i="3"/>
  <c r="J328" i="3"/>
  <c r="J324" i="3"/>
  <c r="J312" i="3"/>
  <c r="J302" i="3"/>
  <c r="J284" i="3"/>
  <c r="J270" i="3"/>
  <c r="J237" i="3"/>
  <c r="J215" i="3"/>
  <c r="BK194" i="3"/>
  <c r="J176" i="3"/>
  <c r="J165" i="3"/>
  <c r="BK131" i="3"/>
  <c r="J95" i="3"/>
  <c r="J476" i="2"/>
  <c r="J456" i="2"/>
  <c r="J449" i="2"/>
  <c r="J432" i="2"/>
  <c r="J416" i="2"/>
  <c r="BK397" i="2"/>
  <c r="J378" i="2"/>
  <c r="J352" i="2"/>
  <c r="J344" i="2"/>
  <c r="J335" i="2"/>
  <c r="J331" i="2"/>
  <c r="BK318" i="2"/>
  <c r="BK310" i="2"/>
  <c r="BK299" i="2"/>
  <c r="J293" i="2"/>
  <c r="J285" i="2"/>
  <c r="J279" i="2"/>
  <c r="BK277" i="2"/>
  <c r="BK265" i="2"/>
  <c r="J259" i="2"/>
  <c r="J250" i="2"/>
  <c r="BK239" i="2"/>
  <c r="J225" i="2"/>
  <c r="BK200" i="2"/>
  <c r="J194" i="2"/>
  <c r="BK181" i="2"/>
  <c r="BK167" i="2"/>
  <c r="J151" i="2"/>
  <c r="J140" i="2"/>
  <c r="J128" i="2"/>
  <c r="J116" i="2"/>
  <c r="BK110" i="2"/>
  <c r="BK109" i="4"/>
  <c r="BK107" i="2"/>
  <c r="J103" i="2"/>
  <c r="J101" i="2"/>
  <c r="J96" i="2"/>
  <c r="J116" i="4"/>
  <c r="BK112" i="4"/>
  <c r="BK106" i="4"/>
  <c r="BK103" i="4"/>
  <c r="BK101" i="4"/>
  <c r="BK98" i="4"/>
  <c r="BK93" i="4"/>
  <c r="BK91" i="4"/>
  <c r="BK87" i="4"/>
  <c r="J495" i="2"/>
  <c r="J484" i="2"/>
  <c r="BK472" i="2"/>
  <c r="J428" i="2"/>
  <c r="BK420" i="2"/>
  <c r="BK400" i="2"/>
  <c r="BK385" i="2"/>
  <c r="BK378" i="2"/>
  <c r="J368" i="2"/>
  <c r="J339" i="2"/>
  <c r="J316" i="2"/>
  <c r="J310" i="2"/>
  <c r="J308" i="2"/>
  <c r="BK304" i="2"/>
  <c r="J236" i="2"/>
  <c r="BK212" i="2"/>
  <c r="BK207" i="2"/>
  <c r="BK194" i="2"/>
  <c r="BK171" i="2"/>
  <c r="BK163" i="2"/>
  <c r="BK155" i="2"/>
  <c r="BK120" i="4"/>
  <c r="BK118" i="4"/>
  <c r="BK116" i="4"/>
  <c r="BK464" i="3"/>
  <c r="J459" i="3"/>
  <c r="BK457" i="3"/>
  <c r="J449" i="3"/>
  <c r="J445" i="3"/>
  <c r="J441" i="3"/>
  <c r="J437" i="3"/>
  <c r="J433" i="3"/>
  <c r="J429" i="3"/>
  <c r="J427" i="3"/>
  <c r="J422" i="3"/>
  <c r="J418" i="3"/>
  <c r="J414" i="3"/>
  <c r="J410" i="3"/>
  <c r="BK400" i="3"/>
  <c r="BK397" i="3"/>
  <c r="BK393" i="3"/>
  <c r="J385" i="3"/>
  <c r="BK372" i="3"/>
  <c r="BK366" i="3"/>
  <c r="BK362" i="3"/>
  <c r="BK358" i="3"/>
  <c r="BK352" i="3"/>
  <c r="J344" i="3"/>
  <c r="BK336" i="3"/>
  <c r="BK332" i="3"/>
  <c r="BK324" i="3"/>
  <c r="J308" i="3"/>
  <c r="J304" i="3"/>
  <c r="BK299" i="3"/>
  <c r="BK294" i="3"/>
  <c r="J289" i="3"/>
  <c r="BK280" i="3"/>
  <c r="BK262" i="3"/>
  <c r="BK258" i="3"/>
  <c r="BK254" i="3"/>
  <c r="BK249" i="3"/>
  <c r="BK245" i="3"/>
  <c r="BK241" i="3"/>
  <c r="BK233" i="3"/>
  <c r="J225" i="3"/>
  <c r="J211" i="3"/>
  <c r="BK190" i="3"/>
  <c r="J174" i="3"/>
  <c r="BK148" i="3"/>
  <c r="BK114" i="3"/>
  <c r="BK97" i="3"/>
  <c r="BK93" i="3"/>
  <c r="BK495" i="2"/>
  <c r="BK489" i="2"/>
  <c r="BK480" i="2"/>
  <c r="J472" i="2"/>
  <c r="J465" i="2"/>
  <c r="BK456" i="2"/>
  <c r="BK449" i="2"/>
  <c r="BK440" i="2"/>
  <c r="J436" i="2"/>
  <c r="BK428" i="2"/>
  <c r="J410" i="2"/>
  <c r="J406" i="2"/>
  <c r="J397" i="2"/>
  <c r="BK391" i="2"/>
  <c r="BK382" i="2"/>
  <c r="BK370" i="2"/>
  <c r="BK365" i="2"/>
  <c r="BK359" i="2"/>
  <c r="J348" i="2"/>
  <c r="BK339" i="2"/>
  <c r="J333" i="2"/>
  <c r="BK325" i="2"/>
  <c r="J318" i="2"/>
  <c r="BK314" i="2"/>
  <c r="BK306" i="2"/>
  <c r="BK301" i="2"/>
  <c r="BK295" i="2"/>
  <c r="J289" i="2"/>
  <c r="BK282" i="2"/>
  <c r="J277" i="2"/>
  <c r="BK268" i="2"/>
  <c r="BK262" i="2"/>
  <c r="BK256" i="2"/>
  <c r="BK250" i="2"/>
  <c r="J243" i="2"/>
  <c r="BK236" i="2"/>
  <c r="J230" i="2"/>
  <c r="BK218" i="2"/>
  <c r="J212" i="2"/>
  <c r="J207" i="2"/>
  <c r="J200" i="2"/>
  <c r="J185" i="2"/>
  <c r="BK174" i="2"/>
  <c r="J167" i="2"/>
  <c r="J161" i="2"/>
  <c r="J142" i="2"/>
  <c r="J120" i="2"/>
  <c r="BK113" i="2"/>
  <c r="J107" i="2"/>
  <c r="BK101" i="2"/>
  <c r="J332" i="3"/>
  <c r="BK308" i="3"/>
  <c r="J294" i="3"/>
  <c r="J280" i="3"/>
  <c r="J241" i="3"/>
  <c r="BK225" i="3"/>
  <c r="BK211" i="3"/>
  <c r="J190" i="3"/>
  <c r="BK174" i="3"/>
  <c r="J148" i="3"/>
  <c r="J97" i="3"/>
  <c r="J489" i="2"/>
  <c r="J458" i="2"/>
  <c r="J453" i="2"/>
  <c r="BK436" i="2"/>
  <c r="J420" i="2"/>
  <c r="BK410" i="2"/>
  <c r="J395" i="2"/>
  <c r="BK374" i="2"/>
  <c r="BK348" i="2"/>
  <c r="BK333" i="2"/>
  <c r="J322" i="2"/>
  <c r="J312" i="2"/>
  <c r="J301" i="2"/>
  <c r="J295" i="2"/>
  <c r="BK289" i="2"/>
  <c r="J282" i="2"/>
  <c r="J273" i="2"/>
  <c r="J262" i="2"/>
  <c r="J256" i="2"/>
  <c r="BK253" i="2"/>
  <c r="BK230" i="2"/>
  <c r="J209" i="2"/>
  <c r="BK197" i="2"/>
  <c r="BK185" i="2"/>
  <c r="BK176" i="2"/>
  <c r="J155" i="2"/>
  <c r="BK142" i="2"/>
  <c r="J134" i="2"/>
  <c r="BK120" i="2"/>
  <c r="J113" i="2"/>
  <c r="AS54" i="1"/>
  <c r="BK126" i="4"/>
  <c r="J109" i="4"/>
  <c r="J106" i="4"/>
  <c r="J103" i="4"/>
  <c r="J101" i="4"/>
  <c r="J98" i="4"/>
  <c r="J93" i="4"/>
  <c r="J91" i="4"/>
  <c r="J87" i="4"/>
  <c r="J492" i="2"/>
  <c r="J480" i="2"/>
  <c r="J444" i="2"/>
  <c r="J424" i="2"/>
  <c r="BK416" i="2"/>
  <c r="J391" i="2"/>
  <c r="J382" i="2"/>
  <c r="J370" i="2"/>
  <c r="J359" i="2"/>
  <c r="J325" i="2"/>
  <c r="J314" i="2"/>
  <c r="BK312" i="2"/>
  <c r="J306" i="2"/>
  <c r="J268" i="2"/>
  <c r="J233" i="2"/>
  <c r="BK209" i="2"/>
  <c r="BK204" i="2"/>
  <c r="J174" i="2"/>
  <c r="BK161" i="2"/>
  <c r="BK128" i="2"/>
  <c r="J120" i="4"/>
  <c r="J118" i="4"/>
  <c r="J112" i="4"/>
  <c r="J464" i="3"/>
  <c r="BK459" i="3"/>
  <c r="BK453" i="3"/>
  <c r="BK445" i="3"/>
  <c r="BK441" i="3"/>
  <c r="BK437" i="3"/>
  <c r="BK433" i="3"/>
  <c r="BK429" i="3"/>
  <c r="BK427" i="3"/>
  <c r="BK422" i="3"/>
  <c r="BK418" i="3"/>
  <c r="BK414" i="3"/>
  <c r="BK410" i="3"/>
  <c r="J403" i="3"/>
  <c r="J400" i="3"/>
  <c r="BK395" i="3"/>
  <c r="BK389" i="3"/>
  <c r="BK376" i="3"/>
  <c r="BK368" i="3"/>
  <c r="J366" i="3"/>
  <c r="J362" i="3"/>
  <c r="J354" i="3"/>
  <c r="BK344" i="3"/>
  <c r="BK340" i="3"/>
  <c r="J336" i="3"/>
  <c r="BK328" i="3"/>
  <c r="BK312" i="3"/>
  <c r="BK304" i="3"/>
  <c r="BK302" i="3"/>
  <c r="J299" i="3"/>
  <c r="BK289" i="3"/>
  <c r="BK284" i="3"/>
  <c r="BK270" i="3"/>
  <c r="J262" i="3"/>
  <c r="J258" i="3"/>
  <c r="J254" i="3"/>
  <c r="J249" i="3"/>
  <c r="J245" i="3"/>
  <c r="BK237" i="3"/>
  <c r="J233" i="3"/>
  <c r="BK215" i="3"/>
  <c r="J194" i="3"/>
  <c r="BK176" i="3"/>
  <c r="BK165" i="3"/>
  <c r="J131" i="3"/>
  <c r="J114" i="3"/>
  <c r="BK95" i="3"/>
  <c r="J93" i="3"/>
  <c r="BK492" i="2"/>
  <c r="BK484" i="2"/>
  <c r="BK476" i="2"/>
  <c r="BK465" i="2"/>
  <c r="BK458" i="2"/>
  <c r="BK453" i="2"/>
  <c r="BK444" i="2"/>
  <c r="J440" i="2"/>
  <c r="BK432" i="2"/>
  <c r="BK424" i="2"/>
  <c r="BK406" i="2"/>
  <c r="J400" i="2"/>
  <c r="BK395" i="2"/>
  <c r="J385" i="2"/>
  <c r="J374" i="2"/>
  <c r="BK368" i="2"/>
  <c r="J365" i="2"/>
  <c r="BK352" i="2"/>
  <c r="BK344" i="2"/>
  <c r="BK335" i="2"/>
  <c r="BK331" i="2"/>
  <c r="BK322" i="2"/>
  <c r="BK316" i="2"/>
  <c r="BK308" i="2"/>
  <c r="J304" i="2"/>
  <c r="J299" i="2"/>
  <c r="BK293" i="2"/>
  <c r="BK285" i="2"/>
  <c r="BK279" i="2"/>
  <c r="BK273" i="2"/>
  <c r="J265" i="2"/>
  <c r="BK259" i="2"/>
  <c r="J253" i="2"/>
  <c r="BK243" i="2"/>
  <c r="J239" i="2"/>
  <c r="BK233" i="2"/>
  <c r="BK225" i="2"/>
  <c r="J218" i="2"/>
  <c r="J204" i="2"/>
  <c r="J197" i="2"/>
  <c r="J181" i="2"/>
  <c r="J176" i="2"/>
  <c r="J171" i="2"/>
  <c r="J163" i="2"/>
  <c r="BK151" i="2"/>
  <c r="BK140" i="2"/>
  <c r="BK134" i="2"/>
  <c r="BK116" i="2"/>
  <c r="J110" i="2"/>
  <c r="BK103" i="2"/>
  <c r="BK96" i="2"/>
  <c r="R426" i="3" l="1"/>
  <c r="P95" i="2"/>
  <c r="R95" i="2"/>
  <c r="BK193" i="2"/>
  <c r="J193" i="2" s="1"/>
  <c r="J62" i="2" s="1"/>
  <c r="P193" i="2"/>
  <c r="T193" i="2"/>
  <c r="BK211" i="2"/>
  <c r="J211" i="2"/>
  <c r="J64" i="2"/>
  <c r="P211" i="2"/>
  <c r="T211" i="2"/>
  <c r="P272" i="2"/>
  <c r="R272" i="2"/>
  <c r="BK373" i="2"/>
  <c r="J373" i="2" s="1"/>
  <c r="J68" i="2" s="1"/>
  <c r="P373" i="2"/>
  <c r="P320" i="2" s="1"/>
  <c r="R373" i="2"/>
  <c r="T373" i="2"/>
  <c r="P399" i="2"/>
  <c r="R399" i="2"/>
  <c r="P452" i="2"/>
  <c r="P451" i="2" s="1"/>
  <c r="R452" i="2"/>
  <c r="R451" i="2"/>
  <c r="BK488" i="2"/>
  <c r="J488" i="2" s="1"/>
  <c r="J73" i="2" s="1"/>
  <c r="P488" i="2"/>
  <c r="T488" i="2"/>
  <c r="P92" i="3"/>
  <c r="T92" i="3"/>
  <c r="BK253" i="3"/>
  <c r="J253" i="3" s="1"/>
  <c r="J62" i="3" s="1"/>
  <c r="R253" i="3"/>
  <c r="BK261" i="3"/>
  <c r="J261" i="3" s="1"/>
  <c r="J63" i="3" s="1"/>
  <c r="P261" i="3"/>
  <c r="T261" i="3"/>
  <c r="BK288" i="3"/>
  <c r="J288" i="3" s="1"/>
  <c r="J64" i="3" s="1"/>
  <c r="R288" i="3"/>
  <c r="BK301" i="3"/>
  <c r="J301" i="3" s="1"/>
  <c r="J65" i="3" s="1"/>
  <c r="P301" i="3"/>
  <c r="R301" i="3"/>
  <c r="T301" i="3"/>
  <c r="P351" i="3"/>
  <c r="T351" i="3"/>
  <c r="BK402" i="3"/>
  <c r="J402" i="3" s="1"/>
  <c r="J68" i="3" s="1"/>
  <c r="R402" i="3"/>
  <c r="T402" i="3"/>
  <c r="BK426" i="3"/>
  <c r="J426" i="3"/>
  <c r="J69" i="3"/>
  <c r="P86" i="4"/>
  <c r="R86" i="4"/>
  <c r="BK100" i="4"/>
  <c r="J100" i="4"/>
  <c r="J62" i="4" s="1"/>
  <c r="P100" i="4"/>
  <c r="R100" i="4"/>
  <c r="BK115" i="4"/>
  <c r="J115" i="4" s="1"/>
  <c r="J63" i="4" s="1"/>
  <c r="P115" i="4"/>
  <c r="R115" i="4"/>
  <c r="T115" i="4"/>
  <c r="T426" i="3"/>
  <c r="BK95" i="2"/>
  <c r="J95" i="2"/>
  <c r="J61" i="2" s="1"/>
  <c r="T95" i="2"/>
  <c r="R193" i="2"/>
  <c r="BK203" i="2"/>
  <c r="J203" i="2" s="1"/>
  <c r="J63" i="2" s="1"/>
  <c r="P203" i="2"/>
  <c r="R203" i="2"/>
  <c r="T203" i="2"/>
  <c r="R211" i="2"/>
  <c r="BK272" i="2"/>
  <c r="J272" i="2"/>
  <c r="J65" i="2" s="1"/>
  <c r="T272" i="2"/>
  <c r="BK321" i="2"/>
  <c r="J321" i="2"/>
  <c r="J67" i="2" s="1"/>
  <c r="P321" i="2"/>
  <c r="R321" i="2"/>
  <c r="R320" i="2" s="1"/>
  <c r="T321" i="2"/>
  <c r="BK399" i="2"/>
  <c r="J399" i="2"/>
  <c r="J69" i="2" s="1"/>
  <c r="T399" i="2"/>
  <c r="BK452" i="2"/>
  <c r="J452" i="2"/>
  <c r="J72" i="2" s="1"/>
  <c r="T452" i="2"/>
  <c r="T451" i="2"/>
  <c r="R488" i="2"/>
  <c r="BK92" i="3"/>
  <c r="J92" i="3" s="1"/>
  <c r="J61" i="3" s="1"/>
  <c r="R92" i="3"/>
  <c r="P253" i="3"/>
  <c r="T253" i="3"/>
  <c r="R261" i="3"/>
  <c r="P288" i="3"/>
  <c r="T288" i="3"/>
  <c r="BK351" i="3"/>
  <c r="J351" i="3"/>
  <c r="J66" i="3"/>
  <c r="R351" i="3"/>
  <c r="P402" i="3"/>
  <c r="P426" i="3"/>
  <c r="BK86" i="4"/>
  <c r="J86" i="4" s="1"/>
  <c r="J61" i="4" s="1"/>
  <c r="T86" i="4"/>
  <c r="T100" i="4"/>
  <c r="J52" i="2"/>
  <c r="F55" i="2"/>
  <c r="BE113" i="2"/>
  <c r="BE120" i="2"/>
  <c r="BE128" i="2"/>
  <c r="BE151" i="2"/>
  <c r="BE155" i="2"/>
  <c r="BE167" i="2"/>
  <c r="BE174" i="2"/>
  <c r="BE176" i="2"/>
  <c r="BE185" i="2"/>
  <c r="BE194" i="2"/>
  <c r="BE207" i="2"/>
  <c r="BE209" i="2"/>
  <c r="BE230" i="2"/>
  <c r="BE259" i="2"/>
  <c r="BE268" i="2"/>
  <c r="BE282" i="2"/>
  <c r="BE293" i="2"/>
  <c r="BE306" i="2"/>
  <c r="BE312" i="2"/>
  <c r="BE318" i="2"/>
  <c r="BE325" i="2"/>
  <c r="BE335" i="2"/>
  <c r="BE339" i="2"/>
  <c r="BE370" i="2"/>
  <c r="BE374" i="2"/>
  <c r="BE378" i="2"/>
  <c r="BE391" i="2"/>
  <c r="BE400" i="2"/>
  <c r="BE410" i="2"/>
  <c r="BE416" i="2"/>
  <c r="BE428" i="2"/>
  <c r="BE444" i="2"/>
  <c r="BE449" i="2"/>
  <c r="BE453" i="2"/>
  <c r="BE476" i="2"/>
  <c r="BE480" i="2"/>
  <c r="BE492" i="2"/>
  <c r="BK448" i="2"/>
  <c r="J448" i="2" s="1"/>
  <c r="J70" i="2" s="1"/>
  <c r="J52" i="3"/>
  <c r="F55" i="3"/>
  <c r="E80" i="3"/>
  <c r="BE95" i="3"/>
  <c r="BE97" i="3"/>
  <c r="BE131" i="3"/>
  <c r="BE165" i="3"/>
  <c r="BE174" i="3"/>
  <c r="BE176" i="3"/>
  <c r="BE194" i="3"/>
  <c r="BE211" i="3"/>
  <c r="BE215" i="3"/>
  <c r="BE225" i="3"/>
  <c r="BE237" i="3"/>
  <c r="BE241" i="3"/>
  <c r="BE245" i="3"/>
  <c r="BE249" i="3"/>
  <c r="BE254" i="3"/>
  <c r="BE258" i="3"/>
  <c r="BE262" i="3"/>
  <c r="BE270" i="3"/>
  <c r="BE280" i="3"/>
  <c r="BE294" i="3"/>
  <c r="BE302" i="3"/>
  <c r="BE308" i="3"/>
  <c r="BE324" i="3"/>
  <c r="BE340" i="3"/>
  <c r="BE344" i="3"/>
  <c r="BE352" i="3"/>
  <c r="BE354" i="3"/>
  <c r="BE362" i="3"/>
  <c r="BE368" i="3"/>
  <c r="BE372" i="3"/>
  <c r="BE376" i="3"/>
  <c r="BE385" i="3"/>
  <c r="BE389" i="3"/>
  <c r="BE393" i="3"/>
  <c r="BE395" i="3"/>
  <c r="BE403" i="3"/>
  <c r="BE414" i="3"/>
  <c r="BE418" i="3"/>
  <c r="BE422" i="3"/>
  <c r="BE427" i="3"/>
  <c r="BE429" i="3"/>
  <c r="BE433" i="3"/>
  <c r="BE437" i="3"/>
  <c r="BE441" i="3"/>
  <c r="BE445" i="3"/>
  <c r="BE449" i="3"/>
  <c r="BE453" i="3"/>
  <c r="BE457" i="3"/>
  <c r="BE459" i="3"/>
  <c r="BE464" i="3"/>
  <c r="BK399" i="3"/>
  <c r="J399" i="3" s="1"/>
  <c r="J67" i="3" s="1"/>
  <c r="BE112" i="4"/>
  <c r="BE116" i="4"/>
  <c r="BE118" i="4"/>
  <c r="BE126" i="4"/>
  <c r="BK125" i="4"/>
  <c r="J125" i="4"/>
  <c r="J64" i="4" s="1"/>
  <c r="BE110" i="2"/>
  <c r="BE116" i="2"/>
  <c r="BE134" i="2"/>
  <c r="BE140" i="2"/>
  <c r="BE142" i="2"/>
  <c r="BE181" i="2"/>
  <c r="BE197" i="2"/>
  <c r="BE200" i="2"/>
  <c r="BE218" i="2"/>
  <c r="BE225" i="2"/>
  <c r="BE239" i="2"/>
  <c r="BE243" i="2"/>
  <c r="BE250" i="2"/>
  <c r="BE253" i="2"/>
  <c r="BE256" i="2"/>
  <c r="BE262" i="2"/>
  <c r="BE273" i="2"/>
  <c r="BE277" i="2"/>
  <c r="BE279" i="2"/>
  <c r="BE285" i="2"/>
  <c r="BE289" i="2"/>
  <c r="BE295" i="2"/>
  <c r="BE299" i="2"/>
  <c r="BE308" i="2"/>
  <c r="BE316" i="2"/>
  <c r="BE331" i="2"/>
  <c r="BE333" i="2"/>
  <c r="BE344" i="2"/>
  <c r="BE348" i="2"/>
  <c r="BE395" i="2"/>
  <c r="BE397" i="2"/>
  <c r="BE406" i="2"/>
  <c r="BE432" i="2"/>
  <c r="BE436" i="2"/>
  <c r="BE456" i="2"/>
  <c r="BE472" i="2"/>
  <c r="BE484" i="2"/>
  <c r="BK463" i="3"/>
  <c r="J463" i="3"/>
  <c r="J70" i="3" s="1"/>
  <c r="E48" i="4"/>
  <c r="J52" i="4"/>
  <c r="F55" i="4"/>
  <c r="BE87" i="4"/>
  <c r="BE91" i="4"/>
  <c r="BE93" i="4"/>
  <c r="BE98" i="4"/>
  <c r="BE101" i="4"/>
  <c r="BE103" i="4"/>
  <c r="BE106" i="4"/>
  <c r="BE109" i="4"/>
  <c r="E48" i="2"/>
  <c r="BE107" i="2"/>
  <c r="BE96" i="2"/>
  <c r="BE101" i="2"/>
  <c r="BE103" i="2"/>
  <c r="BE161" i="2"/>
  <c r="BE163" i="2"/>
  <c r="BE171" i="2"/>
  <c r="BE204" i="2"/>
  <c r="BE212" i="2"/>
  <c r="BE233" i="2"/>
  <c r="BE236" i="2"/>
  <c r="BE265" i="2"/>
  <c r="BE301" i="2"/>
  <c r="BE304" i="2"/>
  <c r="BE310" i="2"/>
  <c r="BE314" i="2"/>
  <c r="BE322" i="2"/>
  <c r="BE352" i="2"/>
  <c r="BE359" i="2"/>
  <c r="BE365" i="2"/>
  <c r="BE368" i="2"/>
  <c r="BE382" i="2"/>
  <c r="BE385" i="2"/>
  <c r="BE420" i="2"/>
  <c r="BE424" i="2"/>
  <c r="BE440" i="2"/>
  <c r="BE458" i="2"/>
  <c r="BE465" i="2"/>
  <c r="BE489" i="2"/>
  <c r="BE495" i="2"/>
  <c r="BE93" i="3"/>
  <c r="BE114" i="3"/>
  <c r="BE148" i="3"/>
  <c r="BE190" i="3"/>
  <c r="BE233" i="3"/>
  <c r="BE284" i="3"/>
  <c r="BE289" i="3"/>
  <c r="BE299" i="3"/>
  <c r="BE304" i="3"/>
  <c r="BE312" i="3"/>
  <c r="BE328" i="3"/>
  <c r="BE332" i="3"/>
  <c r="BE336" i="3"/>
  <c r="BE358" i="3"/>
  <c r="BE366" i="3"/>
  <c r="BE380" i="3"/>
  <c r="BE397" i="3"/>
  <c r="BE400" i="3"/>
  <c r="BE410" i="3"/>
  <c r="BE120" i="4"/>
  <c r="BE122" i="4"/>
  <c r="J34" i="3"/>
  <c r="AW56" i="1" s="1"/>
  <c r="J34" i="4"/>
  <c r="AW57" i="1"/>
  <c r="F36" i="4"/>
  <c r="BC57" i="1" s="1"/>
  <c r="F35" i="2"/>
  <c r="BB55" i="1"/>
  <c r="F35" i="3"/>
  <c r="BB56" i="1" s="1"/>
  <c r="F37" i="3"/>
  <c r="BD56" i="1"/>
  <c r="F34" i="3"/>
  <c r="BA56" i="1" s="1"/>
  <c r="F37" i="4"/>
  <c r="BD57" i="1"/>
  <c r="J34" i="2"/>
  <c r="AW55" i="1" s="1"/>
  <c r="F36" i="2"/>
  <c r="BC55" i="1"/>
  <c r="F36" i="3"/>
  <c r="BC56" i="1" s="1"/>
  <c r="F34" i="2"/>
  <c r="BA55" i="1"/>
  <c r="F34" i="4"/>
  <c r="BA57" i="1" s="1"/>
  <c r="F35" i="4"/>
  <c r="BB57" i="1"/>
  <c r="F37" i="2"/>
  <c r="BD55" i="1" s="1"/>
  <c r="T85" i="4" l="1"/>
  <c r="T84" i="4" s="1"/>
  <c r="R91" i="3"/>
  <c r="R90" i="3"/>
  <c r="R85" i="4"/>
  <c r="R84" i="4" s="1"/>
  <c r="T91" i="3"/>
  <c r="T90" i="3"/>
  <c r="R94" i="2"/>
  <c r="R93" i="2" s="1"/>
  <c r="T320" i="2"/>
  <c r="P94" i="2"/>
  <c r="P93" i="2" s="1"/>
  <c r="AU55" i="1" s="1"/>
  <c r="T94" i="2"/>
  <c r="T93" i="2"/>
  <c r="P85" i="4"/>
  <c r="P84" i="4" s="1"/>
  <c r="AU57" i="1" s="1"/>
  <c r="P91" i="3"/>
  <c r="P90" i="3" s="1"/>
  <c r="AU56" i="1" s="1"/>
  <c r="BK451" i="2"/>
  <c r="J451" i="2"/>
  <c r="J71" i="2" s="1"/>
  <c r="BK91" i="3"/>
  <c r="J91" i="3"/>
  <c r="J60" i="3"/>
  <c r="BK85" i="4"/>
  <c r="J85" i="4" s="1"/>
  <c r="J60" i="4" s="1"/>
  <c r="BK320" i="2"/>
  <c r="J320" i="2" s="1"/>
  <c r="J66" i="2" s="1"/>
  <c r="BA54" i="1"/>
  <c r="AW54" i="1"/>
  <c r="AK30" i="1" s="1"/>
  <c r="J33" i="3"/>
  <c r="AV56" i="1" s="1"/>
  <c r="AT56" i="1" s="1"/>
  <c r="F33" i="3"/>
  <c r="AZ56" i="1"/>
  <c r="BC54" i="1"/>
  <c r="AY54" i="1"/>
  <c r="F33" i="4"/>
  <c r="AZ57" i="1" s="1"/>
  <c r="J33" i="4"/>
  <c r="AV57" i="1"/>
  <c r="AT57" i="1" s="1"/>
  <c r="BB54" i="1"/>
  <c r="W31" i="1" s="1"/>
  <c r="BD54" i="1"/>
  <c r="W33" i="1" s="1"/>
  <c r="J33" i="2"/>
  <c r="AV55" i="1" s="1"/>
  <c r="AT55" i="1" s="1"/>
  <c r="F33" i="2"/>
  <c r="AZ55" i="1" s="1"/>
  <c r="BK94" i="2" l="1"/>
  <c r="J94" i="2" s="1"/>
  <c r="J60" i="2" s="1"/>
  <c r="BK90" i="3"/>
  <c r="J90" i="3" s="1"/>
  <c r="J59" i="3" s="1"/>
  <c r="BK84" i="4"/>
  <c r="J84" i="4"/>
  <c r="J59" i="4" s="1"/>
  <c r="AU54" i="1"/>
  <c r="W32" i="1"/>
  <c r="AZ54" i="1"/>
  <c r="W29" i="1" s="1"/>
  <c r="AX54" i="1"/>
  <c r="W30" i="1"/>
  <c r="BK93" i="2" l="1"/>
  <c r="J93" i="2"/>
  <c r="J59" i="2"/>
  <c r="AV54" i="1"/>
  <c r="AK29" i="1" s="1"/>
  <c r="J30" i="4"/>
  <c r="AG57" i="1"/>
  <c r="AN57" i="1"/>
  <c r="J30" i="3"/>
  <c r="AG56" i="1"/>
  <c r="AN56" i="1"/>
  <c r="J39" i="3" l="1"/>
  <c r="J39" i="4"/>
  <c r="AT54" i="1"/>
  <c r="J30" i="2"/>
  <c r="AG55" i="1" s="1"/>
  <c r="AN55" i="1" s="1"/>
  <c r="J39" i="2" l="1"/>
  <c r="AG54" i="1"/>
  <c r="AN54" i="1"/>
  <c r="AK26" i="1" l="1"/>
  <c r="AK35" i="1" s="1"/>
</calcChain>
</file>

<file path=xl/sharedStrings.xml><?xml version="1.0" encoding="utf-8"?>
<sst xmlns="http://schemas.openxmlformats.org/spreadsheetml/2006/main" count="8635" uniqueCount="1376">
  <si>
    <t>Export Komplet</t>
  </si>
  <si>
    <t>VZ</t>
  </si>
  <si>
    <t>2.0</t>
  </si>
  <si>
    <t>ZAMOK</t>
  </si>
  <si>
    <t>False</t>
  </si>
  <si>
    <t>{692d6561-8440-47e1-b991-d8d42960516e}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</si>
  <si>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</si>
  <si>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</si>
  <si>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</si>
  <si>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</si>
  <si>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</si>
  <si>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</si>
  <si>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</si>
  <si>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</si>
  <si>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VT21-06CU21a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</si>
  <si>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</si>
  <si>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</si>
  <si>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Karlovy Vary, ulice Vrchlického - rekonstrukce</t>
  </si>
  <si>
    <t>KSO:</t>
  </si>
  <si>
    <t/>
  </si>
  <si>
    <t>CC-CZ:</t>
  </si>
  <si>
    <t>zak.č.9219-25</t>
  </si>
  <si>
    <t>Místo:</t>
  </si>
  <si>
    <t>Karlovy Vary</t>
  </si>
  <si>
    <t>Datum:</t>
  </si>
  <si>
    <t>18. 5. 2021</t>
  </si>
  <si>
    <t>Zadavatel:</t>
  </si>
  <si>
    <t>IČ:</t>
  </si>
  <si>
    <t>Město Karlovy Vary</t>
  </si>
  <si>
    <t>DIČ:</t>
  </si>
  <si>
    <t>Uchazeč:</t>
  </si>
  <si>
    <t>Vyplň údaj</t>
  </si>
  <si>
    <t>Projektant:</t>
  </si>
  <si>
    <t>BPO spol. s r.o. Ostrov</t>
  </si>
  <si>
    <t>True</t>
  </si>
  <si>
    <t>Zpracovatel:</t>
  </si>
  <si>
    <t>Jitka Durdíková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</si>
  <si>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</si>
  <si>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</si>
  <si>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</si>
  <si>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</si>
  <si>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</si>
  <si>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</si>
  <si>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</si>
  <si>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</si>
  <si>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</si>
  <si>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</si>
  <si>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</si>
  <si>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</si>
  <si>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</si>
  <si>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</si>
  <si>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</si>
  <si>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</si>
  <si>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</si>
  <si>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</si>
  <si>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</si>
  <si>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</si>
  <si>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</si>
  <si>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</si>
  <si>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</si>
  <si>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</si>
  <si>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</si>
  <si>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</si>
  <si>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</si>
  <si>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</si>
  <si>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</si>
  <si>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</si>
  <si>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</si>
  <si>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</si>
  <si>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</si>
  <si>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</si>
  <si>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</si>
  <si>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</si>
  <si>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</si>
  <si>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</si>
  <si>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</si>
  <si>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</si>
  <si>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</si>
  <si>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A</t>
  </si>
  <si>
    <t>Dopravní část</t>
  </si>
  <si>
    <t>STA</t>
  </si>
  <si>
    <t>1</t>
  </si>
  <si>
    <t>{8502a844-7fd4-4ee2-b94c-7be4722d94ec}</t>
  </si>
  <si>
    <t>2</t>
  </si>
  <si>
    <t>C</t>
  </si>
  <si>
    <t>Oprava kanalizační přípojky ma pozemku č.p.486</t>
  </si>
  <si>
    <t>{42b39912-e865-4279-8f90-068f3d0cb945}</t>
  </si>
  <si>
    <t>VRN</t>
  </si>
  <si>
    <t>{d4a6ff63-be24-4389-be4d-1881023089fa}</t>
  </si>
  <si>
    <t>KRYCÍ LIST SOUPISU PRACÍ</t>
  </si>
  <si>
    <t>Objekt:</t>
  </si>
  <si>
    <t>A - Dopravní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</si>
  <si>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</si>
  <si>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</si>
  <si>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</si>
  <si>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</si>
  <si>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</si>
  <si>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</si>
  <si>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</si>
  <si>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</si>
  <si>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</si>
  <si>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</si>
  <si>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</si>
  <si>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</si>
  <si>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96 - Bourání konstrukcí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</si>
  <si>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</si>
  <si>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</si>
  <si>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</si>
  <si>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</si>
  <si>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</si>
  <si>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</si>
  <si>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</si>
  <si>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</si>
  <si>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</si>
  <si>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</si>
  <si>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</si>
  <si>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</si>
  <si>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</si>
  <si>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</si>
  <si>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</si>
  <si>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</si>
  <si>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</si>
  <si>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</si>
  <si>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</si>
  <si>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</si>
  <si>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</si>
  <si>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</si>
  <si>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</si>
  <si>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112201101</t>
  </si>
  <si>
    <t>Odstranění pařezů D do 300 mm</t>
  </si>
  <si>
    <t>kus</t>
  </si>
  <si>
    <t>CS ÚRS 2021 01</t>
  </si>
  <si>
    <t>4</t>
  </si>
  <si>
    <t>-1682865684</t>
  </si>
  <si>
    <t>PP</t>
  </si>
  <si>
    <t>Odstranění pařezů strojně s jejich vykopáním, vytrháním nebo odstřelením průměru přes 100 do 300 mm</t>
  </si>
  <si>
    <t>VV</t>
  </si>
  <si>
    <t>10</t>
  </si>
  <si>
    <t>Počet bude upřesněn při realizaci a fakturovat se bude dle skutečně</t>
  </si>
  <si>
    <t>odstraněných pařezů.</t>
  </si>
  <si>
    <t>162201421</t>
  </si>
  <si>
    <t>Vodorovné přemístění pařezů do 1 km D do 300 mm</t>
  </si>
  <si>
    <t>-1931919434</t>
  </si>
  <si>
    <t>Vodorovné přemístění větví, kmenů nebo pařezů s naložením, složením a dopravou do 1000 m pařezů kmenů, průměru přes 100 do 300 mm</t>
  </si>
  <si>
    <t>3</t>
  </si>
  <si>
    <t>162301971</t>
  </si>
  <si>
    <t>Příplatek k vodorovnému přemístění pařezů D 300 mm ZKD 1 km</t>
  </si>
  <si>
    <t>-39255065</t>
  </si>
  <si>
    <t>Vodorovné přemístění větví, kmenů nebo pařezů s naložením, složením a dopravou Příplatek k cenám za každých dalších i započatých 1000 m přes 1000 m pařezů kmenů, průměru přes 100 do 300 mm</t>
  </si>
  <si>
    <t>celková vzdálečnost 15 km</t>
  </si>
  <si>
    <t>10*(15-1)</t>
  </si>
  <si>
    <t>99701300R</t>
  </si>
  <si>
    <t>Poplatek za uložení na skládce (skládkovné) bioodpadu - odstraněné pařezy</t>
  </si>
  <si>
    <t>t</t>
  </si>
  <si>
    <t>-2051565421</t>
  </si>
  <si>
    <t>Poplatek za uložení na skládce (skládkovné) bioodpadu - pokácené stromy</t>
  </si>
  <si>
    <t>" stromů a pařezů " 10*0,15</t>
  </si>
  <si>
    <t>5</t>
  </si>
  <si>
    <t>175151101</t>
  </si>
  <si>
    <t>Obsypání potrubí strojně sypaninou bez prohození, uloženou do 3 m</t>
  </si>
  <si>
    <t>m3</t>
  </si>
  <si>
    <t>751486573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</si>
  <si>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</si>
  <si>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" přípojek od uličních vpustí " 25,0*0,6*(0,15+0,3)</t>
  </si>
  <si>
    <t>6</t>
  </si>
  <si>
    <t>M</t>
  </si>
  <si>
    <t>58331200</t>
  </si>
  <si>
    <t>štěrkopísek netříděný zásypový</t>
  </si>
  <si>
    <t>8</t>
  </si>
  <si>
    <t>1236107678</t>
  </si>
  <si>
    <t>6,75*2,0</t>
  </si>
  <si>
    <t>7</t>
  </si>
  <si>
    <t>120001101</t>
  </si>
  <si>
    <t>Příplatek za ztížení odkopávky nebo prokopávky v blízkosti inženýrských sítí</t>
  </si>
  <si>
    <t>-2117005867</t>
  </si>
  <si>
    <t>Příplatek k cenám vykopávek za ztížení vykopávky v blízkosti podzemního vedení nebo výbušnin v horninách jakékoliv třídy</t>
  </si>
  <si>
    <t>ve 10% výkopu</t>
  </si>
  <si>
    <t>(900,0+15,0+10,0)*0,1</t>
  </si>
  <si>
    <t>122251105</t>
  </si>
  <si>
    <t>Odkopávky a prokopávky nezapažené v hornině třídy těžitelnosti I, skupiny 3 objem do 1000 m3 strojně</t>
  </si>
  <si>
    <t>-143850967</t>
  </si>
  <si>
    <t>Odkopávky a prokopávky nezapažené strojně v hornině třídy těžitelnosti I skupiny 3 přes 500 do 1 000 m3</t>
  </si>
  <si>
    <t>pro zpevněné plochy</t>
  </si>
  <si>
    <t>610,0</t>
  </si>
  <si>
    <t>pro sanaci</t>
  </si>
  <si>
    <t>965,0*0,3+0,5</t>
  </si>
  <si>
    <t>Cena zahrnuje příplatek za lepivost zeminy.</t>
  </si>
  <si>
    <t>9</t>
  </si>
  <si>
    <t>132251101</t>
  </si>
  <si>
    <t>Hloubení rýh nezapažených  š do 800 mm v hornině třídy těžitelnosti I, skupiny 3 objem do 20 m3 strojně</t>
  </si>
  <si>
    <t>-144291260</t>
  </si>
  <si>
    <t>Hloubení nezapažených rýh šířky do 800 mm strojně s urovnáním dna do předepsaného profilu a spádu v hornině třídy těžitelnosti I skupiny 3 do 20 m3</t>
  </si>
  <si>
    <t xml:space="preserve">drenáž v tělese komunikace  </t>
  </si>
  <si>
    <t>110,0*0,3*0,3+0,1</t>
  </si>
  <si>
    <t>132251251</t>
  </si>
  <si>
    <t>Hloubení rýh nezapažených š do 2000 mm v hornině třídy těžitelnosti I, skupiny 3 objem do 20 m3 strojně</t>
  </si>
  <si>
    <t>415349469</t>
  </si>
  <si>
    <t>Hloubení nezapažených rýh šířky přes 800 do 2 000 mm strojně s urovnáním dna do předepsaného profilu a spádu v hornině třídy těžitelnosti I skupiny 3 do 20 m3</t>
  </si>
  <si>
    <t xml:space="preserve">pro přípojky uličních vpustí </t>
  </si>
  <si>
    <t>25,0*0,6*1,0</t>
  </si>
  <si>
    <t>11</t>
  </si>
  <si>
    <t>171251101</t>
  </si>
  <si>
    <t>Uložení sypaniny do násypů nezhutněných strojně</t>
  </si>
  <si>
    <t>-621505089</t>
  </si>
  <si>
    <t>Uložení sypanin do násypů strojně s rozprostřením sypaniny ve vrstvách a s hrubým urovnáním nezhutněných jakékoliv třídy těžitelnosti</t>
  </si>
  <si>
    <t>12</t>
  </si>
  <si>
    <t>174101101</t>
  </si>
  <si>
    <t>Zásyp jam, šachet rýh nebo kolem objektů sypaninou se zhutněním</t>
  </si>
  <si>
    <t>-275175361</t>
  </si>
  <si>
    <t>Zásyp sypaninou z jakékoliv horniny strojně s uložením výkopku ve vrstvách se zhutněním jam, šachet, rýh nebo kolem objektů v těchto vykopávkách</t>
  </si>
  <si>
    <t>rýhy pro přípojky uličních vpustí - vhodnou hutnitelnou zeminou</t>
  </si>
  <si>
    <t>výkop</t>
  </si>
  <si>
    <t>méně lože a obsyp potrubí</t>
  </si>
  <si>
    <t>-25,0*0,6*(0,15+0,3)</t>
  </si>
  <si>
    <t>0,75</t>
  </si>
  <si>
    <t>Součet</t>
  </si>
  <si>
    <t>13</t>
  </si>
  <si>
    <t>10364100</t>
  </si>
  <si>
    <t>zemina pro terénní úpravy - tříděná</t>
  </si>
  <si>
    <t>1555361285</t>
  </si>
  <si>
    <t>dodávka, doprava k pol.174101101+17125101</t>
  </si>
  <si>
    <t>9,0*1,5+15,0*1,5</t>
  </si>
  <si>
    <t>14</t>
  </si>
  <si>
    <t>162751117</t>
  </si>
  <si>
    <t>Vodorovné přemístění do 10000 m výkopku/sypaniny z horniny třídy těžitelnosti I, skupiny 1 až 3</t>
  </si>
  <si>
    <t>1548558299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</si>
  <si>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</si>
  <si>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pol.122202202</t>
  </si>
  <si>
    <t>900,0</t>
  </si>
  <si>
    <t>pol.132201101+132201201</t>
  </si>
  <si>
    <t>10,0+15,0</t>
  </si>
  <si>
    <t>171201201</t>
  </si>
  <si>
    <t>Uložení sypaniny na skládky nebo meziskládky</t>
  </si>
  <si>
    <t>553056420</t>
  </si>
  <si>
    <t>Uložení sypaniny na skládky nebo meziskládky bez hutnění s upravením uložené sypaniny do předepsaného tvaru</t>
  </si>
  <si>
    <t>16</t>
  </si>
  <si>
    <t>17120100R</t>
  </si>
  <si>
    <t>Poplatek za uložení stavebního odpadu - zeminy a kameniva na skládce</t>
  </si>
  <si>
    <t>-1228592386</t>
  </si>
  <si>
    <t>Poplatek za uložení stavebního odpadu na skládce (skládkovné) zeminy a kameniva zatříděného do Katalogu odpadů pod kódem 170 504</t>
  </si>
  <si>
    <t>pol.171201201</t>
  </si>
  <si>
    <t>925,0*1,5</t>
  </si>
  <si>
    <t>17</t>
  </si>
  <si>
    <t>181351103</t>
  </si>
  <si>
    <t>Rozprostření ornice tl vrstvy do 200 mm pl do 500 m2 v rovině nebo ve svahu do 1:5 strojně</t>
  </si>
  <si>
    <t>m2</t>
  </si>
  <si>
    <t>-1809983702</t>
  </si>
  <si>
    <t>Rozprostření a urovnání ornice v rovině nebo ve svahu sklonu do 1:5 strojně při souvislé ploše přes 100 do 500 m2, tl. vrstvy do 200 mm</t>
  </si>
  <si>
    <t>tl.ornice 100 mm</t>
  </si>
  <si>
    <t>" zatravněné plochy kolem komunikace "  130,0</t>
  </si>
  <si>
    <t>18</t>
  </si>
  <si>
    <t>10364101</t>
  </si>
  <si>
    <t>zemina pro terénní úpravy -  ornice</t>
  </si>
  <si>
    <t>-1733043468</t>
  </si>
  <si>
    <t>130,0*0,1*1,5</t>
  </si>
  <si>
    <t>19</t>
  </si>
  <si>
    <t>181411131</t>
  </si>
  <si>
    <t>Založení parkového trávníku výsevem plochy do 1000 m2 v rovině a ve svahu do 1:5</t>
  </si>
  <si>
    <t>1651402135</t>
  </si>
  <si>
    <t>Založení trávníku na půdě předem připravené plochy do 1000 m2 výsevem včetně utažení parkového v rovině nebo na svahu do 1:5</t>
  </si>
  <si>
    <t>20</t>
  </si>
  <si>
    <t>00572410</t>
  </si>
  <si>
    <t>osivo směs travní parková</t>
  </si>
  <si>
    <t>kg</t>
  </si>
  <si>
    <t>280025116</t>
  </si>
  <si>
    <t>dodávka, doprava k pol.181301101, ztratné 3%</t>
  </si>
  <si>
    <t>130,0*0,015*1,03</t>
  </si>
  <si>
    <t>0,991</t>
  </si>
  <si>
    <t>181252301</t>
  </si>
  <si>
    <t>Úprava pláně pro silnice a dálnice na násypech bez zhutnění</t>
  </si>
  <si>
    <t>922008513</t>
  </si>
  <si>
    <t>Úprava pláně na stavbách silnic a dálnic strojně na násypech bez zhutnění</t>
  </si>
  <si>
    <t>zatravněné plochy</t>
  </si>
  <si>
    <t>130,0</t>
  </si>
  <si>
    <t>22</t>
  </si>
  <si>
    <t>181152302</t>
  </si>
  <si>
    <t>Úprava pláně pro silnice a dálnice v zářezech se zhutněním</t>
  </si>
  <si>
    <t>241552493</t>
  </si>
  <si>
    <t>Úprava pláně na stavbách silnic a dálnic strojně v zářezech mimo skalních se zhutněním</t>
  </si>
  <si>
    <t>vozovka</t>
  </si>
  <si>
    <t>960,0</t>
  </si>
  <si>
    <t>příjezd</t>
  </si>
  <si>
    <t>236,0</t>
  </si>
  <si>
    <t>chodníky</t>
  </si>
  <si>
    <t>507,0</t>
  </si>
  <si>
    <t>Zakládání</t>
  </si>
  <si>
    <t>23</t>
  </si>
  <si>
    <t>212532111</t>
  </si>
  <si>
    <t>Lože pro trativody z kameniva hrubého drceného</t>
  </si>
  <si>
    <t>1384358349</t>
  </si>
  <si>
    <t>" drenáž v tělese komunikace " 110,0*0,3*0,05</t>
  </si>
  <si>
    <t>24</t>
  </si>
  <si>
    <t>211561111</t>
  </si>
  <si>
    <t>Výplň odvodňovacích žeber nebo trativodů kamenivem hrubým drceným frakce 4 až 16 mm</t>
  </si>
  <si>
    <t>1800406191</t>
  </si>
  <si>
    <t>Výplň kamenivem do rýh odvodňovacích žeber nebo trativodů bez zhutnění, s úpravou povrchu výplně kamenivem hrubým drceným frakce 4 až 16 mm</t>
  </si>
  <si>
    <t>" drenáž v tělese komunikace " 110,0*0,3*(0,3-0,05)</t>
  </si>
  <si>
    <t>25</t>
  </si>
  <si>
    <t>212755216</t>
  </si>
  <si>
    <t>Trativody z drenážních trubek plastových flexibilních D 160 mm bez lože</t>
  </si>
  <si>
    <t>m</t>
  </si>
  <si>
    <t>-2099808465</t>
  </si>
  <si>
    <t>Trativody bez lože z drenážních trubek plastových flexibilních D 160 mm</t>
  </si>
  <si>
    <t>" drenáž v tělese komunikace " 110,0</t>
  </si>
  <si>
    <t>Vodorovné konstrukce</t>
  </si>
  <si>
    <t>26</t>
  </si>
  <si>
    <t>451572111</t>
  </si>
  <si>
    <t>Lože pod potrubí otevřený výkop z kameniva drobného těženého</t>
  </si>
  <si>
    <t>-1182571764</t>
  </si>
  <si>
    <t>Lože pod potrubí, stoky a drobné objekty v otevřeném výkopu z kameniva drobného těženého 0 až 4 mm</t>
  </si>
  <si>
    <t>" přípojek od uličních vpustí " 25,0*0,6*0,15</t>
  </si>
  <si>
    <t>27</t>
  </si>
  <si>
    <t>452112121</t>
  </si>
  <si>
    <t>Osazení betonových prstenců nebo rámů v do 200 mm</t>
  </si>
  <si>
    <t>-1684278756</t>
  </si>
  <si>
    <t>Osazení betonových dílců prstenců nebo rámů pod poklopy a mříže, výšky přes 100 do 200 mm</t>
  </si>
  <si>
    <t>28</t>
  </si>
  <si>
    <t>59223864</t>
  </si>
  <si>
    <t>prstenec pro uliční vpusť vyrovnávací betonový 390x60x130mm</t>
  </si>
  <si>
    <t>-1586297482</t>
  </si>
  <si>
    <t>Komunikace pozemní</t>
  </si>
  <si>
    <t>29</t>
  </si>
  <si>
    <t>564871116</t>
  </si>
  <si>
    <t>Podklad ze štěrkodrtě ŠD tl. 300 mm</t>
  </si>
  <si>
    <t>1857019052</t>
  </si>
  <si>
    <t>Podklad ze štěrkodrti ŠD s rozprostřením a zhutněním, po zhutnění tl. 300 mm</t>
  </si>
  <si>
    <t>" sanace pláně štěrkodrtí fr.0-32mm " 965,0</t>
  </si>
  <si>
    <t>Sanace bude upřesněna na základě skutečně naměřených hodnot a</t>
  </si>
  <si>
    <t>zkoušek "in situ". Fakturace se provede dle skutečně provedených prací.</t>
  </si>
  <si>
    <t>30</t>
  </si>
  <si>
    <t>564851111</t>
  </si>
  <si>
    <t>Podklad ze štěrkodrtě ŠD tl 150 mm</t>
  </si>
  <si>
    <t>1682691561</t>
  </si>
  <si>
    <t>Podklad ze štěrkodrti ŠD s rozprostřením a zhutněním, po zhutnění tl. 150 mm</t>
  </si>
  <si>
    <t>" příjezd ke garážím - vozovka  ŠD - A " 215,0</t>
  </si>
  <si>
    <t>" příjezd ke garážím - vozovka  ŠD - B " 215,0</t>
  </si>
  <si>
    <t>rozšíření pod obrubníky</t>
  </si>
  <si>
    <t>0,2*(45,0+60,0)</t>
  </si>
  <si>
    <t>" chodníky " 470,0+37,0</t>
  </si>
  <si>
    <t>31</t>
  </si>
  <si>
    <t>564861111</t>
  </si>
  <si>
    <t>Podklad ze štěrkodrtě ŠD tl 200 mm</t>
  </si>
  <si>
    <t>-938629174</t>
  </si>
  <si>
    <t>Podklad ze štěrkodrti ŠD s rozprostřením a zhutněním, po zhutnění tl. 200 mm</t>
  </si>
  <si>
    <t>" ulice Vrchlického - vozovka " 880,0</t>
  </si>
  <si>
    <t>0,25*160,0*2</t>
  </si>
  <si>
    <t>32</t>
  </si>
  <si>
    <t>564952111</t>
  </si>
  <si>
    <t>Podklad z mechanicky zpevněného kameniva MZK tl 150 mm</t>
  </si>
  <si>
    <t>-349997076</t>
  </si>
  <si>
    <t>Podklad z mechanicky zpevněného kameniva MZK (minerální beton) s rozprostřením a s hutněním, po zhutnění tl. 150 mm</t>
  </si>
  <si>
    <t>" ulice Vrchlického - vozovka " 750,0</t>
  </si>
  <si>
    <t>33</t>
  </si>
  <si>
    <t>565165121</t>
  </si>
  <si>
    <t>Asfaltový beton vrstva podkladní ACP 16 (obalované kamenivo OKS) tl 80 mm š přes 3 m</t>
  </si>
  <si>
    <t>-973682901</t>
  </si>
  <si>
    <t>Asfaltový beton vrstva podkladní ACP 16 (obalované kamenivo střednězrnné - OKS) s rozprostřením a zhutněním v pruhu šířky přes 3 m, po zhutnění tl. 80 mm</t>
  </si>
  <si>
    <t>34</t>
  </si>
  <si>
    <t>577134121</t>
  </si>
  <si>
    <t>Asfaltový beton vrstva obrusná ACO 11 (ABS) tř. I tl 40 mm š přes 3 m z nemodifikovaného asfaltu</t>
  </si>
  <si>
    <t>-371852215</t>
  </si>
  <si>
    <t>Asfaltový beton vrstva obrusná ACO 11 (ABS) s rozprostřením a se zhutněním z nemodifikovaného asfaltu v pruhu šířky přes 3 m tř. I, po zhutnění tl. 40 mm</t>
  </si>
  <si>
    <t>35</t>
  </si>
  <si>
    <t>573111113</t>
  </si>
  <si>
    <t>Postřik živičný infiltrační s posypem z asfaltu množství 1,5 kg/m2</t>
  </si>
  <si>
    <t>-1063583307</t>
  </si>
  <si>
    <t>Postřik infiltrační PI z asfaltu silničního s posypem kamenivem, v množství 1,50 kg/m2</t>
  </si>
  <si>
    <t>" příjezd ke garážím - vozovka " 215,0</t>
  </si>
  <si>
    <t>36</t>
  </si>
  <si>
    <t>573231108</t>
  </si>
  <si>
    <t>Postřik živičný spojovací ze silniční emulze v množství 0,50 kg/m2</t>
  </si>
  <si>
    <t>-107618049</t>
  </si>
  <si>
    <t>Postřik spojovací PS bez posypu kamenivem ze silniční emulze, v množství 0,50 kg/m2</t>
  </si>
  <si>
    <t xml:space="preserve"> ulice Vrchlického - vozovka</t>
  </si>
  <si>
    <t>750,0</t>
  </si>
  <si>
    <t>příjezd ke garážím</t>
  </si>
  <si>
    <t>215,0</t>
  </si>
  <si>
    <t>37</t>
  </si>
  <si>
    <t>565135111</t>
  </si>
  <si>
    <t>Asfaltový beton vrstva podkladní ACP 16 (obalované kamenivo OKS) tl 50 mm š do 3 m</t>
  </si>
  <si>
    <t>1595795316</t>
  </si>
  <si>
    <t>Asfaltový beton vrstva podkladní ACP 16 (obalované kamenivo střednězrnné - OKS) s rozprostřením a zhutněním v pruhu šířky přes 1,5 do 3 m, po zhutnění tl. 50 mm</t>
  </si>
  <si>
    <t>38</t>
  </si>
  <si>
    <t>577134111</t>
  </si>
  <si>
    <t>Asfaltový beton vrstva obrusná ACO 11 (ABS) tř. I tl 40 mm š do 3 m z nemodifikovaného asfaltu</t>
  </si>
  <si>
    <t>2128264443</t>
  </si>
  <si>
    <t>Asfaltový beton vrstva obrusná ACO 11 (ABS) s rozprostřením a se zhutněním z nemodifikovaného asfaltu v pruhu šířky do 3 m tř. I, po zhutnění tl. 40 mm</t>
  </si>
  <si>
    <t>39</t>
  </si>
  <si>
    <t>564921411</t>
  </si>
  <si>
    <t>Podklad z asfaltového recyklátu tl 60 mm</t>
  </si>
  <si>
    <t>1357979448</t>
  </si>
  <si>
    <t>Podklad nebo podsyp z asfaltového recyklátu s rozprostřením a zhutněním, po zhutnění tl. 60 mm</t>
  </si>
  <si>
    <t>40</t>
  </si>
  <si>
    <t>573231106</t>
  </si>
  <si>
    <t>Postřik živičný spojovací ze silniční emulze v množství 0,30 kg/m2</t>
  </si>
  <si>
    <t>2117127036</t>
  </si>
  <si>
    <t>Postřik spojovací PS bez posypu kamenivem ze silniční emulze, v množství 0,30 kg/m2</t>
  </si>
  <si>
    <t>41</t>
  </si>
  <si>
    <t>577133111</t>
  </si>
  <si>
    <t>Asfaltový beton vrstva obrusná ACO 8 (ABJ) tl 40 mm š do 3 m z nemodifikovaného asfaltu</t>
  </si>
  <si>
    <t>-1292214539</t>
  </si>
  <si>
    <t>Asfaltový beton vrstva obrusná ACO 8 (ABJ) s rozprostřením a se zhutněním z nemodifikovaného asfaltu v pruhu šířky do 3 m, po zhutnění tl. 40 mm</t>
  </si>
  <si>
    <t>" chodníky " 470,0</t>
  </si>
  <si>
    <t>42</t>
  </si>
  <si>
    <t>596211110</t>
  </si>
  <si>
    <t>Kladení zámkové dlažby komunikací pro pěší tl 60 mm skupiny A pl do 50 m2</t>
  </si>
  <si>
    <t>2023116980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</si>
  <si>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</si>
  <si>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" reliefní dlažba " 37,0</t>
  </si>
  <si>
    <t>43</t>
  </si>
  <si>
    <t>59245226</t>
  </si>
  <si>
    <t>dlažba tvar obdélník betonová pro nevidomé 200x100x80mm barevná</t>
  </si>
  <si>
    <t>-1717820003</t>
  </si>
  <si>
    <t>dodávka, doprava k pol.596211110, ztratné 3%</t>
  </si>
  <si>
    <t>37,0*1,03+0,89</t>
  </si>
  <si>
    <t>Trubní vedení</t>
  </si>
  <si>
    <t>44</t>
  </si>
  <si>
    <t>899331111</t>
  </si>
  <si>
    <t>Výšková úprava uličního vstupu nebo vpusti do 200 mm zvýšením poklopu</t>
  </si>
  <si>
    <t>-510947868</t>
  </si>
  <si>
    <t xml:space="preserve">rektifikace poklopů šachet </t>
  </si>
  <si>
    <t>45</t>
  </si>
  <si>
    <t>899131113</t>
  </si>
  <si>
    <t>Výměna šachtového rámu s osazením a dodáním rámu z litiny a betonu</t>
  </si>
  <si>
    <t>-1903223914</t>
  </si>
  <si>
    <t>Výměna šachtového rámu tř. D 400 včetně poklopu s osazením a dodáním nového rámu z litiny a betonu</t>
  </si>
  <si>
    <t>46</t>
  </si>
  <si>
    <t>899203211</t>
  </si>
  <si>
    <t>Demontáž mříží litinových včetně rámů hmotnosti přes 100 do 150 kg</t>
  </si>
  <si>
    <t>935898115</t>
  </si>
  <si>
    <t>Demontáž mříží litinových včetně rámů, hmotnosti jednotlivě přes 100 do 150 Kg</t>
  </si>
  <si>
    <t>" mříží stávajících kanalizačních vpustí " 7</t>
  </si>
  <si>
    <t>47</t>
  </si>
  <si>
    <t>890211851</t>
  </si>
  <si>
    <t>Bourání šachet z prostého betonu strojně obestavěného prostoru do 1,5 m3</t>
  </si>
  <si>
    <t>-1069832037</t>
  </si>
  <si>
    <t>Bourání šachet a jímek strojně velikosti obestavěného prostoru do 1,5 m3 z prostého betonu</t>
  </si>
  <si>
    <t>"stávajících  kanalizačních vpustí " 7*0,3</t>
  </si>
  <si>
    <t>48</t>
  </si>
  <si>
    <t>899101211</t>
  </si>
  <si>
    <t>Demontáž poklopů litinových nebo ocelových včetně rámů hmotnosti do 50 kg</t>
  </si>
  <si>
    <t>1438154179</t>
  </si>
  <si>
    <t>Demontáž poklopů litinových a ocelových včetně rámů, hmotnosti jednotlivě do 50 kg</t>
  </si>
  <si>
    <t>vyměňované šoupátkové poklopy</t>
  </si>
  <si>
    <t>49</t>
  </si>
  <si>
    <t>899431111</t>
  </si>
  <si>
    <t>Výšková úprava uličního vstupu nebo vpusti do 200 mm zvýšením krycího hrnce, šoupěte nebo hydrantu</t>
  </si>
  <si>
    <t>2089587536</t>
  </si>
  <si>
    <t>Výšková úprava uličního vstupu nebo vpusti do 200 mm zvýšením krycího hrnce, šoupěte nebo hydrantu bez úpravy armatur</t>
  </si>
  <si>
    <t>rektifikace poklopů šoupat a ventilů</t>
  </si>
  <si>
    <t>50</t>
  </si>
  <si>
    <t>89124190R</t>
  </si>
  <si>
    <t>Úprava nebo výměna vodovodních armatur při rektifikaci poklopu šoupat a ventilů otevřený výkop DN 80-100</t>
  </si>
  <si>
    <t>-1942681763</t>
  </si>
  <si>
    <t>51</t>
  </si>
  <si>
    <t>899401112</t>
  </si>
  <si>
    <t>Osazení poklopů litinových šoupátkových</t>
  </si>
  <si>
    <t>622835698</t>
  </si>
  <si>
    <t>poklopy šoupat a ventilů</t>
  </si>
  <si>
    <t>52</t>
  </si>
  <si>
    <t>42291352</t>
  </si>
  <si>
    <t>poklop litinový šoupátkový pro zemní soupravy osazení do terénu a do vozovky</t>
  </si>
  <si>
    <t>-1339294585</t>
  </si>
  <si>
    <t>53</t>
  </si>
  <si>
    <t>871315221</t>
  </si>
  <si>
    <t>Kanalizační potrubí z tvrdého PVC jednovrstvé tuhost třídy SN8 DN 160</t>
  </si>
  <si>
    <t>-107826176</t>
  </si>
  <si>
    <t>Kanalizační potrubí z tvrdého PVC v otevřeném výkopu ve sklonu do 20 %, hladkého plnostěnného jednovrstvého, tuhost třídy SN 8 DN 160</t>
  </si>
  <si>
    <t>" přípojky uličních vpustí " 25</t>
  </si>
  <si>
    <t>54</t>
  </si>
  <si>
    <t>87700010R</t>
  </si>
  <si>
    <t>Příplatek na tvarovky potrubí z kanalizačních trub z PVC DN 150</t>
  </si>
  <si>
    <t>-52211901</t>
  </si>
  <si>
    <t>55</t>
  </si>
  <si>
    <t>895941111</t>
  </si>
  <si>
    <t>Zřízení vpusti kanalizační uliční z betonových dílců typ UV-50 normální</t>
  </si>
  <si>
    <t>272687598</t>
  </si>
  <si>
    <t>56</t>
  </si>
  <si>
    <t>59223822</t>
  </si>
  <si>
    <t>vpusť uliční dno s výtokem betonové 626x495x50mm</t>
  </si>
  <si>
    <t>834308476</t>
  </si>
  <si>
    <t>57</t>
  </si>
  <si>
    <t>59223820</t>
  </si>
  <si>
    <t>vpusť uliční skruž betonová 290x500x50mm s osazením na kalový koš pro těžké naplaveniny</t>
  </si>
  <si>
    <t>141677895</t>
  </si>
  <si>
    <t>58</t>
  </si>
  <si>
    <t>59223856</t>
  </si>
  <si>
    <t>skruž pro uliční vpusť horní betonová 450x195x50mm</t>
  </si>
  <si>
    <t>580101488</t>
  </si>
  <si>
    <t>59</t>
  </si>
  <si>
    <t>28661789</t>
  </si>
  <si>
    <t>koš kalový ocelový pro silniční vpusť 425mm vč. madla</t>
  </si>
  <si>
    <t>328636788</t>
  </si>
  <si>
    <t>60</t>
  </si>
  <si>
    <t>899204112</t>
  </si>
  <si>
    <t>Osazení mříží litinových včetně rámů a košů na bahno pro třídu zatížení D400, E600</t>
  </si>
  <si>
    <t>1700548418</t>
  </si>
  <si>
    <t>61</t>
  </si>
  <si>
    <t>28661938</t>
  </si>
  <si>
    <t>mříž litinová 600/40T, 420X620 D400</t>
  </si>
  <si>
    <t>915790350</t>
  </si>
  <si>
    <t>Ostatní konstrukce a práce, bourání</t>
  </si>
  <si>
    <t>91</t>
  </si>
  <si>
    <t>Doplňující konstrukce a práce pozemních komunikací, letišť a ploch</t>
  </si>
  <si>
    <t>62</t>
  </si>
  <si>
    <t>914511111</t>
  </si>
  <si>
    <t>Montáž sloupku dopravních značek délky do 3,5 m s betonovým základem</t>
  </si>
  <si>
    <t>90883037</t>
  </si>
  <si>
    <t>Montáž sloupku dopravních značek délky do 3,5 m do betonového základu</t>
  </si>
  <si>
    <t>" sloupků se stávající značkou zpět " 3</t>
  </si>
  <si>
    <t>63</t>
  </si>
  <si>
    <t>916241213</t>
  </si>
  <si>
    <t>Osazení obrubníku kamenného stojatého s boční opěrou do lože z betonu prostého</t>
  </si>
  <si>
    <t>624994839</t>
  </si>
  <si>
    <t>Osazení obrubníku kamenného se zřízením lože, s vyplněním a zatřením spár cementovou maltou stojatého s boční opěrou z betonu prostého, do lože z betonu prostého</t>
  </si>
  <si>
    <t>" obrubník 200/200 " 80,0</t>
  </si>
  <si>
    <t>" obrubník 300/200 " 195,0</t>
  </si>
  <si>
    <t>obrubník kamenný žulový přechodový 200/200-300/10000 m - 18 ks</t>
  </si>
  <si>
    <t>18,0</t>
  </si>
  <si>
    <t>64</t>
  </si>
  <si>
    <t>58380006</t>
  </si>
  <si>
    <t>obrubník kamenný žulový přímý 1000x200x200mm</t>
  </si>
  <si>
    <t>-1053439872</t>
  </si>
  <si>
    <t>65</t>
  </si>
  <si>
    <t>58380003</t>
  </si>
  <si>
    <t>obrubník kamenný žulový přímý 1000x300x200mm</t>
  </si>
  <si>
    <t>-1040575459</t>
  </si>
  <si>
    <t>66</t>
  </si>
  <si>
    <t>5838001R</t>
  </si>
  <si>
    <t>obrubník kamenný žulový přechodový 200/200-300/10000 m</t>
  </si>
  <si>
    <t>1690511638</t>
  </si>
  <si>
    <t>18 ks = 18 m</t>
  </si>
  <si>
    <t>67</t>
  </si>
  <si>
    <t>916331112</t>
  </si>
  <si>
    <t>Osazení zahradního obrubníku betonového do lože z betonu s boční opěrou</t>
  </si>
  <si>
    <t>246757403</t>
  </si>
  <si>
    <t>Osazení zahradního obrubníku betonového s ložem tl. od 50 do 100 mm z betonu prostého tř. C 12/15 s boční opěrou z betonu prostého tř. C 12/15</t>
  </si>
  <si>
    <t>" záhonový obrubník " 210,0</t>
  </si>
  <si>
    <t>obrubník záhonový obloukový  80/250mm   R=0,5 m  16 ks</t>
  </si>
  <si>
    <t>16,0</t>
  </si>
  <si>
    <t>68</t>
  </si>
  <si>
    <t>59217012</t>
  </si>
  <si>
    <t>obrubník betonový zahradní 500x80x250mm</t>
  </si>
  <si>
    <t>67637033</t>
  </si>
  <si>
    <t>dodávka, doprava k pol.916331112, ztratné 1%</t>
  </si>
  <si>
    <t>210,0*1,01+0,9</t>
  </si>
  <si>
    <t>69</t>
  </si>
  <si>
    <t>5921700R</t>
  </si>
  <si>
    <t>obrubník betonový záhonový obloukový  80/250mm  R=0,5 m</t>
  </si>
  <si>
    <t>-1023599549</t>
  </si>
  <si>
    <t>obrubník betonový záhonový obloukový  80/250mm   R=0,5 m</t>
  </si>
  <si>
    <t>16 ks = 16 m</t>
  </si>
  <si>
    <t>70</t>
  </si>
  <si>
    <t>916991121</t>
  </si>
  <si>
    <t>Lože pod obrubníky, krajníky nebo obruby z dlažebních kostek z betonu prostého</t>
  </si>
  <si>
    <t>-1819778092</t>
  </si>
  <si>
    <t>Lože pod obrubníky, krajníky nebo obruby z dlažebních kostek z betonu prostého</t>
  </si>
  <si>
    <t>" pod kamenný obrubník 200/200 " 80,0*0,25*0,2</t>
  </si>
  <si>
    <t>" pod kamenný obrubník 300/200 " 295,0*0,25*0,2</t>
  </si>
  <si>
    <t>" pod kamenný přechodový obrubník 300/200 " 18,0*0,25*0,2</t>
  </si>
  <si>
    <t>"pod záhonový obrubník " (210,0+16,0)*0,1*0,15</t>
  </si>
  <si>
    <t>"pod odvodňovací žlab u garáží " 17,0*0,15*0,15</t>
  </si>
  <si>
    <t>71</t>
  </si>
  <si>
    <t>919726202</t>
  </si>
  <si>
    <t>Geotextilie pro vyztužení, separaci a filtraci tkaná z PP podélná pevnost v tahu do 50 kN/m</t>
  </si>
  <si>
    <t>740107293</t>
  </si>
  <si>
    <t>Geotextilie tkaná pro vyztužení, separaci nebo filtraci z polypropylenu, podélná pevnost v tahu přes 15 do 50 kN/m</t>
  </si>
  <si>
    <t xml:space="preserve">" ulice Vrchlického - vozovka " </t>
  </si>
  <si>
    <t>dle pol.564861111</t>
  </si>
  <si>
    <t>" příjezd ke garážím - vozovka " 236,0</t>
  </si>
  <si>
    <t>72</t>
  </si>
  <si>
    <t>935113211</t>
  </si>
  <si>
    <t>Osazení odvodňovacího betonového žlabu s krycím roštem šířky do 200 mm</t>
  </si>
  <si>
    <t>619764724</t>
  </si>
  <si>
    <t>Osazení odvodňovacího žlabu s krycím roštem betonového šířky do 200 mm</t>
  </si>
  <si>
    <t>" odvodňovací žlab u garáží " 17,0</t>
  </si>
  <si>
    <t>73</t>
  </si>
  <si>
    <t>56241002</t>
  </si>
  <si>
    <t>žlab PE vyztužený skelnými vlákny zátěž B125-E 600kN světlá š 100mm</t>
  </si>
  <si>
    <t>-1437078859</t>
  </si>
  <si>
    <t>74</t>
  </si>
  <si>
    <t>935932611</t>
  </si>
  <si>
    <t>Vpusť s kalovým košem pro plastový žlab vnitřní š 100 mm</t>
  </si>
  <si>
    <t>-550079682</t>
  </si>
  <si>
    <t>Odvodňovací plastový žlab vpusť s kalovým košem pro žlab vnitřní šířky 100 mm</t>
  </si>
  <si>
    <t>P</t>
  </si>
  <si>
    <t xml:space="preserve">Poznámka k položce:_x000D_
pro třídu zatížení B125_x000D_
</t>
  </si>
  <si>
    <t>96</t>
  </si>
  <si>
    <t>Bourání konstrukcí</t>
  </si>
  <si>
    <t>75</t>
  </si>
  <si>
    <t>113106187</t>
  </si>
  <si>
    <t>Rozebrání dlažeb vozovek ze zámkové dlažby s ložem z kameniva strojně pl do 50 m2</t>
  </si>
  <si>
    <t>1649289476</t>
  </si>
  <si>
    <t>Rozebrání dlažeb a dílců vozovek a ploch s přemístěním hmot na skládku na vzdálenost do 3 m nebo s naložením na dopravní prostředek, s jakoukoliv výplní spár strojně plochy jednotlivě do 50 m2 ze zámkové dlažby s ložem z kameniva</t>
  </si>
  <si>
    <t>25,0</t>
  </si>
  <si>
    <t>odstranění pokladní vrstvy je zahrnuto ve výkopových pracích</t>
  </si>
  <si>
    <t>76</t>
  </si>
  <si>
    <t>113107222</t>
  </si>
  <si>
    <t>Odstranění podkladu z kameniva drceného tl 200 mm strojně pl přes 200 m2</t>
  </si>
  <si>
    <t>1012555935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</si>
  <si>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</si>
  <si>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" vozovky " 840,0+220,0</t>
  </si>
  <si>
    <t>" chodníku " 460,0</t>
  </si>
  <si>
    <t>77</t>
  </si>
  <si>
    <t>113107241</t>
  </si>
  <si>
    <t>Odstranění podkladu živičného tl 50 mm strojně pl přes 200 m2</t>
  </si>
  <si>
    <t>-1995813401</t>
  </si>
  <si>
    <t>Odstranění podkladů nebo krytů strojně plochy jednotlivě přes 200 m2 s přemístěním hmot na skládku na vzdálenost do 20 m nebo s naložením na dopravní prostředek živičných, o tl. vrstvy do 50 mm</t>
  </si>
  <si>
    <t xml:space="preserve">" vozovky " 220,0 </t>
  </si>
  <si>
    <t>78</t>
  </si>
  <si>
    <t>113107242</t>
  </si>
  <si>
    <t>Odstranění podkladu živičného tl 100 mm strojně pl přes 200 m2</t>
  </si>
  <si>
    <t>1552329070</t>
  </si>
  <si>
    <t>Odstranění podkladů nebo krytů strojně plochy jednotlivě přes 200 m2 s přemístěním hmot na skládku na vzdálenost do 20 m nebo s naložením na dopravní prostředek živičných, o tl. vrstvy přes 50 do 100 mm</t>
  </si>
  <si>
    <t>tl.100 mm</t>
  </si>
  <si>
    <t xml:space="preserve">" vozovky " 840,0 </t>
  </si>
  <si>
    <t>tl.70 mm</t>
  </si>
  <si>
    <t>79</t>
  </si>
  <si>
    <t>113201112</t>
  </si>
  <si>
    <t>Vytrhání obrub silničních ležatých</t>
  </si>
  <si>
    <t>-1262621361</t>
  </si>
  <si>
    <t>Vytrhání obrub s vybouráním lože, s přemístěním hmot na skládku na vzdálenost do 3 m nebo s naložením na dopravní prostředek silničních ležatých</t>
  </si>
  <si>
    <t>silniční kamenné obrubníky</t>
  </si>
  <si>
    <t>280,0</t>
  </si>
  <si>
    <t>80</t>
  </si>
  <si>
    <t>113204111</t>
  </si>
  <si>
    <t>Vytrhání obrub záhonových</t>
  </si>
  <si>
    <t>1269427496</t>
  </si>
  <si>
    <t>Vytrhání obrub s vybouráním lože, s přemístěním hmot na skládku na vzdálenost do 3 m nebo s naložením na dopravní prostředek záhonových</t>
  </si>
  <si>
    <t>81</t>
  </si>
  <si>
    <t>966006132</t>
  </si>
  <si>
    <t>Odstranění značek dopravních nebo orientačních se sloupky s betonovými patkami</t>
  </si>
  <si>
    <t>-600367931</t>
  </si>
  <si>
    <t>Odstranění dopravních nebo orientačních značek se sloupkem s uložením hmot na vzdálenost do 20 m nebo s naložením na dopravní prostředek, se zásypem jam a jeho zhutněním s betonovou patkou</t>
  </si>
  <si>
    <t>997</t>
  </si>
  <si>
    <t>Přesun sutě</t>
  </si>
  <si>
    <t>82</t>
  </si>
  <si>
    <t>997221551</t>
  </si>
  <si>
    <t>Vodorovná doprava suti ze sypkých materiálů do 1 km</t>
  </si>
  <si>
    <t>-839204088</t>
  </si>
  <si>
    <t>Vodorovná doprava suti bez naložení, ale se složením a s hrubým urovnáním ze sypkých materiálů, na vzdálenost do 1 km</t>
  </si>
  <si>
    <t>suť pol.113107241+113107242 (odd.96)</t>
  </si>
  <si>
    <t>21,56+286,0</t>
  </si>
  <si>
    <t>pol.113107222</t>
  </si>
  <si>
    <t>440,8</t>
  </si>
  <si>
    <t>83</t>
  </si>
  <si>
    <t>997221559</t>
  </si>
  <si>
    <t>Příplatek ZKD 1 km u vodorovné dopravy suti ze sypkých materiálů</t>
  </si>
  <si>
    <t>1218955982</t>
  </si>
  <si>
    <t>Vodorovná doprava suti bez naložení, ale se složením a s hrubým urovnáním Příplatek k ceně za každý další i započatý 1 km přes 1 km</t>
  </si>
  <si>
    <t>celková vzdálenost 10 km</t>
  </si>
  <si>
    <t>748,36*(10-1)</t>
  </si>
  <si>
    <t>84</t>
  </si>
  <si>
    <t>997221561</t>
  </si>
  <si>
    <t>Vodorovná doprava suti z kusových materiálů do 1 km</t>
  </si>
  <si>
    <t>-723240183</t>
  </si>
  <si>
    <t>Vodorovná doprava suti bez naložení, ale se složením a s hrubým urovnáním z kusových materiálů, na vzdálenost do 1 km</t>
  </si>
  <si>
    <t>obrubníky  - pol.113201112+113204111</t>
  </si>
  <si>
    <t>81,2+3,6</t>
  </si>
  <si>
    <t>dlažba - pol.113106187</t>
  </si>
  <si>
    <t>7,375</t>
  </si>
  <si>
    <t>85</t>
  </si>
  <si>
    <t>997221569</t>
  </si>
  <si>
    <t>Příplatek ZKD 1 km u vodorovné dopravy suti z kusových materiálů</t>
  </si>
  <si>
    <t>716196104</t>
  </si>
  <si>
    <t>92,175*(10-1)</t>
  </si>
  <si>
    <t>86</t>
  </si>
  <si>
    <t>997221571</t>
  </si>
  <si>
    <t>Vodorovná doprava vybouraných hmot do 1 km</t>
  </si>
  <si>
    <t>-412327139</t>
  </si>
  <si>
    <t>Vodorovná doprava vybouraných hmot bez naložení, ale se složením a s hrubým urovnáním na vzdálenost do 1 km</t>
  </si>
  <si>
    <t>suť odd.8</t>
  </si>
  <si>
    <t>6,796</t>
  </si>
  <si>
    <t>87</t>
  </si>
  <si>
    <t>997221579</t>
  </si>
  <si>
    <t>Příplatek ZKD 1 km u vodorovné dopravy vybouraných hmot</t>
  </si>
  <si>
    <t>729506653</t>
  </si>
  <si>
    <t>Vodorovná doprava vybouraných hmot bez naložení, ale se složením a s hrubým urovnáním na vzdálenost Příplatek k ceně za každý další i započatý 1 km přes 1 km</t>
  </si>
  <si>
    <t>celková vzdálenost 15 km</t>
  </si>
  <si>
    <t>6,796*(15-1)</t>
  </si>
  <si>
    <t>88</t>
  </si>
  <si>
    <t>99722110R</t>
  </si>
  <si>
    <t>Poplatek za uložení stavebního odpadu na  skládce (skládkovné) z prostého betonu pod kódem 17 01 01</t>
  </si>
  <si>
    <t>-6316317</t>
  </si>
  <si>
    <t>Poplatek za uložení stavebního odpadu na skládce (skládkovné) z prostého betonu zatříděného do Katalogu odpadů pod kódem 17 01 01</t>
  </si>
  <si>
    <t>suť pol.113106187+113204111</t>
  </si>
  <si>
    <t>7,375+3,6</t>
  </si>
  <si>
    <t>89</t>
  </si>
  <si>
    <t>99722120R</t>
  </si>
  <si>
    <t>Poplatek za uložení na skládce (skládkovné) odpadu asfaltového bez dehtu kód odpadu 170 302</t>
  </si>
  <si>
    <t>-255408669</t>
  </si>
  <si>
    <t>Poplatek za uložení stavebního odpadu na skládce (skládkovné) asfaltového bez obsahu dehtu zatříděného do Katalogu odpadů pod kódem 170 302</t>
  </si>
  <si>
    <t>90</t>
  </si>
  <si>
    <t>99722100R</t>
  </si>
  <si>
    <t>Poplatek za uložení na skládce (skládkovné) zeminy a kameniva kód odpadu 170 504</t>
  </si>
  <si>
    <t>1417987776</t>
  </si>
  <si>
    <t>suť pol.113107222+113201112</t>
  </si>
  <si>
    <t>440,8+81,2</t>
  </si>
  <si>
    <t>99701380R</t>
  </si>
  <si>
    <t>Poplatek za uložení na skládce (skládkovné) stavebního odpadu směsného kód odpadu 170 904</t>
  </si>
  <si>
    <t>-2038349325</t>
  </si>
  <si>
    <t>Poplatek za uložení stavebního odpadu na skládce (skládkovné) směsného stavebního a demoličního zatříděného do Katalogu odpadů pod kódem 170 904</t>
  </si>
  <si>
    <t>6,796-3,1</t>
  </si>
  <si>
    <t>92</t>
  </si>
  <si>
    <t>99796000R</t>
  </si>
  <si>
    <t xml:space="preserve">Výtěžnost  materiálu ze sběrných surovin </t>
  </si>
  <si>
    <t>-2046737418</t>
  </si>
  <si>
    <t xml:space="preserve">Výtěžnost materiálu ze sběrných surovin </t>
  </si>
  <si>
    <t>" rámy, poklopy do sběrných surovin " (1,05+0,7+1,35)</t>
  </si>
  <si>
    <t>3,1*-1 'Přepočtené koeficientem množství</t>
  </si>
  <si>
    <t>998</t>
  </si>
  <si>
    <t>Přesun hmot</t>
  </si>
  <si>
    <t>93</t>
  </si>
  <si>
    <t>998225111</t>
  </si>
  <si>
    <t>Přesun hmot pro pozemní komunikace s krytem z kamene, monolitickým betonovým nebo živičným</t>
  </si>
  <si>
    <t>934872299</t>
  </si>
  <si>
    <t>Přesun hmot pro komunikace s krytem z kameniva, monolitickým betonovým nebo živičným dopravní vzdálenost do 200 m jakékoliv délky objektu</t>
  </si>
  <si>
    <t>Práce a dodávky M</t>
  </si>
  <si>
    <t>46-M</t>
  </si>
  <si>
    <t>Zemní práce při extr.mont.pracích</t>
  </si>
  <si>
    <t>94</t>
  </si>
  <si>
    <t>46052016R</t>
  </si>
  <si>
    <t>Montáž trubek ochranných plastových tuhých dělených D do 110 mm uložených do rýhy</t>
  </si>
  <si>
    <t>-410316956</t>
  </si>
  <si>
    <t>" kabelové chráničky " 980,0</t>
  </si>
  <si>
    <t>95</t>
  </si>
  <si>
    <t>34571097R</t>
  </si>
  <si>
    <t>Chránička elektroinstalační tuhá z PVC D 110 mm - dělená</t>
  </si>
  <si>
    <t>128</t>
  </si>
  <si>
    <t>667618544</t>
  </si>
  <si>
    <t>460171132</t>
  </si>
  <si>
    <t>Hloubení kabelových nezapažených rýh strojně š 35 cm hl 40 cm v hornině tř I skupiny 3</t>
  </si>
  <si>
    <t>1412817528</t>
  </si>
  <si>
    <t>Hloubení nezapažených kabelových rýh strojně včetně urovnání dna s přemístěním výkopku do vzdálenosti 3 m od okraje jámy nebo s naložením na dopravní prostředek šířky 35 cm hloubky 40 cm v hornině třídy těžitelnosti I skupiny 3</t>
  </si>
  <si>
    <t>předpoklad - několik kabelů v jedné rýze - cca 1/3 délky kabelů</t>
  </si>
  <si>
    <t>50% rýh ručně + 50% strojně</t>
  </si>
  <si>
    <t>980,0/3*0,5</t>
  </si>
  <si>
    <t>0,167</t>
  </si>
  <si>
    <t>97</t>
  </si>
  <si>
    <t>460161132</t>
  </si>
  <si>
    <t>Hloubení kabelových rýh ručně š 35 cm hl 40 cm v hornině tř I skupiny 3</t>
  </si>
  <si>
    <t>1767138477</t>
  </si>
  <si>
    <t>Hloubení zapažených i nezapažených kabelových rýh ručně včetně urovnání dna s přemístěním výkopku do vzdálenosti 3 m od okraje jámy nebo s naložením na dopravní prostředek šířky 35 cm hloubky 40 cm v hornině třídy těžitelnosti I skupiny 3</t>
  </si>
  <si>
    <t>98</t>
  </si>
  <si>
    <t>460421001</t>
  </si>
  <si>
    <t>Kabelové lože z písku pro kabely nn bez zakrytí š do 65 cm</t>
  </si>
  <si>
    <t>1484426237</t>
  </si>
  <si>
    <t>Kabelové lože z písku včetně podsypu, zhutnění a urovnání povrchu pro kabely nn bez zakrytí, šířky přes 50 do 65 cm</t>
  </si>
  <si>
    <t>980,0/3+0,333</t>
  </si>
  <si>
    <t>99</t>
  </si>
  <si>
    <t>460451132</t>
  </si>
  <si>
    <t>Zásyp kabelových rýh strojně se zhutněním š 35 cm hl 30 cm z horniny tř I skupiny 3</t>
  </si>
  <si>
    <t>1122646976</t>
  </si>
  <si>
    <t>Zásyp kabelových rýh strojně s přemístěním sypaniny ze vzdálenosti do 10 m, s uložením výkopku ve vrstvách včetně zhutnění a urovnání povrchu šířky 35 cm hloubky 30 cm z horniny třídy těžitelnosti I skupiny 3</t>
  </si>
  <si>
    <t>100</t>
  </si>
  <si>
    <t>58344171</t>
  </si>
  <si>
    <t>štěrkodrť frakce 0/32</t>
  </si>
  <si>
    <t>-660609904</t>
  </si>
  <si>
    <t>dodávka, doprava k pol.4604561821, koef. množství 2,0</t>
  </si>
  <si>
    <t>0,35*(0,4-0,15)*327,0*2,0</t>
  </si>
  <si>
    <t>101</t>
  </si>
  <si>
    <t>460490014</t>
  </si>
  <si>
    <t>Výstražná fólie pro krytí kabelů šířky 40 cm</t>
  </si>
  <si>
    <t>-1081056123</t>
  </si>
  <si>
    <t>Výstražná fólie z PVC pro krytí kabelů včetně vyrovnání povrchu rýhy, rozvinutí a uložení fólie šířky do 40 cm</t>
  </si>
  <si>
    <t>HZS</t>
  </si>
  <si>
    <t>Hodinové zúčtovací sazby</t>
  </si>
  <si>
    <t>102</t>
  </si>
  <si>
    <t>HZS1292</t>
  </si>
  <si>
    <t>Hodinová zúčtovací sazba stavební dělník</t>
  </si>
  <si>
    <t>hod</t>
  </si>
  <si>
    <t>512</t>
  </si>
  <si>
    <t>199296248</t>
  </si>
  <si>
    <t>Hodinové zúčtovací sazby profesí HSV zemní a pomocné práce stavební dělník</t>
  </si>
  <si>
    <t>" očištění stávajícího sloupku dopravní značky od betonové patky " 3*1,5</t>
  </si>
  <si>
    <t>103</t>
  </si>
  <si>
    <t>HZS1302</t>
  </si>
  <si>
    <t>Hodinová zúčtovací sazba zedník specialista</t>
  </si>
  <si>
    <t>-1112076398</t>
  </si>
  <si>
    <t>Hodinové zúčtovací sazby profesí HSV provádění konstrukcí zedník specialista</t>
  </si>
  <si>
    <t xml:space="preserve">" oprava podezdívek stávajících plotů dotčených stavbou " 2*10 </t>
  </si>
  <si>
    <t>104</t>
  </si>
  <si>
    <t>1302</t>
  </si>
  <si>
    <t>567841187</t>
  </si>
  <si>
    <t>zednický materiál pro HZS1302</t>
  </si>
  <si>
    <t>bude upřesněno při realizaci, odhad</t>
  </si>
  <si>
    <t>C - Oprava kanalizační přípojky ma pozemku č.p.486</t>
  </si>
  <si>
    <t xml:space="preserve">    11 - Zemní práce - přípravné a přidružené práce</t>
  </si>
  <si>
    <t xml:space="preserve">    87 - Potrubí z trub plastických a skleněných</t>
  </si>
  <si>
    <t xml:space="preserve">    89 - Ostatní konstrukce</t>
  </si>
  <si>
    <t xml:space="preserve">    91 - Doplňující konstrukce a práce pozemních komunikací, letišť a ploch</t>
  </si>
  <si>
    <t xml:space="preserve">    96 - Bourání konstrukcí</t>
  </si>
  <si>
    <t>130001101</t>
  </si>
  <si>
    <t>Příplatek za ztížení vykopávky v blízkosti podzemního vedení</t>
  </si>
  <si>
    <t>-1907075482</t>
  </si>
  <si>
    <t>Příplatek k cenám hloubených vykopávek za ztížení vykopávky v blízkosti podzemního vedení nebo výbušnin pro jakoukoliv třídu horniny</t>
  </si>
  <si>
    <t>119001405</t>
  </si>
  <si>
    <t>Dočasné zajištění potrubí z PE DN do 200 mm</t>
  </si>
  <si>
    <t>874689291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</si>
  <si>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potrubí plastového, jmenovité světlosti DN do 200 mm</t>
  </si>
  <si>
    <t>1038526357</t>
  </si>
  <si>
    <t>zatřídění zeminy bude upřesněno po otevření rýhy  -</t>
  </si>
  <si>
    <t>- předpoklad : tř.3-50%, tř.4-50%</t>
  </si>
  <si>
    <t>50% výkopů bude prováděno ručně (místa křížení a ochranná pásma)+ 50% strojně</t>
  </si>
  <si>
    <t>zpevněný povrch - (asfalt, dlažba)</t>
  </si>
  <si>
    <t>1,1*((1,4+1,0)/2-0,1)*11,0*0,5</t>
  </si>
  <si>
    <t>1,1*(1,3-0,1)*3,2*0,5</t>
  </si>
  <si>
    <t>šachta</t>
  </si>
  <si>
    <t>2,4*2,4*1,5*0,5</t>
  </si>
  <si>
    <t>13,0*0,05+0,263</t>
  </si>
  <si>
    <t>Mezisoučet A - 100% výkopku v tř.3</t>
  </si>
  <si>
    <t>z toho 50% strojně</t>
  </si>
  <si>
    <t>14,0*0,5</t>
  </si>
  <si>
    <t>Mezisoučet B - 50% výkopku v tř.3</t>
  </si>
  <si>
    <t>Cena položky zahrnuje příplatek na lepivost a svislý přesun.</t>
  </si>
  <si>
    <t>132212211</t>
  </si>
  <si>
    <t>Hloubení rýh š do 2000 mm v soudržných horninách třídy těžitelnosti I, skupiny 3 ručně</t>
  </si>
  <si>
    <t>-986144529</t>
  </si>
  <si>
    <t>Hloubení rýh šířky přes 800 do 2 000 mm ručně zapažených i nezapažených, s urovnáním dna do předepsaného profilu a spádu v hornině třídy těžitelnosti I skupiny 3 soudržných</t>
  </si>
  <si>
    <t>Mezisoučet A - 100% výkopku v tř.4</t>
  </si>
  <si>
    <t>z toho 50% ručně</t>
  </si>
  <si>
    <t>Mezisoučet B - 50% výkopku v tř.4</t>
  </si>
  <si>
    <t>132351251</t>
  </si>
  <si>
    <t>Hloubení rýh nezapažených š do 2000 mm v hornině třídy těžitelnosti II, skupiny 4 objem do 20 m3 strojně</t>
  </si>
  <si>
    <t>1467647321</t>
  </si>
  <si>
    <t>Hloubení nezapažených rýh šířky přes 800 do 2 000 mm strojně s urovnáním dna do předepsaného profilu a spádu v hornině třídy těžitelnosti II skupiny 4 do 20 m3</t>
  </si>
  <si>
    <t>132312211</t>
  </si>
  <si>
    <t>Hloubení rýh š do 2000 mm v soudržných horninách třídy těžitelnosti II, skupiny 4 ručně</t>
  </si>
  <si>
    <t>-18327042</t>
  </si>
  <si>
    <t>Hloubení rýh šířky přes 800 do 2 000 mm ručně zapažených i nezapažených, s urovnáním dna do předepsaného profilu a spádu v hornině třídy těžitelnosti II skupiny 4 soudržných</t>
  </si>
  <si>
    <t>151101101</t>
  </si>
  <si>
    <t>Zřízení příložného pažení a rozepření stěn rýh hl do 2 m</t>
  </si>
  <si>
    <t>1942965371</t>
  </si>
  <si>
    <t>Zřízení pažení a rozepření stěn rýh pro podzemní vedení příložné pro jakoukoliv mezerovitost, hloubky do 2 m</t>
  </si>
  <si>
    <t>2*((1,4+1,0)/2-0,1)*11,0</t>
  </si>
  <si>
    <t>2*(1,3-0,1)*3,2</t>
  </si>
  <si>
    <t>4*(2,4-1,0)*1,5</t>
  </si>
  <si>
    <t>40,3*0,1+0,69</t>
  </si>
  <si>
    <t>151101111</t>
  </si>
  <si>
    <t>Odstranění příložného pažení a rozepření stěn rýh hl do 2 m</t>
  </si>
  <si>
    <t>-2043186490</t>
  </si>
  <si>
    <t>Odstranění pažení a rozepření stěn rýh pro podzemní vedení s uložením materiálu na vzdálenost do 3 m od kraje výkopu příložné, hloubky do 2 m</t>
  </si>
  <si>
    <t>175111101</t>
  </si>
  <si>
    <t>Obsypání potrubí ručně sypaninou bez prohození, uloženou do 3 m</t>
  </si>
  <si>
    <t>-1965068110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</si>
  <si>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</si>
  <si>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obsyp pískem</t>
  </si>
  <si>
    <t>potrubí DN 125+ DN 100 mm</t>
  </si>
  <si>
    <t>1,1*(0,125+0,3)*4,0+0,13</t>
  </si>
  <si>
    <t>potrubí DN 150 mm</t>
  </si>
  <si>
    <t>1,1*(0,15+0,3)*11,0+0,555</t>
  </si>
  <si>
    <t>Mezisoučet A</t>
  </si>
  <si>
    <t>méně potrubí DN 125</t>
  </si>
  <si>
    <t>-3,14*0,0625*0,0625*4,0</t>
  </si>
  <si>
    <t>méně potrubí DN 150</t>
  </si>
  <si>
    <t>-3,14*0,075*0,075*11,0</t>
  </si>
  <si>
    <t>0,043</t>
  </si>
  <si>
    <t>58331351</t>
  </si>
  <si>
    <t>kamenivo těžené drobné frakce 0/4</t>
  </si>
  <si>
    <t>-540387422</t>
  </si>
  <si>
    <t>dodávka, doprava k pol.175111101 (včetně ztratného a hutnění)</t>
  </si>
  <si>
    <t>7,8*2,0</t>
  </si>
  <si>
    <t>1694349274</t>
  </si>
  <si>
    <t>zásyp štěrkodrtí (pod zpevněnými plochami)</t>
  </si>
  <si>
    <t>výkop pol.132201201+132301201</t>
  </si>
  <si>
    <t>7,0+7,0</t>
  </si>
  <si>
    <t>výkop pol.132212201+132312201</t>
  </si>
  <si>
    <t>méně pol.175111101 mezisoučet A</t>
  </si>
  <si>
    <t>-8,0</t>
  </si>
  <si>
    <t>méně lože - pol.451573111</t>
  </si>
  <si>
    <t>-2,0</t>
  </si>
  <si>
    <t>méně šachta</t>
  </si>
  <si>
    <t>-3,14*0,6*0,6*1,4</t>
  </si>
  <si>
    <t>méně vpust</t>
  </si>
  <si>
    <t>-3,14*0,3*0,3*1,0</t>
  </si>
  <si>
    <t>0,366</t>
  </si>
  <si>
    <t>-1633653981</t>
  </si>
  <si>
    <t>dodávka, doprava k pol.174101101 mezisoučet A (včetně ztratného a hutnění)</t>
  </si>
  <si>
    <t>16,5*2,0</t>
  </si>
  <si>
    <t>162201101</t>
  </si>
  <si>
    <t>Vodorovné přemístění do 20 m výkopku/sypaniny z horniny tř. 1 až 4</t>
  </si>
  <si>
    <t>CS ÚRS 2019 02</t>
  </si>
  <si>
    <t>-1321097627</t>
  </si>
  <si>
    <t>Vodorovné přemístění výkopku nebo sypaniny po suchu na obvyklém dopravním prostředku, bez naložení výkopku, avšak se složením bez rozhrnutí z horniny tř. 1 až 4 na vzdálenost do 20 m</t>
  </si>
  <si>
    <t>staveništní přesun sypkých hmot</t>
  </si>
  <si>
    <t xml:space="preserve">pol.174101101 </t>
  </si>
  <si>
    <t>16,5</t>
  </si>
  <si>
    <t>pol.175111101</t>
  </si>
  <si>
    <t>7,8</t>
  </si>
  <si>
    <t>pol.451572111</t>
  </si>
  <si>
    <t>2,0</t>
  </si>
  <si>
    <t>162701105</t>
  </si>
  <si>
    <t>Vodorovné přemístění do 10000 m výkopku/sypaniny z horniny tř. 1 až 4</t>
  </si>
  <si>
    <t>-905685998</t>
  </si>
  <si>
    <t>Vodorovné přemístění výkopku nebo sypaniny po suchu na obvyklém dopravním prostředku, bez naložení výkopku, avšak se složením bez rozhrnutí z horniny tř. 1 až 4 na vzdálenost přes 9 000 do 10 000 m</t>
  </si>
  <si>
    <t>přebytečná zemina</t>
  </si>
  <si>
    <t>-402791193</t>
  </si>
  <si>
    <t>pol.132251251-132512211</t>
  </si>
  <si>
    <t>162751137</t>
  </si>
  <si>
    <t>Vodorovné přemístění do 10000 m výkopku/sypaniny z horniny třídy těžitelnosti II, skupiny 4 a 5</t>
  </si>
  <si>
    <t>-1070851965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</si>
  <si>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</si>
  <si>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pol.132351251+132312211</t>
  </si>
  <si>
    <t>321266237</t>
  </si>
  <si>
    <t>pol.162751117+162751137</t>
  </si>
  <si>
    <t>14,0+14,0</t>
  </si>
  <si>
    <t>17120121R</t>
  </si>
  <si>
    <t>-1013226425</t>
  </si>
  <si>
    <t>28,0*1,5</t>
  </si>
  <si>
    <t>181951102</t>
  </si>
  <si>
    <t>Úprava pláně v hornině tř. 1 až 4 se zhutněním</t>
  </si>
  <si>
    <t>-472707773</t>
  </si>
  <si>
    <t>Úprava pláně vyrovnáním výškových rozdílů v hornině tř. 1 až 4 se zhutněním</t>
  </si>
  <si>
    <t xml:space="preserve">zpevněná plocha </t>
  </si>
  <si>
    <t>20,0+5,0</t>
  </si>
  <si>
    <t>Zemní práce - přípravné a přidružené práce</t>
  </si>
  <si>
    <t>113106071</t>
  </si>
  <si>
    <t>Rozebrání dlažeb při překopech vozovek ze zámkové dlažby s ložem z kameniva ručně</t>
  </si>
  <si>
    <t>1156622336</t>
  </si>
  <si>
    <t>Rozebrání dlažeb a dílců při překopech inženýrských sítí s přemístěním hmot na skládku na vzdálenost do 3 m nebo s naložením na dopravní prostředek ručně vozovek a ploch, s jakoukoliv výplní spár ze zámkové dlažby s ložem z kameniva</t>
  </si>
  <si>
    <t>dlažba bude znovu použita</t>
  </si>
  <si>
    <t>1,5*10,2+4,7</t>
  </si>
  <si>
    <t>113107342</t>
  </si>
  <si>
    <t>Odstranění podkladu živičného tl 100 mm strojně pl do 50 m2</t>
  </si>
  <si>
    <t>-82782972</t>
  </si>
  <si>
    <t>Odstranění podkladů nebo krytů strojně plochy jednotlivě do 50 m2 s přemístěním hmot na skládku na vzdálenost do 3 m nebo s naložením na dopravní prostředek živičných, o tl. vrstvy přes 50 do 100 mm</t>
  </si>
  <si>
    <t>1,1*4,0+0,6</t>
  </si>
  <si>
    <t>451573111</t>
  </si>
  <si>
    <t>Lože pod potrubí otevřený výkop ze štěrkopísku</t>
  </si>
  <si>
    <t>156669439</t>
  </si>
  <si>
    <t>Lože pod potrubí, stoky a drobné objekty v otevřeném výkopu z písku a štěrkopísku do 63 mm</t>
  </si>
  <si>
    <t>potrubí DN 125 mm</t>
  </si>
  <si>
    <t>1,1*0,1*4,0</t>
  </si>
  <si>
    <t>1,1*0,1*11,0</t>
  </si>
  <si>
    <t>0,35</t>
  </si>
  <si>
    <t>452112111</t>
  </si>
  <si>
    <t>Osazení betonových prstenců nebo rámů v do 100 mm</t>
  </si>
  <si>
    <t>-705693874</t>
  </si>
  <si>
    <t>Osazení betonových dílců prstenců nebo rámů pod poklopy a mříže, výšky do 100 mm</t>
  </si>
  <si>
    <t>šachta Š</t>
  </si>
  <si>
    <t>prstenec tl. 40 mm</t>
  </si>
  <si>
    <t>prstenec tl. 100 mm</t>
  </si>
  <si>
    <t>Mezisoučet B</t>
  </si>
  <si>
    <t>59224184</t>
  </si>
  <si>
    <t>prstenec šachtový vyrovnávací betonový 625x120x40mm</t>
  </si>
  <si>
    <t>-1498903310</t>
  </si>
  <si>
    <t>dodávka, doprava k pol.452112111 mezisoučet A</t>
  </si>
  <si>
    <t>59224187</t>
  </si>
  <si>
    <t>prstenec šachtový vyrovnávací betonový 625x120x100mm</t>
  </si>
  <si>
    <t>-137790344</t>
  </si>
  <si>
    <t>dodávka, doprava k pol.452112111 mezisoučet B</t>
  </si>
  <si>
    <t>572340112</t>
  </si>
  <si>
    <t>Vyspravení krytu komunikací po překopech plochy do 15 m2 asfaltovým betonem ACO (AB) tl 70 mm</t>
  </si>
  <si>
    <t>-915634763</t>
  </si>
  <si>
    <t>Vyspravení krytu komunikací po překopech inženýrských sítí plochy do 15 m2 asfaltovým betonem ACO (AB), po zhutnění tl. přes 50 do 70 mm</t>
  </si>
  <si>
    <t xml:space="preserve">obnova vybouraných živičných ploch </t>
  </si>
  <si>
    <t>dle pol.113107342 (odd.11)</t>
  </si>
  <si>
    <t>5,0</t>
  </si>
  <si>
    <t>596212210</t>
  </si>
  <si>
    <t>Kladení zámkové dlažby pozemních komunikací tl 80 mm skupiny A pl do 50 m2</t>
  </si>
  <si>
    <t>-938294225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</si>
  <si>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</si>
  <si>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obnova bourané dlažby z původních dlaždic</t>
  </si>
  <si>
    <t>dle pol.113106071 (odd.11)</t>
  </si>
  <si>
    <t>20,0</t>
  </si>
  <si>
    <t>56470010R</t>
  </si>
  <si>
    <t>Podklad z kameniva pod obnovené zpevněné plochy</t>
  </si>
  <si>
    <t>-1744614058</t>
  </si>
  <si>
    <t>Podklad nebo kryt z kameniva hrubého drceného vel. 16-32 mm s rozprostřením a zhutněním, po zhutnění tl. 150-300 mm</t>
  </si>
  <si>
    <t>Potrubí z trub plastických a skleněných</t>
  </si>
  <si>
    <t>871265211</t>
  </si>
  <si>
    <t>Kanalizační potrubí z tvrdého PVC jednovrstvé tuhost třídy SN4 DN 110</t>
  </si>
  <si>
    <t>-1625065664</t>
  </si>
  <si>
    <t>Kanalizační potrubí z tvrdého PVC v otevřeném výkopu ve sklonu do 20 %, hladkého plnostěnného jednovrstvého, tuhost třídy SN 4 DN 110</t>
  </si>
  <si>
    <t>871275211</t>
  </si>
  <si>
    <t>Kanalizační potrubí z tvrdého PVC jednovrstvé tuhost třídy SN4 DN 125</t>
  </si>
  <si>
    <t>1728918466</t>
  </si>
  <si>
    <t>Kanalizační potrubí z tvrdého PVC v otevřeném výkopu ve sklonu do 20 %, hladkého plnostěnného jednovrstvého, tuhost třídy SN 4 DN 125</t>
  </si>
  <si>
    <t>odvodnění dešť svodu do šachty</t>
  </si>
  <si>
    <t>4,0</t>
  </si>
  <si>
    <t>871315211</t>
  </si>
  <si>
    <t>Kanalizační potrubí z tvrdého PVC jednovrstvé tuhost třídy SN4 DN 160</t>
  </si>
  <si>
    <t>-136659850</t>
  </si>
  <si>
    <t>Kanalizační potrubí z tvrdého PVC v otevřeném výkopu ve sklonu do 20 %, hladkého plnostěnného jednovrstvého, tuhost třídy SN 4 DN 160</t>
  </si>
  <si>
    <t>kanalizační přípojka UV - šachta</t>
  </si>
  <si>
    <t>11,0</t>
  </si>
  <si>
    <t>877275211</t>
  </si>
  <si>
    <t>Montáž tvarovek z tvrdého PVC-systém KG nebo z polypropylenu-systém KG 2000 jednoosé DN 125</t>
  </si>
  <si>
    <t>1380500579</t>
  </si>
  <si>
    <t>Montáž tvarovek na kanalizačním potrubí z trub z plastu z tvrdého PVC nebo z polypropylenu v otevřeném výkopu jednoosých DN 125</t>
  </si>
  <si>
    <t>koleno PVC 45°</t>
  </si>
  <si>
    <t>3,0</t>
  </si>
  <si>
    <t>šachtová vložka DN 125</t>
  </si>
  <si>
    <t>redukce PVC 125/100 mm</t>
  </si>
  <si>
    <t>1,0</t>
  </si>
  <si>
    <t>Mezisoučet C</t>
  </si>
  <si>
    <t>28611356</t>
  </si>
  <si>
    <t>koleno kanalizační PVC KG 125x45°</t>
  </si>
  <si>
    <t>1877941931</t>
  </si>
  <si>
    <t>dodávka, doprava k pol.877275211 mezisoučet A</t>
  </si>
  <si>
    <t>2861225R</t>
  </si>
  <si>
    <t>vložka šachtová kanalizační DN 125</t>
  </si>
  <si>
    <t>217043146</t>
  </si>
  <si>
    <t>dodávka, doprava k pol.877275211 mezisoučet B</t>
  </si>
  <si>
    <t>28611502</t>
  </si>
  <si>
    <t>redukce kanalizační PVC 125/110</t>
  </si>
  <si>
    <t>-1640284811</t>
  </si>
  <si>
    <t>dodávka, doprava k pol.877275211 mezisoučet C</t>
  </si>
  <si>
    <t>877315211</t>
  </si>
  <si>
    <t>Montáž tvarovek z tvrdého PVC-systém KG nebo z polypropylenu-systém KG 2000 jednoosé DN 160</t>
  </si>
  <si>
    <t>1539716903</t>
  </si>
  <si>
    <t>Montáž tvarovek na kanalizačním potrubí z trub z plastu z tvrdého PVC nebo z polypropylenu v otevřeném výkopu jednoosých DN 160</t>
  </si>
  <si>
    <t>šachtová vložka DN 150</t>
  </si>
  <si>
    <t>28612250</t>
  </si>
  <si>
    <t>vložka šachtová kanalizační DN 160</t>
  </si>
  <si>
    <t>1968171477</t>
  </si>
  <si>
    <t xml:space="preserve">dodávka, doprava k pol.877315211 </t>
  </si>
  <si>
    <t>87727500R</t>
  </si>
  <si>
    <t>Napojení potrubí stávající kanalizace do nové šachty</t>
  </si>
  <si>
    <t>-1505942337</t>
  </si>
  <si>
    <t>přípojka objektu</t>
  </si>
  <si>
    <t>odtokové potrubí</t>
  </si>
  <si>
    <t>Ostatní konstrukce</t>
  </si>
  <si>
    <t>-708267565</t>
  </si>
  <si>
    <t>-257078705</t>
  </si>
  <si>
    <t>dodávka, doprava k pol.895941111</t>
  </si>
  <si>
    <t>-1490225287</t>
  </si>
  <si>
    <t>-1797874672</t>
  </si>
  <si>
    <t>403390664</t>
  </si>
  <si>
    <t>386012020</t>
  </si>
  <si>
    <t>dodávka, doprava k pol.899204112</t>
  </si>
  <si>
    <t>1288157994</t>
  </si>
  <si>
    <t>894211111</t>
  </si>
  <si>
    <t>Šachty kanalizační kruhové z prostého betonu na potrubí DN 200 dno beton tř. C 25/30</t>
  </si>
  <si>
    <t>364967964</t>
  </si>
  <si>
    <t>Šachty kanalizační z prostého betonu výšky vstupu do 1,50 m kruhové s obložením dna betonem tř. C 25/30, na potrubí DN do 200</t>
  </si>
  <si>
    <t>59224168</t>
  </si>
  <si>
    <t>skruž betonová přechodová 62,5/100x60x12cm, stupadla poplastovaná kapsová</t>
  </si>
  <si>
    <t>-1113230112</t>
  </si>
  <si>
    <t>dodávka, doprava k pol.894411111 - dle tabulky šachet na výkrese</t>
  </si>
  <si>
    <t>899104112</t>
  </si>
  <si>
    <t>Osazení poklopů litinových nebo ocelových včetně rámů pro třídu zatížení D400, E600</t>
  </si>
  <si>
    <t>932542165</t>
  </si>
  <si>
    <t>Osazení poklopů litinových a ocelových včetně rámů pro třídu zatížení D400, E600</t>
  </si>
  <si>
    <t>28661935</t>
  </si>
  <si>
    <t>poklop šachtový litinový  DN 600 pro třídu zatížení D400</t>
  </si>
  <si>
    <t>-932733223</t>
  </si>
  <si>
    <t>dodávka, doprava k pol.899104112</t>
  </si>
  <si>
    <t>89230010R</t>
  </si>
  <si>
    <t>Vyčištění kanalizačního potrubí po pokládce, zkouška funkčnosti + kamerová zkouška nového potrubí</t>
  </si>
  <si>
    <t>-1797951090</t>
  </si>
  <si>
    <t>892312121</t>
  </si>
  <si>
    <t>Tlaková zkouška vzduchem potrubí DN 150 těsnícím vakem ucpávkovým</t>
  </si>
  <si>
    <t>úsek</t>
  </si>
  <si>
    <t>-573718797</t>
  </si>
  <si>
    <t>Tlakové zkoušky vzduchem těsnícími vaky ucpávkovými DN 150</t>
  </si>
  <si>
    <t>899722114</t>
  </si>
  <si>
    <t>Krytí potrubí z plastů výstražnou fólií z PVC 40 cm</t>
  </si>
  <si>
    <t>-843448053</t>
  </si>
  <si>
    <t>Krytí potrubí z plastů výstražnou fólií z PVC šířky 40 cm</t>
  </si>
  <si>
    <t>919735112</t>
  </si>
  <si>
    <t>Řezání stávajícího živičného krytu hl do 100 mm</t>
  </si>
  <si>
    <t>-223817285</t>
  </si>
  <si>
    <t>Řezání stávajícího živičného krytu nebo podkladu hloubky přes 50 do 100 mm</t>
  </si>
  <si>
    <t>871275811</t>
  </si>
  <si>
    <t>Bourání stávajícího potrubí z PVC nebo PP DN 150</t>
  </si>
  <si>
    <t>-1328598590</t>
  </si>
  <si>
    <t>Bourání stávajícího potrubí z PVC nebo polypropylenu PP v otevřeném výkopu DN do 150</t>
  </si>
  <si>
    <t>stávající potrubí od dešť svodu k šachty</t>
  </si>
  <si>
    <t>stávající potrubí kan. přípojky od UV k šachtě</t>
  </si>
  <si>
    <t>1187902060</t>
  </si>
  <si>
    <t>stávající uliční vpust</t>
  </si>
  <si>
    <t>890231851</t>
  </si>
  <si>
    <t>Bourání šachet z prostého betonu strojně obestavěného prostoru do 3 m3</t>
  </si>
  <si>
    <t>-1780559830</t>
  </si>
  <si>
    <t>Bourání šachet a jímek strojně velikosti obestavěného prostoru přes 1,5 do 3 m3 z prostého betonu</t>
  </si>
  <si>
    <t>stávající kanalizační šachta</t>
  </si>
  <si>
    <t>899202211</t>
  </si>
  <si>
    <t>Demontáž mříží litinových včetně rámů hmotnosti přes 50 do 100 kg</t>
  </si>
  <si>
    <t>456998775</t>
  </si>
  <si>
    <t>Demontáž mříží litinových včetně rámů, hmotnosti jednotlivě přes 50 do 100 Kg</t>
  </si>
  <si>
    <t>stávající uliční vpust - mříž s rámem</t>
  </si>
  <si>
    <t>899104211</t>
  </si>
  <si>
    <t>Demontáž poklopů litinových nebo ocelových včetně rámů hmotnosti přes 150 kg</t>
  </si>
  <si>
    <t>110048552</t>
  </si>
  <si>
    <t>Demontáž poklopů litinových a ocelových včetně rámů, hmotnosti jednotlivě přes 150 Kg</t>
  </si>
  <si>
    <t>stávající kanalizační šachta - poklop s rámem</t>
  </si>
  <si>
    <t>979051111</t>
  </si>
  <si>
    <t>Očištění desek nebo dlaždic se spárováním z kameniva těženého při překopech inženýrských sítí</t>
  </si>
  <si>
    <t>-1198152499</t>
  </si>
  <si>
    <t>Očištění vybouraných prvků při překopech inženýrských sítí od spojovacího materiálu s odklizením a uložením očištěných hmot a spojovacího materiálu na skládku do vzdálenosti 10 m nebo naložením na dopravní prostředek dlaždic, desek nebo tvarovek s původním vyplněním spár kamenivem těženým</t>
  </si>
  <si>
    <t>671220425</t>
  </si>
  <si>
    <t>suť pol.113107342</t>
  </si>
  <si>
    <t>1,1</t>
  </si>
  <si>
    <t>1543540572</t>
  </si>
  <si>
    <t>celkem 10 km</t>
  </si>
  <si>
    <t>1,1*(10-1)</t>
  </si>
  <si>
    <t>-1160353377</t>
  </si>
  <si>
    <t>suť pol.890211851+890231851 (odd.96</t>
  </si>
  <si>
    <t>1,76+1,1</t>
  </si>
  <si>
    <t>-955951095</t>
  </si>
  <si>
    <t>2,86*(10-1)</t>
  </si>
  <si>
    <t>877113793</t>
  </si>
  <si>
    <t>suť pol.87125811+899202211+899104211 (od.96)</t>
  </si>
  <si>
    <t>0,075+0,1+0,2</t>
  </si>
  <si>
    <t>1391966990</t>
  </si>
  <si>
    <t>0,375*(10-1)</t>
  </si>
  <si>
    <t>Poplatek za uložení na skládce (skládkovné) stavebního odpadu železobetonového kód odpadu 170 101</t>
  </si>
  <si>
    <t>-1445422714</t>
  </si>
  <si>
    <t>Poplatek za uložení stavebního odpadu na skládce (skládkovné) z armovaného betonu zatříděného do Katalogu odpadů pod kódem 170 101</t>
  </si>
  <si>
    <t>pol.997221561</t>
  </si>
  <si>
    <t>2,86</t>
  </si>
  <si>
    <t>22014819</t>
  </si>
  <si>
    <t>-298308263</t>
  </si>
  <si>
    <t>suť pol.997221571</t>
  </si>
  <si>
    <t>0,375</t>
  </si>
  <si>
    <t>918276101</t>
  </si>
  <si>
    <t>Přesun hmot pro trubní vedení z trub z plastických hmot otevřený výkop</t>
  </si>
  <si>
    <t>-787293028</t>
  </si>
  <si>
    <t>Přesun hmot pro trubní vedení hloubené z trub z plastických hmot nebo sklolaminátových pro vodovody nebo kanalizace v otevřeném výkopu dopravní vzdálenost do 15 m</t>
  </si>
  <si>
    <t>D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</si>
  <si>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</si>
  <si>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</si>
  <si>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</si>
  <si>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</si>
  <si>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</si>
  <si>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</si>
  <si>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</si>
  <si>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</si>
  <si>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012103000a</t>
  </si>
  <si>
    <t>Vytyčení základních směrových a výškových bodů stavby</t>
  </si>
  <si>
    <t>kpl</t>
  </si>
  <si>
    <t>1024</t>
  </si>
  <si>
    <t>829697453</t>
  </si>
  <si>
    <t>pro všechy SO</t>
  </si>
  <si>
    <t>012103000b</t>
  </si>
  <si>
    <t xml:space="preserve">Výškové a polohové vytýčení všech inženýrských sítí na staveništi a jejich ověření u správců </t>
  </si>
  <si>
    <t>-972510901</t>
  </si>
  <si>
    <t>Výškové a polohové vytýčení všech inženýrských sítí na staveništi a jejich ověření u správců</t>
  </si>
  <si>
    <t>012303000</t>
  </si>
  <si>
    <t>Geodetické práce po výstavbě</t>
  </si>
  <si>
    <t>1978224546</t>
  </si>
  <si>
    <t xml:space="preserve">geodetické zaměření realizované stavby včetně zpracování podkladů </t>
  </si>
  <si>
    <t>pro vklad novostavby do katastru nemovitostí - geometrický plán</t>
  </si>
  <si>
    <t>013254000</t>
  </si>
  <si>
    <t>Dokumentace skutečného provedení stavby</t>
  </si>
  <si>
    <t>sobor</t>
  </si>
  <si>
    <t>143955257</t>
  </si>
  <si>
    <t>VRN3</t>
  </si>
  <si>
    <t>Zařízení staveniště</t>
  </si>
  <si>
    <t>030001000</t>
  </si>
  <si>
    <t>soubor</t>
  </si>
  <si>
    <t>734872909</t>
  </si>
  <si>
    <t>032603000</t>
  </si>
  <si>
    <t>Mycí centrum</t>
  </si>
  <si>
    <t xml:space="preserve">soubor </t>
  </si>
  <si>
    <t>1588352066</t>
  </si>
  <si>
    <t>Poznámka k položce:_x000D_
Čištění veřených komunikací</t>
  </si>
  <si>
    <t>032803000</t>
  </si>
  <si>
    <t>Ostatní vybavení staveniště</t>
  </si>
  <si>
    <t>10740291</t>
  </si>
  <si>
    <t xml:space="preserve">Poznámka k položce:_x000D_
Dodávka vybavení stavby dle příslušných ČSN se zaměřením na požární ochranu objektu a bezpečnost práce (hasící přístroje, výstražné tabulky, zajištění podmínek </t>
  </si>
  <si>
    <t>034503000</t>
  </si>
  <si>
    <t>Informační tabule na staveništi</t>
  </si>
  <si>
    <t>-1900331951</t>
  </si>
  <si>
    <t xml:space="preserve">Poznámka k položce:_x000D_
Informační tabule s údaji o stavbě  </t>
  </si>
  <si>
    <t>039103000</t>
  </si>
  <si>
    <t>Rozebrání, bourání a odvoz zařízení staveniště</t>
  </si>
  <si>
    <t>-641574832</t>
  </si>
  <si>
    <t>Poznámka k položce:_x000D_
Úklid dokončené stavby  a uvedení jejího okolí do původního stavu</t>
  </si>
  <si>
    <t>VRN4</t>
  </si>
  <si>
    <t>Inženýrská činnost</t>
  </si>
  <si>
    <t>043154000</t>
  </si>
  <si>
    <t>Zkoušky hutnicí</t>
  </si>
  <si>
    <t>483351696</t>
  </si>
  <si>
    <t>043194000</t>
  </si>
  <si>
    <t>Ostatní zkoušky</t>
  </si>
  <si>
    <t>157002228</t>
  </si>
  <si>
    <t>045203000</t>
  </si>
  <si>
    <t>Kompletační činnost</t>
  </si>
  <si>
    <t>-423644855</t>
  </si>
  <si>
    <t>049103000</t>
  </si>
  <si>
    <t>Náklady vzniklé v souvislosti s realizací stavby</t>
  </si>
  <si>
    <t>1816945515</t>
  </si>
  <si>
    <t>Poznámka k položce:_x000D_
Obstarání dokladů a stanovisek veřejnoprávních orgánů a institucí</t>
  </si>
  <si>
    <t>VRN7</t>
  </si>
  <si>
    <t>Provozní vlivy</t>
  </si>
  <si>
    <t>072103011</t>
  </si>
  <si>
    <t>Zajištění DIO komunikace II. a III. třídy - jednoduché el. vedení</t>
  </si>
  <si>
    <t>128447657</t>
  </si>
  <si>
    <t>Poznámka k položce:_x000D_
Zpracování, odsouhlasení a realizace DIO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</si>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</sst>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80008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8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9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40" fillId="0" borderId="1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wrapText="1"/>
    </xf>
    <xf numFmtId="49" fontId="42" fillId="0" borderId="1" xfId="0" applyNumberFormat="1" applyFont="1" applyBorder="1" applyAlignment="1">
      <alignment horizontal="left"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tabSelected="1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1:74" s="1" customFormat="1" ht="36.950000000000003" customHeight="1">
      <c r="AR2" s="374"/>
      <c r="AS2" s="374"/>
      <c r="AT2" s="374"/>
      <c r="AU2" s="374"/>
      <c r="AV2" s="374"/>
      <c r="AW2" s="374"/>
      <c r="AX2" s="374"/>
      <c r="AY2" s="374"/>
      <c r="AZ2" s="374"/>
      <c r="BA2" s="374"/>
      <c r="BB2" s="374"/>
      <c r="BC2" s="374"/>
      <c r="BD2" s="374"/>
      <c r="BE2" s="374"/>
      <c r="BS2" s="19" t="s">
        <v>6</v>
      </c>
      <c r="BT2" s="19" t="s">
        <v>7</v>
      </c>
    </row>
    <row r="3" spans="1:74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1:74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1:74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38" t="s">
        <v>14</v>
      </c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39"/>
      <c r="AK5" s="339"/>
      <c r="AL5" s="339"/>
      <c r="AM5" s="339"/>
      <c r="AN5" s="339"/>
      <c r="AO5" s="339"/>
      <c r="AP5" s="24"/>
      <c r="AQ5" s="24"/>
      <c r="AR5" s="22"/>
      <c r="BE5" s="335" t="s">
        <v>15</v>
      </c>
      <c r="BS5" s="19" t="s">
        <v>6</v>
      </c>
    </row>
    <row r="6" spans="1:74" s="1" customFormat="1" ht="36.950000000000003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40" t="s">
        <v>17</v>
      </c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24"/>
      <c r="AQ6" s="24"/>
      <c r="AR6" s="22"/>
      <c r="BE6" s="336"/>
      <c r="BS6" s="19" t="s">
        <v>6</v>
      </c>
    </row>
    <row r="7" spans="1:74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36"/>
      <c r="BS7" s="19" t="s">
        <v>6</v>
      </c>
    </row>
    <row r="8" spans="1:74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36"/>
      <c r="BS8" s="19" t="s">
        <v>6</v>
      </c>
    </row>
    <row r="9" spans="1:74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6"/>
      <c r="BS9" s="19" t="s">
        <v>6</v>
      </c>
    </row>
    <row r="10" spans="1:74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19</v>
      </c>
      <c r="AO10" s="24"/>
      <c r="AP10" s="24"/>
      <c r="AQ10" s="24"/>
      <c r="AR10" s="22"/>
      <c r="BE10" s="336"/>
      <c r="BS10" s="19" t="s">
        <v>6</v>
      </c>
    </row>
    <row r="11" spans="1:74" s="1" customFormat="1" ht="18.399999999999999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6"/>
      <c r="BS11" s="19" t="s">
        <v>6</v>
      </c>
    </row>
    <row r="12" spans="1:74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6"/>
      <c r="BS12" s="19" t="s">
        <v>6</v>
      </c>
    </row>
    <row r="13" spans="1:74" s="1" customFormat="1" ht="12" customHeight="1">
      <c r="B13" s="23"/>
      <c r="C13" s="24"/>
      <c r="D13" s="31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31</v>
      </c>
      <c r="AO13" s="24"/>
      <c r="AP13" s="24"/>
      <c r="AQ13" s="24"/>
      <c r="AR13" s="22"/>
      <c r="BE13" s="336"/>
      <c r="BS13" s="19" t="s">
        <v>6</v>
      </c>
    </row>
    <row r="14" spans="1:74" ht="12.75">
      <c r="B14" s="23"/>
      <c r="C14" s="24"/>
      <c r="D14" s="24"/>
      <c r="E14" s="341" t="s">
        <v>31</v>
      </c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342"/>
      <c r="AK14" s="31" t="s">
        <v>29</v>
      </c>
      <c r="AL14" s="24"/>
      <c r="AM14" s="24"/>
      <c r="AN14" s="33" t="s">
        <v>31</v>
      </c>
      <c r="AO14" s="24"/>
      <c r="AP14" s="24"/>
      <c r="AQ14" s="24"/>
      <c r="AR14" s="22"/>
      <c r="BE14" s="336"/>
      <c r="BS14" s="19" t="s">
        <v>6</v>
      </c>
    </row>
    <row r="15" spans="1:74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6"/>
      <c r="BS15" s="19" t="s">
        <v>4</v>
      </c>
    </row>
    <row r="16" spans="1:74" s="1" customFormat="1" ht="12" customHeight="1">
      <c r="B16" s="23"/>
      <c r="C16" s="24"/>
      <c r="D16" s="31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19</v>
      </c>
      <c r="AO16" s="24"/>
      <c r="AP16" s="24"/>
      <c r="AQ16" s="24"/>
      <c r="AR16" s="22"/>
      <c r="BE16" s="336"/>
      <c r="BS16" s="19" t="s">
        <v>4</v>
      </c>
    </row>
    <row r="17" spans="1:71" s="1" customFormat="1" ht="18.399999999999999" customHeight="1">
      <c r="B17" s="23"/>
      <c r="C17" s="24"/>
      <c r="D17" s="24"/>
      <c r="E17" s="29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29</v>
      </c>
      <c r="AL17" s="24"/>
      <c r="AM17" s="24"/>
      <c r="AN17" s="29" t="s">
        <v>19</v>
      </c>
      <c r="AO17" s="24"/>
      <c r="AP17" s="24"/>
      <c r="AQ17" s="24"/>
      <c r="AR17" s="22"/>
      <c r="BE17" s="336"/>
      <c r="BS17" s="19" t="s">
        <v>34</v>
      </c>
    </row>
    <row r="18" spans="1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6"/>
      <c r="BS18" s="19" t="s">
        <v>6</v>
      </c>
    </row>
    <row r="19" spans="1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19</v>
      </c>
      <c r="AO19" s="24"/>
      <c r="AP19" s="24"/>
      <c r="AQ19" s="24"/>
      <c r="AR19" s="22"/>
      <c r="BE19" s="336"/>
      <c r="BS19" s="19" t="s">
        <v>6</v>
      </c>
    </row>
    <row r="20" spans="1:71" s="1" customFormat="1" ht="18.399999999999999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29</v>
      </c>
      <c r="AL20" s="24"/>
      <c r="AM20" s="24"/>
      <c r="AN20" s="29" t="s">
        <v>19</v>
      </c>
      <c r="AO20" s="24"/>
      <c r="AP20" s="24"/>
      <c r="AQ20" s="24"/>
      <c r="AR20" s="22"/>
      <c r="BE20" s="336"/>
      <c r="BS20" s="19" t="s">
        <v>34</v>
      </c>
    </row>
    <row r="21" spans="1:71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6"/>
    </row>
    <row r="22" spans="1:71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6"/>
    </row>
    <row r="23" spans="1:71" s="1" customFormat="1" ht="47.25" customHeight="1">
      <c r="B23" s="23"/>
      <c r="C23" s="24"/>
      <c r="D23" s="24"/>
      <c r="E23" s="343" t="s">
        <v>38</v>
      </c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3"/>
      <c r="AM23" s="343"/>
      <c r="AN23" s="343"/>
      <c r="AO23" s="24"/>
      <c r="AP23" s="24"/>
      <c r="AQ23" s="24"/>
      <c r="AR23" s="22"/>
      <c r="BE23" s="336"/>
    </row>
    <row r="24" spans="1:71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6"/>
    </row>
    <row r="25" spans="1:71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36"/>
    </row>
    <row r="26" spans="1:71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44">
        <f>ROUND(AG54,2)</f>
        <v>0</v>
      </c>
      <c r="AL26" s="345"/>
      <c r="AM26" s="345"/>
      <c r="AN26" s="345"/>
      <c r="AO26" s="345"/>
      <c r="AP26" s="38"/>
      <c r="AQ26" s="38"/>
      <c r="AR26" s="41"/>
      <c r="BE26" s="336"/>
    </row>
    <row r="27" spans="1:71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36"/>
    </row>
    <row r="28" spans="1:71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46" t="s">
        <v>40</v>
      </c>
      <c r="M28" s="346"/>
      <c r="N28" s="346"/>
      <c r="O28" s="346"/>
      <c r="P28" s="346"/>
      <c r="Q28" s="38"/>
      <c r="R28" s="38"/>
      <c r="S28" s="38"/>
      <c r="T28" s="38"/>
      <c r="U28" s="38"/>
      <c r="V28" s="38"/>
      <c r="W28" s="346" t="s">
        <v>41</v>
      </c>
      <c r="X28" s="346"/>
      <c r="Y28" s="346"/>
      <c r="Z28" s="346"/>
      <c r="AA28" s="346"/>
      <c r="AB28" s="346"/>
      <c r="AC28" s="346"/>
      <c r="AD28" s="346"/>
      <c r="AE28" s="346"/>
      <c r="AF28" s="38"/>
      <c r="AG28" s="38"/>
      <c r="AH28" s="38"/>
      <c r="AI28" s="38"/>
      <c r="AJ28" s="38"/>
      <c r="AK28" s="346" t="s">
        <v>42</v>
      </c>
      <c r="AL28" s="346"/>
      <c r="AM28" s="346"/>
      <c r="AN28" s="346"/>
      <c r="AO28" s="346"/>
      <c r="AP28" s="38"/>
      <c r="AQ28" s="38"/>
      <c r="AR28" s="41"/>
      <c r="BE28" s="336"/>
    </row>
    <row r="29" spans="1:71" s="3" customFormat="1" ht="14.45" customHeight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49">
        <v>0.21</v>
      </c>
      <c r="M29" s="348"/>
      <c r="N29" s="348"/>
      <c r="O29" s="348"/>
      <c r="P29" s="348"/>
      <c r="Q29" s="43"/>
      <c r="R29" s="43"/>
      <c r="S29" s="43"/>
      <c r="T29" s="43"/>
      <c r="U29" s="43"/>
      <c r="V29" s="43"/>
      <c r="W29" s="347">
        <f>ROUND(AZ54, 2)</f>
        <v>0</v>
      </c>
      <c r="X29" s="348"/>
      <c r="Y29" s="348"/>
      <c r="Z29" s="348"/>
      <c r="AA29" s="348"/>
      <c r="AB29" s="348"/>
      <c r="AC29" s="348"/>
      <c r="AD29" s="348"/>
      <c r="AE29" s="348"/>
      <c r="AF29" s="43"/>
      <c r="AG29" s="43"/>
      <c r="AH29" s="43"/>
      <c r="AI29" s="43"/>
      <c r="AJ29" s="43"/>
      <c r="AK29" s="347">
        <f>ROUND(AV54, 2)</f>
        <v>0</v>
      </c>
      <c r="AL29" s="348"/>
      <c r="AM29" s="348"/>
      <c r="AN29" s="348"/>
      <c r="AO29" s="348"/>
      <c r="AP29" s="43"/>
      <c r="AQ29" s="43"/>
      <c r="AR29" s="44"/>
      <c r="BE29" s="337"/>
    </row>
    <row r="30" spans="1:71" s="3" customFormat="1" ht="14.45" customHeight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49">
        <v>0.15</v>
      </c>
      <c r="M30" s="348"/>
      <c r="N30" s="348"/>
      <c r="O30" s="348"/>
      <c r="P30" s="348"/>
      <c r="Q30" s="43"/>
      <c r="R30" s="43"/>
      <c r="S30" s="43"/>
      <c r="T30" s="43"/>
      <c r="U30" s="43"/>
      <c r="V30" s="43"/>
      <c r="W30" s="347">
        <f>ROUND(BA54, 2)</f>
        <v>0</v>
      </c>
      <c r="X30" s="348"/>
      <c r="Y30" s="348"/>
      <c r="Z30" s="348"/>
      <c r="AA30" s="348"/>
      <c r="AB30" s="348"/>
      <c r="AC30" s="348"/>
      <c r="AD30" s="348"/>
      <c r="AE30" s="348"/>
      <c r="AF30" s="43"/>
      <c r="AG30" s="43"/>
      <c r="AH30" s="43"/>
      <c r="AI30" s="43"/>
      <c r="AJ30" s="43"/>
      <c r="AK30" s="347">
        <f>ROUND(AW54, 2)</f>
        <v>0</v>
      </c>
      <c r="AL30" s="348"/>
      <c r="AM30" s="348"/>
      <c r="AN30" s="348"/>
      <c r="AO30" s="348"/>
      <c r="AP30" s="43"/>
      <c r="AQ30" s="43"/>
      <c r="AR30" s="44"/>
      <c r="BE30" s="337"/>
    </row>
    <row r="31" spans="1:71" s="3" customFormat="1" ht="14.45" hidden="1" customHeight="1">
      <c r="B31" s="42"/>
      <c r="C31" s="43"/>
      <c r="D31" s="43"/>
      <c r="E31" s="43"/>
      <c r="F31" s="31" t="s">
        <v>46</v>
      </c>
      <c r="G31" s="43"/>
      <c r="H31" s="43"/>
      <c r="I31" s="43"/>
      <c r="J31" s="43"/>
      <c r="K31" s="43"/>
      <c r="L31" s="349">
        <v>0.21</v>
      </c>
      <c r="M31" s="348"/>
      <c r="N31" s="348"/>
      <c r="O31" s="348"/>
      <c r="P31" s="348"/>
      <c r="Q31" s="43"/>
      <c r="R31" s="43"/>
      <c r="S31" s="43"/>
      <c r="T31" s="43"/>
      <c r="U31" s="43"/>
      <c r="V31" s="43"/>
      <c r="W31" s="347">
        <f>ROUND(BB54, 2)</f>
        <v>0</v>
      </c>
      <c r="X31" s="348"/>
      <c r="Y31" s="348"/>
      <c r="Z31" s="348"/>
      <c r="AA31" s="348"/>
      <c r="AB31" s="348"/>
      <c r="AC31" s="348"/>
      <c r="AD31" s="348"/>
      <c r="AE31" s="348"/>
      <c r="AF31" s="43"/>
      <c r="AG31" s="43"/>
      <c r="AH31" s="43"/>
      <c r="AI31" s="43"/>
      <c r="AJ31" s="43"/>
      <c r="AK31" s="347">
        <v>0</v>
      </c>
      <c r="AL31" s="348"/>
      <c r="AM31" s="348"/>
      <c r="AN31" s="348"/>
      <c r="AO31" s="348"/>
      <c r="AP31" s="43"/>
      <c r="AQ31" s="43"/>
      <c r="AR31" s="44"/>
      <c r="BE31" s="337"/>
    </row>
    <row r="32" spans="1:71" s="3" customFormat="1" ht="14.45" hidden="1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49">
        <v>0.15</v>
      </c>
      <c r="M32" s="348"/>
      <c r="N32" s="348"/>
      <c r="O32" s="348"/>
      <c r="P32" s="348"/>
      <c r="Q32" s="43"/>
      <c r="R32" s="43"/>
      <c r="S32" s="43"/>
      <c r="T32" s="43"/>
      <c r="U32" s="43"/>
      <c r="V32" s="43"/>
      <c r="W32" s="347">
        <f>ROUND(BC54, 2)</f>
        <v>0</v>
      </c>
      <c r="X32" s="348"/>
      <c r="Y32" s="348"/>
      <c r="Z32" s="348"/>
      <c r="AA32" s="348"/>
      <c r="AB32" s="348"/>
      <c r="AC32" s="348"/>
      <c r="AD32" s="348"/>
      <c r="AE32" s="348"/>
      <c r="AF32" s="43"/>
      <c r="AG32" s="43"/>
      <c r="AH32" s="43"/>
      <c r="AI32" s="43"/>
      <c r="AJ32" s="43"/>
      <c r="AK32" s="347">
        <v>0</v>
      </c>
      <c r="AL32" s="348"/>
      <c r="AM32" s="348"/>
      <c r="AN32" s="348"/>
      <c r="AO32" s="348"/>
      <c r="AP32" s="43"/>
      <c r="AQ32" s="43"/>
      <c r="AR32" s="44"/>
      <c r="BE32" s="337"/>
    </row>
    <row r="33" spans="1:57" s="3" customFormat="1" ht="14.45" hidden="1" customHeight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49">
        <v>0</v>
      </c>
      <c r="M33" s="348"/>
      <c r="N33" s="348"/>
      <c r="O33" s="348"/>
      <c r="P33" s="348"/>
      <c r="Q33" s="43"/>
      <c r="R33" s="43"/>
      <c r="S33" s="43"/>
      <c r="T33" s="43"/>
      <c r="U33" s="43"/>
      <c r="V33" s="43"/>
      <c r="W33" s="347">
        <f>ROUND(BD54, 2)</f>
        <v>0</v>
      </c>
      <c r="X33" s="348"/>
      <c r="Y33" s="348"/>
      <c r="Z33" s="348"/>
      <c r="AA33" s="348"/>
      <c r="AB33" s="348"/>
      <c r="AC33" s="348"/>
      <c r="AD33" s="348"/>
      <c r="AE33" s="348"/>
      <c r="AF33" s="43"/>
      <c r="AG33" s="43"/>
      <c r="AH33" s="43"/>
      <c r="AI33" s="43"/>
      <c r="AJ33" s="43"/>
      <c r="AK33" s="347">
        <v>0</v>
      </c>
      <c r="AL33" s="348"/>
      <c r="AM33" s="348"/>
      <c r="AN33" s="348"/>
      <c r="AO33" s="348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5"/>
      <c r="D35" s="46" t="s">
        <v>49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50</v>
      </c>
      <c r="U35" s="47"/>
      <c r="V35" s="47"/>
      <c r="W35" s="47"/>
      <c r="X35" s="350" t="s">
        <v>51</v>
      </c>
      <c r="Y35" s="351"/>
      <c r="Z35" s="351"/>
      <c r="AA35" s="351"/>
      <c r="AB35" s="351"/>
      <c r="AC35" s="47"/>
      <c r="AD35" s="47"/>
      <c r="AE35" s="47"/>
      <c r="AF35" s="47"/>
      <c r="AG35" s="47"/>
      <c r="AH35" s="47"/>
      <c r="AI35" s="47"/>
      <c r="AJ35" s="47"/>
      <c r="AK35" s="352">
        <f>SUM(AK26:AK33)</f>
        <v>0</v>
      </c>
      <c r="AL35" s="351"/>
      <c r="AM35" s="351"/>
      <c r="AN35" s="351"/>
      <c r="AO35" s="353"/>
      <c r="AP35" s="45"/>
      <c r="AQ35" s="45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41"/>
      <c r="BE37" s="36"/>
    </row>
    <row r="41" spans="1:57" s="2" customFormat="1" ht="6.95" customHeight="1">
      <c r="A41" s="36"/>
      <c r="B41" s="51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1:57" s="4" customFormat="1" ht="12" customHeight="1">
      <c r="B44" s="53"/>
      <c r="C44" s="31" t="s">
        <v>13</v>
      </c>
      <c r="D44" s="54"/>
      <c r="E44" s="54"/>
      <c r="F44" s="54"/>
      <c r="G44" s="54"/>
      <c r="H44" s="54"/>
      <c r="I44" s="54"/>
      <c r="J44" s="54"/>
      <c r="K44" s="54"/>
      <c r="L44" s="54" t="str">
        <f>K5</f>
        <v>VT21-06CU21a</v>
      </c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5"/>
    </row>
    <row r="45" spans="1:57" s="5" customFormat="1" ht="36.950000000000003" customHeight="1">
      <c r="B45" s="56"/>
      <c r="C45" s="57" t="s">
        <v>16</v>
      </c>
      <c r="D45" s="58"/>
      <c r="E45" s="58"/>
      <c r="F45" s="58"/>
      <c r="G45" s="58"/>
      <c r="H45" s="58"/>
      <c r="I45" s="58"/>
      <c r="J45" s="58"/>
      <c r="K45" s="58"/>
      <c r="L45" s="354" t="str">
        <f>K6</f>
        <v>Karlovy Vary, ulice Vrchlického - rekonstrukce</v>
      </c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5"/>
      <c r="AC45" s="355"/>
      <c r="AD45" s="355"/>
      <c r="AE45" s="355"/>
      <c r="AF45" s="355"/>
      <c r="AG45" s="355"/>
      <c r="AH45" s="355"/>
      <c r="AI45" s="355"/>
      <c r="AJ45" s="355"/>
      <c r="AK45" s="355"/>
      <c r="AL45" s="355"/>
      <c r="AM45" s="355"/>
      <c r="AN45" s="355"/>
      <c r="AO45" s="355"/>
      <c r="AP45" s="58"/>
      <c r="AQ45" s="58"/>
      <c r="AR45" s="59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0" t="str">
        <f>IF(K8="","",K8)</f>
        <v>Karlovy Vary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56" t="str">
        <f>IF(AN8= "","",AN8)</f>
        <v>18. 5. 2021</v>
      </c>
      <c r="AN47" s="356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91" s="2" customFormat="1" ht="15.2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4" t="str">
        <f>IF(E11= "","",E11)</f>
        <v>Město Karlovy Vary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32</v>
      </c>
      <c r="AJ49" s="38"/>
      <c r="AK49" s="38"/>
      <c r="AL49" s="38"/>
      <c r="AM49" s="357" t="str">
        <f>IF(E17="","",E17)</f>
        <v>BPO spol. s r.o. Ostrov</v>
      </c>
      <c r="AN49" s="358"/>
      <c r="AO49" s="358"/>
      <c r="AP49" s="358"/>
      <c r="AQ49" s="38"/>
      <c r="AR49" s="41"/>
      <c r="AS49" s="359" t="s">
        <v>53</v>
      </c>
      <c r="AT49" s="360"/>
      <c r="AU49" s="62"/>
      <c r="AV49" s="62"/>
      <c r="AW49" s="62"/>
      <c r="AX49" s="62"/>
      <c r="AY49" s="62"/>
      <c r="AZ49" s="62"/>
      <c r="BA49" s="62"/>
      <c r="BB49" s="62"/>
      <c r="BC49" s="62"/>
      <c r="BD49" s="63"/>
      <c r="BE49" s="36"/>
    </row>
    <row r="50" spans="1:91" s="2" customFormat="1" ht="15.2" customHeight="1">
      <c r="A50" s="36"/>
      <c r="B50" s="37"/>
      <c r="C50" s="31" t="s">
        <v>30</v>
      </c>
      <c r="D50" s="38"/>
      <c r="E50" s="38"/>
      <c r="F50" s="38"/>
      <c r="G50" s="38"/>
      <c r="H50" s="38"/>
      <c r="I50" s="38"/>
      <c r="J50" s="38"/>
      <c r="K50" s="38"/>
      <c r="L50" s="5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57" t="str">
        <f>IF(E20="","",E20)</f>
        <v>Jitka Durdíková</v>
      </c>
      <c r="AN50" s="358"/>
      <c r="AO50" s="358"/>
      <c r="AP50" s="358"/>
      <c r="AQ50" s="38"/>
      <c r="AR50" s="41"/>
      <c r="AS50" s="361"/>
      <c r="AT50" s="362"/>
      <c r="AU50" s="64"/>
      <c r="AV50" s="64"/>
      <c r="AW50" s="64"/>
      <c r="AX50" s="64"/>
      <c r="AY50" s="64"/>
      <c r="AZ50" s="64"/>
      <c r="BA50" s="64"/>
      <c r="BB50" s="64"/>
      <c r="BC50" s="64"/>
      <c r="BD50" s="65"/>
      <c r="BE50" s="36"/>
    </row>
    <row r="51" spans="1:91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63"/>
      <c r="AT51" s="364"/>
      <c r="AU51" s="66"/>
      <c r="AV51" s="66"/>
      <c r="AW51" s="66"/>
      <c r="AX51" s="66"/>
      <c r="AY51" s="66"/>
      <c r="AZ51" s="66"/>
      <c r="BA51" s="66"/>
      <c r="BB51" s="66"/>
      <c r="BC51" s="66"/>
      <c r="BD51" s="67"/>
      <c r="BE51" s="36"/>
    </row>
    <row r="52" spans="1:91" s="2" customFormat="1" ht="29.25" customHeight="1">
      <c r="A52" s="36"/>
      <c r="B52" s="37"/>
      <c r="C52" s="365" t="s">
        <v>54</v>
      </c>
      <c r="D52" s="366"/>
      <c r="E52" s="366"/>
      <c r="F52" s="366"/>
      <c r="G52" s="366"/>
      <c r="H52" s="68"/>
      <c r="I52" s="367" t="s">
        <v>55</v>
      </c>
      <c r="J52" s="366"/>
      <c r="K52" s="366"/>
      <c r="L52" s="366"/>
      <c r="M52" s="366"/>
      <c r="N52" s="366"/>
      <c r="O52" s="366"/>
      <c r="P52" s="366"/>
      <c r="Q52" s="366"/>
      <c r="R52" s="366"/>
      <c r="S52" s="366"/>
      <c r="T52" s="366"/>
      <c r="U52" s="366"/>
      <c r="V52" s="366"/>
      <c r="W52" s="366"/>
      <c r="X52" s="366"/>
      <c r="Y52" s="366"/>
      <c r="Z52" s="366"/>
      <c r="AA52" s="366"/>
      <c r="AB52" s="366"/>
      <c r="AC52" s="366"/>
      <c r="AD52" s="366"/>
      <c r="AE52" s="366"/>
      <c r="AF52" s="366"/>
      <c r="AG52" s="368" t="s">
        <v>56</v>
      </c>
      <c r="AH52" s="366"/>
      <c r="AI52" s="366"/>
      <c r="AJ52" s="366"/>
      <c r="AK52" s="366"/>
      <c r="AL52" s="366"/>
      <c r="AM52" s="366"/>
      <c r="AN52" s="367" t="s">
        <v>57</v>
      </c>
      <c r="AO52" s="366"/>
      <c r="AP52" s="366"/>
      <c r="AQ52" s="69" t="s">
        <v>58</v>
      </c>
      <c r="AR52" s="41"/>
      <c r="AS52" s="70" t="s">
        <v>59</v>
      </c>
      <c r="AT52" s="71" t="s">
        <v>60</v>
      </c>
      <c r="AU52" s="71" t="s">
        <v>61</v>
      </c>
      <c r="AV52" s="71" t="s">
        <v>62</v>
      </c>
      <c r="AW52" s="71" t="s">
        <v>63</v>
      </c>
      <c r="AX52" s="71" t="s">
        <v>64</v>
      </c>
      <c r="AY52" s="71" t="s">
        <v>65</v>
      </c>
      <c r="AZ52" s="71" t="s">
        <v>66</v>
      </c>
      <c r="BA52" s="71" t="s">
        <v>67</v>
      </c>
      <c r="BB52" s="71" t="s">
        <v>68</v>
      </c>
      <c r="BC52" s="71" t="s">
        <v>69</v>
      </c>
      <c r="BD52" s="72" t="s">
        <v>70</v>
      </c>
      <c r="BE52" s="36"/>
    </row>
    <row r="53" spans="1:91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3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5"/>
      <c r="BE53" s="36"/>
    </row>
    <row r="54" spans="1:91" s="6" customFormat="1" ht="32.450000000000003" customHeight="1">
      <c r="B54" s="76"/>
      <c r="C54" s="77" t="s">
        <v>71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372">
        <f>ROUND(SUM(AG55:AG57),2)</f>
        <v>0</v>
      </c>
      <c r="AH54" s="372"/>
      <c r="AI54" s="372"/>
      <c r="AJ54" s="372"/>
      <c r="AK54" s="372"/>
      <c r="AL54" s="372"/>
      <c r="AM54" s="372"/>
      <c r="AN54" s="373">
        <f>SUM(AG54,AT54)</f>
        <v>0</v>
      </c>
      <c r="AO54" s="373"/>
      <c r="AP54" s="373"/>
      <c r="AQ54" s="80" t="s">
        <v>19</v>
      </c>
      <c r="AR54" s="81"/>
      <c r="AS54" s="82">
        <f>ROUND(SUM(AS55:AS57),2)</f>
        <v>0</v>
      </c>
      <c r="AT54" s="83">
        <f>ROUND(SUM(AV54:AW54),2)</f>
        <v>0</v>
      </c>
      <c r="AU54" s="84">
        <f>ROUND(SUM(AU55:AU57),5)</f>
        <v>0</v>
      </c>
      <c r="AV54" s="83">
        <f>ROUND(AZ54*L29,2)</f>
        <v>0</v>
      </c>
      <c r="AW54" s="83">
        <f>ROUND(BA54*L30,2)</f>
        <v>0</v>
      </c>
      <c r="AX54" s="83">
        <f>ROUND(BB54*L29,2)</f>
        <v>0</v>
      </c>
      <c r="AY54" s="83">
        <f>ROUND(BC54*L30,2)</f>
        <v>0</v>
      </c>
      <c r="AZ54" s="83">
        <f>ROUND(SUM(AZ55:AZ57),2)</f>
        <v>0</v>
      </c>
      <c r="BA54" s="83">
        <f>ROUND(SUM(BA55:BA57),2)</f>
        <v>0</v>
      </c>
      <c r="BB54" s="83">
        <f>ROUND(SUM(BB55:BB57),2)</f>
        <v>0</v>
      </c>
      <c r="BC54" s="83">
        <f>ROUND(SUM(BC55:BC57),2)</f>
        <v>0</v>
      </c>
      <c r="BD54" s="85">
        <f>ROUND(SUM(BD55:BD57),2)</f>
        <v>0</v>
      </c>
      <c r="BS54" s="86" t="s">
        <v>72</v>
      </c>
      <c r="BT54" s="86" t="s">
        <v>73</v>
      </c>
      <c r="BU54" s="87" t="s">
        <v>74</v>
      </c>
      <c r="BV54" s="86" t="s">
        <v>75</v>
      </c>
      <c r="BW54" s="86" t="s">
        <v>5</v>
      </c>
      <c r="BX54" s="86" t="s">
        <v>76</v>
      </c>
      <c r="CL54" s="86" t="s">
        <v>19</v>
      </c>
    </row>
    <row r="55" spans="1:91" s="7" customFormat="1" ht="16.5" customHeight="1">
      <c r="A55" s="88" t="s">
        <v>77</v>
      </c>
      <c r="B55" s="89"/>
      <c r="C55" s="90"/>
      <c r="D55" s="371" t="s">
        <v>78</v>
      </c>
      <c r="E55" s="371"/>
      <c r="F55" s="371"/>
      <c r="G55" s="371"/>
      <c r="H55" s="371"/>
      <c r="I55" s="91"/>
      <c r="J55" s="371" t="s">
        <v>79</v>
      </c>
      <c r="K55" s="371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69">
        <f>'A - Dopravní část'!J30</f>
        <v>0</v>
      </c>
      <c r="AH55" s="370"/>
      <c r="AI55" s="370"/>
      <c r="AJ55" s="370"/>
      <c r="AK55" s="370"/>
      <c r="AL55" s="370"/>
      <c r="AM55" s="370"/>
      <c r="AN55" s="369">
        <f>SUM(AG55,AT55)</f>
        <v>0</v>
      </c>
      <c r="AO55" s="370"/>
      <c r="AP55" s="370"/>
      <c r="AQ55" s="92" t="s">
        <v>80</v>
      </c>
      <c r="AR55" s="93"/>
      <c r="AS55" s="94">
        <v>0</v>
      </c>
      <c r="AT55" s="95">
        <f>ROUND(SUM(AV55:AW55),2)</f>
        <v>0</v>
      </c>
      <c r="AU55" s="96">
        <f>'A - Dopravní část'!P93</f>
        <v>0</v>
      </c>
      <c r="AV55" s="95">
        <f>'A - Dopravní část'!J33</f>
        <v>0</v>
      </c>
      <c r="AW55" s="95">
        <f>'A - Dopravní část'!J34</f>
        <v>0</v>
      </c>
      <c r="AX55" s="95">
        <f>'A - Dopravní část'!J35</f>
        <v>0</v>
      </c>
      <c r="AY55" s="95">
        <f>'A - Dopravní část'!J36</f>
        <v>0</v>
      </c>
      <c r="AZ55" s="95">
        <f>'A - Dopravní část'!F33</f>
        <v>0</v>
      </c>
      <c r="BA55" s="95">
        <f>'A - Dopravní část'!F34</f>
        <v>0</v>
      </c>
      <c r="BB55" s="95">
        <f>'A - Dopravní část'!F35</f>
        <v>0</v>
      </c>
      <c r="BC55" s="95">
        <f>'A - Dopravní část'!F36</f>
        <v>0</v>
      </c>
      <c r="BD55" s="97">
        <f>'A - Dopravní část'!F37</f>
        <v>0</v>
      </c>
      <c r="BT55" s="98" t="s">
        <v>81</v>
      </c>
      <c r="BV55" s="98" t="s">
        <v>75</v>
      </c>
      <c r="BW55" s="98" t="s">
        <v>82</v>
      </c>
      <c r="BX55" s="98" t="s">
        <v>5</v>
      </c>
      <c r="CL55" s="98" t="s">
        <v>19</v>
      </c>
      <c r="CM55" s="98" t="s">
        <v>83</v>
      </c>
    </row>
    <row r="56" spans="1:91" s="7" customFormat="1" ht="24.75" customHeight="1">
      <c r="A56" s="88" t="s">
        <v>77</v>
      </c>
      <c r="B56" s="89"/>
      <c r="C56" s="90"/>
      <c r="D56" s="371" t="s">
        <v>84</v>
      </c>
      <c r="E56" s="371"/>
      <c r="F56" s="371"/>
      <c r="G56" s="371"/>
      <c r="H56" s="371"/>
      <c r="I56" s="91"/>
      <c r="J56" s="371" t="s">
        <v>85</v>
      </c>
      <c r="K56" s="371"/>
      <c r="L56" s="371"/>
      <c r="M56" s="371"/>
      <c r="N56" s="371"/>
      <c r="O56" s="371"/>
      <c r="P56" s="371"/>
      <c r="Q56" s="371"/>
      <c r="R56" s="371"/>
      <c r="S56" s="371"/>
      <c r="T56" s="371"/>
      <c r="U56" s="371"/>
      <c r="V56" s="371"/>
      <c r="W56" s="371"/>
      <c r="X56" s="371"/>
      <c r="Y56" s="371"/>
      <c r="Z56" s="371"/>
      <c r="AA56" s="371"/>
      <c r="AB56" s="371"/>
      <c r="AC56" s="371"/>
      <c r="AD56" s="371"/>
      <c r="AE56" s="371"/>
      <c r="AF56" s="371"/>
      <c r="AG56" s="369">
        <f>'C - Oprava kanalizační př...'!J30</f>
        <v>0</v>
      </c>
      <c r="AH56" s="370"/>
      <c r="AI56" s="370"/>
      <c r="AJ56" s="370"/>
      <c r="AK56" s="370"/>
      <c r="AL56" s="370"/>
      <c r="AM56" s="370"/>
      <c r="AN56" s="369">
        <f>SUM(AG56,AT56)</f>
        <v>0</v>
      </c>
      <c r="AO56" s="370"/>
      <c r="AP56" s="370"/>
      <c r="AQ56" s="92" t="s">
        <v>80</v>
      </c>
      <c r="AR56" s="93"/>
      <c r="AS56" s="94">
        <v>0</v>
      </c>
      <c r="AT56" s="95">
        <f>ROUND(SUM(AV56:AW56),2)</f>
        <v>0</v>
      </c>
      <c r="AU56" s="96">
        <f>'C - Oprava kanalizační př...'!P90</f>
        <v>0</v>
      </c>
      <c r="AV56" s="95">
        <f>'C - Oprava kanalizační př...'!J33</f>
        <v>0</v>
      </c>
      <c r="AW56" s="95">
        <f>'C - Oprava kanalizační př...'!J34</f>
        <v>0</v>
      </c>
      <c r="AX56" s="95">
        <f>'C - Oprava kanalizační př...'!J35</f>
        <v>0</v>
      </c>
      <c r="AY56" s="95">
        <f>'C - Oprava kanalizační př...'!J36</f>
        <v>0</v>
      </c>
      <c r="AZ56" s="95">
        <f>'C - Oprava kanalizační př...'!F33</f>
        <v>0</v>
      </c>
      <c r="BA56" s="95">
        <f>'C - Oprava kanalizační př...'!F34</f>
        <v>0</v>
      </c>
      <c r="BB56" s="95">
        <f>'C - Oprava kanalizační př...'!F35</f>
        <v>0</v>
      </c>
      <c r="BC56" s="95">
        <f>'C - Oprava kanalizační př...'!F36</f>
        <v>0</v>
      </c>
      <c r="BD56" s="97">
        <f>'C - Oprava kanalizační př...'!F37</f>
        <v>0</v>
      </c>
      <c r="BT56" s="98" t="s">
        <v>81</v>
      </c>
      <c r="BV56" s="98" t="s">
        <v>75</v>
      </c>
      <c r="BW56" s="98" t="s">
        <v>86</v>
      </c>
      <c r="BX56" s="98" t="s">
        <v>5</v>
      </c>
      <c r="CL56" s="98" t="s">
        <v>19</v>
      </c>
      <c r="CM56" s="98" t="s">
        <v>83</v>
      </c>
    </row>
    <row r="57" spans="1:91" s="7" customFormat="1" ht="16.5" customHeight="1">
      <c r="A57" s="88" t="s">
        <v>77</v>
      </c>
      <c r="B57" s="89"/>
      <c r="C57" s="90"/>
      <c r="D57" s="371" t="s">
        <v>72</v>
      </c>
      <c r="E57" s="371"/>
      <c r="F57" s="371"/>
      <c r="G57" s="371"/>
      <c r="H57" s="371"/>
      <c r="I57" s="91"/>
      <c r="J57" s="371" t="s">
        <v>87</v>
      </c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69">
        <f>'D - VRN'!J30</f>
        <v>0</v>
      </c>
      <c r="AH57" s="370"/>
      <c r="AI57" s="370"/>
      <c r="AJ57" s="370"/>
      <c r="AK57" s="370"/>
      <c r="AL57" s="370"/>
      <c r="AM57" s="370"/>
      <c r="AN57" s="369">
        <f>SUM(AG57,AT57)</f>
        <v>0</v>
      </c>
      <c r="AO57" s="370"/>
      <c r="AP57" s="370"/>
      <c r="AQ57" s="92" t="s">
        <v>80</v>
      </c>
      <c r="AR57" s="93"/>
      <c r="AS57" s="99">
        <v>0</v>
      </c>
      <c r="AT57" s="100">
        <f>ROUND(SUM(AV57:AW57),2)</f>
        <v>0</v>
      </c>
      <c r="AU57" s="101">
        <f>'D - VRN'!P84</f>
        <v>0</v>
      </c>
      <c r="AV57" s="100">
        <f>'D - VRN'!J33</f>
        <v>0</v>
      </c>
      <c r="AW57" s="100">
        <f>'D - VRN'!J34</f>
        <v>0</v>
      </c>
      <c r="AX57" s="100">
        <f>'D - VRN'!J35</f>
        <v>0</v>
      </c>
      <c r="AY57" s="100">
        <f>'D - VRN'!J36</f>
        <v>0</v>
      </c>
      <c r="AZ57" s="100">
        <f>'D - VRN'!F33</f>
        <v>0</v>
      </c>
      <c r="BA57" s="100">
        <f>'D - VRN'!F34</f>
        <v>0</v>
      </c>
      <c r="BB57" s="100">
        <f>'D - VRN'!F35</f>
        <v>0</v>
      </c>
      <c r="BC57" s="100">
        <f>'D - VRN'!F36</f>
        <v>0</v>
      </c>
      <c r="BD57" s="102">
        <f>'D - VRN'!F37</f>
        <v>0</v>
      </c>
      <c r="BT57" s="98" t="s">
        <v>81</v>
      </c>
      <c r="BV57" s="98" t="s">
        <v>75</v>
      </c>
      <c r="BW57" s="98" t="s">
        <v>88</v>
      </c>
      <c r="BX57" s="98" t="s">
        <v>5</v>
      </c>
      <c r="CL57" s="98" t="s">
        <v>19</v>
      </c>
      <c r="CM57" s="98" t="s">
        <v>83</v>
      </c>
    </row>
    <row r="58" spans="1:91" s="2" customFormat="1" ht="30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41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91" s="2" customFormat="1" ht="6.95" customHeight="1">
      <c r="A59" s="36"/>
      <c r="B59" s="49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41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</sheetData>
  <sheetProtection algorithmName="SHA-512" hashValue="97JnUzomFy2tlikHK/Bz+cGiOVluKhJWOs6lMGZOIBuciR6j/TbJBF2uKRbit+mmiksqEP2TSnBTEQCJRp8dtw==" saltValue="xaezB1OrN1M6PT7yYLGwwoE4XmtR6W95oUdUKkq4kM+j8bX54euBVQqtaVylUWjsGlmG0JT37iZiMODKjKm1d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A - Dopravní část'!C2" display="/"/>
    <hyperlink ref="A56" location="'C - Oprava kanalizační př...'!C2" display="/"/>
    <hyperlink ref="A57" location="'D - VRN'!C2" display="/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9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82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Karlovy Vary, ulice Vrchlického - rekonstrukce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91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18. 5. 2021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ROUND(J93,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ROUND((SUM(BE93:BE498)),  2)</f>
        <v>0</v>
      </c>
      <c r="G33" s="36"/>
      <c r="H33" s="36"/>
      <c r="I33" s="120">
        <v>0.21</v>
      </c>
      <c r="J33" s="119">
        <f>ROUND(((SUM(BE93:BE498))*I33),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ROUND((SUM(BF93:BF498)),  2)</f>
        <v>0</v>
      </c>
      <c r="G34" s="36"/>
      <c r="H34" s="36"/>
      <c r="I34" s="120">
        <v>0.15</v>
      </c>
      <c r="J34" s="119">
        <f>ROUND(((SUM(BF93:BF498))*I34),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ROUND((SUM(BG93:BG498)),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ROUND((SUM(BH93:BH498)),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ROUND((SUM(BI93:BI498)),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Karlovy Vary, ulice Vrchlického - rekonstrukce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4" t="str">
        <f>E9</f>
        <v>A - Dopravní část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Karlovy Vary</v>
      </c>
      <c r="G52" s="38"/>
      <c r="H52" s="38"/>
      <c r="I52" s="31" t="s">
        <v>24</v>
      </c>
      <c r="J52" s="61" t="str">
        <f>IF(J12="","",J12)</f>
        <v>18. 5. 2021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Město Karlovy Vary</v>
      </c>
      <c r="G54" s="38"/>
      <c r="H54" s="38"/>
      <c r="I54" s="31" t="s">
        <v>32</v>
      </c>
      <c r="J54" s="34" t="str">
        <f>E21</f>
        <v>BPO spol. s r.o. Ostrov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Jitka Durdíková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J93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1:47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J94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J95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98</v>
      </c>
      <c r="E62" s="145"/>
      <c r="F62" s="145"/>
      <c r="G62" s="145"/>
      <c r="H62" s="145"/>
      <c r="I62" s="145"/>
      <c r="J62" s="146">
        <f>J193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J203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J211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101</v>
      </c>
      <c r="E65" s="145"/>
      <c r="F65" s="145"/>
      <c r="G65" s="145"/>
      <c r="H65" s="145"/>
      <c r="I65" s="145"/>
      <c r="J65" s="146">
        <f>J272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102</v>
      </c>
      <c r="E66" s="145"/>
      <c r="F66" s="145"/>
      <c r="G66" s="145"/>
      <c r="H66" s="145"/>
      <c r="I66" s="145"/>
      <c r="J66" s="146">
        <f>J320</f>
        <v>0</v>
      </c>
      <c r="K66" s="143"/>
      <c r="L66" s="147"/>
    </row>
    <row r="67" spans="1:31" s="10" customFormat="1" ht="14.85" customHeight="1">
      <c r="B67" s="142"/>
      <c r="C67" s="143"/>
      <c r="D67" s="144" t="s">
        <v>103</v>
      </c>
      <c r="E67" s="145"/>
      <c r="F67" s="145"/>
      <c r="G67" s="145"/>
      <c r="H67" s="145"/>
      <c r="I67" s="145"/>
      <c r="J67" s="146">
        <f>J321</f>
        <v>0</v>
      </c>
      <c r="K67" s="143"/>
      <c r="L67" s="147"/>
    </row>
    <row r="68" spans="1:31" s="10" customFormat="1" ht="14.85" customHeight="1">
      <c r="B68" s="142"/>
      <c r="C68" s="143"/>
      <c r="D68" s="144" t="s">
        <v>104</v>
      </c>
      <c r="E68" s="145"/>
      <c r="F68" s="145"/>
      <c r="G68" s="145"/>
      <c r="H68" s="145"/>
      <c r="I68" s="145"/>
      <c r="J68" s="146">
        <f>J373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105</v>
      </c>
      <c r="E69" s="145"/>
      <c r="F69" s="145"/>
      <c r="G69" s="145"/>
      <c r="H69" s="145"/>
      <c r="I69" s="145"/>
      <c r="J69" s="146">
        <f>J399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J448</f>
        <v>0</v>
      </c>
      <c r="K70" s="143"/>
      <c r="L70" s="147"/>
    </row>
    <row r="71" spans="1:31" s="9" customFormat="1" ht="24.95" customHeight="1">
      <c r="B71" s="136"/>
      <c r="C71" s="137"/>
      <c r="D71" s="138" t="s">
        <v>107</v>
      </c>
      <c r="E71" s="139"/>
      <c r="F71" s="139"/>
      <c r="G71" s="139"/>
      <c r="H71" s="139"/>
      <c r="I71" s="139"/>
      <c r="J71" s="140">
        <f>J451</f>
        <v>0</v>
      </c>
      <c r="K71" s="137"/>
      <c r="L71" s="141"/>
    </row>
    <row r="72" spans="1:31" s="10" customFormat="1" ht="19.899999999999999" customHeight="1">
      <c r="B72" s="142"/>
      <c r="C72" s="143"/>
      <c r="D72" s="144" t="s">
        <v>108</v>
      </c>
      <c r="E72" s="145"/>
      <c r="F72" s="145"/>
      <c r="G72" s="145"/>
      <c r="H72" s="145"/>
      <c r="I72" s="145"/>
      <c r="J72" s="146">
        <f>J452</f>
        <v>0</v>
      </c>
      <c r="K72" s="143"/>
      <c r="L72" s="147"/>
    </row>
    <row r="73" spans="1:31" s="9" customFormat="1" ht="24.95" customHeight="1">
      <c r="B73" s="136"/>
      <c r="C73" s="137"/>
      <c r="D73" s="138" t="s">
        <v>109</v>
      </c>
      <c r="E73" s="139"/>
      <c r="F73" s="139"/>
      <c r="G73" s="139"/>
      <c r="H73" s="139"/>
      <c r="I73" s="139"/>
      <c r="J73" s="140">
        <f>J488</f>
        <v>0</v>
      </c>
      <c r="K73" s="137"/>
      <c r="L73" s="141"/>
    </row>
    <row r="74" spans="1:31" s="2" customFormat="1" ht="21.75" customHeight="1">
      <c r="A74" s="36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6.95" customHeight="1">
      <c r="A75" s="36"/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9" spans="1:31" s="2" customFormat="1" ht="6.95" customHeight="1">
      <c r="A79" s="36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4.95" customHeight="1">
      <c r="A80" s="36"/>
      <c r="B80" s="37"/>
      <c r="C80" s="25" t="s">
        <v>110</v>
      </c>
      <c r="D80" s="38"/>
      <c r="E80" s="38"/>
      <c r="F80" s="38"/>
      <c r="G80" s="38"/>
      <c r="H80" s="38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6.95" customHeight="1">
      <c r="A81" s="36"/>
      <c r="B81" s="37"/>
      <c r="C81" s="38"/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2" customHeight="1">
      <c r="A82" s="36"/>
      <c r="B82" s="37"/>
      <c r="C82" s="31" t="s">
        <v>16</v>
      </c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16.5" customHeight="1">
      <c r="A83" s="36"/>
      <c r="B83" s="37"/>
      <c r="C83" s="38"/>
      <c r="D83" s="38"/>
      <c r="E83" s="382" t="str">
        <f>E7</f>
        <v>Karlovy Vary, ulice Vrchlického - rekonstrukce</v>
      </c>
      <c r="F83" s="383"/>
      <c r="G83" s="383"/>
      <c r="H83" s="383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90</v>
      </c>
      <c r="D84" s="38"/>
      <c r="E84" s="38"/>
      <c r="F84" s="38"/>
      <c r="G84" s="38"/>
      <c r="H84" s="38"/>
      <c r="I84" s="38"/>
      <c r="J84" s="38"/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16.5" customHeight="1">
      <c r="A85" s="36"/>
      <c r="B85" s="37"/>
      <c r="C85" s="38"/>
      <c r="D85" s="38"/>
      <c r="E85" s="354" t="str">
        <f>E9</f>
        <v>A - Dopravní část</v>
      </c>
      <c r="F85" s="384"/>
      <c r="G85" s="384"/>
      <c r="H85" s="384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2" customHeight="1">
      <c r="A87" s="36"/>
      <c r="B87" s="37"/>
      <c r="C87" s="31" t="s">
        <v>22</v>
      </c>
      <c r="D87" s="38"/>
      <c r="E87" s="38"/>
      <c r="F87" s="29" t="str">
        <f>F12</f>
        <v>Karlovy Vary</v>
      </c>
      <c r="G87" s="38"/>
      <c r="H87" s="38"/>
      <c r="I87" s="31" t="s">
        <v>24</v>
      </c>
      <c r="J87" s="61" t="str">
        <f>IF(J12="","",J12)</f>
        <v>18. 5. 2021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2" customFormat="1" ht="25.7" customHeight="1">
      <c r="A89" s="36"/>
      <c r="B89" s="37"/>
      <c r="C89" s="31" t="s">
        <v>26</v>
      </c>
      <c r="D89" s="38"/>
      <c r="E89" s="38"/>
      <c r="F89" s="29" t="str">
        <f>E15</f>
        <v>Město Karlovy Vary</v>
      </c>
      <c r="G89" s="38"/>
      <c r="H89" s="38"/>
      <c r="I89" s="31" t="s">
        <v>32</v>
      </c>
      <c r="J89" s="34" t="str">
        <f>E21</f>
        <v>BPO spol. s r.o. Ostrov</v>
      </c>
      <c r="K89" s="38"/>
      <c r="L89" s="108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65" s="2" customFormat="1" ht="15.2" customHeight="1">
      <c r="A90" s="36"/>
      <c r="B90" s="37"/>
      <c r="C90" s="31" t="s">
        <v>30</v>
      </c>
      <c r="D90" s="38"/>
      <c r="E90" s="38"/>
      <c r="F90" s="29" t="str">
        <f>IF(E18="","",E18)</f>
        <v>Vyplň údaj</v>
      </c>
      <c r="G90" s="38"/>
      <c r="H90" s="38"/>
      <c r="I90" s="31" t="s">
        <v>35</v>
      </c>
      <c r="J90" s="34" t="str">
        <f>E24</f>
        <v>Jitka Durdíková</v>
      </c>
      <c r="K90" s="38"/>
      <c r="L90" s="108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65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08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65" s="11" customFormat="1" ht="29.25" customHeight="1">
      <c r="A92" s="148"/>
      <c r="B92" s="149"/>
      <c r="C92" s="150" t="s">
        <v>111</v>
      </c>
      <c r="D92" s="151" t="s">
        <v>58</v>
      </c>
      <c r="E92" s="151" t="s">
        <v>54</v>
      </c>
      <c r="F92" s="151" t="s">
        <v>55</v>
      </c>
      <c r="G92" s="151" t="s">
        <v>112</v>
      </c>
      <c r="H92" s="151" t="s">
        <v>113</v>
      </c>
      <c r="I92" s="151" t="s">
        <v>114</v>
      </c>
      <c r="J92" s="151" t="s">
        <v>94</v>
      </c>
      <c r="K92" s="152" t="s">
        <v>115</v>
      </c>
      <c r="L92" s="153"/>
      <c r="M92" s="70" t="s">
        <v>19</v>
      </c>
      <c r="N92" s="71" t="s">
        <v>43</v>
      </c>
      <c r="O92" s="71" t="s">
        <v>116</v>
      </c>
      <c r="P92" s="71" t="s">
        <v>117</v>
      </c>
      <c r="Q92" s="71" t="s">
        <v>118</v>
      </c>
      <c r="R92" s="71" t="s">
        <v>119</v>
      </c>
      <c r="S92" s="71" t="s">
        <v>120</v>
      </c>
      <c r="T92" s="72" t="s">
        <v>121</v>
      </c>
      <c r="U92" s="148"/>
      <c r="V92" s="148"/>
      <c r="W92" s="148"/>
      <c r="X92" s="148"/>
      <c r="Y92" s="148"/>
      <c r="Z92" s="148"/>
      <c r="AA92" s="148"/>
      <c r="AB92" s="148"/>
      <c r="AC92" s="148"/>
      <c r="AD92" s="148"/>
      <c r="AE92" s="148"/>
    </row>
    <row r="93" spans="1:65" s="2" customFormat="1" ht="22.9" customHeight="1">
      <c r="A93" s="36"/>
      <c r="B93" s="37"/>
      <c r="C93" s="77" t="s">
        <v>122</v>
      </c>
      <c r="D93" s="38"/>
      <c r="E93" s="38"/>
      <c r="F93" s="38"/>
      <c r="G93" s="38"/>
      <c r="H93" s="38"/>
      <c r="I93" s="38"/>
      <c r="J93" s="154">
        <f>BK93</f>
        <v>0</v>
      </c>
      <c r="K93" s="38"/>
      <c r="L93" s="41"/>
      <c r="M93" s="73"/>
      <c r="N93" s="155"/>
      <c r="O93" s="74"/>
      <c r="P93" s="156">
        <f>P94+P451+P488</f>
        <v>0</v>
      </c>
      <c r="Q93" s="74"/>
      <c r="R93" s="156">
        <f>R94+R451+R488</f>
        <v>410.68386181999995</v>
      </c>
      <c r="S93" s="74"/>
      <c r="T93" s="157">
        <f>T94+T451+T488</f>
        <v>847.577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95</v>
      </c>
      <c r="BK93" s="158">
        <f>BK94+BK451+BK488</f>
        <v>0</v>
      </c>
    </row>
    <row r="94" spans="1:65" s="12" customFormat="1" ht="25.9" customHeight="1">
      <c r="B94" s="159"/>
      <c r="C94" s="160"/>
      <c r="D94" s="161" t="s">
        <v>72</v>
      </c>
      <c r="E94" s="162" t="s">
        <v>123</v>
      </c>
      <c r="F94" s="162" t="s">
        <v>124</v>
      </c>
      <c r="G94" s="160"/>
      <c r="H94" s="160"/>
      <c r="I94" s="163"/>
      <c r="J94" s="164">
        <f>BK94</f>
        <v>0</v>
      </c>
      <c r="K94" s="160"/>
      <c r="L94" s="165"/>
      <c r="M94" s="166"/>
      <c r="N94" s="167"/>
      <c r="O94" s="167"/>
      <c r="P94" s="168">
        <f>P95+P193+P203+P211+P272+P320+P399+P448</f>
        <v>0</v>
      </c>
      <c r="Q94" s="167"/>
      <c r="R94" s="168">
        <f>R95+R193+R203+R211+R272+R320+R399+R448</f>
        <v>267.90962181999998</v>
      </c>
      <c r="S94" s="167"/>
      <c r="T94" s="169">
        <f>T95+T193+T203+T211+T272+T320+T399+T448</f>
        <v>847.577</v>
      </c>
      <c r="AR94" s="170" t="s">
        <v>81</v>
      </c>
      <c r="AT94" s="171" t="s">
        <v>72</v>
      </c>
      <c r="AU94" s="171" t="s">
        <v>73</v>
      </c>
      <c r="AY94" s="170" t="s">
        <v>125</v>
      </c>
      <c r="BK94" s="172">
        <f>BK95+BK193+BK203+BK211+BK272+BK320+BK399+BK448</f>
        <v>0</v>
      </c>
    </row>
    <row r="95" spans="1:65" s="12" customFormat="1" ht="22.9" customHeight="1">
      <c r="B95" s="159"/>
      <c r="C95" s="160"/>
      <c r="D95" s="161" t="s">
        <v>72</v>
      </c>
      <c r="E95" s="173" t="s">
        <v>81</v>
      </c>
      <c r="F95" s="173" t="s">
        <v>126</v>
      </c>
      <c r="G95" s="160"/>
      <c r="H95" s="160"/>
      <c r="I95" s="163"/>
      <c r="J95" s="174">
        <f>BK95</f>
        <v>0</v>
      </c>
      <c r="K95" s="160"/>
      <c r="L95" s="165"/>
      <c r="M95" s="166"/>
      <c r="N95" s="167"/>
      <c r="O95" s="167"/>
      <c r="P95" s="168">
        <f>SUM(P96:P192)</f>
        <v>0</v>
      </c>
      <c r="Q95" s="167"/>
      <c r="R95" s="168">
        <f>SUM(R96:R192)</f>
        <v>69.003</v>
      </c>
      <c r="S95" s="167"/>
      <c r="T95" s="169">
        <f>SUM(T96:T192)</f>
        <v>0</v>
      </c>
      <c r="AR95" s="170" t="s">
        <v>81</v>
      </c>
      <c r="AT95" s="171" t="s">
        <v>72</v>
      </c>
      <c r="AU95" s="171" t="s">
        <v>81</v>
      </c>
      <c r="AY95" s="170" t="s">
        <v>125</v>
      </c>
      <c r="BK95" s="172">
        <f>SUM(BK96:BK192)</f>
        <v>0</v>
      </c>
    </row>
    <row r="96" spans="1:65" s="2" customFormat="1" ht="14.45" customHeight="1">
      <c r="A96" s="36"/>
      <c r="B96" s="37"/>
      <c r="C96" s="175" t="s">
        <v>81</v>
      </c>
      <c r="D96" s="175" t="s">
        <v>127</v>
      </c>
      <c r="E96" s="176" t="s">
        <v>128</v>
      </c>
      <c r="F96" s="177" t="s">
        <v>129</v>
      </c>
      <c r="G96" s="178" t="s">
        <v>130</v>
      </c>
      <c r="H96" s="179">
        <v>10</v>
      </c>
      <c r="I96" s="180"/>
      <c r="J96" s="181">
        <f>ROUND(I96*H96,2)</f>
        <v>0</v>
      </c>
      <c r="K96" s="177" t="s">
        <v>131</v>
      </c>
      <c r="L96" s="41"/>
      <c r="M96" s="182" t="s">
        <v>19</v>
      </c>
      <c r="N96" s="183" t="s">
        <v>44</v>
      </c>
      <c r="O96" s="66"/>
      <c r="P96" s="184">
        <f>O96*H96</f>
        <v>0</v>
      </c>
      <c r="Q96" s="184">
        <v>0</v>
      </c>
      <c r="R96" s="184">
        <f>Q96*H96</f>
        <v>0</v>
      </c>
      <c r="S96" s="184">
        <v>0</v>
      </c>
      <c r="T96" s="185">
        <f>S96*H96</f>
        <v>0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86" t="s">
        <v>132</v>
      </c>
      <c r="AT96" s="186" t="s">
        <v>127</v>
      </c>
      <c r="AU96" s="186" t="s">
        <v>83</v>
      </c>
      <c r="AY96" s="19" t="s">
        <v>125</v>
      </c>
      <c r="BE96" s="187">
        <f>IF(N96="základní",J96,0)</f>
        <v>0</v>
      </c>
      <c r="BF96" s="187">
        <f>IF(N96="snížená",J96,0)</f>
        <v>0</v>
      </c>
      <c r="BG96" s="187">
        <f>IF(N96="zákl. přenesená",J96,0)</f>
        <v>0</v>
      </c>
      <c r="BH96" s="187">
        <f>IF(N96="sníž. přenesená",J96,0)</f>
        <v>0</v>
      </c>
      <c r="BI96" s="187">
        <f>IF(N96="nulová",J96,0)</f>
        <v>0</v>
      </c>
      <c r="BJ96" s="19" t="s">
        <v>81</v>
      </c>
      <c r="BK96" s="187">
        <f>ROUND(I96*H96,2)</f>
        <v>0</v>
      </c>
      <c r="BL96" s="19" t="s">
        <v>132</v>
      </c>
      <c r="BM96" s="186" t="s">
        <v>133</v>
      </c>
    </row>
    <row r="97" spans="1:65" s="2" customFormat="1" ht="11.25">
      <c r="A97" s="36"/>
      <c r="B97" s="37"/>
      <c r="C97" s="38"/>
      <c r="D97" s="188" t="s">
        <v>134</v>
      </c>
      <c r="E97" s="38"/>
      <c r="F97" s="189" t="s">
        <v>135</v>
      </c>
      <c r="G97" s="38"/>
      <c r="H97" s="38"/>
      <c r="I97" s="190"/>
      <c r="J97" s="38"/>
      <c r="K97" s="38"/>
      <c r="L97" s="41"/>
      <c r="M97" s="191"/>
      <c r="N97" s="192"/>
      <c r="O97" s="66"/>
      <c r="P97" s="66"/>
      <c r="Q97" s="66"/>
      <c r="R97" s="66"/>
      <c r="S97" s="66"/>
      <c r="T97" s="67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134</v>
      </c>
      <c r="AU97" s="19" t="s">
        <v>83</v>
      </c>
    </row>
    <row r="98" spans="1:65" s="13" customFormat="1" ht="11.25">
      <c r="B98" s="193"/>
      <c r="C98" s="194"/>
      <c r="D98" s="188" t="s">
        <v>136</v>
      </c>
      <c r="E98" s="195" t="s">
        <v>19</v>
      </c>
      <c r="F98" s="196" t="s">
        <v>137</v>
      </c>
      <c r="G98" s="194"/>
      <c r="H98" s="197">
        <v>10</v>
      </c>
      <c r="I98" s="198"/>
      <c r="J98" s="194"/>
      <c r="K98" s="194"/>
      <c r="L98" s="199"/>
      <c r="M98" s="200"/>
      <c r="N98" s="201"/>
      <c r="O98" s="201"/>
      <c r="P98" s="201"/>
      <c r="Q98" s="201"/>
      <c r="R98" s="201"/>
      <c r="S98" s="201"/>
      <c r="T98" s="202"/>
      <c r="AT98" s="203" t="s">
        <v>136</v>
      </c>
      <c r="AU98" s="203" t="s">
        <v>83</v>
      </c>
      <c r="AV98" s="13" t="s">
        <v>83</v>
      </c>
      <c r="AW98" s="13" t="s">
        <v>34</v>
      </c>
      <c r="AX98" s="13" t="s">
        <v>73</v>
      </c>
      <c r="AY98" s="203" t="s">
        <v>125</v>
      </c>
    </row>
    <row r="99" spans="1:65" s="14" customFormat="1" ht="11.25">
      <c r="B99" s="204"/>
      <c r="C99" s="205"/>
      <c r="D99" s="188" t="s">
        <v>136</v>
      </c>
      <c r="E99" s="206" t="s">
        <v>19</v>
      </c>
      <c r="F99" s="207" t="s">
        <v>138</v>
      </c>
      <c r="G99" s="205"/>
      <c r="H99" s="206" t="s">
        <v>19</v>
      </c>
      <c r="I99" s="208"/>
      <c r="J99" s="205"/>
      <c r="K99" s="205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136</v>
      </c>
      <c r="AU99" s="213" t="s">
        <v>83</v>
      </c>
      <c r="AV99" s="14" t="s">
        <v>81</v>
      </c>
      <c r="AW99" s="14" t="s">
        <v>34</v>
      </c>
      <c r="AX99" s="14" t="s">
        <v>73</v>
      </c>
      <c r="AY99" s="213" t="s">
        <v>125</v>
      </c>
    </row>
    <row r="100" spans="1:65" s="14" customFormat="1" ht="11.25">
      <c r="B100" s="204"/>
      <c r="C100" s="205"/>
      <c r="D100" s="188" t="s">
        <v>136</v>
      </c>
      <c r="E100" s="206" t="s">
        <v>19</v>
      </c>
      <c r="F100" s="207" t="s">
        <v>139</v>
      </c>
      <c r="G100" s="205"/>
      <c r="H100" s="206" t="s">
        <v>19</v>
      </c>
      <c r="I100" s="208"/>
      <c r="J100" s="205"/>
      <c r="K100" s="205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136</v>
      </c>
      <c r="AU100" s="213" t="s">
        <v>83</v>
      </c>
      <c r="AV100" s="14" t="s">
        <v>81</v>
      </c>
      <c r="AW100" s="14" t="s">
        <v>34</v>
      </c>
      <c r="AX100" s="14" t="s">
        <v>73</v>
      </c>
      <c r="AY100" s="213" t="s">
        <v>125</v>
      </c>
    </row>
    <row r="101" spans="1:65" s="2" customFormat="1" ht="14.45" customHeight="1">
      <c r="A101" s="36"/>
      <c r="B101" s="37"/>
      <c r="C101" s="175" t="s">
        <v>83</v>
      </c>
      <c r="D101" s="175" t="s">
        <v>127</v>
      </c>
      <c r="E101" s="176" t="s">
        <v>140</v>
      </c>
      <c r="F101" s="177" t="s">
        <v>141</v>
      </c>
      <c r="G101" s="178" t="s">
        <v>130</v>
      </c>
      <c r="H101" s="179">
        <v>10</v>
      </c>
      <c r="I101" s="180"/>
      <c r="J101" s="181">
        <f>ROUND(I101*H101,2)</f>
        <v>0</v>
      </c>
      <c r="K101" s="177" t="s">
        <v>131</v>
      </c>
      <c r="L101" s="41"/>
      <c r="M101" s="182" t="s">
        <v>19</v>
      </c>
      <c r="N101" s="183" t="s">
        <v>44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132</v>
      </c>
      <c r="AT101" s="186" t="s">
        <v>127</v>
      </c>
      <c r="AU101" s="186" t="s">
        <v>83</v>
      </c>
      <c r="AY101" s="19" t="s">
        <v>125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132</v>
      </c>
      <c r="BM101" s="186" t="s">
        <v>142</v>
      </c>
    </row>
    <row r="102" spans="1:65" s="2" customFormat="1" ht="19.5">
      <c r="A102" s="36"/>
      <c r="B102" s="37"/>
      <c r="C102" s="38"/>
      <c r="D102" s="188" t="s">
        <v>134</v>
      </c>
      <c r="E102" s="38"/>
      <c r="F102" s="189" t="s">
        <v>143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134</v>
      </c>
      <c r="AU102" s="19" t="s">
        <v>83</v>
      </c>
    </row>
    <row r="103" spans="1:65" s="2" customFormat="1" ht="14.45" customHeight="1">
      <c r="A103" s="36"/>
      <c r="B103" s="37"/>
      <c r="C103" s="175" t="s">
        <v>144</v>
      </c>
      <c r="D103" s="175" t="s">
        <v>127</v>
      </c>
      <c r="E103" s="176" t="s">
        <v>145</v>
      </c>
      <c r="F103" s="177" t="s">
        <v>146</v>
      </c>
      <c r="G103" s="178" t="s">
        <v>130</v>
      </c>
      <c r="H103" s="179">
        <v>140</v>
      </c>
      <c r="I103" s="180"/>
      <c r="J103" s="181">
        <f>ROUND(I103*H103,2)</f>
        <v>0</v>
      </c>
      <c r="K103" s="177" t="s">
        <v>131</v>
      </c>
      <c r="L103" s="41"/>
      <c r="M103" s="182" t="s">
        <v>19</v>
      </c>
      <c r="N103" s="183" t="s">
        <v>44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132</v>
      </c>
      <c r="AT103" s="186" t="s">
        <v>127</v>
      </c>
      <c r="AU103" s="186" t="s">
        <v>83</v>
      </c>
      <c r="AY103" s="19" t="s">
        <v>125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81</v>
      </c>
      <c r="BK103" s="187">
        <f>ROUND(I103*H103,2)</f>
        <v>0</v>
      </c>
      <c r="BL103" s="19" t="s">
        <v>132</v>
      </c>
      <c r="BM103" s="186" t="s">
        <v>147</v>
      </c>
    </row>
    <row r="104" spans="1:65" s="2" customFormat="1" ht="19.5">
      <c r="A104" s="36"/>
      <c r="B104" s="37"/>
      <c r="C104" s="38"/>
      <c r="D104" s="188" t="s">
        <v>134</v>
      </c>
      <c r="E104" s="38"/>
      <c r="F104" s="189" t="s">
        <v>148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134</v>
      </c>
      <c r="AU104" s="19" t="s">
        <v>83</v>
      </c>
    </row>
    <row r="105" spans="1:65" s="14" customFormat="1" ht="11.25">
      <c r="B105" s="204"/>
      <c r="C105" s="205"/>
      <c r="D105" s="188" t="s">
        <v>136</v>
      </c>
      <c r="E105" s="206" t="s">
        <v>19</v>
      </c>
      <c r="F105" s="207" t="s">
        <v>149</v>
      </c>
      <c r="G105" s="205"/>
      <c r="H105" s="206" t="s">
        <v>19</v>
      </c>
      <c r="I105" s="208"/>
      <c r="J105" s="205"/>
      <c r="K105" s="205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136</v>
      </c>
      <c r="AU105" s="213" t="s">
        <v>83</v>
      </c>
      <c r="AV105" s="14" t="s">
        <v>81</v>
      </c>
      <c r="AW105" s="14" t="s">
        <v>34</v>
      </c>
      <c r="AX105" s="14" t="s">
        <v>73</v>
      </c>
      <c r="AY105" s="213" t="s">
        <v>125</v>
      </c>
    </row>
    <row r="106" spans="1:65" s="13" customFormat="1" ht="11.25">
      <c r="B106" s="193"/>
      <c r="C106" s="194"/>
      <c r="D106" s="188" t="s">
        <v>136</v>
      </c>
      <c r="E106" s="195" t="s">
        <v>19</v>
      </c>
      <c r="F106" s="196" t="s">
        <v>150</v>
      </c>
      <c r="G106" s="194"/>
      <c r="H106" s="197">
        <v>140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136</v>
      </c>
      <c r="AU106" s="203" t="s">
        <v>83</v>
      </c>
      <c r="AV106" s="13" t="s">
        <v>83</v>
      </c>
      <c r="AW106" s="13" t="s">
        <v>34</v>
      </c>
      <c r="AX106" s="13" t="s">
        <v>81</v>
      </c>
      <c r="AY106" s="203" t="s">
        <v>125</v>
      </c>
    </row>
    <row r="107" spans="1:65" s="2" customFormat="1" ht="14.45" customHeight="1">
      <c r="A107" s="36"/>
      <c r="B107" s="37"/>
      <c r="C107" s="175" t="s">
        <v>132</v>
      </c>
      <c r="D107" s="175" t="s">
        <v>127</v>
      </c>
      <c r="E107" s="176" t="s">
        <v>151</v>
      </c>
      <c r="F107" s="177" t="s">
        <v>152</v>
      </c>
      <c r="G107" s="178" t="s">
        <v>153</v>
      </c>
      <c r="H107" s="179">
        <v>1.5</v>
      </c>
      <c r="I107" s="180"/>
      <c r="J107" s="181">
        <f>ROUND(I107*H107,2)</f>
        <v>0</v>
      </c>
      <c r="K107" s="177" t="s">
        <v>19</v>
      </c>
      <c r="L107" s="41"/>
      <c r="M107" s="182" t="s">
        <v>19</v>
      </c>
      <c r="N107" s="183" t="s">
        <v>44</v>
      </c>
      <c r="O107" s="66"/>
      <c r="P107" s="184">
        <f>O107*H107</f>
        <v>0</v>
      </c>
      <c r="Q107" s="184">
        <v>0</v>
      </c>
      <c r="R107" s="184">
        <f>Q107*H107</f>
        <v>0</v>
      </c>
      <c r="S107" s="184">
        <v>0</v>
      </c>
      <c r="T107" s="185">
        <f>S107*H107</f>
        <v>0</v>
      </c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R107" s="186" t="s">
        <v>132</v>
      </c>
      <c r="AT107" s="186" t="s">
        <v>127</v>
      </c>
      <c r="AU107" s="186" t="s">
        <v>83</v>
      </c>
      <c r="AY107" s="19" t="s">
        <v>125</v>
      </c>
      <c r="BE107" s="187">
        <f>IF(N107="základní",J107,0)</f>
        <v>0</v>
      </c>
      <c r="BF107" s="187">
        <f>IF(N107="snížená",J107,0)</f>
        <v>0</v>
      </c>
      <c r="BG107" s="187">
        <f>IF(N107="zákl. přenesená",J107,0)</f>
        <v>0</v>
      </c>
      <c r="BH107" s="187">
        <f>IF(N107="sníž. přenesená",J107,0)</f>
        <v>0</v>
      </c>
      <c r="BI107" s="187">
        <f>IF(N107="nulová",J107,0)</f>
        <v>0</v>
      </c>
      <c r="BJ107" s="19" t="s">
        <v>81</v>
      </c>
      <c r="BK107" s="187">
        <f>ROUND(I107*H107,2)</f>
        <v>0</v>
      </c>
      <c r="BL107" s="19" t="s">
        <v>132</v>
      </c>
      <c r="BM107" s="186" t="s">
        <v>154</v>
      </c>
    </row>
    <row r="108" spans="1:65" s="2" customFormat="1" ht="11.25">
      <c r="A108" s="36"/>
      <c r="B108" s="37"/>
      <c r="C108" s="38"/>
      <c r="D108" s="188" t="s">
        <v>134</v>
      </c>
      <c r="E108" s="38"/>
      <c r="F108" s="189" t="s">
        <v>155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134</v>
      </c>
      <c r="AU108" s="19" t="s">
        <v>83</v>
      </c>
    </row>
    <row r="109" spans="1:65" s="13" customFormat="1" ht="11.25">
      <c r="B109" s="193"/>
      <c r="C109" s="194"/>
      <c r="D109" s="188" t="s">
        <v>136</v>
      </c>
      <c r="E109" s="195" t="s">
        <v>19</v>
      </c>
      <c r="F109" s="196" t="s">
        <v>156</v>
      </c>
      <c r="G109" s="194"/>
      <c r="H109" s="197">
        <v>1.5</v>
      </c>
      <c r="I109" s="198"/>
      <c r="J109" s="194"/>
      <c r="K109" s="194"/>
      <c r="L109" s="199"/>
      <c r="M109" s="200"/>
      <c r="N109" s="201"/>
      <c r="O109" s="201"/>
      <c r="P109" s="201"/>
      <c r="Q109" s="201"/>
      <c r="R109" s="201"/>
      <c r="S109" s="201"/>
      <c r="T109" s="202"/>
      <c r="AT109" s="203" t="s">
        <v>136</v>
      </c>
      <c r="AU109" s="203" t="s">
        <v>83</v>
      </c>
      <c r="AV109" s="13" t="s">
        <v>83</v>
      </c>
      <c r="AW109" s="13" t="s">
        <v>34</v>
      </c>
      <c r="AX109" s="13" t="s">
        <v>73</v>
      </c>
      <c r="AY109" s="203" t="s">
        <v>125</v>
      </c>
    </row>
    <row r="110" spans="1:65" s="2" customFormat="1" ht="14.45" customHeight="1">
      <c r="A110" s="36"/>
      <c r="B110" s="37"/>
      <c r="C110" s="175" t="s">
        <v>157</v>
      </c>
      <c r="D110" s="175" t="s">
        <v>127</v>
      </c>
      <c r="E110" s="176" t="s">
        <v>158</v>
      </c>
      <c r="F110" s="177" t="s">
        <v>159</v>
      </c>
      <c r="G110" s="178" t="s">
        <v>160</v>
      </c>
      <c r="H110" s="179">
        <v>6.75</v>
      </c>
      <c r="I110" s="180"/>
      <c r="J110" s="181">
        <f>ROUND(I110*H110,2)</f>
        <v>0</v>
      </c>
      <c r="K110" s="177" t="s">
        <v>131</v>
      </c>
      <c r="L110" s="41"/>
      <c r="M110" s="182" t="s">
        <v>19</v>
      </c>
      <c r="N110" s="183" t="s">
        <v>44</v>
      </c>
      <c r="O110" s="66"/>
      <c r="P110" s="184">
        <f>O110*H110</f>
        <v>0</v>
      </c>
      <c r="Q110" s="184">
        <v>0</v>
      </c>
      <c r="R110" s="184">
        <f>Q110*H110</f>
        <v>0</v>
      </c>
      <c r="S110" s="184">
        <v>0</v>
      </c>
      <c r="T110" s="185">
        <f>S110*H110</f>
        <v>0</v>
      </c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R110" s="186" t="s">
        <v>132</v>
      </c>
      <c r="AT110" s="186" t="s">
        <v>127</v>
      </c>
      <c r="AU110" s="186" t="s">
        <v>83</v>
      </c>
      <c r="AY110" s="19" t="s">
        <v>125</v>
      </c>
      <c r="BE110" s="187">
        <f>IF(N110="základní",J110,0)</f>
        <v>0</v>
      </c>
      <c r="BF110" s="187">
        <f>IF(N110="snížená",J110,0)</f>
        <v>0</v>
      </c>
      <c r="BG110" s="187">
        <f>IF(N110="zákl. přenesená",J110,0)</f>
        <v>0</v>
      </c>
      <c r="BH110" s="187">
        <f>IF(N110="sníž. přenesená",J110,0)</f>
        <v>0</v>
      </c>
      <c r="BI110" s="187">
        <f>IF(N110="nulová",J110,0)</f>
        <v>0</v>
      </c>
      <c r="BJ110" s="19" t="s">
        <v>81</v>
      </c>
      <c r="BK110" s="187">
        <f>ROUND(I110*H110,2)</f>
        <v>0</v>
      </c>
      <c r="BL110" s="19" t="s">
        <v>132</v>
      </c>
      <c r="BM110" s="186" t="s">
        <v>161</v>
      </c>
    </row>
    <row r="111" spans="1:65" s="2" customFormat="1" ht="19.5">
      <c r="A111" s="36"/>
      <c r="B111" s="37"/>
      <c r="C111" s="38"/>
      <c r="D111" s="188" t="s">
        <v>134</v>
      </c>
      <c r="E111" s="38"/>
      <c r="F111" s="189" t="s">
        <v>162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134</v>
      </c>
      <c r="AU111" s="19" t="s">
        <v>83</v>
      </c>
    </row>
    <row r="112" spans="1:65" s="13" customFormat="1" ht="11.25">
      <c r="B112" s="193"/>
      <c r="C112" s="194"/>
      <c r="D112" s="188" t="s">
        <v>136</v>
      </c>
      <c r="E112" s="195" t="s">
        <v>19</v>
      </c>
      <c r="F112" s="196" t="s">
        <v>163</v>
      </c>
      <c r="G112" s="194"/>
      <c r="H112" s="197">
        <v>6.75</v>
      </c>
      <c r="I112" s="198"/>
      <c r="J112" s="194"/>
      <c r="K112" s="194"/>
      <c r="L112" s="199"/>
      <c r="M112" s="200"/>
      <c r="N112" s="201"/>
      <c r="O112" s="201"/>
      <c r="P112" s="201"/>
      <c r="Q112" s="201"/>
      <c r="R112" s="201"/>
      <c r="S112" s="201"/>
      <c r="T112" s="202"/>
      <c r="AT112" s="203" t="s">
        <v>136</v>
      </c>
      <c r="AU112" s="203" t="s">
        <v>83</v>
      </c>
      <c r="AV112" s="13" t="s">
        <v>83</v>
      </c>
      <c r="AW112" s="13" t="s">
        <v>34</v>
      </c>
      <c r="AX112" s="13" t="s">
        <v>73</v>
      </c>
      <c r="AY112" s="203" t="s">
        <v>125</v>
      </c>
    </row>
    <row r="113" spans="1:65" s="2" customFormat="1" ht="14.45" customHeight="1">
      <c r="A113" s="36"/>
      <c r="B113" s="37"/>
      <c r="C113" s="214" t="s">
        <v>164</v>
      </c>
      <c r="D113" s="214" t="s">
        <v>165</v>
      </c>
      <c r="E113" s="215" t="s">
        <v>166</v>
      </c>
      <c r="F113" s="216" t="s">
        <v>167</v>
      </c>
      <c r="G113" s="217" t="s">
        <v>153</v>
      </c>
      <c r="H113" s="218">
        <v>13.5</v>
      </c>
      <c r="I113" s="219"/>
      <c r="J113" s="220">
        <f>ROUND(I113*H113,2)</f>
        <v>0</v>
      </c>
      <c r="K113" s="216" t="s">
        <v>131</v>
      </c>
      <c r="L113" s="221"/>
      <c r="M113" s="222" t="s">
        <v>19</v>
      </c>
      <c r="N113" s="223" t="s">
        <v>44</v>
      </c>
      <c r="O113" s="66"/>
      <c r="P113" s="184">
        <f>O113*H113</f>
        <v>0</v>
      </c>
      <c r="Q113" s="184">
        <v>1</v>
      </c>
      <c r="R113" s="184">
        <f>Q113*H113</f>
        <v>13.5</v>
      </c>
      <c r="S113" s="184">
        <v>0</v>
      </c>
      <c r="T113" s="185">
        <f>S113*H113</f>
        <v>0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R113" s="186" t="s">
        <v>168</v>
      </c>
      <c r="AT113" s="186" t="s">
        <v>165</v>
      </c>
      <c r="AU113" s="186" t="s">
        <v>83</v>
      </c>
      <c r="AY113" s="19" t="s">
        <v>125</v>
      </c>
      <c r="BE113" s="187">
        <f>IF(N113="základní",J113,0)</f>
        <v>0</v>
      </c>
      <c r="BF113" s="187">
        <f>IF(N113="snížená",J113,0)</f>
        <v>0</v>
      </c>
      <c r="BG113" s="187">
        <f>IF(N113="zákl. přenesená",J113,0)</f>
        <v>0</v>
      </c>
      <c r="BH113" s="187">
        <f>IF(N113="sníž. přenesená",J113,0)</f>
        <v>0</v>
      </c>
      <c r="BI113" s="187">
        <f>IF(N113="nulová",J113,0)</f>
        <v>0</v>
      </c>
      <c r="BJ113" s="19" t="s">
        <v>81</v>
      </c>
      <c r="BK113" s="187">
        <f>ROUND(I113*H113,2)</f>
        <v>0</v>
      </c>
      <c r="BL113" s="19" t="s">
        <v>132</v>
      </c>
      <c r="BM113" s="186" t="s">
        <v>169</v>
      </c>
    </row>
    <row r="114" spans="1:65" s="2" customFormat="1" ht="11.25">
      <c r="A114" s="36"/>
      <c r="B114" s="37"/>
      <c r="C114" s="38"/>
      <c r="D114" s="188" t="s">
        <v>134</v>
      </c>
      <c r="E114" s="38"/>
      <c r="F114" s="189" t="s">
        <v>167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134</v>
      </c>
      <c r="AU114" s="19" t="s">
        <v>83</v>
      </c>
    </row>
    <row r="115" spans="1:65" s="13" customFormat="1" ht="11.25">
      <c r="B115" s="193"/>
      <c r="C115" s="194"/>
      <c r="D115" s="188" t="s">
        <v>136</v>
      </c>
      <c r="E115" s="195" t="s">
        <v>19</v>
      </c>
      <c r="F115" s="196" t="s">
        <v>170</v>
      </c>
      <c r="G115" s="194"/>
      <c r="H115" s="197">
        <v>13.5</v>
      </c>
      <c r="I115" s="198"/>
      <c r="J115" s="194"/>
      <c r="K115" s="194"/>
      <c r="L115" s="199"/>
      <c r="M115" s="200"/>
      <c r="N115" s="201"/>
      <c r="O115" s="201"/>
      <c r="P115" s="201"/>
      <c r="Q115" s="201"/>
      <c r="R115" s="201"/>
      <c r="S115" s="201"/>
      <c r="T115" s="202"/>
      <c r="AT115" s="203" t="s">
        <v>136</v>
      </c>
      <c r="AU115" s="203" t="s">
        <v>83</v>
      </c>
      <c r="AV115" s="13" t="s">
        <v>83</v>
      </c>
      <c r="AW115" s="13" t="s">
        <v>34</v>
      </c>
      <c r="AX115" s="13" t="s">
        <v>73</v>
      </c>
      <c r="AY115" s="203" t="s">
        <v>125</v>
      </c>
    </row>
    <row r="116" spans="1:65" s="2" customFormat="1" ht="14.45" customHeight="1">
      <c r="A116" s="36"/>
      <c r="B116" s="37"/>
      <c r="C116" s="175" t="s">
        <v>171</v>
      </c>
      <c r="D116" s="175" t="s">
        <v>127</v>
      </c>
      <c r="E116" s="176" t="s">
        <v>172</v>
      </c>
      <c r="F116" s="177" t="s">
        <v>173</v>
      </c>
      <c r="G116" s="178" t="s">
        <v>160</v>
      </c>
      <c r="H116" s="179">
        <v>92.5</v>
      </c>
      <c r="I116" s="180"/>
      <c r="J116" s="181">
        <f>ROUND(I116*H116,2)</f>
        <v>0</v>
      </c>
      <c r="K116" s="177" t="s">
        <v>131</v>
      </c>
      <c r="L116" s="41"/>
      <c r="M116" s="182" t="s">
        <v>19</v>
      </c>
      <c r="N116" s="183" t="s">
        <v>44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132</v>
      </c>
      <c r="AT116" s="186" t="s">
        <v>127</v>
      </c>
      <c r="AU116" s="186" t="s">
        <v>83</v>
      </c>
      <c r="AY116" s="19" t="s">
        <v>125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81</v>
      </c>
      <c r="BK116" s="187">
        <f>ROUND(I116*H116,2)</f>
        <v>0</v>
      </c>
      <c r="BL116" s="19" t="s">
        <v>132</v>
      </c>
      <c r="BM116" s="186" t="s">
        <v>174</v>
      </c>
    </row>
    <row r="117" spans="1:65" s="2" customFormat="1" ht="11.25">
      <c r="A117" s="36"/>
      <c r="B117" s="37"/>
      <c r="C117" s="38"/>
      <c r="D117" s="188" t="s">
        <v>134</v>
      </c>
      <c r="E117" s="38"/>
      <c r="F117" s="189" t="s">
        <v>175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134</v>
      </c>
      <c r="AU117" s="19" t="s">
        <v>83</v>
      </c>
    </row>
    <row r="118" spans="1:65" s="14" customFormat="1" ht="11.25">
      <c r="B118" s="204"/>
      <c r="C118" s="205"/>
      <c r="D118" s="188" t="s">
        <v>136</v>
      </c>
      <c r="E118" s="206" t="s">
        <v>19</v>
      </c>
      <c r="F118" s="207" t="s">
        <v>176</v>
      </c>
      <c r="G118" s="205"/>
      <c r="H118" s="206" t="s">
        <v>19</v>
      </c>
      <c r="I118" s="208"/>
      <c r="J118" s="205"/>
      <c r="K118" s="205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136</v>
      </c>
      <c r="AU118" s="213" t="s">
        <v>83</v>
      </c>
      <c r="AV118" s="14" t="s">
        <v>81</v>
      </c>
      <c r="AW118" s="14" t="s">
        <v>34</v>
      </c>
      <c r="AX118" s="14" t="s">
        <v>73</v>
      </c>
      <c r="AY118" s="213" t="s">
        <v>125</v>
      </c>
    </row>
    <row r="119" spans="1:65" s="13" customFormat="1" ht="11.25">
      <c r="B119" s="193"/>
      <c r="C119" s="194"/>
      <c r="D119" s="188" t="s">
        <v>136</v>
      </c>
      <c r="E119" s="195" t="s">
        <v>19</v>
      </c>
      <c r="F119" s="196" t="s">
        <v>177</v>
      </c>
      <c r="G119" s="194"/>
      <c r="H119" s="197">
        <v>92.5</v>
      </c>
      <c r="I119" s="198"/>
      <c r="J119" s="194"/>
      <c r="K119" s="194"/>
      <c r="L119" s="199"/>
      <c r="M119" s="200"/>
      <c r="N119" s="201"/>
      <c r="O119" s="201"/>
      <c r="P119" s="201"/>
      <c r="Q119" s="201"/>
      <c r="R119" s="201"/>
      <c r="S119" s="201"/>
      <c r="T119" s="202"/>
      <c r="AT119" s="203" t="s">
        <v>136</v>
      </c>
      <c r="AU119" s="203" t="s">
        <v>83</v>
      </c>
      <c r="AV119" s="13" t="s">
        <v>83</v>
      </c>
      <c r="AW119" s="13" t="s">
        <v>34</v>
      </c>
      <c r="AX119" s="13" t="s">
        <v>73</v>
      </c>
      <c r="AY119" s="203" t="s">
        <v>125</v>
      </c>
    </row>
    <row r="120" spans="1:65" s="2" customFormat="1" ht="14.45" customHeight="1">
      <c r="A120" s="36"/>
      <c r="B120" s="37"/>
      <c r="C120" s="175" t="s">
        <v>168</v>
      </c>
      <c r="D120" s="175" t="s">
        <v>127</v>
      </c>
      <c r="E120" s="176" t="s">
        <v>178</v>
      </c>
      <c r="F120" s="177" t="s">
        <v>179</v>
      </c>
      <c r="G120" s="178" t="s">
        <v>160</v>
      </c>
      <c r="H120" s="179">
        <v>900</v>
      </c>
      <c r="I120" s="180"/>
      <c r="J120" s="181">
        <f>ROUND(I120*H120,2)</f>
        <v>0</v>
      </c>
      <c r="K120" s="177" t="s">
        <v>131</v>
      </c>
      <c r="L120" s="41"/>
      <c r="M120" s="182" t="s">
        <v>19</v>
      </c>
      <c r="N120" s="183" t="s">
        <v>44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132</v>
      </c>
      <c r="AT120" s="186" t="s">
        <v>127</v>
      </c>
      <c r="AU120" s="186" t="s">
        <v>83</v>
      </c>
      <c r="AY120" s="19" t="s">
        <v>125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81</v>
      </c>
      <c r="BK120" s="187">
        <f>ROUND(I120*H120,2)</f>
        <v>0</v>
      </c>
      <c r="BL120" s="19" t="s">
        <v>132</v>
      </c>
      <c r="BM120" s="186" t="s">
        <v>180</v>
      </c>
    </row>
    <row r="121" spans="1:65" s="2" customFormat="1" ht="11.25">
      <c r="A121" s="36"/>
      <c r="B121" s="37"/>
      <c r="C121" s="38"/>
      <c r="D121" s="188" t="s">
        <v>134</v>
      </c>
      <c r="E121" s="38"/>
      <c r="F121" s="189" t="s">
        <v>181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134</v>
      </c>
      <c r="AU121" s="19" t="s">
        <v>83</v>
      </c>
    </row>
    <row r="122" spans="1:65" s="14" customFormat="1" ht="11.25">
      <c r="B122" s="204"/>
      <c r="C122" s="205"/>
      <c r="D122" s="188" t="s">
        <v>136</v>
      </c>
      <c r="E122" s="206" t="s">
        <v>19</v>
      </c>
      <c r="F122" s="207" t="s">
        <v>182</v>
      </c>
      <c r="G122" s="205"/>
      <c r="H122" s="206" t="s">
        <v>19</v>
      </c>
      <c r="I122" s="208"/>
      <c r="J122" s="205"/>
      <c r="K122" s="205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136</v>
      </c>
      <c r="AU122" s="213" t="s">
        <v>83</v>
      </c>
      <c r="AV122" s="14" t="s">
        <v>81</v>
      </c>
      <c r="AW122" s="14" t="s">
        <v>34</v>
      </c>
      <c r="AX122" s="14" t="s">
        <v>73</v>
      </c>
      <c r="AY122" s="213" t="s">
        <v>125</v>
      </c>
    </row>
    <row r="123" spans="1:65" s="13" customFormat="1" ht="11.25">
      <c r="B123" s="193"/>
      <c r="C123" s="194"/>
      <c r="D123" s="188" t="s">
        <v>136</v>
      </c>
      <c r="E123" s="195" t="s">
        <v>19</v>
      </c>
      <c r="F123" s="196" t="s">
        <v>183</v>
      </c>
      <c r="G123" s="194"/>
      <c r="H123" s="197">
        <v>610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136</v>
      </c>
      <c r="AU123" s="203" t="s">
        <v>83</v>
      </c>
      <c r="AV123" s="13" t="s">
        <v>83</v>
      </c>
      <c r="AW123" s="13" t="s">
        <v>34</v>
      </c>
      <c r="AX123" s="13" t="s">
        <v>73</v>
      </c>
      <c r="AY123" s="203" t="s">
        <v>125</v>
      </c>
    </row>
    <row r="124" spans="1:65" s="14" customFormat="1" ht="11.25">
      <c r="B124" s="204"/>
      <c r="C124" s="205"/>
      <c r="D124" s="188" t="s">
        <v>136</v>
      </c>
      <c r="E124" s="206" t="s">
        <v>19</v>
      </c>
      <c r="F124" s="207" t="s">
        <v>184</v>
      </c>
      <c r="G124" s="205"/>
      <c r="H124" s="206" t="s">
        <v>19</v>
      </c>
      <c r="I124" s="208"/>
      <c r="J124" s="205"/>
      <c r="K124" s="205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136</v>
      </c>
      <c r="AU124" s="213" t="s">
        <v>83</v>
      </c>
      <c r="AV124" s="14" t="s">
        <v>81</v>
      </c>
      <c r="AW124" s="14" t="s">
        <v>34</v>
      </c>
      <c r="AX124" s="14" t="s">
        <v>73</v>
      </c>
      <c r="AY124" s="213" t="s">
        <v>125</v>
      </c>
    </row>
    <row r="125" spans="1:65" s="13" customFormat="1" ht="11.25">
      <c r="B125" s="193"/>
      <c r="C125" s="194"/>
      <c r="D125" s="188" t="s">
        <v>136</v>
      </c>
      <c r="E125" s="195" t="s">
        <v>19</v>
      </c>
      <c r="F125" s="196" t="s">
        <v>185</v>
      </c>
      <c r="G125" s="194"/>
      <c r="H125" s="197">
        <v>290</v>
      </c>
      <c r="I125" s="198"/>
      <c r="J125" s="194"/>
      <c r="K125" s="194"/>
      <c r="L125" s="199"/>
      <c r="M125" s="200"/>
      <c r="N125" s="201"/>
      <c r="O125" s="201"/>
      <c r="P125" s="201"/>
      <c r="Q125" s="201"/>
      <c r="R125" s="201"/>
      <c r="S125" s="201"/>
      <c r="T125" s="202"/>
      <c r="AT125" s="203" t="s">
        <v>136</v>
      </c>
      <c r="AU125" s="203" t="s">
        <v>83</v>
      </c>
      <c r="AV125" s="13" t="s">
        <v>83</v>
      </c>
      <c r="AW125" s="13" t="s">
        <v>34</v>
      </c>
      <c r="AX125" s="13" t="s">
        <v>73</v>
      </c>
      <c r="AY125" s="203" t="s">
        <v>125</v>
      </c>
    </row>
    <row r="126" spans="1:65" s="14" customFormat="1" ht="11.25">
      <c r="B126" s="204"/>
      <c r="C126" s="205"/>
      <c r="D126" s="188" t="s">
        <v>136</v>
      </c>
      <c r="E126" s="206" t="s">
        <v>19</v>
      </c>
      <c r="F126" s="207" t="s">
        <v>37</v>
      </c>
      <c r="G126" s="205"/>
      <c r="H126" s="206" t="s">
        <v>19</v>
      </c>
      <c r="I126" s="208"/>
      <c r="J126" s="205"/>
      <c r="K126" s="205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136</v>
      </c>
      <c r="AU126" s="213" t="s">
        <v>83</v>
      </c>
      <c r="AV126" s="14" t="s">
        <v>81</v>
      </c>
      <c r="AW126" s="14" t="s">
        <v>34</v>
      </c>
      <c r="AX126" s="14" t="s">
        <v>73</v>
      </c>
      <c r="AY126" s="213" t="s">
        <v>125</v>
      </c>
    </row>
    <row r="127" spans="1:65" s="14" customFormat="1" ht="11.25">
      <c r="B127" s="204"/>
      <c r="C127" s="205"/>
      <c r="D127" s="188" t="s">
        <v>136</v>
      </c>
      <c r="E127" s="206" t="s">
        <v>19</v>
      </c>
      <c r="F127" s="207" t="s">
        <v>186</v>
      </c>
      <c r="G127" s="205"/>
      <c r="H127" s="206" t="s">
        <v>19</v>
      </c>
      <c r="I127" s="208"/>
      <c r="J127" s="205"/>
      <c r="K127" s="205"/>
      <c r="L127" s="209"/>
      <c r="M127" s="210"/>
      <c r="N127" s="211"/>
      <c r="O127" s="211"/>
      <c r="P127" s="211"/>
      <c r="Q127" s="211"/>
      <c r="R127" s="211"/>
      <c r="S127" s="211"/>
      <c r="T127" s="212"/>
      <c r="AT127" s="213" t="s">
        <v>136</v>
      </c>
      <c r="AU127" s="213" t="s">
        <v>83</v>
      </c>
      <c r="AV127" s="14" t="s">
        <v>81</v>
      </c>
      <c r="AW127" s="14" t="s">
        <v>34</v>
      </c>
      <c r="AX127" s="14" t="s">
        <v>73</v>
      </c>
      <c r="AY127" s="213" t="s">
        <v>125</v>
      </c>
    </row>
    <row r="128" spans="1:65" s="2" customFormat="1" ht="14.45" customHeight="1">
      <c r="A128" s="36"/>
      <c r="B128" s="37"/>
      <c r="C128" s="175" t="s">
        <v>187</v>
      </c>
      <c r="D128" s="175" t="s">
        <v>127</v>
      </c>
      <c r="E128" s="176" t="s">
        <v>188</v>
      </c>
      <c r="F128" s="177" t="s">
        <v>189</v>
      </c>
      <c r="G128" s="178" t="s">
        <v>160</v>
      </c>
      <c r="H128" s="179">
        <v>10</v>
      </c>
      <c r="I128" s="180"/>
      <c r="J128" s="181">
        <f>ROUND(I128*H128,2)</f>
        <v>0</v>
      </c>
      <c r="K128" s="177" t="s">
        <v>131</v>
      </c>
      <c r="L128" s="41"/>
      <c r="M128" s="182" t="s">
        <v>19</v>
      </c>
      <c r="N128" s="183" t="s">
        <v>44</v>
      </c>
      <c r="O128" s="66"/>
      <c r="P128" s="184">
        <f>O128*H128</f>
        <v>0</v>
      </c>
      <c r="Q128" s="184">
        <v>0</v>
      </c>
      <c r="R128" s="184">
        <f>Q128*H128</f>
        <v>0</v>
      </c>
      <c r="S128" s="184">
        <v>0</v>
      </c>
      <c r="T128" s="185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86" t="s">
        <v>132</v>
      </c>
      <c r="AT128" s="186" t="s">
        <v>127</v>
      </c>
      <c r="AU128" s="186" t="s">
        <v>83</v>
      </c>
      <c r="AY128" s="19" t="s">
        <v>125</v>
      </c>
      <c r="BE128" s="187">
        <f>IF(N128="základní",J128,0)</f>
        <v>0</v>
      </c>
      <c r="BF128" s="187">
        <f>IF(N128="snížená",J128,0)</f>
        <v>0</v>
      </c>
      <c r="BG128" s="187">
        <f>IF(N128="zákl. přenesená",J128,0)</f>
        <v>0</v>
      </c>
      <c r="BH128" s="187">
        <f>IF(N128="sníž. přenesená",J128,0)</f>
        <v>0</v>
      </c>
      <c r="BI128" s="187">
        <f>IF(N128="nulová",J128,0)</f>
        <v>0</v>
      </c>
      <c r="BJ128" s="19" t="s">
        <v>81</v>
      </c>
      <c r="BK128" s="187">
        <f>ROUND(I128*H128,2)</f>
        <v>0</v>
      </c>
      <c r="BL128" s="19" t="s">
        <v>132</v>
      </c>
      <c r="BM128" s="186" t="s">
        <v>190</v>
      </c>
    </row>
    <row r="129" spans="1:65" s="2" customFormat="1" ht="19.5">
      <c r="A129" s="36"/>
      <c r="B129" s="37"/>
      <c r="C129" s="38"/>
      <c r="D129" s="188" t="s">
        <v>134</v>
      </c>
      <c r="E129" s="38"/>
      <c r="F129" s="189" t="s">
        <v>191</v>
      </c>
      <c r="G129" s="38"/>
      <c r="H129" s="38"/>
      <c r="I129" s="190"/>
      <c r="J129" s="38"/>
      <c r="K129" s="38"/>
      <c r="L129" s="41"/>
      <c r="M129" s="191"/>
      <c r="N129" s="192"/>
      <c r="O129" s="66"/>
      <c r="P129" s="66"/>
      <c r="Q129" s="66"/>
      <c r="R129" s="66"/>
      <c r="S129" s="66"/>
      <c r="T129" s="67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134</v>
      </c>
      <c r="AU129" s="19" t="s">
        <v>83</v>
      </c>
    </row>
    <row r="130" spans="1:65" s="14" customFormat="1" ht="11.25">
      <c r="B130" s="204"/>
      <c r="C130" s="205"/>
      <c r="D130" s="188" t="s">
        <v>136</v>
      </c>
      <c r="E130" s="206" t="s">
        <v>19</v>
      </c>
      <c r="F130" s="207" t="s">
        <v>192</v>
      </c>
      <c r="G130" s="205"/>
      <c r="H130" s="206" t="s">
        <v>19</v>
      </c>
      <c r="I130" s="208"/>
      <c r="J130" s="205"/>
      <c r="K130" s="205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136</v>
      </c>
      <c r="AU130" s="213" t="s">
        <v>83</v>
      </c>
      <c r="AV130" s="14" t="s">
        <v>81</v>
      </c>
      <c r="AW130" s="14" t="s">
        <v>34</v>
      </c>
      <c r="AX130" s="14" t="s">
        <v>73</v>
      </c>
      <c r="AY130" s="213" t="s">
        <v>125</v>
      </c>
    </row>
    <row r="131" spans="1:65" s="13" customFormat="1" ht="11.25">
      <c r="B131" s="193"/>
      <c r="C131" s="194"/>
      <c r="D131" s="188" t="s">
        <v>136</v>
      </c>
      <c r="E131" s="195" t="s">
        <v>19</v>
      </c>
      <c r="F131" s="196" t="s">
        <v>193</v>
      </c>
      <c r="G131" s="194"/>
      <c r="H131" s="197">
        <v>10</v>
      </c>
      <c r="I131" s="198"/>
      <c r="J131" s="194"/>
      <c r="K131" s="194"/>
      <c r="L131" s="199"/>
      <c r="M131" s="200"/>
      <c r="N131" s="201"/>
      <c r="O131" s="201"/>
      <c r="P131" s="201"/>
      <c r="Q131" s="201"/>
      <c r="R131" s="201"/>
      <c r="S131" s="201"/>
      <c r="T131" s="202"/>
      <c r="AT131" s="203" t="s">
        <v>136</v>
      </c>
      <c r="AU131" s="203" t="s">
        <v>83</v>
      </c>
      <c r="AV131" s="13" t="s">
        <v>83</v>
      </c>
      <c r="AW131" s="13" t="s">
        <v>34</v>
      </c>
      <c r="AX131" s="13" t="s">
        <v>81</v>
      </c>
      <c r="AY131" s="203" t="s">
        <v>125</v>
      </c>
    </row>
    <row r="132" spans="1:65" s="14" customFormat="1" ht="11.25">
      <c r="B132" s="204"/>
      <c r="C132" s="205"/>
      <c r="D132" s="188" t="s">
        <v>136</v>
      </c>
      <c r="E132" s="206" t="s">
        <v>19</v>
      </c>
      <c r="F132" s="207" t="s">
        <v>37</v>
      </c>
      <c r="G132" s="205"/>
      <c r="H132" s="206" t="s">
        <v>19</v>
      </c>
      <c r="I132" s="208"/>
      <c r="J132" s="205"/>
      <c r="K132" s="205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136</v>
      </c>
      <c r="AU132" s="213" t="s">
        <v>83</v>
      </c>
      <c r="AV132" s="14" t="s">
        <v>81</v>
      </c>
      <c r="AW132" s="14" t="s">
        <v>34</v>
      </c>
      <c r="AX132" s="14" t="s">
        <v>73</v>
      </c>
      <c r="AY132" s="213" t="s">
        <v>125</v>
      </c>
    </row>
    <row r="133" spans="1:65" s="14" customFormat="1" ht="11.25">
      <c r="B133" s="204"/>
      <c r="C133" s="205"/>
      <c r="D133" s="188" t="s">
        <v>136</v>
      </c>
      <c r="E133" s="206" t="s">
        <v>19</v>
      </c>
      <c r="F133" s="207" t="s">
        <v>186</v>
      </c>
      <c r="G133" s="205"/>
      <c r="H133" s="206" t="s">
        <v>19</v>
      </c>
      <c r="I133" s="208"/>
      <c r="J133" s="205"/>
      <c r="K133" s="205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136</v>
      </c>
      <c r="AU133" s="213" t="s">
        <v>83</v>
      </c>
      <c r="AV133" s="14" t="s">
        <v>81</v>
      </c>
      <c r="AW133" s="14" t="s">
        <v>34</v>
      </c>
      <c r="AX133" s="14" t="s">
        <v>73</v>
      </c>
      <c r="AY133" s="213" t="s">
        <v>125</v>
      </c>
    </row>
    <row r="134" spans="1:65" s="2" customFormat="1" ht="14.45" customHeight="1">
      <c r="A134" s="36"/>
      <c r="B134" s="37"/>
      <c r="C134" s="175" t="s">
        <v>137</v>
      </c>
      <c r="D134" s="175" t="s">
        <v>127</v>
      </c>
      <c r="E134" s="176" t="s">
        <v>194</v>
      </c>
      <c r="F134" s="177" t="s">
        <v>195</v>
      </c>
      <c r="G134" s="178" t="s">
        <v>160</v>
      </c>
      <c r="H134" s="179">
        <v>15</v>
      </c>
      <c r="I134" s="180"/>
      <c r="J134" s="181">
        <f>ROUND(I134*H134,2)</f>
        <v>0</v>
      </c>
      <c r="K134" s="177" t="s">
        <v>131</v>
      </c>
      <c r="L134" s="41"/>
      <c r="M134" s="182" t="s">
        <v>19</v>
      </c>
      <c r="N134" s="183" t="s">
        <v>44</v>
      </c>
      <c r="O134" s="66"/>
      <c r="P134" s="184">
        <f>O134*H134</f>
        <v>0</v>
      </c>
      <c r="Q134" s="184">
        <v>0</v>
      </c>
      <c r="R134" s="184">
        <f>Q134*H134</f>
        <v>0</v>
      </c>
      <c r="S134" s="184">
        <v>0</v>
      </c>
      <c r="T134" s="185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86" t="s">
        <v>132</v>
      </c>
      <c r="AT134" s="186" t="s">
        <v>127</v>
      </c>
      <c r="AU134" s="186" t="s">
        <v>83</v>
      </c>
      <c r="AY134" s="19" t="s">
        <v>125</v>
      </c>
      <c r="BE134" s="187">
        <f>IF(N134="základní",J134,0)</f>
        <v>0</v>
      </c>
      <c r="BF134" s="187">
        <f>IF(N134="snížená",J134,0)</f>
        <v>0</v>
      </c>
      <c r="BG134" s="187">
        <f>IF(N134="zákl. přenesená",J134,0)</f>
        <v>0</v>
      </c>
      <c r="BH134" s="187">
        <f>IF(N134="sníž. přenesená",J134,0)</f>
        <v>0</v>
      </c>
      <c r="BI134" s="187">
        <f>IF(N134="nulová",J134,0)</f>
        <v>0</v>
      </c>
      <c r="BJ134" s="19" t="s">
        <v>81</v>
      </c>
      <c r="BK134" s="187">
        <f>ROUND(I134*H134,2)</f>
        <v>0</v>
      </c>
      <c r="BL134" s="19" t="s">
        <v>132</v>
      </c>
      <c r="BM134" s="186" t="s">
        <v>196</v>
      </c>
    </row>
    <row r="135" spans="1:65" s="2" customFormat="1" ht="19.5">
      <c r="A135" s="36"/>
      <c r="B135" s="37"/>
      <c r="C135" s="38"/>
      <c r="D135" s="188" t="s">
        <v>134</v>
      </c>
      <c r="E135" s="38"/>
      <c r="F135" s="189" t="s">
        <v>197</v>
      </c>
      <c r="G135" s="38"/>
      <c r="H135" s="38"/>
      <c r="I135" s="190"/>
      <c r="J135" s="38"/>
      <c r="K135" s="38"/>
      <c r="L135" s="41"/>
      <c r="M135" s="191"/>
      <c r="N135" s="192"/>
      <c r="O135" s="66"/>
      <c r="P135" s="66"/>
      <c r="Q135" s="66"/>
      <c r="R135" s="66"/>
      <c r="S135" s="66"/>
      <c r="T135" s="67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134</v>
      </c>
      <c r="AU135" s="19" t="s">
        <v>83</v>
      </c>
    </row>
    <row r="136" spans="1:65" s="14" customFormat="1" ht="11.25">
      <c r="B136" s="204"/>
      <c r="C136" s="205"/>
      <c r="D136" s="188" t="s">
        <v>136</v>
      </c>
      <c r="E136" s="206" t="s">
        <v>19</v>
      </c>
      <c r="F136" s="207" t="s">
        <v>198</v>
      </c>
      <c r="G136" s="205"/>
      <c r="H136" s="206" t="s">
        <v>19</v>
      </c>
      <c r="I136" s="208"/>
      <c r="J136" s="205"/>
      <c r="K136" s="205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136</v>
      </c>
      <c r="AU136" s="213" t="s">
        <v>83</v>
      </c>
      <c r="AV136" s="14" t="s">
        <v>81</v>
      </c>
      <c r="AW136" s="14" t="s">
        <v>34</v>
      </c>
      <c r="AX136" s="14" t="s">
        <v>73</v>
      </c>
      <c r="AY136" s="213" t="s">
        <v>125</v>
      </c>
    </row>
    <row r="137" spans="1:65" s="13" customFormat="1" ht="11.25">
      <c r="B137" s="193"/>
      <c r="C137" s="194"/>
      <c r="D137" s="188" t="s">
        <v>136</v>
      </c>
      <c r="E137" s="195" t="s">
        <v>19</v>
      </c>
      <c r="F137" s="196" t="s">
        <v>199</v>
      </c>
      <c r="G137" s="194"/>
      <c r="H137" s="197">
        <v>15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136</v>
      </c>
      <c r="AU137" s="203" t="s">
        <v>83</v>
      </c>
      <c r="AV137" s="13" t="s">
        <v>83</v>
      </c>
      <c r="AW137" s="13" t="s">
        <v>34</v>
      </c>
      <c r="AX137" s="13" t="s">
        <v>81</v>
      </c>
      <c r="AY137" s="203" t="s">
        <v>125</v>
      </c>
    </row>
    <row r="138" spans="1:65" s="14" customFormat="1" ht="11.25">
      <c r="B138" s="204"/>
      <c r="C138" s="205"/>
      <c r="D138" s="188" t="s">
        <v>136</v>
      </c>
      <c r="E138" s="206" t="s">
        <v>19</v>
      </c>
      <c r="F138" s="207" t="s">
        <v>37</v>
      </c>
      <c r="G138" s="205"/>
      <c r="H138" s="206" t="s">
        <v>19</v>
      </c>
      <c r="I138" s="208"/>
      <c r="J138" s="205"/>
      <c r="K138" s="205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136</v>
      </c>
      <c r="AU138" s="213" t="s">
        <v>83</v>
      </c>
      <c r="AV138" s="14" t="s">
        <v>81</v>
      </c>
      <c r="AW138" s="14" t="s">
        <v>34</v>
      </c>
      <c r="AX138" s="14" t="s">
        <v>73</v>
      </c>
      <c r="AY138" s="213" t="s">
        <v>125</v>
      </c>
    </row>
    <row r="139" spans="1:65" s="14" customFormat="1" ht="11.25">
      <c r="B139" s="204"/>
      <c r="C139" s="205"/>
      <c r="D139" s="188" t="s">
        <v>136</v>
      </c>
      <c r="E139" s="206" t="s">
        <v>19</v>
      </c>
      <c r="F139" s="207" t="s">
        <v>186</v>
      </c>
      <c r="G139" s="205"/>
      <c r="H139" s="206" t="s">
        <v>19</v>
      </c>
      <c r="I139" s="208"/>
      <c r="J139" s="205"/>
      <c r="K139" s="205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136</v>
      </c>
      <c r="AU139" s="213" t="s">
        <v>83</v>
      </c>
      <c r="AV139" s="14" t="s">
        <v>81</v>
      </c>
      <c r="AW139" s="14" t="s">
        <v>34</v>
      </c>
      <c r="AX139" s="14" t="s">
        <v>73</v>
      </c>
      <c r="AY139" s="213" t="s">
        <v>125</v>
      </c>
    </row>
    <row r="140" spans="1:65" s="2" customFormat="1" ht="14.45" customHeight="1">
      <c r="A140" s="36"/>
      <c r="B140" s="37"/>
      <c r="C140" s="175" t="s">
        <v>200</v>
      </c>
      <c r="D140" s="175" t="s">
        <v>127</v>
      </c>
      <c r="E140" s="176" t="s">
        <v>201</v>
      </c>
      <c r="F140" s="177" t="s">
        <v>202</v>
      </c>
      <c r="G140" s="178" t="s">
        <v>160</v>
      </c>
      <c r="H140" s="179">
        <v>20</v>
      </c>
      <c r="I140" s="180"/>
      <c r="J140" s="181">
        <f>ROUND(I140*H140,2)</f>
        <v>0</v>
      </c>
      <c r="K140" s="177" t="s">
        <v>131</v>
      </c>
      <c r="L140" s="41"/>
      <c r="M140" s="182" t="s">
        <v>19</v>
      </c>
      <c r="N140" s="183" t="s">
        <v>44</v>
      </c>
      <c r="O140" s="66"/>
      <c r="P140" s="184">
        <f>O140*H140</f>
        <v>0</v>
      </c>
      <c r="Q140" s="184">
        <v>0</v>
      </c>
      <c r="R140" s="184">
        <f>Q140*H140</f>
        <v>0</v>
      </c>
      <c r="S140" s="184">
        <v>0</v>
      </c>
      <c r="T140" s="185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86" t="s">
        <v>132</v>
      </c>
      <c r="AT140" s="186" t="s">
        <v>127</v>
      </c>
      <c r="AU140" s="186" t="s">
        <v>83</v>
      </c>
      <c r="AY140" s="19" t="s">
        <v>125</v>
      </c>
      <c r="BE140" s="187">
        <f>IF(N140="základní",J140,0)</f>
        <v>0</v>
      </c>
      <c r="BF140" s="187">
        <f>IF(N140="snížená",J140,0)</f>
        <v>0</v>
      </c>
      <c r="BG140" s="187">
        <f>IF(N140="zákl. přenesená",J140,0)</f>
        <v>0</v>
      </c>
      <c r="BH140" s="187">
        <f>IF(N140="sníž. přenesená",J140,0)</f>
        <v>0</v>
      </c>
      <c r="BI140" s="187">
        <f>IF(N140="nulová",J140,0)</f>
        <v>0</v>
      </c>
      <c r="BJ140" s="19" t="s">
        <v>81</v>
      </c>
      <c r="BK140" s="187">
        <f>ROUND(I140*H140,2)</f>
        <v>0</v>
      </c>
      <c r="BL140" s="19" t="s">
        <v>132</v>
      </c>
      <c r="BM140" s="186" t="s">
        <v>203</v>
      </c>
    </row>
    <row r="141" spans="1:65" s="2" customFormat="1" ht="19.5">
      <c r="A141" s="36"/>
      <c r="B141" s="37"/>
      <c r="C141" s="38"/>
      <c r="D141" s="188" t="s">
        <v>134</v>
      </c>
      <c r="E141" s="38"/>
      <c r="F141" s="189" t="s">
        <v>204</v>
      </c>
      <c r="G141" s="38"/>
      <c r="H141" s="38"/>
      <c r="I141" s="190"/>
      <c r="J141" s="38"/>
      <c r="K141" s="38"/>
      <c r="L141" s="41"/>
      <c r="M141" s="191"/>
      <c r="N141" s="192"/>
      <c r="O141" s="66"/>
      <c r="P141" s="66"/>
      <c r="Q141" s="66"/>
      <c r="R141" s="66"/>
      <c r="S141" s="66"/>
      <c r="T141" s="67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134</v>
      </c>
      <c r="AU141" s="19" t="s">
        <v>83</v>
      </c>
    </row>
    <row r="142" spans="1:65" s="2" customFormat="1" ht="14.45" customHeight="1">
      <c r="A142" s="36"/>
      <c r="B142" s="37"/>
      <c r="C142" s="175" t="s">
        <v>205</v>
      </c>
      <c r="D142" s="175" t="s">
        <v>127</v>
      </c>
      <c r="E142" s="176" t="s">
        <v>206</v>
      </c>
      <c r="F142" s="177" t="s">
        <v>207</v>
      </c>
      <c r="G142" s="178" t="s">
        <v>160</v>
      </c>
      <c r="H142" s="179">
        <v>9</v>
      </c>
      <c r="I142" s="180"/>
      <c r="J142" s="181">
        <f>ROUND(I142*H142,2)</f>
        <v>0</v>
      </c>
      <c r="K142" s="177" t="s">
        <v>131</v>
      </c>
      <c r="L142" s="41"/>
      <c r="M142" s="182" t="s">
        <v>19</v>
      </c>
      <c r="N142" s="183" t="s">
        <v>44</v>
      </c>
      <c r="O142" s="66"/>
      <c r="P142" s="184">
        <f>O142*H142</f>
        <v>0</v>
      </c>
      <c r="Q142" s="184">
        <v>0</v>
      </c>
      <c r="R142" s="184">
        <f>Q142*H142</f>
        <v>0</v>
      </c>
      <c r="S142" s="184">
        <v>0</v>
      </c>
      <c r="T142" s="185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86" t="s">
        <v>132</v>
      </c>
      <c r="AT142" s="186" t="s">
        <v>127</v>
      </c>
      <c r="AU142" s="186" t="s">
        <v>83</v>
      </c>
      <c r="AY142" s="19" t="s">
        <v>125</v>
      </c>
      <c r="BE142" s="187">
        <f>IF(N142="základní",J142,0)</f>
        <v>0</v>
      </c>
      <c r="BF142" s="187">
        <f>IF(N142="snížená",J142,0)</f>
        <v>0</v>
      </c>
      <c r="BG142" s="187">
        <f>IF(N142="zákl. přenesená",J142,0)</f>
        <v>0</v>
      </c>
      <c r="BH142" s="187">
        <f>IF(N142="sníž. přenesená",J142,0)</f>
        <v>0</v>
      </c>
      <c r="BI142" s="187">
        <f>IF(N142="nulová",J142,0)</f>
        <v>0</v>
      </c>
      <c r="BJ142" s="19" t="s">
        <v>81</v>
      </c>
      <c r="BK142" s="187">
        <f>ROUND(I142*H142,2)</f>
        <v>0</v>
      </c>
      <c r="BL142" s="19" t="s">
        <v>132</v>
      </c>
      <c r="BM142" s="186" t="s">
        <v>208</v>
      </c>
    </row>
    <row r="143" spans="1:65" s="2" customFormat="1" ht="19.5">
      <c r="A143" s="36"/>
      <c r="B143" s="37"/>
      <c r="C143" s="38"/>
      <c r="D143" s="188" t="s">
        <v>134</v>
      </c>
      <c r="E143" s="38"/>
      <c r="F143" s="189" t="s">
        <v>209</v>
      </c>
      <c r="G143" s="38"/>
      <c r="H143" s="38"/>
      <c r="I143" s="190"/>
      <c r="J143" s="38"/>
      <c r="K143" s="38"/>
      <c r="L143" s="41"/>
      <c r="M143" s="191"/>
      <c r="N143" s="192"/>
      <c r="O143" s="66"/>
      <c r="P143" s="66"/>
      <c r="Q143" s="66"/>
      <c r="R143" s="66"/>
      <c r="S143" s="66"/>
      <c r="T143" s="67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134</v>
      </c>
      <c r="AU143" s="19" t="s">
        <v>83</v>
      </c>
    </row>
    <row r="144" spans="1:65" s="14" customFormat="1" ht="11.25">
      <c r="B144" s="204"/>
      <c r="C144" s="205"/>
      <c r="D144" s="188" t="s">
        <v>136</v>
      </c>
      <c r="E144" s="206" t="s">
        <v>19</v>
      </c>
      <c r="F144" s="207" t="s">
        <v>210</v>
      </c>
      <c r="G144" s="205"/>
      <c r="H144" s="206" t="s">
        <v>19</v>
      </c>
      <c r="I144" s="208"/>
      <c r="J144" s="205"/>
      <c r="K144" s="205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136</v>
      </c>
      <c r="AU144" s="213" t="s">
        <v>83</v>
      </c>
      <c r="AV144" s="14" t="s">
        <v>81</v>
      </c>
      <c r="AW144" s="14" t="s">
        <v>34</v>
      </c>
      <c r="AX144" s="14" t="s">
        <v>73</v>
      </c>
      <c r="AY144" s="213" t="s">
        <v>125</v>
      </c>
    </row>
    <row r="145" spans="1:65" s="14" customFormat="1" ht="11.25">
      <c r="B145" s="204"/>
      <c r="C145" s="205"/>
      <c r="D145" s="188" t="s">
        <v>136</v>
      </c>
      <c r="E145" s="206" t="s">
        <v>19</v>
      </c>
      <c r="F145" s="207" t="s">
        <v>211</v>
      </c>
      <c r="G145" s="205"/>
      <c r="H145" s="206" t="s">
        <v>19</v>
      </c>
      <c r="I145" s="208"/>
      <c r="J145" s="205"/>
      <c r="K145" s="205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136</v>
      </c>
      <c r="AU145" s="213" t="s">
        <v>83</v>
      </c>
      <c r="AV145" s="14" t="s">
        <v>81</v>
      </c>
      <c r="AW145" s="14" t="s">
        <v>34</v>
      </c>
      <c r="AX145" s="14" t="s">
        <v>73</v>
      </c>
      <c r="AY145" s="213" t="s">
        <v>125</v>
      </c>
    </row>
    <row r="146" spans="1:65" s="13" customFormat="1" ht="11.25">
      <c r="B146" s="193"/>
      <c r="C146" s="194"/>
      <c r="D146" s="188" t="s">
        <v>136</v>
      </c>
      <c r="E146" s="195" t="s">
        <v>19</v>
      </c>
      <c r="F146" s="196" t="s">
        <v>199</v>
      </c>
      <c r="G146" s="194"/>
      <c r="H146" s="197">
        <v>15</v>
      </c>
      <c r="I146" s="198"/>
      <c r="J146" s="194"/>
      <c r="K146" s="194"/>
      <c r="L146" s="199"/>
      <c r="M146" s="200"/>
      <c r="N146" s="201"/>
      <c r="O146" s="201"/>
      <c r="P146" s="201"/>
      <c r="Q146" s="201"/>
      <c r="R146" s="201"/>
      <c r="S146" s="201"/>
      <c r="T146" s="202"/>
      <c r="AT146" s="203" t="s">
        <v>136</v>
      </c>
      <c r="AU146" s="203" t="s">
        <v>83</v>
      </c>
      <c r="AV146" s="13" t="s">
        <v>83</v>
      </c>
      <c r="AW146" s="13" t="s">
        <v>34</v>
      </c>
      <c r="AX146" s="13" t="s">
        <v>73</v>
      </c>
      <c r="AY146" s="203" t="s">
        <v>125</v>
      </c>
    </row>
    <row r="147" spans="1:65" s="14" customFormat="1" ht="11.25">
      <c r="B147" s="204"/>
      <c r="C147" s="205"/>
      <c r="D147" s="188" t="s">
        <v>136</v>
      </c>
      <c r="E147" s="206" t="s">
        <v>19</v>
      </c>
      <c r="F147" s="207" t="s">
        <v>212</v>
      </c>
      <c r="G147" s="205"/>
      <c r="H147" s="206" t="s">
        <v>19</v>
      </c>
      <c r="I147" s="208"/>
      <c r="J147" s="205"/>
      <c r="K147" s="205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136</v>
      </c>
      <c r="AU147" s="213" t="s">
        <v>83</v>
      </c>
      <c r="AV147" s="14" t="s">
        <v>81</v>
      </c>
      <c r="AW147" s="14" t="s">
        <v>34</v>
      </c>
      <c r="AX147" s="14" t="s">
        <v>73</v>
      </c>
      <c r="AY147" s="213" t="s">
        <v>125</v>
      </c>
    </row>
    <row r="148" spans="1:65" s="13" customFormat="1" ht="11.25">
      <c r="B148" s="193"/>
      <c r="C148" s="194"/>
      <c r="D148" s="188" t="s">
        <v>136</v>
      </c>
      <c r="E148" s="195" t="s">
        <v>19</v>
      </c>
      <c r="F148" s="196" t="s">
        <v>213</v>
      </c>
      <c r="G148" s="194"/>
      <c r="H148" s="197">
        <v>-6.75</v>
      </c>
      <c r="I148" s="198"/>
      <c r="J148" s="194"/>
      <c r="K148" s="194"/>
      <c r="L148" s="199"/>
      <c r="M148" s="200"/>
      <c r="N148" s="201"/>
      <c r="O148" s="201"/>
      <c r="P148" s="201"/>
      <c r="Q148" s="201"/>
      <c r="R148" s="201"/>
      <c r="S148" s="201"/>
      <c r="T148" s="202"/>
      <c r="AT148" s="203" t="s">
        <v>136</v>
      </c>
      <c r="AU148" s="203" t="s">
        <v>83</v>
      </c>
      <c r="AV148" s="13" t="s">
        <v>83</v>
      </c>
      <c r="AW148" s="13" t="s">
        <v>34</v>
      </c>
      <c r="AX148" s="13" t="s">
        <v>73</v>
      </c>
      <c r="AY148" s="203" t="s">
        <v>125</v>
      </c>
    </row>
    <row r="149" spans="1:65" s="13" customFormat="1" ht="11.25">
      <c r="B149" s="193"/>
      <c r="C149" s="194"/>
      <c r="D149" s="188" t="s">
        <v>136</v>
      </c>
      <c r="E149" s="195" t="s">
        <v>19</v>
      </c>
      <c r="F149" s="196" t="s">
        <v>214</v>
      </c>
      <c r="G149" s="194"/>
      <c r="H149" s="197">
        <v>0.75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136</v>
      </c>
      <c r="AU149" s="203" t="s">
        <v>83</v>
      </c>
      <c r="AV149" s="13" t="s">
        <v>83</v>
      </c>
      <c r="AW149" s="13" t="s">
        <v>34</v>
      </c>
      <c r="AX149" s="13" t="s">
        <v>73</v>
      </c>
      <c r="AY149" s="203" t="s">
        <v>125</v>
      </c>
    </row>
    <row r="150" spans="1:65" s="15" customFormat="1" ht="11.25">
      <c r="B150" s="224"/>
      <c r="C150" s="225"/>
      <c r="D150" s="188" t="s">
        <v>136</v>
      </c>
      <c r="E150" s="226" t="s">
        <v>19</v>
      </c>
      <c r="F150" s="227" t="s">
        <v>215</v>
      </c>
      <c r="G150" s="225"/>
      <c r="H150" s="228">
        <v>9</v>
      </c>
      <c r="I150" s="229"/>
      <c r="J150" s="225"/>
      <c r="K150" s="225"/>
      <c r="L150" s="230"/>
      <c r="M150" s="231"/>
      <c r="N150" s="232"/>
      <c r="O150" s="232"/>
      <c r="P150" s="232"/>
      <c r="Q150" s="232"/>
      <c r="R150" s="232"/>
      <c r="S150" s="232"/>
      <c r="T150" s="233"/>
      <c r="AT150" s="234" t="s">
        <v>136</v>
      </c>
      <c r="AU150" s="234" t="s">
        <v>83</v>
      </c>
      <c r="AV150" s="15" t="s">
        <v>132</v>
      </c>
      <c r="AW150" s="15" t="s">
        <v>34</v>
      </c>
      <c r="AX150" s="15" t="s">
        <v>81</v>
      </c>
      <c r="AY150" s="234" t="s">
        <v>125</v>
      </c>
    </row>
    <row r="151" spans="1:65" s="2" customFormat="1" ht="14.45" customHeight="1">
      <c r="A151" s="36"/>
      <c r="B151" s="37"/>
      <c r="C151" s="214" t="s">
        <v>216</v>
      </c>
      <c r="D151" s="214" t="s">
        <v>165</v>
      </c>
      <c r="E151" s="215" t="s">
        <v>217</v>
      </c>
      <c r="F151" s="216" t="s">
        <v>218</v>
      </c>
      <c r="G151" s="217" t="s">
        <v>153</v>
      </c>
      <c r="H151" s="218">
        <v>36</v>
      </c>
      <c r="I151" s="219"/>
      <c r="J151" s="220">
        <f>ROUND(I151*H151,2)</f>
        <v>0</v>
      </c>
      <c r="K151" s="216" t="s">
        <v>131</v>
      </c>
      <c r="L151" s="221"/>
      <c r="M151" s="222" t="s">
        <v>19</v>
      </c>
      <c r="N151" s="223" t="s">
        <v>44</v>
      </c>
      <c r="O151" s="66"/>
      <c r="P151" s="184">
        <f>O151*H151</f>
        <v>0</v>
      </c>
      <c r="Q151" s="184">
        <v>1</v>
      </c>
      <c r="R151" s="184">
        <f>Q151*H151</f>
        <v>36</v>
      </c>
      <c r="S151" s="184">
        <v>0</v>
      </c>
      <c r="T151" s="185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86" t="s">
        <v>168</v>
      </c>
      <c r="AT151" s="186" t="s">
        <v>165</v>
      </c>
      <c r="AU151" s="186" t="s">
        <v>83</v>
      </c>
      <c r="AY151" s="19" t="s">
        <v>125</v>
      </c>
      <c r="BE151" s="187">
        <f>IF(N151="základní",J151,0)</f>
        <v>0</v>
      </c>
      <c r="BF151" s="187">
        <f>IF(N151="snížená",J151,0)</f>
        <v>0</v>
      </c>
      <c r="BG151" s="187">
        <f>IF(N151="zákl. přenesená",J151,0)</f>
        <v>0</v>
      </c>
      <c r="BH151" s="187">
        <f>IF(N151="sníž. přenesená",J151,0)</f>
        <v>0</v>
      </c>
      <c r="BI151" s="187">
        <f>IF(N151="nulová",J151,0)</f>
        <v>0</v>
      </c>
      <c r="BJ151" s="19" t="s">
        <v>81</v>
      </c>
      <c r="BK151" s="187">
        <f>ROUND(I151*H151,2)</f>
        <v>0</v>
      </c>
      <c r="BL151" s="19" t="s">
        <v>132</v>
      </c>
      <c r="BM151" s="186" t="s">
        <v>219</v>
      </c>
    </row>
    <row r="152" spans="1:65" s="2" customFormat="1" ht="11.25">
      <c r="A152" s="36"/>
      <c r="B152" s="37"/>
      <c r="C152" s="38"/>
      <c r="D152" s="188" t="s">
        <v>134</v>
      </c>
      <c r="E152" s="38"/>
      <c r="F152" s="189" t="s">
        <v>218</v>
      </c>
      <c r="G152" s="38"/>
      <c r="H152" s="38"/>
      <c r="I152" s="190"/>
      <c r="J152" s="38"/>
      <c r="K152" s="38"/>
      <c r="L152" s="41"/>
      <c r="M152" s="191"/>
      <c r="N152" s="192"/>
      <c r="O152" s="66"/>
      <c r="P152" s="66"/>
      <c r="Q152" s="66"/>
      <c r="R152" s="66"/>
      <c r="S152" s="66"/>
      <c r="T152" s="67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134</v>
      </c>
      <c r="AU152" s="19" t="s">
        <v>83</v>
      </c>
    </row>
    <row r="153" spans="1:65" s="14" customFormat="1" ht="11.25">
      <c r="B153" s="204"/>
      <c r="C153" s="205"/>
      <c r="D153" s="188" t="s">
        <v>136</v>
      </c>
      <c r="E153" s="206" t="s">
        <v>19</v>
      </c>
      <c r="F153" s="207" t="s">
        <v>220</v>
      </c>
      <c r="G153" s="205"/>
      <c r="H153" s="206" t="s">
        <v>19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136</v>
      </c>
      <c r="AU153" s="213" t="s">
        <v>83</v>
      </c>
      <c r="AV153" s="14" t="s">
        <v>81</v>
      </c>
      <c r="AW153" s="14" t="s">
        <v>34</v>
      </c>
      <c r="AX153" s="14" t="s">
        <v>73</v>
      </c>
      <c r="AY153" s="213" t="s">
        <v>125</v>
      </c>
    </row>
    <row r="154" spans="1:65" s="13" customFormat="1" ht="11.25">
      <c r="B154" s="193"/>
      <c r="C154" s="194"/>
      <c r="D154" s="188" t="s">
        <v>136</v>
      </c>
      <c r="E154" s="195" t="s">
        <v>19</v>
      </c>
      <c r="F154" s="196" t="s">
        <v>221</v>
      </c>
      <c r="G154" s="194"/>
      <c r="H154" s="197">
        <v>36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136</v>
      </c>
      <c r="AU154" s="203" t="s">
        <v>83</v>
      </c>
      <c r="AV154" s="13" t="s">
        <v>83</v>
      </c>
      <c r="AW154" s="13" t="s">
        <v>34</v>
      </c>
      <c r="AX154" s="13" t="s">
        <v>81</v>
      </c>
      <c r="AY154" s="203" t="s">
        <v>125</v>
      </c>
    </row>
    <row r="155" spans="1:65" s="2" customFormat="1" ht="14.45" customHeight="1">
      <c r="A155" s="36"/>
      <c r="B155" s="37"/>
      <c r="C155" s="175" t="s">
        <v>222</v>
      </c>
      <c r="D155" s="175" t="s">
        <v>127</v>
      </c>
      <c r="E155" s="176" t="s">
        <v>223</v>
      </c>
      <c r="F155" s="177" t="s">
        <v>224</v>
      </c>
      <c r="G155" s="178" t="s">
        <v>160</v>
      </c>
      <c r="H155" s="179">
        <v>925</v>
      </c>
      <c r="I155" s="180"/>
      <c r="J155" s="181">
        <f>ROUND(I155*H155,2)</f>
        <v>0</v>
      </c>
      <c r="K155" s="177" t="s">
        <v>131</v>
      </c>
      <c r="L155" s="41"/>
      <c r="M155" s="182" t="s">
        <v>19</v>
      </c>
      <c r="N155" s="183" t="s">
        <v>44</v>
      </c>
      <c r="O155" s="66"/>
      <c r="P155" s="184">
        <f>O155*H155</f>
        <v>0</v>
      </c>
      <c r="Q155" s="184">
        <v>0</v>
      </c>
      <c r="R155" s="184">
        <f>Q155*H155</f>
        <v>0</v>
      </c>
      <c r="S155" s="184">
        <v>0</v>
      </c>
      <c r="T155" s="185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186" t="s">
        <v>132</v>
      </c>
      <c r="AT155" s="186" t="s">
        <v>127</v>
      </c>
      <c r="AU155" s="186" t="s">
        <v>83</v>
      </c>
      <c r="AY155" s="19" t="s">
        <v>125</v>
      </c>
      <c r="BE155" s="187">
        <f>IF(N155="základní",J155,0)</f>
        <v>0</v>
      </c>
      <c r="BF155" s="187">
        <f>IF(N155="snížená",J155,0)</f>
        <v>0</v>
      </c>
      <c r="BG155" s="187">
        <f>IF(N155="zákl. přenesená",J155,0)</f>
        <v>0</v>
      </c>
      <c r="BH155" s="187">
        <f>IF(N155="sníž. přenesená",J155,0)</f>
        <v>0</v>
      </c>
      <c r="BI155" s="187">
        <f>IF(N155="nulová",J155,0)</f>
        <v>0</v>
      </c>
      <c r="BJ155" s="19" t="s">
        <v>81</v>
      </c>
      <c r="BK155" s="187">
        <f>ROUND(I155*H155,2)</f>
        <v>0</v>
      </c>
      <c r="BL155" s="19" t="s">
        <v>132</v>
      </c>
      <c r="BM155" s="186" t="s">
        <v>225</v>
      </c>
    </row>
    <row r="156" spans="1:65" s="2" customFormat="1" ht="19.5">
      <c r="A156" s="36"/>
      <c r="B156" s="37"/>
      <c r="C156" s="38"/>
      <c r="D156" s="188" t="s">
        <v>134</v>
      </c>
      <c r="E156" s="38"/>
      <c r="F156" s="189" t="s">
        <v>226</v>
      </c>
      <c r="G156" s="38"/>
      <c r="H156" s="38"/>
      <c r="I156" s="190"/>
      <c r="J156" s="38"/>
      <c r="K156" s="38"/>
      <c r="L156" s="41"/>
      <c r="M156" s="191"/>
      <c r="N156" s="192"/>
      <c r="O156" s="66"/>
      <c r="P156" s="66"/>
      <c r="Q156" s="66"/>
      <c r="R156" s="66"/>
      <c r="S156" s="66"/>
      <c r="T156" s="67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9" t="s">
        <v>134</v>
      </c>
      <c r="AU156" s="19" t="s">
        <v>83</v>
      </c>
    </row>
    <row r="157" spans="1:65" s="14" customFormat="1" ht="11.25">
      <c r="B157" s="204"/>
      <c r="C157" s="205"/>
      <c r="D157" s="188" t="s">
        <v>136</v>
      </c>
      <c r="E157" s="206" t="s">
        <v>19</v>
      </c>
      <c r="F157" s="207" t="s">
        <v>227</v>
      </c>
      <c r="G157" s="205"/>
      <c r="H157" s="206" t="s">
        <v>19</v>
      </c>
      <c r="I157" s="208"/>
      <c r="J157" s="205"/>
      <c r="K157" s="205"/>
      <c r="L157" s="209"/>
      <c r="M157" s="210"/>
      <c r="N157" s="211"/>
      <c r="O157" s="211"/>
      <c r="P157" s="211"/>
      <c r="Q157" s="211"/>
      <c r="R157" s="211"/>
      <c r="S157" s="211"/>
      <c r="T157" s="212"/>
      <c r="AT157" s="213" t="s">
        <v>136</v>
      </c>
      <c r="AU157" s="213" t="s">
        <v>83</v>
      </c>
      <c r="AV157" s="14" t="s">
        <v>81</v>
      </c>
      <c r="AW157" s="14" t="s">
        <v>34</v>
      </c>
      <c r="AX157" s="14" t="s">
        <v>73</v>
      </c>
      <c r="AY157" s="213" t="s">
        <v>125</v>
      </c>
    </row>
    <row r="158" spans="1:65" s="13" customFormat="1" ht="11.25">
      <c r="B158" s="193"/>
      <c r="C158" s="194"/>
      <c r="D158" s="188" t="s">
        <v>136</v>
      </c>
      <c r="E158" s="195" t="s">
        <v>19</v>
      </c>
      <c r="F158" s="196" t="s">
        <v>228</v>
      </c>
      <c r="G158" s="194"/>
      <c r="H158" s="197">
        <v>900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136</v>
      </c>
      <c r="AU158" s="203" t="s">
        <v>83</v>
      </c>
      <c r="AV158" s="13" t="s">
        <v>83</v>
      </c>
      <c r="AW158" s="13" t="s">
        <v>34</v>
      </c>
      <c r="AX158" s="13" t="s">
        <v>73</v>
      </c>
      <c r="AY158" s="203" t="s">
        <v>125</v>
      </c>
    </row>
    <row r="159" spans="1:65" s="14" customFormat="1" ht="11.25">
      <c r="B159" s="204"/>
      <c r="C159" s="205"/>
      <c r="D159" s="188" t="s">
        <v>136</v>
      </c>
      <c r="E159" s="206" t="s">
        <v>19</v>
      </c>
      <c r="F159" s="207" t="s">
        <v>229</v>
      </c>
      <c r="G159" s="205"/>
      <c r="H159" s="206" t="s">
        <v>19</v>
      </c>
      <c r="I159" s="208"/>
      <c r="J159" s="205"/>
      <c r="K159" s="205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136</v>
      </c>
      <c r="AU159" s="213" t="s">
        <v>83</v>
      </c>
      <c r="AV159" s="14" t="s">
        <v>81</v>
      </c>
      <c r="AW159" s="14" t="s">
        <v>34</v>
      </c>
      <c r="AX159" s="14" t="s">
        <v>73</v>
      </c>
      <c r="AY159" s="213" t="s">
        <v>125</v>
      </c>
    </row>
    <row r="160" spans="1:65" s="13" customFormat="1" ht="11.25">
      <c r="B160" s="193"/>
      <c r="C160" s="194"/>
      <c r="D160" s="188" t="s">
        <v>136</v>
      </c>
      <c r="E160" s="195" t="s">
        <v>19</v>
      </c>
      <c r="F160" s="196" t="s">
        <v>230</v>
      </c>
      <c r="G160" s="194"/>
      <c r="H160" s="197">
        <v>25</v>
      </c>
      <c r="I160" s="198"/>
      <c r="J160" s="194"/>
      <c r="K160" s="194"/>
      <c r="L160" s="199"/>
      <c r="M160" s="200"/>
      <c r="N160" s="201"/>
      <c r="O160" s="201"/>
      <c r="P160" s="201"/>
      <c r="Q160" s="201"/>
      <c r="R160" s="201"/>
      <c r="S160" s="201"/>
      <c r="T160" s="202"/>
      <c r="AT160" s="203" t="s">
        <v>136</v>
      </c>
      <c r="AU160" s="203" t="s">
        <v>83</v>
      </c>
      <c r="AV160" s="13" t="s">
        <v>83</v>
      </c>
      <c r="AW160" s="13" t="s">
        <v>34</v>
      </c>
      <c r="AX160" s="13" t="s">
        <v>73</v>
      </c>
      <c r="AY160" s="203" t="s">
        <v>125</v>
      </c>
    </row>
    <row r="161" spans="1:65" s="2" customFormat="1" ht="14.45" customHeight="1">
      <c r="A161" s="36"/>
      <c r="B161" s="37"/>
      <c r="C161" s="175" t="s">
        <v>8</v>
      </c>
      <c r="D161" s="175" t="s">
        <v>127</v>
      </c>
      <c r="E161" s="176" t="s">
        <v>231</v>
      </c>
      <c r="F161" s="177" t="s">
        <v>232</v>
      </c>
      <c r="G161" s="178" t="s">
        <v>160</v>
      </c>
      <c r="H161" s="179">
        <v>925</v>
      </c>
      <c r="I161" s="180"/>
      <c r="J161" s="181">
        <f>ROUND(I161*H161,2)</f>
        <v>0</v>
      </c>
      <c r="K161" s="177" t="s">
        <v>131</v>
      </c>
      <c r="L161" s="41"/>
      <c r="M161" s="182" t="s">
        <v>19</v>
      </c>
      <c r="N161" s="183" t="s">
        <v>44</v>
      </c>
      <c r="O161" s="66"/>
      <c r="P161" s="184">
        <f>O161*H161</f>
        <v>0</v>
      </c>
      <c r="Q161" s="184">
        <v>0</v>
      </c>
      <c r="R161" s="184">
        <f>Q161*H161</f>
        <v>0</v>
      </c>
      <c r="S161" s="184">
        <v>0</v>
      </c>
      <c r="T161" s="185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86" t="s">
        <v>132</v>
      </c>
      <c r="AT161" s="186" t="s">
        <v>127</v>
      </c>
      <c r="AU161" s="186" t="s">
        <v>83</v>
      </c>
      <c r="AY161" s="19" t="s">
        <v>125</v>
      </c>
      <c r="BE161" s="187">
        <f>IF(N161="základní",J161,0)</f>
        <v>0</v>
      </c>
      <c r="BF161" s="187">
        <f>IF(N161="snížená",J161,0)</f>
        <v>0</v>
      </c>
      <c r="BG161" s="187">
        <f>IF(N161="zákl. přenesená",J161,0)</f>
        <v>0</v>
      </c>
      <c r="BH161" s="187">
        <f>IF(N161="sníž. přenesená",J161,0)</f>
        <v>0</v>
      </c>
      <c r="BI161" s="187">
        <f>IF(N161="nulová",J161,0)</f>
        <v>0</v>
      </c>
      <c r="BJ161" s="19" t="s">
        <v>81</v>
      </c>
      <c r="BK161" s="187">
        <f>ROUND(I161*H161,2)</f>
        <v>0</v>
      </c>
      <c r="BL161" s="19" t="s">
        <v>132</v>
      </c>
      <c r="BM161" s="186" t="s">
        <v>233</v>
      </c>
    </row>
    <row r="162" spans="1:65" s="2" customFormat="1" ht="11.25">
      <c r="A162" s="36"/>
      <c r="B162" s="37"/>
      <c r="C162" s="38"/>
      <c r="D162" s="188" t="s">
        <v>134</v>
      </c>
      <c r="E162" s="38"/>
      <c r="F162" s="189" t="s">
        <v>234</v>
      </c>
      <c r="G162" s="38"/>
      <c r="H162" s="38"/>
      <c r="I162" s="190"/>
      <c r="J162" s="38"/>
      <c r="K162" s="38"/>
      <c r="L162" s="41"/>
      <c r="M162" s="191"/>
      <c r="N162" s="192"/>
      <c r="O162" s="66"/>
      <c r="P162" s="66"/>
      <c r="Q162" s="66"/>
      <c r="R162" s="66"/>
      <c r="S162" s="66"/>
      <c r="T162" s="67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134</v>
      </c>
      <c r="AU162" s="19" t="s">
        <v>83</v>
      </c>
    </row>
    <row r="163" spans="1:65" s="2" customFormat="1" ht="14.45" customHeight="1">
      <c r="A163" s="36"/>
      <c r="B163" s="37"/>
      <c r="C163" s="175" t="s">
        <v>235</v>
      </c>
      <c r="D163" s="175" t="s">
        <v>127</v>
      </c>
      <c r="E163" s="176" t="s">
        <v>236</v>
      </c>
      <c r="F163" s="177" t="s">
        <v>237</v>
      </c>
      <c r="G163" s="178" t="s">
        <v>153</v>
      </c>
      <c r="H163" s="179">
        <v>1387.5</v>
      </c>
      <c r="I163" s="180"/>
      <c r="J163" s="181">
        <f>ROUND(I163*H163,2)</f>
        <v>0</v>
      </c>
      <c r="K163" s="177" t="s">
        <v>19</v>
      </c>
      <c r="L163" s="41"/>
      <c r="M163" s="182" t="s">
        <v>19</v>
      </c>
      <c r="N163" s="183" t="s">
        <v>44</v>
      </c>
      <c r="O163" s="66"/>
      <c r="P163" s="184">
        <f>O163*H163</f>
        <v>0</v>
      </c>
      <c r="Q163" s="184">
        <v>0</v>
      </c>
      <c r="R163" s="184">
        <f>Q163*H163</f>
        <v>0</v>
      </c>
      <c r="S163" s="184">
        <v>0</v>
      </c>
      <c r="T163" s="185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186" t="s">
        <v>132</v>
      </c>
      <c r="AT163" s="186" t="s">
        <v>127</v>
      </c>
      <c r="AU163" s="186" t="s">
        <v>83</v>
      </c>
      <c r="AY163" s="19" t="s">
        <v>125</v>
      </c>
      <c r="BE163" s="187">
        <f>IF(N163="základní",J163,0)</f>
        <v>0</v>
      </c>
      <c r="BF163" s="187">
        <f>IF(N163="snížená",J163,0)</f>
        <v>0</v>
      </c>
      <c r="BG163" s="187">
        <f>IF(N163="zákl. přenesená",J163,0)</f>
        <v>0</v>
      </c>
      <c r="BH163" s="187">
        <f>IF(N163="sníž. přenesená",J163,0)</f>
        <v>0</v>
      </c>
      <c r="BI163" s="187">
        <f>IF(N163="nulová",J163,0)</f>
        <v>0</v>
      </c>
      <c r="BJ163" s="19" t="s">
        <v>81</v>
      </c>
      <c r="BK163" s="187">
        <f>ROUND(I163*H163,2)</f>
        <v>0</v>
      </c>
      <c r="BL163" s="19" t="s">
        <v>132</v>
      </c>
      <c r="BM163" s="186" t="s">
        <v>238</v>
      </c>
    </row>
    <row r="164" spans="1:65" s="2" customFormat="1" ht="11.25">
      <c r="A164" s="36"/>
      <c r="B164" s="37"/>
      <c r="C164" s="38"/>
      <c r="D164" s="188" t="s">
        <v>134</v>
      </c>
      <c r="E164" s="38"/>
      <c r="F164" s="189" t="s">
        <v>239</v>
      </c>
      <c r="G164" s="38"/>
      <c r="H164" s="38"/>
      <c r="I164" s="190"/>
      <c r="J164" s="38"/>
      <c r="K164" s="38"/>
      <c r="L164" s="41"/>
      <c r="M164" s="191"/>
      <c r="N164" s="192"/>
      <c r="O164" s="66"/>
      <c r="P164" s="66"/>
      <c r="Q164" s="66"/>
      <c r="R164" s="66"/>
      <c r="S164" s="66"/>
      <c r="T164" s="67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134</v>
      </c>
      <c r="AU164" s="19" t="s">
        <v>83</v>
      </c>
    </row>
    <row r="165" spans="1:65" s="14" customFormat="1" ht="11.25">
      <c r="B165" s="204"/>
      <c r="C165" s="205"/>
      <c r="D165" s="188" t="s">
        <v>136</v>
      </c>
      <c r="E165" s="206" t="s">
        <v>19</v>
      </c>
      <c r="F165" s="207" t="s">
        <v>240</v>
      </c>
      <c r="G165" s="205"/>
      <c r="H165" s="206" t="s">
        <v>19</v>
      </c>
      <c r="I165" s="208"/>
      <c r="J165" s="205"/>
      <c r="K165" s="205"/>
      <c r="L165" s="209"/>
      <c r="M165" s="210"/>
      <c r="N165" s="211"/>
      <c r="O165" s="211"/>
      <c r="P165" s="211"/>
      <c r="Q165" s="211"/>
      <c r="R165" s="211"/>
      <c r="S165" s="211"/>
      <c r="T165" s="212"/>
      <c r="AT165" s="213" t="s">
        <v>136</v>
      </c>
      <c r="AU165" s="213" t="s">
        <v>83</v>
      </c>
      <c r="AV165" s="14" t="s">
        <v>81</v>
      </c>
      <c r="AW165" s="14" t="s">
        <v>34</v>
      </c>
      <c r="AX165" s="14" t="s">
        <v>73</v>
      </c>
      <c r="AY165" s="213" t="s">
        <v>125</v>
      </c>
    </row>
    <row r="166" spans="1:65" s="13" customFormat="1" ht="11.25">
      <c r="B166" s="193"/>
      <c r="C166" s="194"/>
      <c r="D166" s="188" t="s">
        <v>136</v>
      </c>
      <c r="E166" s="195" t="s">
        <v>19</v>
      </c>
      <c r="F166" s="196" t="s">
        <v>241</v>
      </c>
      <c r="G166" s="194"/>
      <c r="H166" s="197">
        <v>1387.5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136</v>
      </c>
      <c r="AU166" s="203" t="s">
        <v>83</v>
      </c>
      <c r="AV166" s="13" t="s">
        <v>83</v>
      </c>
      <c r="AW166" s="13" t="s">
        <v>34</v>
      </c>
      <c r="AX166" s="13" t="s">
        <v>73</v>
      </c>
      <c r="AY166" s="203" t="s">
        <v>125</v>
      </c>
    </row>
    <row r="167" spans="1:65" s="2" customFormat="1" ht="14.45" customHeight="1">
      <c r="A167" s="36"/>
      <c r="B167" s="37"/>
      <c r="C167" s="175" t="s">
        <v>242</v>
      </c>
      <c r="D167" s="175" t="s">
        <v>127</v>
      </c>
      <c r="E167" s="176" t="s">
        <v>243</v>
      </c>
      <c r="F167" s="177" t="s">
        <v>244</v>
      </c>
      <c r="G167" s="178" t="s">
        <v>245</v>
      </c>
      <c r="H167" s="179">
        <v>130</v>
      </c>
      <c r="I167" s="180"/>
      <c r="J167" s="181">
        <f>ROUND(I167*H167,2)</f>
        <v>0</v>
      </c>
      <c r="K167" s="177" t="s">
        <v>131</v>
      </c>
      <c r="L167" s="41"/>
      <c r="M167" s="182" t="s">
        <v>19</v>
      </c>
      <c r="N167" s="183" t="s">
        <v>44</v>
      </c>
      <c r="O167" s="66"/>
      <c r="P167" s="184">
        <f>O167*H167</f>
        <v>0</v>
      </c>
      <c r="Q167" s="184">
        <v>0</v>
      </c>
      <c r="R167" s="184">
        <f>Q167*H167</f>
        <v>0</v>
      </c>
      <c r="S167" s="184">
        <v>0</v>
      </c>
      <c r="T167" s="185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86" t="s">
        <v>132</v>
      </c>
      <c r="AT167" s="186" t="s">
        <v>127</v>
      </c>
      <c r="AU167" s="186" t="s">
        <v>83</v>
      </c>
      <c r="AY167" s="19" t="s">
        <v>125</v>
      </c>
      <c r="BE167" s="187">
        <f>IF(N167="základní",J167,0)</f>
        <v>0</v>
      </c>
      <c r="BF167" s="187">
        <f>IF(N167="snížená",J167,0)</f>
        <v>0</v>
      </c>
      <c r="BG167" s="187">
        <f>IF(N167="zákl. přenesená",J167,0)</f>
        <v>0</v>
      </c>
      <c r="BH167" s="187">
        <f>IF(N167="sníž. přenesená",J167,0)</f>
        <v>0</v>
      </c>
      <c r="BI167" s="187">
        <f>IF(N167="nulová",J167,0)</f>
        <v>0</v>
      </c>
      <c r="BJ167" s="19" t="s">
        <v>81</v>
      </c>
      <c r="BK167" s="187">
        <f>ROUND(I167*H167,2)</f>
        <v>0</v>
      </c>
      <c r="BL167" s="19" t="s">
        <v>132</v>
      </c>
      <c r="BM167" s="186" t="s">
        <v>246</v>
      </c>
    </row>
    <row r="168" spans="1:65" s="2" customFormat="1" ht="19.5">
      <c r="A168" s="36"/>
      <c r="B168" s="37"/>
      <c r="C168" s="38"/>
      <c r="D168" s="188" t="s">
        <v>134</v>
      </c>
      <c r="E168" s="38"/>
      <c r="F168" s="189" t="s">
        <v>247</v>
      </c>
      <c r="G168" s="38"/>
      <c r="H168" s="38"/>
      <c r="I168" s="190"/>
      <c r="J168" s="38"/>
      <c r="K168" s="38"/>
      <c r="L168" s="41"/>
      <c r="M168" s="191"/>
      <c r="N168" s="192"/>
      <c r="O168" s="66"/>
      <c r="P168" s="66"/>
      <c r="Q168" s="66"/>
      <c r="R168" s="66"/>
      <c r="S168" s="66"/>
      <c r="T168" s="67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134</v>
      </c>
      <c r="AU168" s="19" t="s">
        <v>83</v>
      </c>
    </row>
    <row r="169" spans="1:65" s="14" customFormat="1" ht="11.25">
      <c r="B169" s="204"/>
      <c r="C169" s="205"/>
      <c r="D169" s="188" t="s">
        <v>136</v>
      </c>
      <c r="E169" s="206" t="s">
        <v>19</v>
      </c>
      <c r="F169" s="207" t="s">
        <v>248</v>
      </c>
      <c r="G169" s="205"/>
      <c r="H169" s="206" t="s">
        <v>19</v>
      </c>
      <c r="I169" s="208"/>
      <c r="J169" s="205"/>
      <c r="K169" s="205"/>
      <c r="L169" s="209"/>
      <c r="M169" s="210"/>
      <c r="N169" s="211"/>
      <c r="O169" s="211"/>
      <c r="P169" s="211"/>
      <c r="Q169" s="211"/>
      <c r="R169" s="211"/>
      <c r="S169" s="211"/>
      <c r="T169" s="212"/>
      <c r="AT169" s="213" t="s">
        <v>136</v>
      </c>
      <c r="AU169" s="213" t="s">
        <v>83</v>
      </c>
      <c r="AV169" s="14" t="s">
        <v>81</v>
      </c>
      <c r="AW169" s="14" t="s">
        <v>34</v>
      </c>
      <c r="AX169" s="14" t="s">
        <v>73</v>
      </c>
      <c r="AY169" s="213" t="s">
        <v>125</v>
      </c>
    </row>
    <row r="170" spans="1:65" s="13" customFormat="1" ht="11.25">
      <c r="B170" s="193"/>
      <c r="C170" s="194"/>
      <c r="D170" s="188" t="s">
        <v>136</v>
      </c>
      <c r="E170" s="195" t="s">
        <v>19</v>
      </c>
      <c r="F170" s="196" t="s">
        <v>249</v>
      </c>
      <c r="G170" s="194"/>
      <c r="H170" s="197">
        <v>130</v>
      </c>
      <c r="I170" s="198"/>
      <c r="J170" s="194"/>
      <c r="K170" s="194"/>
      <c r="L170" s="199"/>
      <c r="M170" s="200"/>
      <c r="N170" s="201"/>
      <c r="O170" s="201"/>
      <c r="P170" s="201"/>
      <c r="Q170" s="201"/>
      <c r="R170" s="201"/>
      <c r="S170" s="201"/>
      <c r="T170" s="202"/>
      <c r="AT170" s="203" t="s">
        <v>136</v>
      </c>
      <c r="AU170" s="203" t="s">
        <v>83</v>
      </c>
      <c r="AV170" s="13" t="s">
        <v>83</v>
      </c>
      <c r="AW170" s="13" t="s">
        <v>34</v>
      </c>
      <c r="AX170" s="13" t="s">
        <v>73</v>
      </c>
      <c r="AY170" s="203" t="s">
        <v>125</v>
      </c>
    </row>
    <row r="171" spans="1:65" s="2" customFormat="1" ht="14.45" customHeight="1">
      <c r="A171" s="36"/>
      <c r="B171" s="37"/>
      <c r="C171" s="214" t="s">
        <v>250</v>
      </c>
      <c r="D171" s="214" t="s">
        <v>165</v>
      </c>
      <c r="E171" s="215" t="s">
        <v>251</v>
      </c>
      <c r="F171" s="216" t="s">
        <v>252</v>
      </c>
      <c r="G171" s="217" t="s">
        <v>153</v>
      </c>
      <c r="H171" s="218">
        <v>19.5</v>
      </c>
      <c r="I171" s="219"/>
      <c r="J171" s="220">
        <f>ROUND(I171*H171,2)</f>
        <v>0</v>
      </c>
      <c r="K171" s="216" t="s">
        <v>131</v>
      </c>
      <c r="L171" s="221"/>
      <c r="M171" s="222" t="s">
        <v>19</v>
      </c>
      <c r="N171" s="223" t="s">
        <v>44</v>
      </c>
      <c r="O171" s="66"/>
      <c r="P171" s="184">
        <f>O171*H171</f>
        <v>0</v>
      </c>
      <c r="Q171" s="184">
        <v>1</v>
      </c>
      <c r="R171" s="184">
        <f>Q171*H171</f>
        <v>19.5</v>
      </c>
      <c r="S171" s="184">
        <v>0</v>
      </c>
      <c r="T171" s="185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86" t="s">
        <v>168</v>
      </c>
      <c r="AT171" s="186" t="s">
        <v>165</v>
      </c>
      <c r="AU171" s="186" t="s">
        <v>83</v>
      </c>
      <c r="AY171" s="19" t="s">
        <v>125</v>
      </c>
      <c r="BE171" s="187">
        <f>IF(N171="základní",J171,0)</f>
        <v>0</v>
      </c>
      <c r="BF171" s="187">
        <f>IF(N171="snížená",J171,0)</f>
        <v>0</v>
      </c>
      <c r="BG171" s="187">
        <f>IF(N171="zákl. přenesená",J171,0)</f>
        <v>0</v>
      </c>
      <c r="BH171" s="187">
        <f>IF(N171="sníž. přenesená",J171,0)</f>
        <v>0</v>
      </c>
      <c r="BI171" s="187">
        <f>IF(N171="nulová",J171,0)</f>
        <v>0</v>
      </c>
      <c r="BJ171" s="19" t="s">
        <v>81</v>
      </c>
      <c r="BK171" s="187">
        <f>ROUND(I171*H171,2)</f>
        <v>0</v>
      </c>
      <c r="BL171" s="19" t="s">
        <v>132</v>
      </c>
      <c r="BM171" s="186" t="s">
        <v>253</v>
      </c>
    </row>
    <row r="172" spans="1:65" s="2" customFormat="1" ht="11.25">
      <c r="A172" s="36"/>
      <c r="B172" s="37"/>
      <c r="C172" s="38"/>
      <c r="D172" s="188" t="s">
        <v>134</v>
      </c>
      <c r="E172" s="38"/>
      <c r="F172" s="189" t="s">
        <v>252</v>
      </c>
      <c r="G172" s="38"/>
      <c r="H172" s="38"/>
      <c r="I172" s="190"/>
      <c r="J172" s="38"/>
      <c r="K172" s="38"/>
      <c r="L172" s="41"/>
      <c r="M172" s="191"/>
      <c r="N172" s="192"/>
      <c r="O172" s="66"/>
      <c r="P172" s="66"/>
      <c r="Q172" s="66"/>
      <c r="R172" s="66"/>
      <c r="S172" s="66"/>
      <c r="T172" s="67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9" t="s">
        <v>134</v>
      </c>
      <c r="AU172" s="19" t="s">
        <v>83</v>
      </c>
    </row>
    <row r="173" spans="1:65" s="13" customFormat="1" ht="11.25">
      <c r="B173" s="193"/>
      <c r="C173" s="194"/>
      <c r="D173" s="188" t="s">
        <v>136</v>
      </c>
      <c r="E173" s="195" t="s">
        <v>19</v>
      </c>
      <c r="F173" s="196" t="s">
        <v>254</v>
      </c>
      <c r="G173" s="194"/>
      <c r="H173" s="197">
        <v>19.5</v>
      </c>
      <c r="I173" s="198"/>
      <c r="J173" s="194"/>
      <c r="K173" s="194"/>
      <c r="L173" s="199"/>
      <c r="M173" s="200"/>
      <c r="N173" s="201"/>
      <c r="O173" s="201"/>
      <c r="P173" s="201"/>
      <c r="Q173" s="201"/>
      <c r="R173" s="201"/>
      <c r="S173" s="201"/>
      <c r="T173" s="202"/>
      <c r="AT173" s="203" t="s">
        <v>136</v>
      </c>
      <c r="AU173" s="203" t="s">
        <v>83</v>
      </c>
      <c r="AV173" s="13" t="s">
        <v>83</v>
      </c>
      <c r="AW173" s="13" t="s">
        <v>34</v>
      </c>
      <c r="AX173" s="13" t="s">
        <v>73</v>
      </c>
      <c r="AY173" s="203" t="s">
        <v>125</v>
      </c>
    </row>
    <row r="174" spans="1:65" s="2" customFormat="1" ht="14.45" customHeight="1">
      <c r="A174" s="36"/>
      <c r="B174" s="37"/>
      <c r="C174" s="175" t="s">
        <v>255</v>
      </c>
      <c r="D174" s="175" t="s">
        <v>127</v>
      </c>
      <c r="E174" s="176" t="s">
        <v>256</v>
      </c>
      <c r="F174" s="177" t="s">
        <v>257</v>
      </c>
      <c r="G174" s="178" t="s">
        <v>245</v>
      </c>
      <c r="H174" s="179">
        <v>130</v>
      </c>
      <c r="I174" s="180"/>
      <c r="J174" s="181">
        <f>ROUND(I174*H174,2)</f>
        <v>0</v>
      </c>
      <c r="K174" s="177" t="s">
        <v>131</v>
      </c>
      <c r="L174" s="41"/>
      <c r="M174" s="182" t="s">
        <v>19</v>
      </c>
      <c r="N174" s="183" t="s">
        <v>44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132</v>
      </c>
      <c r="AT174" s="186" t="s">
        <v>127</v>
      </c>
      <c r="AU174" s="186" t="s">
        <v>83</v>
      </c>
      <c r="AY174" s="19" t="s">
        <v>125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81</v>
      </c>
      <c r="BK174" s="187">
        <f>ROUND(I174*H174,2)</f>
        <v>0</v>
      </c>
      <c r="BL174" s="19" t="s">
        <v>132</v>
      </c>
      <c r="BM174" s="186" t="s">
        <v>258</v>
      </c>
    </row>
    <row r="175" spans="1:65" s="2" customFormat="1" ht="11.25">
      <c r="A175" s="36"/>
      <c r="B175" s="37"/>
      <c r="C175" s="38"/>
      <c r="D175" s="188" t="s">
        <v>134</v>
      </c>
      <c r="E175" s="38"/>
      <c r="F175" s="189" t="s">
        <v>259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134</v>
      </c>
      <c r="AU175" s="19" t="s">
        <v>83</v>
      </c>
    </row>
    <row r="176" spans="1:65" s="2" customFormat="1" ht="14.45" customHeight="1">
      <c r="A176" s="36"/>
      <c r="B176" s="37"/>
      <c r="C176" s="214" t="s">
        <v>260</v>
      </c>
      <c r="D176" s="214" t="s">
        <v>165</v>
      </c>
      <c r="E176" s="215" t="s">
        <v>261</v>
      </c>
      <c r="F176" s="216" t="s">
        <v>262</v>
      </c>
      <c r="G176" s="217" t="s">
        <v>263</v>
      </c>
      <c r="H176" s="218">
        <v>3</v>
      </c>
      <c r="I176" s="219"/>
      <c r="J176" s="220">
        <f>ROUND(I176*H176,2)</f>
        <v>0</v>
      </c>
      <c r="K176" s="216" t="s">
        <v>131</v>
      </c>
      <c r="L176" s="221"/>
      <c r="M176" s="222" t="s">
        <v>19</v>
      </c>
      <c r="N176" s="223" t="s">
        <v>44</v>
      </c>
      <c r="O176" s="66"/>
      <c r="P176" s="184">
        <f>O176*H176</f>
        <v>0</v>
      </c>
      <c r="Q176" s="184">
        <v>1E-3</v>
      </c>
      <c r="R176" s="184">
        <f>Q176*H176</f>
        <v>3.0000000000000001E-3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168</v>
      </c>
      <c r="AT176" s="186" t="s">
        <v>165</v>
      </c>
      <c r="AU176" s="186" t="s">
        <v>83</v>
      </c>
      <c r="AY176" s="19" t="s">
        <v>125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132</v>
      </c>
      <c r="BM176" s="186" t="s">
        <v>264</v>
      </c>
    </row>
    <row r="177" spans="1:65" s="2" customFormat="1" ht="11.25">
      <c r="A177" s="36"/>
      <c r="B177" s="37"/>
      <c r="C177" s="38"/>
      <c r="D177" s="188" t="s">
        <v>134</v>
      </c>
      <c r="E177" s="38"/>
      <c r="F177" s="189" t="s">
        <v>262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134</v>
      </c>
      <c r="AU177" s="19" t="s">
        <v>83</v>
      </c>
    </row>
    <row r="178" spans="1:65" s="14" customFormat="1" ht="11.25">
      <c r="B178" s="204"/>
      <c r="C178" s="205"/>
      <c r="D178" s="188" t="s">
        <v>136</v>
      </c>
      <c r="E178" s="206" t="s">
        <v>19</v>
      </c>
      <c r="F178" s="207" t="s">
        <v>265</v>
      </c>
      <c r="G178" s="205"/>
      <c r="H178" s="206" t="s">
        <v>19</v>
      </c>
      <c r="I178" s="208"/>
      <c r="J178" s="205"/>
      <c r="K178" s="205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136</v>
      </c>
      <c r="AU178" s="213" t="s">
        <v>83</v>
      </c>
      <c r="AV178" s="14" t="s">
        <v>81</v>
      </c>
      <c r="AW178" s="14" t="s">
        <v>34</v>
      </c>
      <c r="AX178" s="14" t="s">
        <v>73</v>
      </c>
      <c r="AY178" s="213" t="s">
        <v>125</v>
      </c>
    </row>
    <row r="179" spans="1:65" s="13" customFormat="1" ht="11.25">
      <c r="B179" s="193"/>
      <c r="C179" s="194"/>
      <c r="D179" s="188" t="s">
        <v>136</v>
      </c>
      <c r="E179" s="195" t="s">
        <v>19</v>
      </c>
      <c r="F179" s="196" t="s">
        <v>266</v>
      </c>
      <c r="G179" s="194"/>
      <c r="H179" s="197">
        <v>2.0089999999999999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136</v>
      </c>
      <c r="AU179" s="203" t="s">
        <v>83</v>
      </c>
      <c r="AV179" s="13" t="s">
        <v>83</v>
      </c>
      <c r="AW179" s="13" t="s">
        <v>34</v>
      </c>
      <c r="AX179" s="13" t="s">
        <v>73</v>
      </c>
      <c r="AY179" s="203" t="s">
        <v>125</v>
      </c>
    </row>
    <row r="180" spans="1:65" s="13" customFormat="1" ht="11.25">
      <c r="B180" s="193"/>
      <c r="C180" s="194"/>
      <c r="D180" s="188" t="s">
        <v>136</v>
      </c>
      <c r="E180" s="195" t="s">
        <v>19</v>
      </c>
      <c r="F180" s="196" t="s">
        <v>267</v>
      </c>
      <c r="G180" s="194"/>
      <c r="H180" s="197">
        <v>0.99099999999999999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136</v>
      </c>
      <c r="AU180" s="203" t="s">
        <v>83</v>
      </c>
      <c r="AV180" s="13" t="s">
        <v>83</v>
      </c>
      <c r="AW180" s="13" t="s">
        <v>34</v>
      </c>
      <c r="AX180" s="13" t="s">
        <v>73</v>
      </c>
      <c r="AY180" s="203" t="s">
        <v>125</v>
      </c>
    </row>
    <row r="181" spans="1:65" s="2" customFormat="1" ht="14.45" customHeight="1">
      <c r="A181" s="36"/>
      <c r="B181" s="37"/>
      <c r="C181" s="175" t="s">
        <v>7</v>
      </c>
      <c r="D181" s="175" t="s">
        <v>127</v>
      </c>
      <c r="E181" s="176" t="s">
        <v>268</v>
      </c>
      <c r="F181" s="177" t="s">
        <v>269</v>
      </c>
      <c r="G181" s="178" t="s">
        <v>245</v>
      </c>
      <c r="H181" s="179">
        <v>130</v>
      </c>
      <c r="I181" s="180"/>
      <c r="J181" s="181">
        <f>ROUND(I181*H181,2)</f>
        <v>0</v>
      </c>
      <c r="K181" s="177" t="s">
        <v>131</v>
      </c>
      <c r="L181" s="41"/>
      <c r="M181" s="182" t="s">
        <v>19</v>
      </c>
      <c r="N181" s="183" t="s">
        <v>44</v>
      </c>
      <c r="O181" s="66"/>
      <c r="P181" s="184">
        <f>O181*H181</f>
        <v>0</v>
      </c>
      <c r="Q181" s="184">
        <v>0</v>
      </c>
      <c r="R181" s="184">
        <f>Q181*H181</f>
        <v>0</v>
      </c>
      <c r="S181" s="184">
        <v>0</v>
      </c>
      <c r="T181" s="185">
        <f>S181*H181</f>
        <v>0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86" t="s">
        <v>132</v>
      </c>
      <c r="AT181" s="186" t="s">
        <v>127</v>
      </c>
      <c r="AU181" s="186" t="s">
        <v>83</v>
      </c>
      <c r="AY181" s="19" t="s">
        <v>125</v>
      </c>
      <c r="BE181" s="187">
        <f>IF(N181="základní",J181,0)</f>
        <v>0</v>
      </c>
      <c r="BF181" s="187">
        <f>IF(N181="snížená",J181,0)</f>
        <v>0</v>
      </c>
      <c r="BG181" s="187">
        <f>IF(N181="zákl. přenesená",J181,0)</f>
        <v>0</v>
      </c>
      <c r="BH181" s="187">
        <f>IF(N181="sníž. přenesená",J181,0)</f>
        <v>0</v>
      </c>
      <c r="BI181" s="187">
        <f>IF(N181="nulová",J181,0)</f>
        <v>0</v>
      </c>
      <c r="BJ181" s="19" t="s">
        <v>81</v>
      </c>
      <c r="BK181" s="187">
        <f>ROUND(I181*H181,2)</f>
        <v>0</v>
      </c>
      <c r="BL181" s="19" t="s">
        <v>132</v>
      </c>
      <c r="BM181" s="186" t="s">
        <v>270</v>
      </c>
    </row>
    <row r="182" spans="1:65" s="2" customFormat="1" ht="11.25">
      <c r="A182" s="36"/>
      <c r="B182" s="37"/>
      <c r="C182" s="38"/>
      <c r="D182" s="188" t="s">
        <v>134</v>
      </c>
      <c r="E182" s="38"/>
      <c r="F182" s="189" t="s">
        <v>271</v>
      </c>
      <c r="G182" s="38"/>
      <c r="H182" s="38"/>
      <c r="I182" s="190"/>
      <c r="J182" s="38"/>
      <c r="K182" s="38"/>
      <c r="L182" s="41"/>
      <c r="M182" s="191"/>
      <c r="N182" s="192"/>
      <c r="O182" s="66"/>
      <c r="P182" s="66"/>
      <c r="Q182" s="66"/>
      <c r="R182" s="66"/>
      <c r="S182" s="66"/>
      <c r="T182" s="67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134</v>
      </c>
      <c r="AU182" s="19" t="s">
        <v>83</v>
      </c>
    </row>
    <row r="183" spans="1:65" s="14" customFormat="1" ht="11.25">
      <c r="B183" s="204"/>
      <c r="C183" s="205"/>
      <c r="D183" s="188" t="s">
        <v>136</v>
      </c>
      <c r="E183" s="206" t="s">
        <v>19</v>
      </c>
      <c r="F183" s="207" t="s">
        <v>272</v>
      </c>
      <c r="G183" s="205"/>
      <c r="H183" s="206" t="s">
        <v>19</v>
      </c>
      <c r="I183" s="208"/>
      <c r="J183" s="205"/>
      <c r="K183" s="205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136</v>
      </c>
      <c r="AU183" s="213" t="s">
        <v>83</v>
      </c>
      <c r="AV183" s="14" t="s">
        <v>81</v>
      </c>
      <c r="AW183" s="14" t="s">
        <v>34</v>
      </c>
      <c r="AX183" s="14" t="s">
        <v>73</v>
      </c>
      <c r="AY183" s="213" t="s">
        <v>125</v>
      </c>
    </row>
    <row r="184" spans="1:65" s="13" customFormat="1" ht="11.25">
      <c r="B184" s="193"/>
      <c r="C184" s="194"/>
      <c r="D184" s="188" t="s">
        <v>136</v>
      </c>
      <c r="E184" s="195" t="s">
        <v>19</v>
      </c>
      <c r="F184" s="196" t="s">
        <v>273</v>
      </c>
      <c r="G184" s="194"/>
      <c r="H184" s="197">
        <v>130</v>
      </c>
      <c r="I184" s="198"/>
      <c r="J184" s="194"/>
      <c r="K184" s="194"/>
      <c r="L184" s="199"/>
      <c r="M184" s="200"/>
      <c r="N184" s="201"/>
      <c r="O184" s="201"/>
      <c r="P184" s="201"/>
      <c r="Q184" s="201"/>
      <c r="R184" s="201"/>
      <c r="S184" s="201"/>
      <c r="T184" s="202"/>
      <c r="AT184" s="203" t="s">
        <v>136</v>
      </c>
      <c r="AU184" s="203" t="s">
        <v>83</v>
      </c>
      <c r="AV184" s="13" t="s">
        <v>83</v>
      </c>
      <c r="AW184" s="13" t="s">
        <v>34</v>
      </c>
      <c r="AX184" s="13" t="s">
        <v>81</v>
      </c>
      <c r="AY184" s="203" t="s">
        <v>125</v>
      </c>
    </row>
    <row r="185" spans="1:65" s="2" customFormat="1" ht="14.45" customHeight="1">
      <c r="A185" s="36"/>
      <c r="B185" s="37"/>
      <c r="C185" s="175" t="s">
        <v>274</v>
      </c>
      <c r="D185" s="175" t="s">
        <v>127</v>
      </c>
      <c r="E185" s="176" t="s">
        <v>275</v>
      </c>
      <c r="F185" s="177" t="s">
        <v>276</v>
      </c>
      <c r="G185" s="178" t="s">
        <v>245</v>
      </c>
      <c r="H185" s="179">
        <v>1703</v>
      </c>
      <c r="I185" s="180"/>
      <c r="J185" s="181">
        <f>ROUND(I185*H185,2)</f>
        <v>0</v>
      </c>
      <c r="K185" s="177" t="s">
        <v>131</v>
      </c>
      <c r="L185" s="41"/>
      <c r="M185" s="182" t="s">
        <v>19</v>
      </c>
      <c r="N185" s="183" t="s">
        <v>44</v>
      </c>
      <c r="O185" s="66"/>
      <c r="P185" s="184">
        <f>O185*H185</f>
        <v>0</v>
      </c>
      <c r="Q185" s="184">
        <v>0</v>
      </c>
      <c r="R185" s="184">
        <f>Q185*H185</f>
        <v>0</v>
      </c>
      <c r="S185" s="184">
        <v>0</v>
      </c>
      <c r="T185" s="185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86" t="s">
        <v>132</v>
      </c>
      <c r="AT185" s="186" t="s">
        <v>127</v>
      </c>
      <c r="AU185" s="186" t="s">
        <v>83</v>
      </c>
      <c r="AY185" s="19" t="s">
        <v>125</v>
      </c>
      <c r="BE185" s="187">
        <f>IF(N185="základní",J185,0)</f>
        <v>0</v>
      </c>
      <c r="BF185" s="187">
        <f>IF(N185="snížená",J185,0)</f>
        <v>0</v>
      </c>
      <c r="BG185" s="187">
        <f>IF(N185="zákl. přenesená",J185,0)</f>
        <v>0</v>
      </c>
      <c r="BH185" s="187">
        <f>IF(N185="sníž. přenesená",J185,0)</f>
        <v>0</v>
      </c>
      <c r="BI185" s="187">
        <f>IF(N185="nulová",J185,0)</f>
        <v>0</v>
      </c>
      <c r="BJ185" s="19" t="s">
        <v>81</v>
      </c>
      <c r="BK185" s="187">
        <f>ROUND(I185*H185,2)</f>
        <v>0</v>
      </c>
      <c r="BL185" s="19" t="s">
        <v>132</v>
      </c>
      <c r="BM185" s="186" t="s">
        <v>277</v>
      </c>
    </row>
    <row r="186" spans="1:65" s="2" customFormat="1" ht="11.25">
      <c r="A186" s="36"/>
      <c r="B186" s="37"/>
      <c r="C186" s="38"/>
      <c r="D186" s="188" t="s">
        <v>134</v>
      </c>
      <c r="E186" s="38"/>
      <c r="F186" s="189" t="s">
        <v>278</v>
      </c>
      <c r="G186" s="38"/>
      <c r="H186" s="38"/>
      <c r="I186" s="190"/>
      <c r="J186" s="38"/>
      <c r="K186" s="38"/>
      <c r="L186" s="41"/>
      <c r="M186" s="191"/>
      <c r="N186" s="192"/>
      <c r="O186" s="66"/>
      <c r="P186" s="66"/>
      <c r="Q186" s="66"/>
      <c r="R186" s="66"/>
      <c r="S186" s="66"/>
      <c r="T186" s="67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134</v>
      </c>
      <c r="AU186" s="19" t="s">
        <v>83</v>
      </c>
    </row>
    <row r="187" spans="1:65" s="14" customFormat="1" ht="11.25">
      <c r="B187" s="204"/>
      <c r="C187" s="205"/>
      <c r="D187" s="188" t="s">
        <v>136</v>
      </c>
      <c r="E187" s="206" t="s">
        <v>19</v>
      </c>
      <c r="F187" s="207" t="s">
        <v>279</v>
      </c>
      <c r="G187" s="205"/>
      <c r="H187" s="206" t="s">
        <v>19</v>
      </c>
      <c r="I187" s="208"/>
      <c r="J187" s="205"/>
      <c r="K187" s="205"/>
      <c r="L187" s="209"/>
      <c r="M187" s="210"/>
      <c r="N187" s="211"/>
      <c r="O187" s="211"/>
      <c r="P187" s="211"/>
      <c r="Q187" s="211"/>
      <c r="R187" s="211"/>
      <c r="S187" s="211"/>
      <c r="T187" s="212"/>
      <c r="AT187" s="213" t="s">
        <v>136</v>
      </c>
      <c r="AU187" s="213" t="s">
        <v>83</v>
      </c>
      <c r="AV187" s="14" t="s">
        <v>81</v>
      </c>
      <c r="AW187" s="14" t="s">
        <v>34</v>
      </c>
      <c r="AX187" s="14" t="s">
        <v>73</v>
      </c>
      <c r="AY187" s="213" t="s">
        <v>125</v>
      </c>
    </row>
    <row r="188" spans="1:65" s="13" customFormat="1" ht="11.25">
      <c r="B188" s="193"/>
      <c r="C188" s="194"/>
      <c r="D188" s="188" t="s">
        <v>136</v>
      </c>
      <c r="E188" s="195" t="s">
        <v>19</v>
      </c>
      <c r="F188" s="196" t="s">
        <v>280</v>
      </c>
      <c r="G188" s="194"/>
      <c r="H188" s="197">
        <v>960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136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125</v>
      </c>
    </row>
    <row r="189" spans="1:65" s="14" customFormat="1" ht="11.25">
      <c r="B189" s="204"/>
      <c r="C189" s="205"/>
      <c r="D189" s="188" t="s">
        <v>136</v>
      </c>
      <c r="E189" s="206" t="s">
        <v>19</v>
      </c>
      <c r="F189" s="207" t="s">
        <v>281</v>
      </c>
      <c r="G189" s="205"/>
      <c r="H189" s="206" t="s">
        <v>19</v>
      </c>
      <c r="I189" s="208"/>
      <c r="J189" s="205"/>
      <c r="K189" s="205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136</v>
      </c>
      <c r="AU189" s="213" t="s">
        <v>83</v>
      </c>
      <c r="AV189" s="14" t="s">
        <v>81</v>
      </c>
      <c r="AW189" s="14" t="s">
        <v>34</v>
      </c>
      <c r="AX189" s="14" t="s">
        <v>73</v>
      </c>
      <c r="AY189" s="213" t="s">
        <v>125</v>
      </c>
    </row>
    <row r="190" spans="1:65" s="13" customFormat="1" ht="11.25">
      <c r="B190" s="193"/>
      <c r="C190" s="194"/>
      <c r="D190" s="188" t="s">
        <v>136</v>
      </c>
      <c r="E190" s="195" t="s">
        <v>19</v>
      </c>
      <c r="F190" s="196" t="s">
        <v>282</v>
      </c>
      <c r="G190" s="194"/>
      <c r="H190" s="197">
        <v>236</v>
      </c>
      <c r="I190" s="198"/>
      <c r="J190" s="194"/>
      <c r="K190" s="194"/>
      <c r="L190" s="199"/>
      <c r="M190" s="200"/>
      <c r="N190" s="201"/>
      <c r="O190" s="201"/>
      <c r="P190" s="201"/>
      <c r="Q190" s="201"/>
      <c r="R190" s="201"/>
      <c r="S190" s="201"/>
      <c r="T190" s="202"/>
      <c r="AT190" s="203" t="s">
        <v>136</v>
      </c>
      <c r="AU190" s="203" t="s">
        <v>83</v>
      </c>
      <c r="AV190" s="13" t="s">
        <v>83</v>
      </c>
      <c r="AW190" s="13" t="s">
        <v>34</v>
      </c>
      <c r="AX190" s="13" t="s">
        <v>73</v>
      </c>
      <c r="AY190" s="203" t="s">
        <v>125</v>
      </c>
    </row>
    <row r="191" spans="1:65" s="14" customFormat="1" ht="11.25">
      <c r="B191" s="204"/>
      <c r="C191" s="205"/>
      <c r="D191" s="188" t="s">
        <v>136</v>
      </c>
      <c r="E191" s="206" t="s">
        <v>19</v>
      </c>
      <c r="F191" s="207" t="s">
        <v>283</v>
      </c>
      <c r="G191" s="205"/>
      <c r="H191" s="206" t="s">
        <v>19</v>
      </c>
      <c r="I191" s="208"/>
      <c r="J191" s="205"/>
      <c r="K191" s="205"/>
      <c r="L191" s="209"/>
      <c r="M191" s="210"/>
      <c r="N191" s="211"/>
      <c r="O191" s="211"/>
      <c r="P191" s="211"/>
      <c r="Q191" s="211"/>
      <c r="R191" s="211"/>
      <c r="S191" s="211"/>
      <c r="T191" s="212"/>
      <c r="AT191" s="213" t="s">
        <v>136</v>
      </c>
      <c r="AU191" s="213" t="s">
        <v>83</v>
      </c>
      <c r="AV191" s="14" t="s">
        <v>81</v>
      </c>
      <c r="AW191" s="14" t="s">
        <v>34</v>
      </c>
      <c r="AX191" s="14" t="s">
        <v>73</v>
      </c>
      <c r="AY191" s="213" t="s">
        <v>125</v>
      </c>
    </row>
    <row r="192" spans="1:65" s="13" customFormat="1" ht="11.25">
      <c r="B192" s="193"/>
      <c r="C192" s="194"/>
      <c r="D192" s="188" t="s">
        <v>136</v>
      </c>
      <c r="E192" s="195" t="s">
        <v>19</v>
      </c>
      <c r="F192" s="196" t="s">
        <v>284</v>
      </c>
      <c r="G192" s="194"/>
      <c r="H192" s="197">
        <v>507</v>
      </c>
      <c r="I192" s="198"/>
      <c r="J192" s="194"/>
      <c r="K192" s="194"/>
      <c r="L192" s="199"/>
      <c r="M192" s="200"/>
      <c r="N192" s="201"/>
      <c r="O192" s="201"/>
      <c r="P192" s="201"/>
      <c r="Q192" s="201"/>
      <c r="R192" s="201"/>
      <c r="S192" s="201"/>
      <c r="T192" s="202"/>
      <c r="AT192" s="203" t="s">
        <v>136</v>
      </c>
      <c r="AU192" s="203" t="s">
        <v>83</v>
      </c>
      <c r="AV192" s="13" t="s">
        <v>83</v>
      </c>
      <c r="AW192" s="13" t="s">
        <v>34</v>
      </c>
      <c r="AX192" s="13" t="s">
        <v>73</v>
      </c>
      <c r="AY192" s="203" t="s">
        <v>125</v>
      </c>
    </row>
    <row r="193" spans="1:65" s="12" customFormat="1" ht="22.9" customHeight="1">
      <c r="B193" s="159"/>
      <c r="C193" s="160"/>
      <c r="D193" s="161" t="s">
        <v>72</v>
      </c>
      <c r="E193" s="173" t="s">
        <v>83</v>
      </c>
      <c r="F193" s="173" t="s">
        <v>285</v>
      </c>
      <c r="G193" s="160"/>
      <c r="H193" s="160"/>
      <c r="I193" s="163"/>
      <c r="J193" s="174">
        <f>BK193</f>
        <v>0</v>
      </c>
      <c r="K193" s="160"/>
      <c r="L193" s="165"/>
      <c r="M193" s="166"/>
      <c r="N193" s="167"/>
      <c r="O193" s="167"/>
      <c r="P193" s="168">
        <f>SUM(P194:P202)</f>
        <v>0</v>
      </c>
      <c r="Q193" s="167"/>
      <c r="R193" s="168">
        <f>SUM(R194:R202)</f>
        <v>0.12759999999999999</v>
      </c>
      <c r="S193" s="167"/>
      <c r="T193" s="169">
        <f>SUM(T194:T202)</f>
        <v>0</v>
      </c>
      <c r="AR193" s="170" t="s">
        <v>81</v>
      </c>
      <c r="AT193" s="171" t="s">
        <v>72</v>
      </c>
      <c r="AU193" s="171" t="s">
        <v>81</v>
      </c>
      <c r="AY193" s="170" t="s">
        <v>125</v>
      </c>
      <c r="BK193" s="172">
        <f>SUM(BK194:BK202)</f>
        <v>0</v>
      </c>
    </row>
    <row r="194" spans="1:65" s="2" customFormat="1" ht="14.45" customHeight="1">
      <c r="A194" s="36"/>
      <c r="B194" s="37"/>
      <c r="C194" s="175" t="s">
        <v>286</v>
      </c>
      <c r="D194" s="175" t="s">
        <v>127</v>
      </c>
      <c r="E194" s="176" t="s">
        <v>287</v>
      </c>
      <c r="F194" s="177" t="s">
        <v>288</v>
      </c>
      <c r="G194" s="178" t="s">
        <v>160</v>
      </c>
      <c r="H194" s="179">
        <v>1.65</v>
      </c>
      <c r="I194" s="180"/>
      <c r="J194" s="181">
        <f>ROUND(I194*H194,2)</f>
        <v>0</v>
      </c>
      <c r="K194" s="177" t="s">
        <v>131</v>
      </c>
      <c r="L194" s="41"/>
      <c r="M194" s="182" t="s">
        <v>19</v>
      </c>
      <c r="N194" s="183" t="s">
        <v>44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132</v>
      </c>
      <c r="AT194" s="186" t="s">
        <v>127</v>
      </c>
      <c r="AU194" s="186" t="s">
        <v>83</v>
      </c>
      <c r="AY194" s="19" t="s">
        <v>125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81</v>
      </c>
      <c r="BK194" s="187">
        <f>ROUND(I194*H194,2)</f>
        <v>0</v>
      </c>
      <c r="BL194" s="19" t="s">
        <v>132</v>
      </c>
      <c r="BM194" s="186" t="s">
        <v>289</v>
      </c>
    </row>
    <row r="195" spans="1:65" s="2" customFormat="1" ht="11.25">
      <c r="A195" s="36"/>
      <c r="B195" s="37"/>
      <c r="C195" s="38"/>
      <c r="D195" s="188" t="s">
        <v>134</v>
      </c>
      <c r="E195" s="38"/>
      <c r="F195" s="189" t="s">
        <v>288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134</v>
      </c>
      <c r="AU195" s="19" t="s">
        <v>83</v>
      </c>
    </row>
    <row r="196" spans="1:65" s="13" customFormat="1" ht="11.25">
      <c r="B196" s="193"/>
      <c r="C196" s="194"/>
      <c r="D196" s="188" t="s">
        <v>136</v>
      </c>
      <c r="E196" s="195" t="s">
        <v>19</v>
      </c>
      <c r="F196" s="196" t="s">
        <v>290</v>
      </c>
      <c r="G196" s="194"/>
      <c r="H196" s="197">
        <v>1.65</v>
      </c>
      <c r="I196" s="198"/>
      <c r="J196" s="194"/>
      <c r="K196" s="194"/>
      <c r="L196" s="199"/>
      <c r="M196" s="200"/>
      <c r="N196" s="201"/>
      <c r="O196" s="201"/>
      <c r="P196" s="201"/>
      <c r="Q196" s="201"/>
      <c r="R196" s="201"/>
      <c r="S196" s="201"/>
      <c r="T196" s="202"/>
      <c r="AT196" s="203" t="s">
        <v>136</v>
      </c>
      <c r="AU196" s="203" t="s">
        <v>83</v>
      </c>
      <c r="AV196" s="13" t="s">
        <v>83</v>
      </c>
      <c r="AW196" s="13" t="s">
        <v>34</v>
      </c>
      <c r="AX196" s="13" t="s">
        <v>81</v>
      </c>
      <c r="AY196" s="203" t="s">
        <v>125</v>
      </c>
    </row>
    <row r="197" spans="1:65" s="2" customFormat="1" ht="14.45" customHeight="1">
      <c r="A197" s="36"/>
      <c r="B197" s="37"/>
      <c r="C197" s="175" t="s">
        <v>291</v>
      </c>
      <c r="D197" s="175" t="s">
        <v>127</v>
      </c>
      <c r="E197" s="176" t="s">
        <v>292</v>
      </c>
      <c r="F197" s="177" t="s">
        <v>293</v>
      </c>
      <c r="G197" s="178" t="s">
        <v>160</v>
      </c>
      <c r="H197" s="179">
        <v>8.25</v>
      </c>
      <c r="I197" s="180"/>
      <c r="J197" s="181">
        <f>ROUND(I197*H197,2)</f>
        <v>0</v>
      </c>
      <c r="K197" s="177" t="s">
        <v>131</v>
      </c>
      <c r="L197" s="41"/>
      <c r="M197" s="182" t="s">
        <v>19</v>
      </c>
      <c r="N197" s="183" t="s">
        <v>44</v>
      </c>
      <c r="O197" s="66"/>
      <c r="P197" s="184">
        <f>O197*H197</f>
        <v>0</v>
      </c>
      <c r="Q197" s="184">
        <v>0</v>
      </c>
      <c r="R197" s="184">
        <f>Q197*H197</f>
        <v>0</v>
      </c>
      <c r="S197" s="184">
        <v>0</v>
      </c>
      <c r="T197" s="185">
        <f>S197*H197</f>
        <v>0</v>
      </c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R197" s="186" t="s">
        <v>132</v>
      </c>
      <c r="AT197" s="186" t="s">
        <v>127</v>
      </c>
      <c r="AU197" s="186" t="s">
        <v>83</v>
      </c>
      <c r="AY197" s="19" t="s">
        <v>125</v>
      </c>
      <c r="BE197" s="187">
        <f>IF(N197="základní",J197,0)</f>
        <v>0</v>
      </c>
      <c r="BF197" s="187">
        <f>IF(N197="snížená",J197,0)</f>
        <v>0</v>
      </c>
      <c r="BG197" s="187">
        <f>IF(N197="zákl. přenesená",J197,0)</f>
        <v>0</v>
      </c>
      <c r="BH197" s="187">
        <f>IF(N197="sníž. přenesená",J197,0)</f>
        <v>0</v>
      </c>
      <c r="BI197" s="187">
        <f>IF(N197="nulová",J197,0)</f>
        <v>0</v>
      </c>
      <c r="BJ197" s="19" t="s">
        <v>81</v>
      </c>
      <c r="BK197" s="187">
        <f>ROUND(I197*H197,2)</f>
        <v>0</v>
      </c>
      <c r="BL197" s="19" t="s">
        <v>132</v>
      </c>
      <c r="BM197" s="186" t="s">
        <v>294</v>
      </c>
    </row>
    <row r="198" spans="1:65" s="2" customFormat="1" ht="19.5">
      <c r="A198" s="36"/>
      <c r="B198" s="37"/>
      <c r="C198" s="38"/>
      <c r="D198" s="188" t="s">
        <v>134</v>
      </c>
      <c r="E198" s="38"/>
      <c r="F198" s="189" t="s">
        <v>295</v>
      </c>
      <c r="G198" s="38"/>
      <c r="H198" s="38"/>
      <c r="I198" s="190"/>
      <c r="J198" s="38"/>
      <c r="K198" s="38"/>
      <c r="L198" s="41"/>
      <c r="M198" s="191"/>
      <c r="N198" s="192"/>
      <c r="O198" s="66"/>
      <c r="P198" s="66"/>
      <c r="Q198" s="66"/>
      <c r="R198" s="66"/>
      <c r="S198" s="66"/>
      <c r="T198" s="67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T198" s="19" t="s">
        <v>134</v>
      </c>
      <c r="AU198" s="19" t="s">
        <v>83</v>
      </c>
    </row>
    <row r="199" spans="1:65" s="13" customFormat="1" ht="11.25">
      <c r="B199" s="193"/>
      <c r="C199" s="194"/>
      <c r="D199" s="188" t="s">
        <v>136</v>
      </c>
      <c r="E199" s="195" t="s">
        <v>19</v>
      </c>
      <c r="F199" s="196" t="s">
        <v>296</v>
      </c>
      <c r="G199" s="194"/>
      <c r="H199" s="197">
        <v>8.25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136</v>
      </c>
      <c r="AU199" s="203" t="s">
        <v>83</v>
      </c>
      <c r="AV199" s="13" t="s">
        <v>83</v>
      </c>
      <c r="AW199" s="13" t="s">
        <v>34</v>
      </c>
      <c r="AX199" s="13" t="s">
        <v>73</v>
      </c>
      <c r="AY199" s="203" t="s">
        <v>125</v>
      </c>
    </row>
    <row r="200" spans="1:65" s="2" customFormat="1" ht="14.45" customHeight="1">
      <c r="A200" s="36"/>
      <c r="B200" s="37"/>
      <c r="C200" s="175" t="s">
        <v>297</v>
      </c>
      <c r="D200" s="175" t="s">
        <v>127</v>
      </c>
      <c r="E200" s="176" t="s">
        <v>298</v>
      </c>
      <c r="F200" s="177" t="s">
        <v>299</v>
      </c>
      <c r="G200" s="178" t="s">
        <v>300</v>
      </c>
      <c r="H200" s="179">
        <v>110</v>
      </c>
      <c r="I200" s="180"/>
      <c r="J200" s="181">
        <f>ROUND(I200*H200,2)</f>
        <v>0</v>
      </c>
      <c r="K200" s="177" t="s">
        <v>131</v>
      </c>
      <c r="L200" s="41"/>
      <c r="M200" s="182" t="s">
        <v>19</v>
      </c>
      <c r="N200" s="183" t="s">
        <v>44</v>
      </c>
      <c r="O200" s="66"/>
      <c r="P200" s="184">
        <f>O200*H200</f>
        <v>0</v>
      </c>
      <c r="Q200" s="184">
        <v>1.16E-3</v>
      </c>
      <c r="R200" s="184">
        <f>Q200*H200</f>
        <v>0.12759999999999999</v>
      </c>
      <c r="S200" s="184">
        <v>0</v>
      </c>
      <c r="T200" s="185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86" t="s">
        <v>132</v>
      </c>
      <c r="AT200" s="186" t="s">
        <v>127</v>
      </c>
      <c r="AU200" s="186" t="s">
        <v>83</v>
      </c>
      <c r="AY200" s="19" t="s">
        <v>125</v>
      </c>
      <c r="BE200" s="187">
        <f>IF(N200="základní",J200,0)</f>
        <v>0</v>
      </c>
      <c r="BF200" s="187">
        <f>IF(N200="snížená",J200,0)</f>
        <v>0</v>
      </c>
      <c r="BG200" s="187">
        <f>IF(N200="zákl. přenesená",J200,0)</f>
        <v>0</v>
      </c>
      <c r="BH200" s="187">
        <f>IF(N200="sníž. přenesená",J200,0)</f>
        <v>0</v>
      </c>
      <c r="BI200" s="187">
        <f>IF(N200="nulová",J200,0)</f>
        <v>0</v>
      </c>
      <c r="BJ200" s="19" t="s">
        <v>81</v>
      </c>
      <c r="BK200" s="187">
        <f>ROUND(I200*H200,2)</f>
        <v>0</v>
      </c>
      <c r="BL200" s="19" t="s">
        <v>132</v>
      </c>
      <c r="BM200" s="186" t="s">
        <v>301</v>
      </c>
    </row>
    <row r="201" spans="1:65" s="2" customFormat="1" ht="11.25">
      <c r="A201" s="36"/>
      <c r="B201" s="37"/>
      <c r="C201" s="38"/>
      <c r="D201" s="188" t="s">
        <v>134</v>
      </c>
      <c r="E201" s="38"/>
      <c r="F201" s="189" t="s">
        <v>302</v>
      </c>
      <c r="G201" s="38"/>
      <c r="H201" s="38"/>
      <c r="I201" s="190"/>
      <c r="J201" s="38"/>
      <c r="K201" s="38"/>
      <c r="L201" s="41"/>
      <c r="M201" s="191"/>
      <c r="N201" s="192"/>
      <c r="O201" s="66"/>
      <c r="P201" s="66"/>
      <c r="Q201" s="66"/>
      <c r="R201" s="66"/>
      <c r="S201" s="66"/>
      <c r="T201" s="67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134</v>
      </c>
      <c r="AU201" s="19" t="s">
        <v>83</v>
      </c>
    </row>
    <row r="202" spans="1:65" s="13" customFormat="1" ht="11.25">
      <c r="B202" s="193"/>
      <c r="C202" s="194"/>
      <c r="D202" s="188" t="s">
        <v>136</v>
      </c>
      <c r="E202" s="195" t="s">
        <v>19</v>
      </c>
      <c r="F202" s="196" t="s">
        <v>303</v>
      </c>
      <c r="G202" s="194"/>
      <c r="H202" s="197">
        <v>110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136</v>
      </c>
      <c r="AU202" s="203" t="s">
        <v>83</v>
      </c>
      <c r="AV202" s="13" t="s">
        <v>83</v>
      </c>
      <c r="AW202" s="13" t="s">
        <v>34</v>
      </c>
      <c r="AX202" s="13" t="s">
        <v>73</v>
      </c>
      <c r="AY202" s="203" t="s">
        <v>125</v>
      </c>
    </row>
    <row r="203" spans="1:65" s="12" customFormat="1" ht="22.9" customHeight="1">
      <c r="B203" s="159"/>
      <c r="C203" s="160"/>
      <c r="D203" s="161" t="s">
        <v>72</v>
      </c>
      <c r="E203" s="173" t="s">
        <v>132</v>
      </c>
      <c r="F203" s="173" t="s">
        <v>304</v>
      </c>
      <c r="G203" s="160"/>
      <c r="H203" s="160"/>
      <c r="I203" s="163"/>
      <c r="J203" s="174">
        <f>BK203</f>
        <v>0</v>
      </c>
      <c r="K203" s="160"/>
      <c r="L203" s="165"/>
      <c r="M203" s="166"/>
      <c r="N203" s="167"/>
      <c r="O203" s="167"/>
      <c r="P203" s="168">
        <f>SUM(P204:P210)</f>
        <v>0</v>
      </c>
      <c r="Q203" s="167"/>
      <c r="R203" s="168">
        <f>SUM(R204:R210)</f>
        <v>0.16800000000000001</v>
      </c>
      <c r="S203" s="167"/>
      <c r="T203" s="169">
        <f>SUM(T204:T210)</f>
        <v>0</v>
      </c>
      <c r="AR203" s="170" t="s">
        <v>81</v>
      </c>
      <c r="AT203" s="171" t="s">
        <v>72</v>
      </c>
      <c r="AU203" s="171" t="s">
        <v>81</v>
      </c>
      <c r="AY203" s="170" t="s">
        <v>125</v>
      </c>
      <c r="BK203" s="172">
        <f>SUM(BK204:BK210)</f>
        <v>0</v>
      </c>
    </row>
    <row r="204" spans="1:65" s="2" customFormat="1" ht="14.45" customHeight="1">
      <c r="A204" s="36"/>
      <c r="B204" s="37"/>
      <c r="C204" s="175" t="s">
        <v>305</v>
      </c>
      <c r="D204" s="175" t="s">
        <v>127</v>
      </c>
      <c r="E204" s="176" t="s">
        <v>306</v>
      </c>
      <c r="F204" s="177" t="s">
        <v>307</v>
      </c>
      <c r="G204" s="178" t="s">
        <v>160</v>
      </c>
      <c r="H204" s="179">
        <v>2.25</v>
      </c>
      <c r="I204" s="180"/>
      <c r="J204" s="181">
        <f>ROUND(I204*H204,2)</f>
        <v>0</v>
      </c>
      <c r="K204" s="177" t="s">
        <v>131</v>
      </c>
      <c r="L204" s="41"/>
      <c r="M204" s="182" t="s">
        <v>19</v>
      </c>
      <c r="N204" s="183" t="s">
        <v>44</v>
      </c>
      <c r="O204" s="66"/>
      <c r="P204" s="184">
        <f>O204*H204</f>
        <v>0</v>
      </c>
      <c r="Q204" s="184">
        <v>0</v>
      </c>
      <c r="R204" s="184">
        <f>Q204*H204</f>
        <v>0</v>
      </c>
      <c r="S204" s="184">
        <v>0</v>
      </c>
      <c r="T204" s="185">
        <f>S204*H204</f>
        <v>0</v>
      </c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R204" s="186" t="s">
        <v>132</v>
      </c>
      <c r="AT204" s="186" t="s">
        <v>127</v>
      </c>
      <c r="AU204" s="186" t="s">
        <v>83</v>
      </c>
      <c r="AY204" s="19" t="s">
        <v>125</v>
      </c>
      <c r="BE204" s="187">
        <f>IF(N204="základní",J204,0)</f>
        <v>0</v>
      </c>
      <c r="BF204" s="187">
        <f>IF(N204="snížená",J204,0)</f>
        <v>0</v>
      </c>
      <c r="BG204" s="187">
        <f>IF(N204="zákl. přenesená",J204,0)</f>
        <v>0</v>
      </c>
      <c r="BH204" s="187">
        <f>IF(N204="sníž. přenesená",J204,0)</f>
        <v>0</v>
      </c>
      <c r="BI204" s="187">
        <f>IF(N204="nulová",J204,0)</f>
        <v>0</v>
      </c>
      <c r="BJ204" s="19" t="s">
        <v>81</v>
      </c>
      <c r="BK204" s="187">
        <f>ROUND(I204*H204,2)</f>
        <v>0</v>
      </c>
      <c r="BL204" s="19" t="s">
        <v>132</v>
      </c>
      <c r="BM204" s="186" t="s">
        <v>308</v>
      </c>
    </row>
    <row r="205" spans="1:65" s="2" customFormat="1" ht="11.25">
      <c r="A205" s="36"/>
      <c r="B205" s="37"/>
      <c r="C205" s="38"/>
      <c r="D205" s="188" t="s">
        <v>134</v>
      </c>
      <c r="E205" s="38"/>
      <c r="F205" s="189" t="s">
        <v>309</v>
      </c>
      <c r="G205" s="38"/>
      <c r="H205" s="38"/>
      <c r="I205" s="190"/>
      <c r="J205" s="38"/>
      <c r="K205" s="38"/>
      <c r="L205" s="41"/>
      <c r="M205" s="191"/>
      <c r="N205" s="192"/>
      <c r="O205" s="66"/>
      <c r="P205" s="66"/>
      <c r="Q205" s="66"/>
      <c r="R205" s="66"/>
      <c r="S205" s="66"/>
      <c r="T205" s="67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T205" s="19" t="s">
        <v>134</v>
      </c>
      <c r="AU205" s="19" t="s">
        <v>83</v>
      </c>
    </row>
    <row r="206" spans="1:65" s="13" customFormat="1" ht="11.25">
      <c r="B206" s="193"/>
      <c r="C206" s="194"/>
      <c r="D206" s="188" t="s">
        <v>136</v>
      </c>
      <c r="E206" s="195" t="s">
        <v>19</v>
      </c>
      <c r="F206" s="196" t="s">
        <v>310</v>
      </c>
      <c r="G206" s="194"/>
      <c r="H206" s="197">
        <v>2.25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136</v>
      </c>
      <c r="AU206" s="203" t="s">
        <v>83</v>
      </c>
      <c r="AV206" s="13" t="s">
        <v>83</v>
      </c>
      <c r="AW206" s="13" t="s">
        <v>34</v>
      </c>
      <c r="AX206" s="13" t="s">
        <v>73</v>
      </c>
      <c r="AY206" s="203" t="s">
        <v>125</v>
      </c>
    </row>
    <row r="207" spans="1:65" s="2" customFormat="1" ht="14.45" customHeight="1">
      <c r="A207" s="36"/>
      <c r="B207" s="37"/>
      <c r="C207" s="175" t="s">
        <v>311</v>
      </c>
      <c r="D207" s="175" t="s">
        <v>127</v>
      </c>
      <c r="E207" s="176" t="s">
        <v>312</v>
      </c>
      <c r="F207" s="177" t="s">
        <v>313</v>
      </c>
      <c r="G207" s="178" t="s">
        <v>130</v>
      </c>
      <c r="H207" s="179">
        <v>5</v>
      </c>
      <c r="I207" s="180"/>
      <c r="J207" s="181">
        <f>ROUND(I207*H207,2)</f>
        <v>0</v>
      </c>
      <c r="K207" s="177" t="s">
        <v>131</v>
      </c>
      <c r="L207" s="41"/>
      <c r="M207" s="182" t="s">
        <v>19</v>
      </c>
      <c r="N207" s="183" t="s">
        <v>44</v>
      </c>
      <c r="O207" s="66"/>
      <c r="P207" s="184">
        <f>O207*H207</f>
        <v>0</v>
      </c>
      <c r="Q207" s="184">
        <v>6.6E-3</v>
      </c>
      <c r="R207" s="184">
        <f>Q207*H207</f>
        <v>3.3000000000000002E-2</v>
      </c>
      <c r="S207" s="184">
        <v>0</v>
      </c>
      <c r="T207" s="185">
        <f>S207*H207</f>
        <v>0</v>
      </c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R207" s="186" t="s">
        <v>132</v>
      </c>
      <c r="AT207" s="186" t="s">
        <v>127</v>
      </c>
      <c r="AU207" s="186" t="s">
        <v>83</v>
      </c>
      <c r="AY207" s="19" t="s">
        <v>125</v>
      </c>
      <c r="BE207" s="187">
        <f>IF(N207="základní",J207,0)</f>
        <v>0</v>
      </c>
      <c r="BF207" s="187">
        <f>IF(N207="snížená",J207,0)</f>
        <v>0</v>
      </c>
      <c r="BG207" s="187">
        <f>IF(N207="zákl. přenesená",J207,0)</f>
        <v>0</v>
      </c>
      <c r="BH207" s="187">
        <f>IF(N207="sníž. přenesená",J207,0)</f>
        <v>0</v>
      </c>
      <c r="BI207" s="187">
        <f>IF(N207="nulová",J207,0)</f>
        <v>0</v>
      </c>
      <c r="BJ207" s="19" t="s">
        <v>81</v>
      </c>
      <c r="BK207" s="187">
        <f>ROUND(I207*H207,2)</f>
        <v>0</v>
      </c>
      <c r="BL207" s="19" t="s">
        <v>132</v>
      </c>
      <c r="BM207" s="186" t="s">
        <v>314</v>
      </c>
    </row>
    <row r="208" spans="1:65" s="2" customFormat="1" ht="11.25">
      <c r="A208" s="36"/>
      <c r="B208" s="37"/>
      <c r="C208" s="38"/>
      <c r="D208" s="188" t="s">
        <v>134</v>
      </c>
      <c r="E208" s="38"/>
      <c r="F208" s="189" t="s">
        <v>315</v>
      </c>
      <c r="G208" s="38"/>
      <c r="H208" s="38"/>
      <c r="I208" s="190"/>
      <c r="J208" s="38"/>
      <c r="K208" s="38"/>
      <c r="L208" s="41"/>
      <c r="M208" s="191"/>
      <c r="N208" s="192"/>
      <c r="O208" s="66"/>
      <c r="P208" s="66"/>
      <c r="Q208" s="66"/>
      <c r="R208" s="66"/>
      <c r="S208" s="66"/>
      <c r="T208" s="67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T208" s="19" t="s">
        <v>134</v>
      </c>
      <c r="AU208" s="19" t="s">
        <v>83</v>
      </c>
    </row>
    <row r="209" spans="1:65" s="2" customFormat="1" ht="14.45" customHeight="1">
      <c r="A209" s="36"/>
      <c r="B209" s="37"/>
      <c r="C209" s="214" t="s">
        <v>316</v>
      </c>
      <c r="D209" s="214" t="s">
        <v>165</v>
      </c>
      <c r="E209" s="215" t="s">
        <v>317</v>
      </c>
      <c r="F209" s="216" t="s">
        <v>318</v>
      </c>
      <c r="G209" s="217" t="s">
        <v>130</v>
      </c>
      <c r="H209" s="218">
        <v>5</v>
      </c>
      <c r="I209" s="219"/>
      <c r="J209" s="220">
        <f>ROUND(I209*H209,2)</f>
        <v>0</v>
      </c>
      <c r="K209" s="216" t="s">
        <v>131</v>
      </c>
      <c r="L209" s="221"/>
      <c r="M209" s="222" t="s">
        <v>19</v>
      </c>
      <c r="N209" s="223" t="s">
        <v>44</v>
      </c>
      <c r="O209" s="66"/>
      <c r="P209" s="184">
        <f>O209*H209</f>
        <v>0</v>
      </c>
      <c r="Q209" s="184">
        <v>2.7E-2</v>
      </c>
      <c r="R209" s="184">
        <f>Q209*H209</f>
        <v>0.13500000000000001</v>
      </c>
      <c r="S209" s="184">
        <v>0</v>
      </c>
      <c r="T209" s="185">
        <f>S209*H209</f>
        <v>0</v>
      </c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R209" s="186" t="s">
        <v>168</v>
      </c>
      <c r="AT209" s="186" t="s">
        <v>165</v>
      </c>
      <c r="AU209" s="186" t="s">
        <v>83</v>
      </c>
      <c r="AY209" s="19" t="s">
        <v>125</v>
      </c>
      <c r="BE209" s="187">
        <f>IF(N209="základní",J209,0)</f>
        <v>0</v>
      </c>
      <c r="BF209" s="187">
        <f>IF(N209="snížená",J209,0)</f>
        <v>0</v>
      </c>
      <c r="BG209" s="187">
        <f>IF(N209="zákl. přenesená",J209,0)</f>
        <v>0</v>
      </c>
      <c r="BH209" s="187">
        <f>IF(N209="sníž. přenesená",J209,0)</f>
        <v>0</v>
      </c>
      <c r="BI209" s="187">
        <f>IF(N209="nulová",J209,0)</f>
        <v>0</v>
      </c>
      <c r="BJ209" s="19" t="s">
        <v>81</v>
      </c>
      <c r="BK209" s="187">
        <f>ROUND(I209*H209,2)</f>
        <v>0</v>
      </c>
      <c r="BL209" s="19" t="s">
        <v>132</v>
      </c>
      <c r="BM209" s="186" t="s">
        <v>319</v>
      </c>
    </row>
    <row r="210" spans="1:65" s="2" customFormat="1" ht="11.25">
      <c r="A210" s="36"/>
      <c r="B210" s="37"/>
      <c r="C210" s="38"/>
      <c r="D210" s="188" t="s">
        <v>134</v>
      </c>
      <c r="E210" s="38"/>
      <c r="F210" s="189" t="s">
        <v>318</v>
      </c>
      <c r="G210" s="38"/>
      <c r="H210" s="38"/>
      <c r="I210" s="190"/>
      <c r="J210" s="38"/>
      <c r="K210" s="38"/>
      <c r="L210" s="41"/>
      <c r="M210" s="191"/>
      <c r="N210" s="192"/>
      <c r="O210" s="66"/>
      <c r="P210" s="66"/>
      <c r="Q210" s="66"/>
      <c r="R210" s="66"/>
      <c r="S210" s="66"/>
      <c r="T210" s="67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T210" s="19" t="s">
        <v>134</v>
      </c>
      <c r="AU210" s="19" t="s">
        <v>83</v>
      </c>
    </row>
    <row r="211" spans="1:65" s="12" customFormat="1" ht="22.9" customHeight="1">
      <c r="B211" s="159"/>
      <c r="C211" s="160"/>
      <c r="D211" s="161" t="s">
        <v>72</v>
      </c>
      <c r="E211" s="173" t="s">
        <v>157</v>
      </c>
      <c r="F211" s="173" t="s">
        <v>320</v>
      </c>
      <c r="G211" s="160"/>
      <c r="H211" s="160"/>
      <c r="I211" s="163"/>
      <c r="J211" s="174">
        <f>BK211</f>
        <v>0</v>
      </c>
      <c r="K211" s="160"/>
      <c r="L211" s="165"/>
      <c r="M211" s="166"/>
      <c r="N211" s="167"/>
      <c r="O211" s="167"/>
      <c r="P211" s="168">
        <f>SUM(P212:P271)</f>
        <v>0</v>
      </c>
      <c r="Q211" s="167"/>
      <c r="R211" s="168">
        <f>SUM(R212:R271)</f>
        <v>9.9422499999999996</v>
      </c>
      <c r="S211" s="167"/>
      <c r="T211" s="169">
        <f>SUM(T212:T271)</f>
        <v>0</v>
      </c>
      <c r="AR211" s="170" t="s">
        <v>81</v>
      </c>
      <c r="AT211" s="171" t="s">
        <v>72</v>
      </c>
      <c r="AU211" s="171" t="s">
        <v>81</v>
      </c>
      <c r="AY211" s="170" t="s">
        <v>125</v>
      </c>
      <c r="BK211" s="172">
        <f>SUM(BK212:BK271)</f>
        <v>0</v>
      </c>
    </row>
    <row r="212" spans="1:65" s="2" customFormat="1" ht="14.45" customHeight="1">
      <c r="A212" s="36"/>
      <c r="B212" s="37"/>
      <c r="C212" s="175" t="s">
        <v>321</v>
      </c>
      <c r="D212" s="175" t="s">
        <v>127</v>
      </c>
      <c r="E212" s="176" t="s">
        <v>322</v>
      </c>
      <c r="F212" s="177" t="s">
        <v>323</v>
      </c>
      <c r="G212" s="178" t="s">
        <v>245</v>
      </c>
      <c r="H212" s="179">
        <v>965</v>
      </c>
      <c r="I212" s="180"/>
      <c r="J212" s="181">
        <f>ROUND(I212*H212,2)</f>
        <v>0</v>
      </c>
      <c r="K212" s="177" t="s">
        <v>131</v>
      </c>
      <c r="L212" s="41"/>
      <c r="M212" s="182" t="s">
        <v>19</v>
      </c>
      <c r="N212" s="183" t="s">
        <v>44</v>
      </c>
      <c r="O212" s="66"/>
      <c r="P212" s="184">
        <f>O212*H212</f>
        <v>0</v>
      </c>
      <c r="Q212" s="184">
        <v>0</v>
      </c>
      <c r="R212" s="184">
        <f>Q212*H212</f>
        <v>0</v>
      </c>
      <c r="S212" s="184">
        <v>0</v>
      </c>
      <c r="T212" s="185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86" t="s">
        <v>132</v>
      </c>
      <c r="AT212" s="186" t="s">
        <v>127</v>
      </c>
      <c r="AU212" s="186" t="s">
        <v>83</v>
      </c>
      <c r="AY212" s="19" t="s">
        <v>125</v>
      </c>
      <c r="BE212" s="187">
        <f>IF(N212="základní",J212,0)</f>
        <v>0</v>
      </c>
      <c r="BF212" s="187">
        <f>IF(N212="snížená",J212,0)</f>
        <v>0</v>
      </c>
      <c r="BG212" s="187">
        <f>IF(N212="zákl. přenesená",J212,0)</f>
        <v>0</v>
      </c>
      <c r="BH212" s="187">
        <f>IF(N212="sníž. přenesená",J212,0)</f>
        <v>0</v>
      </c>
      <c r="BI212" s="187">
        <f>IF(N212="nulová",J212,0)</f>
        <v>0</v>
      </c>
      <c r="BJ212" s="19" t="s">
        <v>81</v>
      </c>
      <c r="BK212" s="187">
        <f>ROUND(I212*H212,2)</f>
        <v>0</v>
      </c>
      <c r="BL212" s="19" t="s">
        <v>132</v>
      </c>
      <c r="BM212" s="186" t="s">
        <v>324</v>
      </c>
    </row>
    <row r="213" spans="1:65" s="2" customFormat="1" ht="11.25">
      <c r="A213" s="36"/>
      <c r="B213" s="37"/>
      <c r="C213" s="38"/>
      <c r="D213" s="188" t="s">
        <v>134</v>
      </c>
      <c r="E213" s="38"/>
      <c r="F213" s="189" t="s">
        <v>325</v>
      </c>
      <c r="G213" s="38"/>
      <c r="H213" s="38"/>
      <c r="I213" s="190"/>
      <c r="J213" s="38"/>
      <c r="K213" s="38"/>
      <c r="L213" s="41"/>
      <c r="M213" s="191"/>
      <c r="N213" s="192"/>
      <c r="O213" s="66"/>
      <c r="P213" s="66"/>
      <c r="Q213" s="66"/>
      <c r="R213" s="66"/>
      <c r="S213" s="66"/>
      <c r="T213" s="67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134</v>
      </c>
      <c r="AU213" s="19" t="s">
        <v>83</v>
      </c>
    </row>
    <row r="214" spans="1:65" s="13" customFormat="1" ht="11.25">
      <c r="B214" s="193"/>
      <c r="C214" s="194"/>
      <c r="D214" s="188" t="s">
        <v>136</v>
      </c>
      <c r="E214" s="195" t="s">
        <v>19</v>
      </c>
      <c r="F214" s="196" t="s">
        <v>326</v>
      </c>
      <c r="G214" s="194"/>
      <c r="H214" s="197">
        <v>965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136</v>
      </c>
      <c r="AU214" s="203" t="s">
        <v>83</v>
      </c>
      <c r="AV214" s="13" t="s">
        <v>83</v>
      </c>
      <c r="AW214" s="13" t="s">
        <v>34</v>
      </c>
      <c r="AX214" s="13" t="s">
        <v>73</v>
      </c>
      <c r="AY214" s="203" t="s">
        <v>125</v>
      </c>
    </row>
    <row r="215" spans="1:65" s="14" customFormat="1" ht="11.25">
      <c r="B215" s="204"/>
      <c r="C215" s="205"/>
      <c r="D215" s="188" t="s">
        <v>136</v>
      </c>
      <c r="E215" s="206" t="s">
        <v>19</v>
      </c>
      <c r="F215" s="207" t="s">
        <v>37</v>
      </c>
      <c r="G215" s="205"/>
      <c r="H215" s="206" t="s">
        <v>19</v>
      </c>
      <c r="I215" s="208"/>
      <c r="J215" s="205"/>
      <c r="K215" s="205"/>
      <c r="L215" s="209"/>
      <c r="M215" s="210"/>
      <c r="N215" s="211"/>
      <c r="O215" s="211"/>
      <c r="P215" s="211"/>
      <c r="Q215" s="211"/>
      <c r="R215" s="211"/>
      <c r="S215" s="211"/>
      <c r="T215" s="212"/>
      <c r="AT215" s="213" t="s">
        <v>136</v>
      </c>
      <c r="AU215" s="213" t="s">
        <v>83</v>
      </c>
      <c r="AV215" s="14" t="s">
        <v>81</v>
      </c>
      <c r="AW215" s="14" t="s">
        <v>34</v>
      </c>
      <c r="AX215" s="14" t="s">
        <v>73</v>
      </c>
      <c r="AY215" s="213" t="s">
        <v>125</v>
      </c>
    </row>
    <row r="216" spans="1:65" s="14" customFormat="1" ht="11.25">
      <c r="B216" s="204"/>
      <c r="C216" s="205"/>
      <c r="D216" s="188" t="s">
        <v>136</v>
      </c>
      <c r="E216" s="206" t="s">
        <v>19</v>
      </c>
      <c r="F216" s="207" t="s">
        <v>327</v>
      </c>
      <c r="G216" s="205"/>
      <c r="H216" s="206" t="s">
        <v>19</v>
      </c>
      <c r="I216" s="208"/>
      <c r="J216" s="205"/>
      <c r="K216" s="205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136</v>
      </c>
      <c r="AU216" s="213" t="s">
        <v>83</v>
      </c>
      <c r="AV216" s="14" t="s">
        <v>81</v>
      </c>
      <c r="AW216" s="14" t="s">
        <v>34</v>
      </c>
      <c r="AX216" s="14" t="s">
        <v>73</v>
      </c>
      <c r="AY216" s="213" t="s">
        <v>125</v>
      </c>
    </row>
    <row r="217" spans="1:65" s="14" customFormat="1" ht="11.25">
      <c r="B217" s="204"/>
      <c r="C217" s="205"/>
      <c r="D217" s="188" t="s">
        <v>136</v>
      </c>
      <c r="E217" s="206" t="s">
        <v>19</v>
      </c>
      <c r="F217" s="207" t="s">
        <v>328</v>
      </c>
      <c r="G217" s="205"/>
      <c r="H217" s="206" t="s">
        <v>19</v>
      </c>
      <c r="I217" s="208"/>
      <c r="J217" s="205"/>
      <c r="K217" s="205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136</v>
      </c>
      <c r="AU217" s="213" t="s">
        <v>83</v>
      </c>
      <c r="AV217" s="14" t="s">
        <v>81</v>
      </c>
      <c r="AW217" s="14" t="s">
        <v>34</v>
      </c>
      <c r="AX217" s="14" t="s">
        <v>73</v>
      </c>
      <c r="AY217" s="213" t="s">
        <v>125</v>
      </c>
    </row>
    <row r="218" spans="1:65" s="2" customFormat="1" ht="14.45" customHeight="1">
      <c r="A218" s="36"/>
      <c r="B218" s="37"/>
      <c r="C218" s="175" t="s">
        <v>329</v>
      </c>
      <c r="D218" s="175" t="s">
        <v>127</v>
      </c>
      <c r="E218" s="176" t="s">
        <v>330</v>
      </c>
      <c r="F218" s="177" t="s">
        <v>331</v>
      </c>
      <c r="G218" s="178" t="s">
        <v>245</v>
      </c>
      <c r="H218" s="179">
        <v>958</v>
      </c>
      <c r="I218" s="180"/>
      <c r="J218" s="181">
        <f>ROUND(I218*H218,2)</f>
        <v>0</v>
      </c>
      <c r="K218" s="177" t="s">
        <v>131</v>
      </c>
      <c r="L218" s="41"/>
      <c r="M218" s="182" t="s">
        <v>19</v>
      </c>
      <c r="N218" s="183" t="s">
        <v>44</v>
      </c>
      <c r="O218" s="66"/>
      <c r="P218" s="184">
        <f>O218*H218</f>
        <v>0</v>
      </c>
      <c r="Q218" s="184">
        <v>0</v>
      </c>
      <c r="R218" s="184">
        <f>Q218*H218</f>
        <v>0</v>
      </c>
      <c r="S218" s="184">
        <v>0</v>
      </c>
      <c r="T218" s="185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86" t="s">
        <v>132</v>
      </c>
      <c r="AT218" s="186" t="s">
        <v>127</v>
      </c>
      <c r="AU218" s="186" t="s">
        <v>83</v>
      </c>
      <c r="AY218" s="19" t="s">
        <v>125</v>
      </c>
      <c r="BE218" s="187">
        <f>IF(N218="základní",J218,0)</f>
        <v>0</v>
      </c>
      <c r="BF218" s="187">
        <f>IF(N218="snížená",J218,0)</f>
        <v>0</v>
      </c>
      <c r="BG218" s="187">
        <f>IF(N218="zákl. přenesená",J218,0)</f>
        <v>0</v>
      </c>
      <c r="BH218" s="187">
        <f>IF(N218="sníž. přenesená",J218,0)</f>
        <v>0</v>
      </c>
      <c r="BI218" s="187">
        <f>IF(N218="nulová",J218,0)</f>
        <v>0</v>
      </c>
      <c r="BJ218" s="19" t="s">
        <v>81</v>
      </c>
      <c r="BK218" s="187">
        <f>ROUND(I218*H218,2)</f>
        <v>0</v>
      </c>
      <c r="BL218" s="19" t="s">
        <v>132</v>
      </c>
      <c r="BM218" s="186" t="s">
        <v>332</v>
      </c>
    </row>
    <row r="219" spans="1:65" s="2" customFormat="1" ht="11.25">
      <c r="A219" s="36"/>
      <c r="B219" s="37"/>
      <c r="C219" s="38"/>
      <c r="D219" s="188" t="s">
        <v>134</v>
      </c>
      <c r="E219" s="38"/>
      <c r="F219" s="189" t="s">
        <v>333</v>
      </c>
      <c r="G219" s="38"/>
      <c r="H219" s="38"/>
      <c r="I219" s="190"/>
      <c r="J219" s="38"/>
      <c r="K219" s="38"/>
      <c r="L219" s="41"/>
      <c r="M219" s="191"/>
      <c r="N219" s="192"/>
      <c r="O219" s="66"/>
      <c r="P219" s="66"/>
      <c r="Q219" s="66"/>
      <c r="R219" s="66"/>
      <c r="S219" s="66"/>
      <c r="T219" s="67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134</v>
      </c>
      <c r="AU219" s="19" t="s">
        <v>83</v>
      </c>
    </row>
    <row r="220" spans="1:65" s="13" customFormat="1" ht="11.25">
      <c r="B220" s="193"/>
      <c r="C220" s="194"/>
      <c r="D220" s="188" t="s">
        <v>136</v>
      </c>
      <c r="E220" s="195" t="s">
        <v>19</v>
      </c>
      <c r="F220" s="196" t="s">
        <v>334</v>
      </c>
      <c r="G220" s="194"/>
      <c r="H220" s="197">
        <v>215</v>
      </c>
      <c r="I220" s="198"/>
      <c r="J220" s="194"/>
      <c r="K220" s="194"/>
      <c r="L220" s="199"/>
      <c r="M220" s="200"/>
      <c r="N220" s="201"/>
      <c r="O220" s="201"/>
      <c r="P220" s="201"/>
      <c r="Q220" s="201"/>
      <c r="R220" s="201"/>
      <c r="S220" s="201"/>
      <c r="T220" s="202"/>
      <c r="AT220" s="203" t="s">
        <v>136</v>
      </c>
      <c r="AU220" s="203" t="s">
        <v>83</v>
      </c>
      <c r="AV220" s="13" t="s">
        <v>83</v>
      </c>
      <c r="AW220" s="13" t="s">
        <v>34</v>
      </c>
      <c r="AX220" s="13" t="s">
        <v>73</v>
      </c>
      <c r="AY220" s="203" t="s">
        <v>125</v>
      </c>
    </row>
    <row r="221" spans="1:65" s="13" customFormat="1" ht="11.25">
      <c r="B221" s="193"/>
      <c r="C221" s="194"/>
      <c r="D221" s="188" t="s">
        <v>136</v>
      </c>
      <c r="E221" s="195" t="s">
        <v>19</v>
      </c>
      <c r="F221" s="196" t="s">
        <v>335</v>
      </c>
      <c r="G221" s="194"/>
      <c r="H221" s="197">
        <v>215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136</v>
      </c>
      <c r="AU221" s="203" t="s">
        <v>83</v>
      </c>
      <c r="AV221" s="13" t="s">
        <v>83</v>
      </c>
      <c r="AW221" s="13" t="s">
        <v>34</v>
      </c>
      <c r="AX221" s="13" t="s">
        <v>73</v>
      </c>
      <c r="AY221" s="203" t="s">
        <v>125</v>
      </c>
    </row>
    <row r="222" spans="1:65" s="14" customFormat="1" ht="11.25">
      <c r="B222" s="204"/>
      <c r="C222" s="205"/>
      <c r="D222" s="188" t="s">
        <v>136</v>
      </c>
      <c r="E222" s="206" t="s">
        <v>19</v>
      </c>
      <c r="F222" s="207" t="s">
        <v>336</v>
      </c>
      <c r="G222" s="205"/>
      <c r="H222" s="206" t="s">
        <v>19</v>
      </c>
      <c r="I222" s="208"/>
      <c r="J222" s="205"/>
      <c r="K222" s="205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136</v>
      </c>
      <c r="AU222" s="213" t="s">
        <v>83</v>
      </c>
      <c r="AV222" s="14" t="s">
        <v>81</v>
      </c>
      <c r="AW222" s="14" t="s">
        <v>34</v>
      </c>
      <c r="AX222" s="14" t="s">
        <v>73</v>
      </c>
      <c r="AY222" s="213" t="s">
        <v>125</v>
      </c>
    </row>
    <row r="223" spans="1:65" s="13" customFormat="1" ht="11.25">
      <c r="B223" s="193"/>
      <c r="C223" s="194"/>
      <c r="D223" s="188" t="s">
        <v>136</v>
      </c>
      <c r="E223" s="195" t="s">
        <v>19</v>
      </c>
      <c r="F223" s="196" t="s">
        <v>337</v>
      </c>
      <c r="G223" s="194"/>
      <c r="H223" s="197">
        <v>21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136</v>
      </c>
      <c r="AU223" s="203" t="s">
        <v>83</v>
      </c>
      <c r="AV223" s="13" t="s">
        <v>83</v>
      </c>
      <c r="AW223" s="13" t="s">
        <v>34</v>
      </c>
      <c r="AX223" s="13" t="s">
        <v>73</v>
      </c>
      <c r="AY223" s="203" t="s">
        <v>125</v>
      </c>
    </row>
    <row r="224" spans="1:65" s="13" customFormat="1" ht="11.25">
      <c r="B224" s="193"/>
      <c r="C224" s="194"/>
      <c r="D224" s="188" t="s">
        <v>136</v>
      </c>
      <c r="E224" s="195" t="s">
        <v>19</v>
      </c>
      <c r="F224" s="196" t="s">
        <v>338</v>
      </c>
      <c r="G224" s="194"/>
      <c r="H224" s="197">
        <v>507</v>
      </c>
      <c r="I224" s="198"/>
      <c r="J224" s="194"/>
      <c r="K224" s="194"/>
      <c r="L224" s="199"/>
      <c r="M224" s="200"/>
      <c r="N224" s="201"/>
      <c r="O224" s="201"/>
      <c r="P224" s="201"/>
      <c r="Q224" s="201"/>
      <c r="R224" s="201"/>
      <c r="S224" s="201"/>
      <c r="T224" s="202"/>
      <c r="AT224" s="203" t="s">
        <v>136</v>
      </c>
      <c r="AU224" s="203" t="s">
        <v>83</v>
      </c>
      <c r="AV224" s="13" t="s">
        <v>83</v>
      </c>
      <c r="AW224" s="13" t="s">
        <v>34</v>
      </c>
      <c r="AX224" s="13" t="s">
        <v>73</v>
      </c>
      <c r="AY224" s="203" t="s">
        <v>125</v>
      </c>
    </row>
    <row r="225" spans="1:65" s="2" customFormat="1" ht="14.45" customHeight="1">
      <c r="A225" s="36"/>
      <c r="B225" s="37"/>
      <c r="C225" s="175" t="s">
        <v>339</v>
      </c>
      <c r="D225" s="175" t="s">
        <v>127</v>
      </c>
      <c r="E225" s="176" t="s">
        <v>340</v>
      </c>
      <c r="F225" s="177" t="s">
        <v>341</v>
      </c>
      <c r="G225" s="178" t="s">
        <v>245</v>
      </c>
      <c r="H225" s="179">
        <v>960</v>
      </c>
      <c r="I225" s="180"/>
      <c r="J225" s="181">
        <f>ROUND(I225*H225,2)</f>
        <v>0</v>
      </c>
      <c r="K225" s="177" t="s">
        <v>131</v>
      </c>
      <c r="L225" s="41"/>
      <c r="M225" s="182" t="s">
        <v>19</v>
      </c>
      <c r="N225" s="183" t="s">
        <v>44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132</v>
      </c>
      <c r="AT225" s="186" t="s">
        <v>127</v>
      </c>
      <c r="AU225" s="186" t="s">
        <v>83</v>
      </c>
      <c r="AY225" s="19" t="s">
        <v>125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81</v>
      </c>
      <c r="BK225" s="187">
        <f>ROUND(I225*H225,2)</f>
        <v>0</v>
      </c>
      <c r="BL225" s="19" t="s">
        <v>132</v>
      </c>
      <c r="BM225" s="186" t="s">
        <v>342</v>
      </c>
    </row>
    <row r="226" spans="1:65" s="2" customFormat="1" ht="11.25">
      <c r="A226" s="36"/>
      <c r="B226" s="37"/>
      <c r="C226" s="38"/>
      <c r="D226" s="188" t="s">
        <v>134</v>
      </c>
      <c r="E226" s="38"/>
      <c r="F226" s="189" t="s">
        <v>343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134</v>
      </c>
      <c r="AU226" s="19" t="s">
        <v>83</v>
      </c>
    </row>
    <row r="227" spans="1:65" s="13" customFormat="1" ht="11.25">
      <c r="B227" s="193"/>
      <c r="C227" s="194"/>
      <c r="D227" s="188" t="s">
        <v>136</v>
      </c>
      <c r="E227" s="195" t="s">
        <v>19</v>
      </c>
      <c r="F227" s="196" t="s">
        <v>344</v>
      </c>
      <c r="G227" s="194"/>
      <c r="H227" s="197">
        <v>880</v>
      </c>
      <c r="I227" s="198"/>
      <c r="J227" s="194"/>
      <c r="K227" s="194"/>
      <c r="L227" s="199"/>
      <c r="M227" s="200"/>
      <c r="N227" s="201"/>
      <c r="O227" s="201"/>
      <c r="P227" s="201"/>
      <c r="Q227" s="201"/>
      <c r="R227" s="201"/>
      <c r="S227" s="201"/>
      <c r="T227" s="202"/>
      <c r="AT227" s="203" t="s">
        <v>136</v>
      </c>
      <c r="AU227" s="203" t="s">
        <v>83</v>
      </c>
      <c r="AV227" s="13" t="s">
        <v>83</v>
      </c>
      <c r="AW227" s="13" t="s">
        <v>34</v>
      </c>
      <c r="AX227" s="13" t="s">
        <v>73</v>
      </c>
      <c r="AY227" s="203" t="s">
        <v>125</v>
      </c>
    </row>
    <row r="228" spans="1:65" s="14" customFormat="1" ht="11.25">
      <c r="B228" s="204"/>
      <c r="C228" s="205"/>
      <c r="D228" s="188" t="s">
        <v>136</v>
      </c>
      <c r="E228" s="206" t="s">
        <v>19</v>
      </c>
      <c r="F228" s="207" t="s">
        <v>336</v>
      </c>
      <c r="G228" s="205"/>
      <c r="H228" s="206" t="s">
        <v>19</v>
      </c>
      <c r="I228" s="208"/>
      <c r="J228" s="205"/>
      <c r="K228" s="205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136</v>
      </c>
      <c r="AU228" s="213" t="s">
        <v>83</v>
      </c>
      <c r="AV228" s="14" t="s">
        <v>81</v>
      </c>
      <c r="AW228" s="14" t="s">
        <v>34</v>
      </c>
      <c r="AX228" s="14" t="s">
        <v>73</v>
      </c>
      <c r="AY228" s="213" t="s">
        <v>125</v>
      </c>
    </row>
    <row r="229" spans="1:65" s="13" customFormat="1" ht="11.25">
      <c r="B229" s="193"/>
      <c r="C229" s="194"/>
      <c r="D229" s="188" t="s">
        <v>136</v>
      </c>
      <c r="E229" s="195" t="s">
        <v>19</v>
      </c>
      <c r="F229" s="196" t="s">
        <v>345</v>
      </c>
      <c r="G229" s="194"/>
      <c r="H229" s="197">
        <v>80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136</v>
      </c>
      <c r="AU229" s="203" t="s">
        <v>83</v>
      </c>
      <c r="AV229" s="13" t="s">
        <v>83</v>
      </c>
      <c r="AW229" s="13" t="s">
        <v>34</v>
      </c>
      <c r="AX229" s="13" t="s">
        <v>73</v>
      </c>
      <c r="AY229" s="203" t="s">
        <v>125</v>
      </c>
    </row>
    <row r="230" spans="1:65" s="2" customFormat="1" ht="14.45" customHeight="1">
      <c r="A230" s="36"/>
      <c r="B230" s="37"/>
      <c r="C230" s="175" t="s">
        <v>346</v>
      </c>
      <c r="D230" s="175" t="s">
        <v>127</v>
      </c>
      <c r="E230" s="176" t="s">
        <v>347</v>
      </c>
      <c r="F230" s="177" t="s">
        <v>348</v>
      </c>
      <c r="G230" s="178" t="s">
        <v>245</v>
      </c>
      <c r="H230" s="179">
        <v>750</v>
      </c>
      <c r="I230" s="180"/>
      <c r="J230" s="181">
        <f>ROUND(I230*H230,2)</f>
        <v>0</v>
      </c>
      <c r="K230" s="177" t="s">
        <v>131</v>
      </c>
      <c r="L230" s="41"/>
      <c r="M230" s="182" t="s">
        <v>19</v>
      </c>
      <c r="N230" s="183" t="s">
        <v>44</v>
      </c>
      <c r="O230" s="66"/>
      <c r="P230" s="184">
        <f>O230*H230</f>
        <v>0</v>
      </c>
      <c r="Q230" s="184">
        <v>0</v>
      </c>
      <c r="R230" s="184">
        <f>Q230*H230</f>
        <v>0</v>
      </c>
      <c r="S230" s="184">
        <v>0</v>
      </c>
      <c r="T230" s="185">
        <f>S230*H230</f>
        <v>0</v>
      </c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R230" s="186" t="s">
        <v>132</v>
      </c>
      <c r="AT230" s="186" t="s">
        <v>127</v>
      </c>
      <c r="AU230" s="186" t="s">
        <v>83</v>
      </c>
      <c r="AY230" s="19" t="s">
        <v>125</v>
      </c>
      <c r="BE230" s="187">
        <f>IF(N230="základní",J230,0)</f>
        <v>0</v>
      </c>
      <c r="BF230" s="187">
        <f>IF(N230="snížená",J230,0)</f>
        <v>0</v>
      </c>
      <c r="BG230" s="187">
        <f>IF(N230="zákl. přenesená",J230,0)</f>
        <v>0</v>
      </c>
      <c r="BH230" s="187">
        <f>IF(N230="sníž. přenesená",J230,0)</f>
        <v>0</v>
      </c>
      <c r="BI230" s="187">
        <f>IF(N230="nulová",J230,0)</f>
        <v>0</v>
      </c>
      <c r="BJ230" s="19" t="s">
        <v>81</v>
      </c>
      <c r="BK230" s="187">
        <f>ROUND(I230*H230,2)</f>
        <v>0</v>
      </c>
      <c r="BL230" s="19" t="s">
        <v>132</v>
      </c>
      <c r="BM230" s="186" t="s">
        <v>349</v>
      </c>
    </row>
    <row r="231" spans="1:65" s="2" customFormat="1" ht="11.25">
      <c r="A231" s="36"/>
      <c r="B231" s="37"/>
      <c r="C231" s="38"/>
      <c r="D231" s="188" t="s">
        <v>134</v>
      </c>
      <c r="E231" s="38"/>
      <c r="F231" s="189" t="s">
        <v>350</v>
      </c>
      <c r="G231" s="38"/>
      <c r="H231" s="38"/>
      <c r="I231" s="190"/>
      <c r="J231" s="38"/>
      <c r="K231" s="38"/>
      <c r="L231" s="41"/>
      <c r="M231" s="191"/>
      <c r="N231" s="192"/>
      <c r="O231" s="66"/>
      <c r="P231" s="66"/>
      <c r="Q231" s="66"/>
      <c r="R231" s="66"/>
      <c r="S231" s="66"/>
      <c r="T231" s="67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T231" s="19" t="s">
        <v>134</v>
      </c>
      <c r="AU231" s="19" t="s">
        <v>83</v>
      </c>
    </row>
    <row r="232" spans="1:65" s="13" customFormat="1" ht="11.25">
      <c r="B232" s="193"/>
      <c r="C232" s="194"/>
      <c r="D232" s="188" t="s">
        <v>136</v>
      </c>
      <c r="E232" s="195" t="s">
        <v>19</v>
      </c>
      <c r="F232" s="196" t="s">
        <v>351</v>
      </c>
      <c r="G232" s="194"/>
      <c r="H232" s="197">
        <v>750</v>
      </c>
      <c r="I232" s="198"/>
      <c r="J232" s="194"/>
      <c r="K232" s="194"/>
      <c r="L232" s="199"/>
      <c r="M232" s="200"/>
      <c r="N232" s="201"/>
      <c r="O232" s="201"/>
      <c r="P232" s="201"/>
      <c r="Q232" s="201"/>
      <c r="R232" s="201"/>
      <c r="S232" s="201"/>
      <c r="T232" s="202"/>
      <c r="AT232" s="203" t="s">
        <v>136</v>
      </c>
      <c r="AU232" s="203" t="s">
        <v>83</v>
      </c>
      <c r="AV232" s="13" t="s">
        <v>83</v>
      </c>
      <c r="AW232" s="13" t="s">
        <v>34</v>
      </c>
      <c r="AX232" s="13" t="s">
        <v>73</v>
      </c>
      <c r="AY232" s="203" t="s">
        <v>125</v>
      </c>
    </row>
    <row r="233" spans="1:65" s="2" customFormat="1" ht="14.45" customHeight="1">
      <c r="A233" s="36"/>
      <c r="B233" s="37"/>
      <c r="C233" s="175" t="s">
        <v>352</v>
      </c>
      <c r="D233" s="175" t="s">
        <v>127</v>
      </c>
      <c r="E233" s="176" t="s">
        <v>353</v>
      </c>
      <c r="F233" s="177" t="s">
        <v>354</v>
      </c>
      <c r="G233" s="178" t="s">
        <v>245</v>
      </c>
      <c r="H233" s="179">
        <v>750</v>
      </c>
      <c r="I233" s="180"/>
      <c r="J233" s="181">
        <f>ROUND(I233*H233,2)</f>
        <v>0</v>
      </c>
      <c r="K233" s="177" t="s">
        <v>131</v>
      </c>
      <c r="L233" s="41"/>
      <c r="M233" s="182" t="s">
        <v>19</v>
      </c>
      <c r="N233" s="183" t="s">
        <v>44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132</v>
      </c>
      <c r="AT233" s="186" t="s">
        <v>127</v>
      </c>
      <c r="AU233" s="186" t="s">
        <v>83</v>
      </c>
      <c r="AY233" s="19" t="s">
        <v>125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81</v>
      </c>
      <c r="BK233" s="187">
        <f>ROUND(I233*H233,2)</f>
        <v>0</v>
      </c>
      <c r="BL233" s="19" t="s">
        <v>132</v>
      </c>
      <c r="BM233" s="186" t="s">
        <v>355</v>
      </c>
    </row>
    <row r="234" spans="1:65" s="2" customFormat="1" ht="19.5">
      <c r="A234" s="36"/>
      <c r="B234" s="37"/>
      <c r="C234" s="38"/>
      <c r="D234" s="188" t="s">
        <v>134</v>
      </c>
      <c r="E234" s="38"/>
      <c r="F234" s="189" t="s">
        <v>356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134</v>
      </c>
      <c r="AU234" s="19" t="s">
        <v>83</v>
      </c>
    </row>
    <row r="235" spans="1:65" s="13" customFormat="1" ht="11.25">
      <c r="B235" s="193"/>
      <c r="C235" s="194"/>
      <c r="D235" s="188" t="s">
        <v>136</v>
      </c>
      <c r="E235" s="195" t="s">
        <v>19</v>
      </c>
      <c r="F235" s="196" t="s">
        <v>351</v>
      </c>
      <c r="G235" s="194"/>
      <c r="H235" s="197">
        <v>750</v>
      </c>
      <c r="I235" s="198"/>
      <c r="J235" s="194"/>
      <c r="K235" s="194"/>
      <c r="L235" s="199"/>
      <c r="M235" s="200"/>
      <c r="N235" s="201"/>
      <c r="O235" s="201"/>
      <c r="P235" s="201"/>
      <c r="Q235" s="201"/>
      <c r="R235" s="201"/>
      <c r="S235" s="201"/>
      <c r="T235" s="202"/>
      <c r="AT235" s="203" t="s">
        <v>136</v>
      </c>
      <c r="AU235" s="203" t="s">
        <v>83</v>
      </c>
      <c r="AV235" s="13" t="s">
        <v>83</v>
      </c>
      <c r="AW235" s="13" t="s">
        <v>34</v>
      </c>
      <c r="AX235" s="13" t="s">
        <v>73</v>
      </c>
      <c r="AY235" s="203" t="s">
        <v>125</v>
      </c>
    </row>
    <row r="236" spans="1:65" s="2" customFormat="1" ht="14.45" customHeight="1">
      <c r="A236" s="36"/>
      <c r="B236" s="37"/>
      <c r="C236" s="175" t="s">
        <v>357</v>
      </c>
      <c r="D236" s="175" t="s">
        <v>127</v>
      </c>
      <c r="E236" s="176" t="s">
        <v>358</v>
      </c>
      <c r="F236" s="177" t="s">
        <v>359</v>
      </c>
      <c r="G236" s="178" t="s">
        <v>245</v>
      </c>
      <c r="H236" s="179">
        <v>750</v>
      </c>
      <c r="I236" s="180"/>
      <c r="J236" s="181">
        <f>ROUND(I236*H236,2)</f>
        <v>0</v>
      </c>
      <c r="K236" s="177" t="s">
        <v>131</v>
      </c>
      <c r="L236" s="41"/>
      <c r="M236" s="182" t="s">
        <v>19</v>
      </c>
      <c r="N236" s="183" t="s">
        <v>44</v>
      </c>
      <c r="O236" s="66"/>
      <c r="P236" s="184">
        <f>O236*H236</f>
        <v>0</v>
      </c>
      <c r="Q236" s="184">
        <v>0</v>
      </c>
      <c r="R236" s="184">
        <f>Q236*H236</f>
        <v>0</v>
      </c>
      <c r="S236" s="184">
        <v>0</v>
      </c>
      <c r="T236" s="185">
        <f>S236*H236</f>
        <v>0</v>
      </c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R236" s="186" t="s">
        <v>132</v>
      </c>
      <c r="AT236" s="186" t="s">
        <v>127</v>
      </c>
      <c r="AU236" s="186" t="s">
        <v>83</v>
      </c>
      <c r="AY236" s="19" t="s">
        <v>125</v>
      </c>
      <c r="BE236" s="187">
        <f>IF(N236="základní",J236,0)</f>
        <v>0</v>
      </c>
      <c r="BF236" s="187">
        <f>IF(N236="snížená",J236,0)</f>
        <v>0</v>
      </c>
      <c r="BG236" s="187">
        <f>IF(N236="zákl. přenesená",J236,0)</f>
        <v>0</v>
      </c>
      <c r="BH236" s="187">
        <f>IF(N236="sníž. přenesená",J236,0)</f>
        <v>0</v>
      </c>
      <c r="BI236" s="187">
        <f>IF(N236="nulová",J236,0)</f>
        <v>0</v>
      </c>
      <c r="BJ236" s="19" t="s">
        <v>81</v>
      </c>
      <c r="BK236" s="187">
        <f>ROUND(I236*H236,2)</f>
        <v>0</v>
      </c>
      <c r="BL236" s="19" t="s">
        <v>132</v>
      </c>
      <c r="BM236" s="186" t="s">
        <v>360</v>
      </c>
    </row>
    <row r="237" spans="1:65" s="2" customFormat="1" ht="19.5">
      <c r="A237" s="36"/>
      <c r="B237" s="37"/>
      <c r="C237" s="38"/>
      <c r="D237" s="188" t="s">
        <v>134</v>
      </c>
      <c r="E237" s="38"/>
      <c r="F237" s="189" t="s">
        <v>361</v>
      </c>
      <c r="G237" s="38"/>
      <c r="H237" s="38"/>
      <c r="I237" s="190"/>
      <c r="J237" s="38"/>
      <c r="K237" s="38"/>
      <c r="L237" s="41"/>
      <c r="M237" s="191"/>
      <c r="N237" s="192"/>
      <c r="O237" s="66"/>
      <c r="P237" s="66"/>
      <c r="Q237" s="66"/>
      <c r="R237" s="66"/>
      <c r="S237" s="66"/>
      <c r="T237" s="67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T237" s="19" t="s">
        <v>134</v>
      </c>
      <c r="AU237" s="19" t="s">
        <v>83</v>
      </c>
    </row>
    <row r="238" spans="1:65" s="13" customFormat="1" ht="11.25">
      <c r="B238" s="193"/>
      <c r="C238" s="194"/>
      <c r="D238" s="188" t="s">
        <v>136</v>
      </c>
      <c r="E238" s="195" t="s">
        <v>19</v>
      </c>
      <c r="F238" s="196" t="s">
        <v>351</v>
      </c>
      <c r="G238" s="194"/>
      <c r="H238" s="197">
        <v>750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136</v>
      </c>
      <c r="AU238" s="203" t="s">
        <v>83</v>
      </c>
      <c r="AV238" s="13" t="s">
        <v>83</v>
      </c>
      <c r="AW238" s="13" t="s">
        <v>34</v>
      </c>
      <c r="AX238" s="13" t="s">
        <v>73</v>
      </c>
      <c r="AY238" s="203" t="s">
        <v>125</v>
      </c>
    </row>
    <row r="239" spans="1:65" s="2" customFormat="1" ht="14.45" customHeight="1">
      <c r="A239" s="36"/>
      <c r="B239" s="37"/>
      <c r="C239" s="175" t="s">
        <v>362</v>
      </c>
      <c r="D239" s="175" t="s">
        <v>127</v>
      </c>
      <c r="E239" s="176" t="s">
        <v>363</v>
      </c>
      <c r="F239" s="177" t="s">
        <v>364</v>
      </c>
      <c r="G239" s="178" t="s">
        <v>245</v>
      </c>
      <c r="H239" s="179">
        <v>965</v>
      </c>
      <c r="I239" s="180"/>
      <c r="J239" s="181">
        <f>ROUND(I239*H239,2)</f>
        <v>0</v>
      </c>
      <c r="K239" s="177" t="s">
        <v>131</v>
      </c>
      <c r="L239" s="41"/>
      <c r="M239" s="182" t="s">
        <v>19</v>
      </c>
      <c r="N239" s="183" t="s">
        <v>44</v>
      </c>
      <c r="O239" s="66"/>
      <c r="P239" s="184">
        <f>O239*H239</f>
        <v>0</v>
      </c>
      <c r="Q239" s="184">
        <v>0</v>
      </c>
      <c r="R239" s="184">
        <f>Q239*H239</f>
        <v>0</v>
      </c>
      <c r="S239" s="184">
        <v>0</v>
      </c>
      <c r="T239" s="185">
        <f>S239*H239</f>
        <v>0</v>
      </c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R239" s="186" t="s">
        <v>132</v>
      </c>
      <c r="AT239" s="186" t="s">
        <v>127</v>
      </c>
      <c r="AU239" s="186" t="s">
        <v>83</v>
      </c>
      <c r="AY239" s="19" t="s">
        <v>125</v>
      </c>
      <c r="BE239" s="187">
        <f>IF(N239="základní",J239,0)</f>
        <v>0</v>
      </c>
      <c r="BF239" s="187">
        <f>IF(N239="snížená",J239,0)</f>
        <v>0</v>
      </c>
      <c r="BG239" s="187">
        <f>IF(N239="zákl. přenesená",J239,0)</f>
        <v>0</v>
      </c>
      <c r="BH239" s="187">
        <f>IF(N239="sníž. přenesená",J239,0)</f>
        <v>0</v>
      </c>
      <c r="BI239" s="187">
        <f>IF(N239="nulová",J239,0)</f>
        <v>0</v>
      </c>
      <c r="BJ239" s="19" t="s">
        <v>81</v>
      </c>
      <c r="BK239" s="187">
        <f>ROUND(I239*H239,2)</f>
        <v>0</v>
      </c>
      <c r="BL239" s="19" t="s">
        <v>132</v>
      </c>
      <c r="BM239" s="186" t="s">
        <v>365</v>
      </c>
    </row>
    <row r="240" spans="1:65" s="2" customFormat="1" ht="11.25">
      <c r="A240" s="36"/>
      <c r="B240" s="37"/>
      <c r="C240" s="38"/>
      <c r="D240" s="188" t="s">
        <v>134</v>
      </c>
      <c r="E240" s="38"/>
      <c r="F240" s="189" t="s">
        <v>366</v>
      </c>
      <c r="G240" s="38"/>
      <c r="H240" s="38"/>
      <c r="I240" s="190"/>
      <c r="J240" s="38"/>
      <c r="K240" s="38"/>
      <c r="L240" s="41"/>
      <c r="M240" s="191"/>
      <c r="N240" s="192"/>
      <c r="O240" s="66"/>
      <c r="P240" s="66"/>
      <c r="Q240" s="66"/>
      <c r="R240" s="66"/>
      <c r="S240" s="66"/>
      <c r="T240" s="67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T240" s="19" t="s">
        <v>134</v>
      </c>
      <c r="AU240" s="19" t="s">
        <v>83</v>
      </c>
    </row>
    <row r="241" spans="1:65" s="13" customFormat="1" ht="11.25">
      <c r="B241" s="193"/>
      <c r="C241" s="194"/>
      <c r="D241" s="188" t="s">
        <v>136</v>
      </c>
      <c r="E241" s="195" t="s">
        <v>19</v>
      </c>
      <c r="F241" s="196" t="s">
        <v>351</v>
      </c>
      <c r="G241" s="194"/>
      <c r="H241" s="197">
        <v>750</v>
      </c>
      <c r="I241" s="198"/>
      <c r="J241" s="194"/>
      <c r="K241" s="194"/>
      <c r="L241" s="199"/>
      <c r="M241" s="200"/>
      <c r="N241" s="201"/>
      <c r="O241" s="201"/>
      <c r="P241" s="201"/>
      <c r="Q241" s="201"/>
      <c r="R241" s="201"/>
      <c r="S241" s="201"/>
      <c r="T241" s="202"/>
      <c r="AT241" s="203" t="s">
        <v>136</v>
      </c>
      <c r="AU241" s="203" t="s">
        <v>83</v>
      </c>
      <c r="AV241" s="13" t="s">
        <v>83</v>
      </c>
      <c r="AW241" s="13" t="s">
        <v>34</v>
      </c>
      <c r="AX241" s="13" t="s">
        <v>73</v>
      </c>
      <c r="AY241" s="203" t="s">
        <v>125</v>
      </c>
    </row>
    <row r="242" spans="1:65" s="13" customFormat="1" ht="11.25">
      <c r="B242" s="193"/>
      <c r="C242" s="194"/>
      <c r="D242" s="188" t="s">
        <v>136</v>
      </c>
      <c r="E242" s="195" t="s">
        <v>19</v>
      </c>
      <c r="F242" s="196" t="s">
        <v>367</v>
      </c>
      <c r="G242" s="194"/>
      <c r="H242" s="197">
        <v>215</v>
      </c>
      <c r="I242" s="198"/>
      <c r="J242" s="194"/>
      <c r="K242" s="194"/>
      <c r="L242" s="199"/>
      <c r="M242" s="200"/>
      <c r="N242" s="201"/>
      <c r="O242" s="201"/>
      <c r="P242" s="201"/>
      <c r="Q242" s="201"/>
      <c r="R242" s="201"/>
      <c r="S242" s="201"/>
      <c r="T242" s="202"/>
      <c r="AT242" s="203" t="s">
        <v>136</v>
      </c>
      <c r="AU242" s="203" t="s">
        <v>83</v>
      </c>
      <c r="AV242" s="13" t="s">
        <v>83</v>
      </c>
      <c r="AW242" s="13" t="s">
        <v>34</v>
      </c>
      <c r="AX242" s="13" t="s">
        <v>73</v>
      </c>
      <c r="AY242" s="203" t="s">
        <v>125</v>
      </c>
    </row>
    <row r="243" spans="1:65" s="2" customFormat="1" ht="14.45" customHeight="1">
      <c r="A243" s="36"/>
      <c r="B243" s="37"/>
      <c r="C243" s="175" t="s">
        <v>368</v>
      </c>
      <c r="D243" s="175" t="s">
        <v>127</v>
      </c>
      <c r="E243" s="176" t="s">
        <v>369</v>
      </c>
      <c r="F243" s="177" t="s">
        <v>370</v>
      </c>
      <c r="G243" s="178" t="s">
        <v>245</v>
      </c>
      <c r="H243" s="179">
        <v>965</v>
      </c>
      <c r="I243" s="180"/>
      <c r="J243" s="181">
        <f>ROUND(I243*H243,2)</f>
        <v>0</v>
      </c>
      <c r="K243" s="177" t="s">
        <v>131</v>
      </c>
      <c r="L243" s="41"/>
      <c r="M243" s="182" t="s">
        <v>19</v>
      </c>
      <c r="N243" s="183" t="s">
        <v>44</v>
      </c>
      <c r="O243" s="66"/>
      <c r="P243" s="184">
        <f>O243*H243</f>
        <v>0</v>
      </c>
      <c r="Q243" s="184">
        <v>0</v>
      </c>
      <c r="R243" s="184">
        <f>Q243*H243</f>
        <v>0</v>
      </c>
      <c r="S243" s="184">
        <v>0</v>
      </c>
      <c r="T243" s="185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86" t="s">
        <v>132</v>
      </c>
      <c r="AT243" s="186" t="s">
        <v>127</v>
      </c>
      <c r="AU243" s="186" t="s">
        <v>83</v>
      </c>
      <c r="AY243" s="19" t="s">
        <v>125</v>
      </c>
      <c r="BE243" s="187">
        <f>IF(N243="základní",J243,0)</f>
        <v>0</v>
      </c>
      <c r="BF243" s="187">
        <f>IF(N243="snížená",J243,0)</f>
        <v>0</v>
      </c>
      <c r="BG243" s="187">
        <f>IF(N243="zákl. přenesená",J243,0)</f>
        <v>0</v>
      </c>
      <c r="BH243" s="187">
        <f>IF(N243="sníž. přenesená",J243,0)</f>
        <v>0</v>
      </c>
      <c r="BI243" s="187">
        <f>IF(N243="nulová",J243,0)</f>
        <v>0</v>
      </c>
      <c r="BJ243" s="19" t="s">
        <v>81</v>
      </c>
      <c r="BK243" s="187">
        <f>ROUND(I243*H243,2)</f>
        <v>0</v>
      </c>
      <c r="BL243" s="19" t="s">
        <v>132</v>
      </c>
      <c r="BM243" s="186" t="s">
        <v>371</v>
      </c>
    </row>
    <row r="244" spans="1:65" s="2" customFormat="1" ht="11.25">
      <c r="A244" s="36"/>
      <c r="B244" s="37"/>
      <c r="C244" s="38"/>
      <c r="D244" s="188" t="s">
        <v>134</v>
      </c>
      <c r="E244" s="38"/>
      <c r="F244" s="189" t="s">
        <v>372</v>
      </c>
      <c r="G244" s="38"/>
      <c r="H244" s="38"/>
      <c r="I244" s="190"/>
      <c r="J244" s="38"/>
      <c r="K244" s="38"/>
      <c r="L244" s="41"/>
      <c r="M244" s="191"/>
      <c r="N244" s="192"/>
      <c r="O244" s="66"/>
      <c r="P244" s="66"/>
      <c r="Q244" s="66"/>
      <c r="R244" s="66"/>
      <c r="S244" s="66"/>
      <c r="T244" s="67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9" t="s">
        <v>134</v>
      </c>
      <c r="AU244" s="19" t="s">
        <v>83</v>
      </c>
    </row>
    <row r="245" spans="1:65" s="14" customFormat="1" ht="11.25">
      <c r="B245" s="204"/>
      <c r="C245" s="205"/>
      <c r="D245" s="188" t="s">
        <v>136</v>
      </c>
      <c r="E245" s="206" t="s">
        <v>19</v>
      </c>
      <c r="F245" s="207" t="s">
        <v>373</v>
      </c>
      <c r="G245" s="205"/>
      <c r="H245" s="206" t="s">
        <v>19</v>
      </c>
      <c r="I245" s="208"/>
      <c r="J245" s="205"/>
      <c r="K245" s="205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136</v>
      </c>
      <c r="AU245" s="213" t="s">
        <v>83</v>
      </c>
      <c r="AV245" s="14" t="s">
        <v>81</v>
      </c>
      <c r="AW245" s="14" t="s">
        <v>34</v>
      </c>
      <c r="AX245" s="14" t="s">
        <v>73</v>
      </c>
      <c r="AY245" s="213" t="s">
        <v>125</v>
      </c>
    </row>
    <row r="246" spans="1:65" s="13" customFormat="1" ht="11.25">
      <c r="B246" s="193"/>
      <c r="C246" s="194"/>
      <c r="D246" s="188" t="s">
        <v>136</v>
      </c>
      <c r="E246" s="195" t="s">
        <v>19</v>
      </c>
      <c r="F246" s="196" t="s">
        <v>374</v>
      </c>
      <c r="G246" s="194"/>
      <c r="H246" s="197">
        <v>750</v>
      </c>
      <c r="I246" s="198"/>
      <c r="J246" s="194"/>
      <c r="K246" s="194"/>
      <c r="L246" s="199"/>
      <c r="M246" s="200"/>
      <c r="N246" s="201"/>
      <c r="O246" s="201"/>
      <c r="P246" s="201"/>
      <c r="Q246" s="201"/>
      <c r="R246" s="201"/>
      <c r="S246" s="201"/>
      <c r="T246" s="202"/>
      <c r="AT246" s="203" t="s">
        <v>136</v>
      </c>
      <c r="AU246" s="203" t="s">
        <v>83</v>
      </c>
      <c r="AV246" s="13" t="s">
        <v>83</v>
      </c>
      <c r="AW246" s="13" t="s">
        <v>34</v>
      </c>
      <c r="AX246" s="13" t="s">
        <v>73</v>
      </c>
      <c r="AY246" s="203" t="s">
        <v>125</v>
      </c>
    </row>
    <row r="247" spans="1:65" s="14" customFormat="1" ht="11.25">
      <c r="B247" s="204"/>
      <c r="C247" s="205"/>
      <c r="D247" s="188" t="s">
        <v>136</v>
      </c>
      <c r="E247" s="206" t="s">
        <v>19</v>
      </c>
      <c r="F247" s="207" t="s">
        <v>375</v>
      </c>
      <c r="G247" s="205"/>
      <c r="H247" s="206" t="s">
        <v>19</v>
      </c>
      <c r="I247" s="208"/>
      <c r="J247" s="205"/>
      <c r="K247" s="205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136</v>
      </c>
      <c r="AU247" s="213" t="s">
        <v>83</v>
      </c>
      <c r="AV247" s="14" t="s">
        <v>81</v>
      </c>
      <c r="AW247" s="14" t="s">
        <v>34</v>
      </c>
      <c r="AX247" s="14" t="s">
        <v>73</v>
      </c>
      <c r="AY247" s="213" t="s">
        <v>125</v>
      </c>
    </row>
    <row r="248" spans="1:65" s="13" customFormat="1" ht="11.25">
      <c r="B248" s="193"/>
      <c r="C248" s="194"/>
      <c r="D248" s="188" t="s">
        <v>136</v>
      </c>
      <c r="E248" s="195" t="s">
        <v>19</v>
      </c>
      <c r="F248" s="196" t="s">
        <v>376</v>
      </c>
      <c r="G248" s="194"/>
      <c r="H248" s="197">
        <v>215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136</v>
      </c>
      <c r="AU248" s="203" t="s">
        <v>83</v>
      </c>
      <c r="AV248" s="13" t="s">
        <v>83</v>
      </c>
      <c r="AW248" s="13" t="s">
        <v>34</v>
      </c>
      <c r="AX248" s="13" t="s">
        <v>73</v>
      </c>
      <c r="AY248" s="203" t="s">
        <v>125</v>
      </c>
    </row>
    <row r="249" spans="1:65" s="15" customFormat="1" ht="11.25">
      <c r="B249" s="224"/>
      <c r="C249" s="225"/>
      <c r="D249" s="188" t="s">
        <v>136</v>
      </c>
      <c r="E249" s="226" t="s">
        <v>19</v>
      </c>
      <c r="F249" s="227" t="s">
        <v>215</v>
      </c>
      <c r="G249" s="225"/>
      <c r="H249" s="228">
        <v>965</v>
      </c>
      <c r="I249" s="229"/>
      <c r="J249" s="225"/>
      <c r="K249" s="225"/>
      <c r="L249" s="230"/>
      <c r="M249" s="231"/>
      <c r="N249" s="232"/>
      <c r="O249" s="232"/>
      <c r="P249" s="232"/>
      <c r="Q249" s="232"/>
      <c r="R249" s="232"/>
      <c r="S249" s="232"/>
      <c r="T249" s="233"/>
      <c r="AT249" s="234" t="s">
        <v>136</v>
      </c>
      <c r="AU249" s="234" t="s">
        <v>83</v>
      </c>
      <c r="AV249" s="15" t="s">
        <v>132</v>
      </c>
      <c r="AW249" s="15" t="s">
        <v>34</v>
      </c>
      <c r="AX249" s="15" t="s">
        <v>81</v>
      </c>
      <c r="AY249" s="234" t="s">
        <v>125</v>
      </c>
    </row>
    <row r="250" spans="1:65" s="2" customFormat="1" ht="14.45" customHeight="1">
      <c r="A250" s="36"/>
      <c r="B250" s="37"/>
      <c r="C250" s="175" t="s">
        <v>377</v>
      </c>
      <c r="D250" s="175" t="s">
        <v>127</v>
      </c>
      <c r="E250" s="176" t="s">
        <v>378</v>
      </c>
      <c r="F250" s="177" t="s">
        <v>379</v>
      </c>
      <c r="G250" s="178" t="s">
        <v>245</v>
      </c>
      <c r="H250" s="179">
        <v>215</v>
      </c>
      <c r="I250" s="180"/>
      <c r="J250" s="181">
        <f>ROUND(I250*H250,2)</f>
        <v>0</v>
      </c>
      <c r="K250" s="177" t="s">
        <v>131</v>
      </c>
      <c r="L250" s="41"/>
      <c r="M250" s="182" t="s">
        <v>19</v>
      </c>
      <c r="N250" s="183" t="s">
        <v>44</v>
      </c>
      <c r="O250" s="66"/>
      <c r="P250" s="184">
        <f>O250*H250</f>
        <v>0</v>
      </c>
      <c r="Q250" s="184">
        <v>0</v>
      </c>
      <c r="R250" s="184">
        <f>Q250*H250</f>
        <v>0</v>
      </c>
      <c r="S250" s="184">
        <v>0</v>
      </c>
      <c r="T250" s="185">
        <f>S250*H250</f>
        <v>0</v>
      </c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R250" s="186" t="s">
        <v>132</v>
      </c>
      <c r="AT250" s="186" t="s">
        <v>127</v>
      </c>
      <c r="AU250" s="186" t="s">
        <v>83</v>
      </c>
      <c r="AY250" s="19" t="s">
        <v>125</v>
      </c>
      <c r="BE250" s="187">
        <f>IF(N250="základní",J250,0)</f>
        <v>0</v>
      </c>
      <c r="BF250" s="187">
        <f>IF(N250="snížená",J250,0)</f>
        <v>0</v>
      </c>
      <c r="BG250" s="187">
        <f>IF(N250="zákl. přenesená",J250,0)</f>
        <v>0</v>
      </c>
      <c r="BH250" s="187">
        <f>IF(N250="sníž. přenesená",J250,0)</f>
        <v>0</v>
      </c>
      <c r="BI250" s="187">
        <f>IF(N250="nulová",J250,0)</f>
        <v>0</v>
      </c>
      <c r="BJ250" s="19" t="s">
        <v>81</v>
      </c>
      <c r="BK250" s="187">
        <f>ROUND(I250*H250,2)</f>
        <v>0</v>
      </c>
      <c r="BL250" s="19" t="s">
        <v>132</v>
      </c>
      <c r="BM250" s="186" t="s">
        <v>380</v>
      </c>
    </row>
    <row r="251" spans="1:65" s="2" customFormat="1" ht="19.5">
      <c r="A251" s="36"/>
      <c r="B251" s="37"/>
      <c r="C251" s="38"/>
      <c r="D251" s="188" t="s">
        <v>134</v>
      </c>
      <c r="E251" s="38"/>
      <c r="F251" s="189" t="s">
        <v>381</v>
      </c>
      <c r="G251" s="38"/>
      <c r="H251" s="38"/>
      <c r="I251" s="190"/>
      <c r="J251" s="38"/>
      <c r="K251" s="38"/>
      <c r="L251" s="41"/>
      <c r="M251" s="191"/>
      <c r="N251" s="192"/>
      <c r="O251" s="66"/>
      <c r="P251" s="66"/>
      <c r="Q251" s="66"/>
      <c r="R251" s="66"/>
      <c r="S251" s="66"/>
      <c r="T251" s="67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T251" s="19" t="s">
        <v>134</v>
      </c>
      <c r="AU251" s="19" t="s">
        <v>83</v>
      </c>
    </row>
    <row r="252" spans="1:65" s="13" customFormat="1" ht="11.25">
      <c r="B252" s="193"/>
      <c r="C252" s="194"/>
      <c r="D252" s="188" t="s">
        <v>136</v>
      </c>
      <c r="E252" s="195" t="s">
        <v>19</v>
      </c>
      <c r="F252" s="196" t="s">
        <v>367</v>
      </c>
      <c r="G252" s="194"/>
      <c r="H252" s="197">
        <v>215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136</v>
      </c>
      <c r="AU252" s="203" t="s">
        <v>83</v>
      </c>
      <c r="AV252" s="13" t="s">
        <v>83</v>
      </c>
      <c r="AW252" s="13" t="s">
        <v>34</v>
      </c>
      <c r="AX252" s="13" t="s">
        <v>73</v>
      </c>
      <c r="AY252" s="203" t="s">
        <v>125</v>
      </c>
    </row>
    <row r="253" spans="1:65" s="2" customFormat="1" ht="14.45" customHeight="1">
      <c r="A253" s="36"/>
      <c r="B253" s="37"/>
      <c r="C253" s="175" t="s">
        <v>382</v>
      </c>
      <c r="D253" s="175" t="s">
        <v>127</v>
      </c>
      <c r="E253" s="176" t="s">
        <v>383</v>
      </c>
      <c r="F253" s="177" t="s">
        <v>384</v>
      </c>
      <c r="G253" s="178" t="s">
        <v>245</v>
      </c>
      <c r="H253" s="179">
        <v>215</v>
      </c>
      <c r="I253" s="180"/>
      <c r="J253" s="181">
        <f>ROUND(I253*H253,2)</f>
        <v>0</v>
      </c>
      <c r="K253" s="177" t="s">
        <v>131</v>
      </c>
      <c r="L253" s="41"/>
      <c r="M253" s="182" t="s">
        <v>19</v>
      </c>
      <c r="N253" s="183" t="s">
        <v>44</v>
      </c>
      <c r="O253" s="66"/>
      <c r="P253" s="184">
        <f>O253*H253</f>
        <v>0</v>
      </c>
      <c r="Q253" s="184">
        <v>0</v>
      </c>
      <c r="R253" s="184">
        <f>Q253*H253</f>
        <v>0</v>
      </c>
      <c r="S253" s="184">
        <v>0</v>
      </c>
      <c r="T253" s="185">
        <f>S253*H253</f>
        <v>0</v>
      </c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R253" s="186" t="s">
        <v>132</v>
      </c>
      <c r="AT253" s="186" t="s">
        <v>127</v>
      </c>
      <c r="AU253" s="186" t="s">
        <v>83</v>
      </c>
      <c r="AY253" s="19" t="s">
        <v>125</v>
      </c>
      <c r="BE253" s="187">
        <f>IF(N253="základní",J253,0)</f>
        <v>0</v>
      </c>
      <c r="BF253" s="187">
        <f>IF(N253="snížená",J253,0)</f>
        <v>0</v>
      </c>
      <c r="BG253" s="187">
        <f>IF(N253="zákl. přenesená",J253,0)</f>
        <v>0</v>
      </c>
      <c r="BH253" s="187">
        <f>IF(N253="sníž. přenesená",J253,0)</f>
        <v>0</v>
      </c>
      <c r="BI253" s="187">
        <f>IF(N253="nulová",J253,0)</f>
        <v>0</v>
      </c>
      <c r="BJ253" s="19" t="s">
        <v>81</v>
      </c>
      <c r="BK253" s="187">
        <f>ROUND(I253*H253,2)</f>
        <v>0</v>
      </c>
      <c r="BL253" s="19" t="s">
        <v>132</v>
      </c>
      <c r="BM253" s="186" t="s">
        <v>385</v>
      </c>
    </row>
    <row r="254" spans="1:65" s="2" customFormat="1" ht="19.5">
      <c r="A254" s="36"/>
      <c r="B254" s="37"/>
      <c r="C254" s="38"/>
      <c r="D254" s="188" t="s">
        <v>134</v>
      </c>
      <c r="E254" s="38"/>
      <c r="F254" s="189" t="s">
        <v>386</v>
      </c>
      <c r="G254" s="38"/>
      <c r="H254" s="38"/>
      <c r="I254" s="190"/>
      <c r="J254" s="38"/>
      <c r="K254" s="38"/>
      <c r="L254" s="41"/>
      <c r="M254" s="191"/>
      <c r="N254" s="192"/>
      <c r="O254" s="66"/>
      <c r="P254" s="66"/>
      <c r="Q254" s="66"/>
      <c r="R254" s="66"/>
      <c r="S254" s="66"/>
      <c r="T254" s="67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134</v>
      </c>
      <c r="AU254" s="19" t="s">
        <v>83</v>
      </c>
    </row>
    <row r="255" spans="1:65" s="13" customFormat="1" ht="11.25">
      <c r="B255" s="193"/>
      <c r="C255" s="194"/>
      <c r="D255" s="188" t="s">
        <v>136</v>
      </c>
      <c r="E255" s="195" t="s">
        <v>19</v>
      </c>
      <c r="F255" s="196" t="s">
        <v>367</v>
      </c>
      <c r="G255" s="194"/>
      <c r="H255" s="197">
        <v>215</v>
      </c>
      <c r="I255" s="198"/>
      <c r="J255" s="194"/>
      <c r="K255" s="194"/>
      <c r="L255" s="199"/>
      <c r="M255" s="200"/>
      <c r="N255" s="201"/>
      <c r="O255" s="201"/>
      <c r="P255" s="201"/>
      <c r="Q255" s="201"/>
      <c r="R255" s="201"/>
      <c r="S255" s="201"/>
      <c r="T255" s="202"/>
      <c r="AT255" s="203" t="s">
        <v>136</v>
      </c>
      <c r="AU255" s="203" t="s">
        <v>83</v>
      </c>
      <c r="AV255" s="13" t="s">
        <v>83</v>
      </c>
      <c r="AW255" s="13" t="s">
        <v>34</v>
      </c>
      <c r="AX255" s="13" t="s">
        <v>73</v>
      </c>
      <c r="AY255" s="203" t="s">
        <v>125</v>
      </c>
    </row>
    <row r="256" spans="1:65" s="2" customFormat="1" ht="14.45" customHeight="1">
      <c r="A256" s="36"/>
      <c r="B256" s="37"/>
      <c r="C256" s="175" t="s">
        <v>387</v>
      </c>
      <c r="D256" s="175" t="s">
        <v>127</v>
      </c>
      <c r="E256" s="176" t="s">
        <v>388</v>
      </c>
      <c r="F256" s="177" t="s">
        <v>389</v>
      </c>
      <c r="G256" s="178" t="s">
        <v>245</v>
      </c>
      <c r="H256" s="179">
        <v>507</v>
      </c>
      <c r="I256" s="180"/>
      <c r="J256" s="181">
        <f>ROUND(I256*H256,2)</f>
        <v>0</v>
      </c>
      <c r="K256" s="177" t="s">
        <v>131</v>
      </c>
      <c r="L256" s="41"/>
      <c r="M256" s="182" t="s">
        <v>19</v>
      </c>
      <c r="N256" s="183" t="s">
        <v>44</v>
      </c>
      <c r="O256" s="66"/>
      <c r="P256" s="184">
        <f>O256*H256</f>
        <v>0</v>
      </c>
      <c r="Q256" s="184">
        <v>0</v>
      </c>
      <c r="R256" s="184">
        <f>Q256*H256</f>
        <v>0</v>
      </c>
      <c r="S256" s="184">
        <v>0</v>
      </c>
      <c r="T256" s="185">
        <f>S256*H256</f>
        <v>0</v>
      </c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R256" s="186" t="s">
        <v>132</v>
      </c>
      <c r="AT256" s="186" t="s">
        <v>127</v>
      </c>
      <c r="AU256" s="186" t="s">
        <v>83</v>
      </c>
      <c r="AY256" s="19" t="s">
        <v>125</v>
      </c>
      <c r="BE256" s="187">
        <f>IF(N256="základní",J256,0)</f>
        <v>0</v>
      </c>
      <c r="BF256" s="187">
        <f>IF(N256="snížená",J256,0)</f>
        <v>0</v>
      </c>
      <c r="BG256" s="187">
        <f>IF(N256="zákl. přenesená",J256,0)</f>
        <v>0</v>
      </c>
      <c r="BH256" s="187">
        <f>IF(N256="sníž. přenesená",J256,0)</f>
        <v>0</v>
      </c>
      <c r="BI256" s="187">
        <f>IF(N256="nulová",J256,0)</f>
        <v>0</v>
      </c>
      <c r="BJ256" s="19" t="s">
        <v>81</v>
      </c>
      <c r="BK256" s="187">
        <f>ROUND(I256*H256,2)</f>
        <v>0</v>
      </c>
      <c r="BL256" s="19" t="s">
        <v>132</v>
      </c>
      <c r="BM256" s="186" t="s">
        <v>390</v>
      </c>
    </row>
    <row r="257" spans="1:65" s="2" customFormat="1" ht="11.25">
      <c r="A257" s="36"/>
      <c r="B257" s="37"/>
      <c r="C257" s="38"/>
      <c r="D257" s="188" t="s">
        <v>134</v>
      </c>
      <c r="E257" s="38"/>
      <c r="F257" s="189" t="s">
        <v>391</v>
      </c>
      <c r="G257" s="38"/>
      <c r="H257" s="38"/>
      <c r="I257" s="190"/>
      <c r="J257" s="38"/>
      <c r="K257" s="38"/>
      <c r="L257" s="41"/>
      <c r="M257" s="191"/>
      <c r="N257" s="192"/>
      <c r="O257" s="66"/>
      <c r="P257" s="66"/>
      <c r="Q257" s="66"/>
      <c r="R257" s="66"/>
      <c r="S257" s="66"/>
      <c r="T257" s="67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134</v>
      </c>
      <c r="AU257" s="19" t="s">
        <v>83</v>
      </c>
    </row>
    <row r="258" spans="1:65" s="13" customFormat="1" ht="11.25">
      <c r="B258" s="193"/>
      <c r="C258" s="194"/>
      <c r="D258" s="188" t="s">
        <v>136</v>
      </c>
      <c r="E258" s="195" t="s">
        <v>19</v>
      </c>
      <c r="F258" s="196" t="s">
        <v>338</v>
      </c>
      <c r="G258" s="194"/>
      <c r="H258" s="197">
        <v>507</v>
      </c>
      <c r="I258" s="198"/>
      <c r="J258" s="194"/>
      <c r="K258" s="194"/>
      <c r="L258" s="199"/>
      <c r="M258" s="200"/>
      <c r="N258" s="201"/>
      <c r="O258" s="201"/>
      <c r="P258" s="201"/>
      <c r="Q258" s="201"/>
      <c r="R258" s="201"/>
      <c r="S258" s="201"/>
      <c r="T258" s="202"/>
      <c r="AT258" s="203" t="s">
        <v>136</v>
      </c>
      <c r="AU258" s="203" t="s">
        <v>83</v>
      </c>
      <c r="AV258" s="13" t="s">
        <v>83</v>
      </c>
      <c r="AW258" s="13" t="s">
        <v>34</v>
      </c>
      <c r="AX258" s="13" t="s">
        <v>73</v>
      </c>
      <c r="AY258" s="203" t="s">
        <v>125</v>
      </c>
    </row>
    <row r="259" spans="1:65" s="2" customFormat="1" ht="14.45" customHeight="1">
      <c r="A259" s="36"/>
      <c r="B259" s="37"/>
      <c r="C259" s="175" t="s">
        <v>392</v>
      </c>
      <c r="D259" s="175" t="s">
        <v>127</v>
      </c>
      <c r="E259" s="176" t="s">
        <v>393</v>
      </c>
      <c r="F259" s="177" t="s">
        <v>394</v>
      </c>
      <c r="G259" s="178" t="s">
        <v>245</v>
      </c>
      <c r="H259" s="179">
        <v>507</v>
      </c>
      <c r="I259" s="180"/>
      <c r="J259" s="181">
        <f>ROUND(I259*H259,2)</f>
        <v>0</v>
      </c>
      <c r="K259" s="177" t="s">
        <v>131</v>
      </c>
      <c r="L259" s="41"/>
      <c r="M259" s="182" t="s">
        <v>19</v>
      </c>
      <c r="N259" s="183" t="s">
        <v>44</v>
      </c>
      <c r="O259" s="66"/>
      <c r="P259" s="184">
        <f>O259*H259</f>
        <v>0</v>
      </c>
      <c r="Q259" s="184">
        <v>0</v>
      </c>
      <c r="R259" s="184">
        <f>Q259*H259</f>
        <v>0</v>
      </c>
      <c r="S259" s="184">
        <v>0</v>
      </c>
      <c r="T259" s="185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86" t="s">
        <v>132</v>
      </c>
      <c r="AT259" s="186" t="s">
        <v>127</v>
      </c>
      <c r="AU259" s="186" t="s">
        <v>83</v>
      </c>
      <c r="AY259" s="19" t="s">
        <v>125</v>
      </c>
      <c r="BE259" s="187">
        <f>IF(N259="základní",J259,0)</f>
        <v>0</v>
      </c>
      <c r="BF259" s="187">
        <f>IF(N259="snížená",J259,0)</f>
        <v>0</v>
      </c>
      <c r="BG259" s="187">
        <f>IF(N259="zákl. přenesená",J259,0)</f>
        <v>0</v>
      </c>
      <c r="BH259" s="187">
        <f>IF(N259="sníž. přenesená",J259,0)</f>
        <v>0</v>
      </c>
      <c r="BI259" s="187">
        <f>IF(N259="nulová",J259,0)</f>
        <v>0</v>
      </c>
      <c r="BJ259" s="19" t="s">
        <v>81</v>
      </c>
      <c r="BK259" s="187">
        <f>ROUND(I259*H259,2)</f>
        <v>0</v>
      </c>
      <c r="BL259" s="19" t="s">
        <v>132</v>
      </c>
      <c r="BM259" s="186" t="s">
        <v>395</v>
      </c>
    </row>
    <row r="260" spans="1:65" s="2" customFormat="1" ht="11.25">
      <c r="A260" s="36"/>
      <c r="B260" s="37"/>
      <c r="C260" s="38"/>
      <c r="D260" s="188" t="s">
        <v>134</v>
      </c>
      <c r="E260" s="38"/>
      <c r="F260" s="189" t="s">
        <v>396</v>
      </c>
      <c r="G260" s="38"/>
      <c r="H260" s="38"/>
      <c r="I260" s="190"/>
      <c r="J260" s="38"/>
      <c r="K260" s="38"/>
      <c r="L260" s="41"/>
      <c r="M260" s="191"/>
      <c r="N260" s="192"/>
      <c r="O260" s="66"/>
      <c r="P260" s="66"/>
      <c r="Q260" s="66"/>
      <c r="R260" s="66"/>
      <c r="S260" s="66"/>
      <c r="T260" s="67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9" t="s">
        <v>134</v>
      </c>
      <c r="AU260" s="19" t="s">
        <v>83</v>
      </c>
    </row>
    <row r="261" spans="1:65" s="13" customFormat="1" ht="11.25">
      <c r="B261" s="193"/>
      <c r="C261" s="194"/>
      <c r="D261" s="188" t="s">
        <v>136</v>
      </c>
      <c r="E261" s="195" t="s">
        <v>19</v>
      </c>
      <c r="F261" s="196" t="s">
        <v>338</v>
      </c>
      <c r="G261" s="194"/>
      <c r="H261" s="197">
        <v>507</v>
      </c>
      <c r="I261" s="198"/>
      <c r="J261" s="194"/>
      <c r="K261" s="194"/>
      <c r="L261" s="199"/>
      <c r="M261" s="200"/>
      <c r="N261" s="201"/>
      <c r="O261" s="201"/>
      <c r="P261" s="201"/>
      <c r="Q261" s="201"/>
      <c r="R261" s="201"/>
      <c r="S261" s="201"/>
      <c r="T261" s="202"/>
      <c r="AT261" s="203" t="s">
        <v>136</v>
      </c>
      <c r="AU261" s="203" t="s">
        <v>83</v>
      </c>
      <c r="AV261" s="13" t="s">
        <v>83</v>
      </c>
      <c r="AW261" s="13" t="s">
        <v>34</v>
      </c>
      <c r="AX261" s="13" t="s">
        <v>73</v>
      </c>
      <c r="AY261" s="203" t="s">
        <v>125</v>
      </c>
    </row>
    <row r="262" spans="1:65" s="2" customFormat="1" ht="14.45" customHeight="1">
      <c r="A262" s="36"/>
      <c r="B262" s="37"/>
      <c r="C262" s="175" t="s">
        <v>397</v>
      </c>
      <c r="D262" s="175" t="s">
        <v>127</v>
      </c>
      <c r="E262" s="176" t="s">
        <v>398</v>
      </c>
      <c r="F262" s="177" t="s">
        <v>399</v>
      </c>
      <c r="G262" s="178" t="s">
        <v>245</v>
      </c>
      <c r="H262" s="179">
        <v>470</v>
      </c>
      <c r="I262" s="180"/>
      <c r="J262" s="181">
        <f>ROUND(I262*H262,2)</f>
        <v>0</v>
      </c>
      <c r="K262" s="177" t="s">
        <v>131</v>
      </c>
      <c r="L262" s="41"/>
      <c r="M262" s="182" t="s">
        <v>19</v>
      </c>
      <c r="N262" s="183" t="s">
        <v>44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132</v>
      </c>
      <c r="AT262" s="186" t="s">
        <v>127</v>
      </c>
      <c r="AU262" s="186" t="s">
        <v>83</v>
      </c>
      <c r="AY262" s="19" t="s">
        <v>125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81</v>
      </c>
      <c r="BK262" s="187">
        <f>ROUND(I262*H262,2)</f>
        <v>0</v>
      </c>
      <c r="BL262" s="19" t="s">
        <v>132</v>
      </c>
      <c r="BM262" s="186" t="s">
        <v>400</v>
      </c>
    </row>
    <row r="263" spans="1:65" s="2" customFormat="1" ht="19.5">
      <c r="A263" s="36"/>
      <c r="B263" s="37"/>
      <c r="C263" s="38"/>
      <c r="D263" s="188" t="s">
        <v>134</v>
      </c>
      <c r="E263" s="38"/>
      <c r="F263" s="189" t="s">
        <v>401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134</v>
      </c>
      <c r="AU263" s="19" t="s">
        <v>83</v>
      </c>
    </row>
    <row r="264" spans="1:65" s="13" customFormat="1" ht="11.25">
      <c r="B264" s="193"/>
      <c r="C264" s="194"/>
      <c r="D264" s="188" t="s">
        <v>136</v>
      </c>
      <c r="E264" s="195" t="s">
        <v>19</v>
      </c>
      <c r="F264" s="196" t="s">
        <v>402</v>
      </c>
      <c r="G264" s="194"/>
      <c r="H264" s="197">
        <v>470</v>
      </c>
      <c r="I264" s="198"/>
      <c r="J264" s="194"/>
      <c r="K264" s="194"/>
      <c r="L264" s="199"/>
      <c r="M264" s="200"/>
      <c r="N264" s="201"/>
      <c r="O264" s="201"/>
      <c r="P264" s="201"/>
      <c r="Q264" s="201"/>
      <c r="R264" s="201"/>
      <c r="S264" s="201"/>
      <c r="T264" s="202"/>
      <c r="AT264" s="203" t="s">
        <v>136</v>
      </c>
      <c r="AU264" s="203" t="s">
        <v>83</v>
      </c>
      <c r="AV264" s="13" t="s">
        <v>83</v>
      </c>
      <c r="AW264" s="13" t="s">
        <v>34</v>
      </c>
      <c r="AX264" s="13" t="s">
        <v>73</v>
      </c>
      <c r="AY264" s="203" t="s">
        <v>125</v>
      </c>
    </row>
    <row r="265" spans="1:65" s="2" customFormat="1" ht="14.45" customHeight="1">
      <c r="A265" s="36"/>
      <c r="B265" s="37"/>
      <c r="C265" s="175" t="s">
        <v>403</v>
      </c>
      <c r="D265" s="175" t="s">
        <v>127</v>
      </c>
      <c r="E265" s="176" t="s">
        <v>404</v>
      </c>
      <c r="F265" s="177" t="s">
        <v>405</v>
      </c>
      <c r="G265" s="178" t="s">
        <v>245</v>
      </c>
      <c r="H265" s="179">
        <v>37</v>
      </c>
      <c r="I265" s="180"/>
      <c r="J265" s="181">
        <f>ROUND(I265*H265,2)</f>
        <v>0</v>
      </c>
      <c r="K265" s="177" t="s">
        <v>131</v>
      </c>
      <c r="L265" s="41"/>
      <c r="M265" s="182" t="s">
        <v>19</v>
      </c>
      <c r="N265" s="183" t="s">
        <v>44</v>
      </c>
      <c r="O265" s="66"/>
      <c r="P265" s="184">
        <f>O265*H265</f>
        <v>0</v>
      </c>
      <c r="Q265" s="184">
        <v>8.4250000000000005E-2</v>
      </c>
      <c r="R265" s="184">
        <f>Q265*H265</f>
        <v>3.1172500000000003</v>
      </c>
      <c r="S265" s="184">
        <v>0</v>
      </c>
      <c r="T265" s="185">
        <f>S265*H265</f>
        <v>0</v>
      </c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R265" s="186" t="s">
        <v>132</v>
      </c>
      <c r="AT265" s="186" t="s">
        <v>127</v>
      </c>
      <c r="AU265" s="186" t="s">
        <v>83</v>
      </c>
      <c r="AY265" s="19" t="s">
        <v>125</v>
      </c>
      <c r="BE265" s="187">
        <f>IF(N265="základní",J265,0)</f>
        <v>0</v>
      </c>
      <c r="BF265" s="187">
        <f>IF(N265="snížená",J265,0)</f>
        <v>0</v>
      </c>
      <c r="BG265" s="187">
        <f>IF(N265="zákl. přenesená",J265,0)</f>
        <v>0</v>
      </c>
      <c r="BH265" s="187">
        <f>IF(N265="sníž. přenesená",J265,0)</f>
        <v>0</v>
      </c>
      <c r="BI265" s="187">
        <f>IF(N265="nulová",J265,0)</f>
        <v>0</v>
      </c>
      <c r="BJ265" s="19" t="s">
        <v>81</v>
      </c>
      <c r="BK265" s="187">
        <f>ROUND(I265*H265,2)</f>
        <v>0</v>
      </c>
      <c r="BL265" s="19" t="s">
        <v>132</v>
      </c>
      <c r="BM265" s="186" t="s">
        <v>406</v>
      </c>
    </row>
    <row r="266" spans="1:65" s="2" customFormat="1" ht="29.25">
      <c r="A266" s="36"/>
      <c r="B266" s="37"/>
      <c r="C266" s="38"/>
      <c r="D266" s="188" t="s">
        <v>134</v>
      </c>
      <c r="E266" s="38"/>
      <c r="F266" s="189" t="s">
        <v>407</v>
      </c>
      <c r="G266" s="38"/>
      <c r="H266" s="38"/>
      <c r="I266" s="190"/>
      <c r="J266" s="38"/>
      <c r="K266" s="38"/>
      <c r="L266" s="41"/>
      <c r="M266" s="191"/>
      <c r="N266" s="192"/>
      <c r="O266" s="66"/>
      <c r="P266" s="66"/>
      <c r="Q266" s="66"/>
      <c r="R266" s="66"/>
      <c r="S266" s="66"/>
      <c r="T266" s="67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T266" s="19" t="s">
        <v>134</v>
      </c>
      <c r="AU266" s="19" t="s">
        <v>83</v>
      </c>
    </row>
    <row r="267" spans="1:65" s="13" customFormat="1" ht="11.25">
      <c r="B267" s="193"/>
      <c r="C267" s="194"/>
      <c r="D267" s="188" t="s">
        <v>136</v>
      </c>
      <c r="E267" s="195" t="s">
        <v>19</v>
      </c>
      <c r="F267" s="196" t="s">
        <v>408</v>
      </c>
      <c r="G267" s="194"/>
      <c r="H267" s="197">
        <v>37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136</v>
      </c>
      <c r="AU267" s="203" t="s">
        <v>83</v>
      </c>
      <c r="AV267" s="13" t="s">
        <v>83</v>
      </c>
      <c r="AW267" s="13" t="s">
        <v>34</v>
      </c>
      <c r="AX267" s="13" t="s">
        <v>73</v>
      </c>
      <c r="AY267" s="203" t="s">
        <v>125</v>
      </c>
    </row>
    <row r="268" spans="1:65" s="2" customFormat="1" ht="14.45" customHeight="1">
      <c r="A268" s="36"/>
      <c r="B268" s="37"/>
      <c r="C268" s="214" t="s">
        <v>409</v>
      </c>
      <c r="D268" s="214" t="s">
        <v>165</v>
      </c>
      <c r="E268" s="215" t="s">
        <v>410</v>
      </c>
      <c r="F268" s="216" t="s">
        <v>411</v>
      </c>
      <c r="G268" s="217" t="s">
        <v>245</v>
      </c>
      <c r="H268" s="218">
        <v>39</v>
      </c>
      <c r="I268" s="219"/>
      <c r="J268" s="220">
        <f>ROUND(I268*H268,2)</f>
        <v>0</v>
      </c>
      <c r="K268" s="216" t="s">
        <v>131</v>
      </c>
      <c r="L268" s="221"/>
      <c r="M268" s="222" t="s">
        <v>19</v>
      </c>
      <c r="N268" s="223" t="s">
        <v>44</v>
      </c>
      <c r="O268" s="66"/>
      <c r="P268" s="184">
        <f>O268*H268</f>
        <v>0</v>
      </c>
      <c r="Q268" s="184">
        <v>0.17499999999999999</v>
      </c>
      <c r="R268" s="184">
        <f>Q268*H268</f>
        <v>6.8249999999999993</v>
      </c>
      <c r="S268" s="184">
        <v>0</v>
      </c>
      <c r="T268" s="185">
        <f>S268*H268</f>
        <v>0</v>
      </c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R268" s="186" t="s">
        <v>168</v>
      </c>
      <c r="AT268" s="186" t="s">
        <v>165</v>
      </c>
      <c r="AU268" s="186" t="s">
        <v>83</v>
      </c>
      <c r="AY268" s="19" t="s">
        <v>125</v>
      </c>
      <c r="BE268" s="187">
        <f>IF(N268="základní",J268,0)</f>
        <v>0</v>
      </c>
      <c r="BF268" s="187">
        <f>IF(N268="snížená",J268,0)</f>
        <v>0</v>
      </c>
      <c r="BG268" s="187">
        <f>IF(N268="zákl. přenesená",J268,0)</f>
        <v>0</v>
      </c>
      <c r="BH268" s="187">
        <f>IF(N268="sníž. přenesená",J268,0)</f>
        <v>0</v>
      </c>
      <c r="BI268" s="187">
        <f>IF(N268="nulová",J268,0)</f>
        <v>0</v>
      </c>
      <c r="BJ268" s="19" t="s">
        <v>81</v>
      </c>
      <c r="BK268" s="187">
        <f>ROUND(I268*H268,2)</f>
        <v>0</v>
      </c>
      <c r="BL268" s="19" t="s">
        <v>132</v>
      </c>
      <c r="BM268" s="186" t="s">
        <v>412</v>
      </c>
    </row>
    <row r="269" spans="1:65" s="2" customFormat="1" ht="11.25">
      <c r="A269" s="36"/>
      <c r="B269" s="37"/>
      <c r="C269" s="38"/>
      <c r="D269" s="188" t="s">
        <v>134</v>
      </c>
      <c r="E269" s="38"/>
      <c r="F269" s="189" t="s">
        <v>411</v>
      </c>
      <c r="G269" s="38"/>
      <c r="H269" s="38"/>
      <c r="I269" s="190"/>
      <c r="J269" s="38"/>
      <c r="K269" s="38"/>
      <c r="L269" s="41"/>
      <c r="M269" s="191"/>
      <c r="N269" s="192"/>
      <c r="O269" s="66"/>
      <c r="P269" s="66"/>
      <c r="Q269" s="66"/>
      <c r="R269" s="66"/>
      <c r="S269" s="66"/>
      <c r="T269" s="67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T269" s="19" t="s">
        <v>134</v>
      </c>
      <c r="AU269" s="19" t="s">
        <v>83</v>
      </c>
    </row>
    <row r="270" spans="1:65" s="14" customFormat="1" ht="11.25">
      <c r="B270" s="204"/>
      <c r="C270" s="205"/>
      <c r="D270" s="188" t="s">
        <v>136</v>
      </c>
      <c r="E270" s="206" t="s">
        <v>19</v>
      </c>
      <c r="F270" s="207" t="s">
        <v>413</v>
      </c>
      <c r="G270" s="205"/>
      <c r="H270" s="206" t="s">
        <v>19</v>
      </c>
      <c r="I270" s="208"/>
      <c r="J270" s="205"/>
      <c r="K270" s="205"/>
      <c r="L270" s="209"/>
      <c r="M270" s="210"/>
      <c r="N270" s="211"/>
      <c r="O270" s="211"/>
      <c r="P270" s="211"/>
      <c r="Q270" s="211"/>
      <c r="R270" s="211"/>
      <c r="S270" s="211"/>
      <c r="T270" s="212"/>
      <c r="AT270" s="213" t="s">
        <v>136</v>
      </c>
      <c r="AU270" s="213" t="s">
        <v>83</v>
      </c>
      <c r="AV270" s="14" t="s">
        <v>81</v>
      </c>
      <c r="AW270" s="14" t="s">
        <v>34</v>
      </c>
      <c r="AX270" s="14" t="s">
        <v>73</v>
      </c>
      <c r="AY270" s="213" t="s">
        <v>125</v>
      </c>
    </row>
    <row r="271" spans="1:65" s="13" customFormat="1" ht="11.25">
      <c r="B271" s="193"/>
      <c r="C271" s="194"/>
      <c r="D271" s="188" t="s">
        <v>136</v>
      </c>
      <c r="E271" s="195" t="s">
        <v>19</v>
      </c>
      <c r="F271" s="196" t="s">
        <v>414</v>
      </c>
      <c r="G271" s="194"/>
      <c r="H271" s="197">
        <v>39</v>
      </c>
      <c r="I271" s="198"/>
      <c r="J271" s="194"/>
      <c r="K271" s="194"/>
      <c r="L271" s="199"/>
      <c r="M271" s="200"/>
      <c r="N271" s="201"/>
      <c r="O271" s="201"/>
      <c r="P271" s="201"/>
      <c r="Q271" s="201"/>
      <c r="R271" s="201"/>
      <c r="S271" s="201"/>
      <c r="T271" s="202"/>
      <c r="AT271" s="203" t="s">
        <v>136</v>
      </c>
      <c r="AU271" s="203" t="s">
        <v>83</v>
      </c>
      <c r="AV271" s="13" t="s">
        <v>83</v>
      </c>
      <c r="AW271" s="13" t="s">
        <v>34</v>
      </c>
      <c r="AX271" s="13" t="s">
        <v>73</v>
      </c>
      <c r="AY271" s="203" t="s">
        <v>125</v>
      </c>
    </row>
    <row r="272" spans="1:65" s="12" customFormat="1" ht="22.9" customHeight="1">
      <c r="B272" s="159"/>
      <c r="C272" s="160"/>
      <c r="D272" s="161" t="s">
        <v>72</v>
      </c>
      <c r="E272" s="173" t="s">
        <v>168</v>
      </c>
      <c r="F272" s="173" t="s">
        <v>415</v>
      </c>
      <c r="G272" s="160"/>
      <c r="H272" s="160"/>
      <c r="I272" s="163"/>
      <c r="J272" s="174">
        <f>BK272</f>
        <v>0</v>
      </c>
      <c r="K272" s="160"/>
      <c r="L272" s="165"/>
      <c r="M272" s="166"/>
      <c r="N272" s="167"/>
      <c r="O272" s="167"/>
      <c r="P272" s="168">
        <f>SUM(P273:P319)</f>
        <v>0</v>
      </c>
      <c r="Q272" s="167"/>
      <c r="R272" s="168">
        <f>SUM(R273:R319)</f>
        <v>14.891510000000002</v>
      </c>
      <c r="S272" s="167"/>
      <c r="T272" s="169">
        <f>SUM(T273:T319)</f>
        <v>6.7960000000000003</v>
      </c>
      <c r="AR272" s="170" t="s">
        <v>81</v>
      </c>
      <c r="AT272" s="171" t="s">
        <v>72</v>
      </c>
      <c r="AU272" s="171" t="s">
        <v>81</v>
      </c>
      <c r="AY272" s="170" t="s">
        <v>125</v>
      </c>
      <c r="BK272" s="172">
        <f>SUM(BK273:BK319)</f>
        <v>0</v>
      </c>
    </row>
    <row r="273" spans="1:65" s="2" customFormat="1" ht="14.45" customHeight="1">
      <c r="A273" s="36"/>
      <c r="B273" s="37"/>
      <c r="C273" s="175" t="s">
        <v>416</v>
      </c>
      <c r="D273" s="175" t="s">
        <v>127</v>
      </c>
      <c r="E273" s="176" t="s">
        <v>417</v>
      </c>
      <c r="F273" s="177" t="s">
        <v>418</v>
      </c>
      <c r="G273" s="178" t="s">
        <v>130</v>
      </c>
      <c r="H273" s="179">
        <v>3</v>
      </c>
      <c r="I273" s="180"/>
      <c r="J273" s="181">
        <f>ROUND(I273*H273,2)</f>
        <v>0</v>
      </c>
      <c r="K273" s="177" t="s">
        <v>131</v>
      </c>
      <c r="L273" s="41"/>
      <c r="M273" s="182" t="s">
        <v>19</v>
      </c>
      <c r="N273" s="183" t="s">
        <v>44</v>
      </c>
      <c r="O273" s="66"/>
      <c r="P273" s="184">
        <f>O273*H273</f>
        <v>0</v>
      </c>
      <c r="Q273" s="184">
        <v>0.42080000000000001</v>
      </c>
      <c r="R273" s="184">
        <f>Q273*H273</f>
        <v>1.2624</v>
      </c>
      <c r="S273" s="184">
        <v>0</v>
      </c>
      <c r="T273" s="185">
        <f>S273*H273</f>
        <v>0</v>
      </c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R273" s="186" t="s">
        <v>132</v>
      </c>
      <c r="AT273" s="186" t="s">
        <v>127</v>
      </c>
      <c r="AU273" s="186" t="s">
        <v>83</v>
      </c>
      <c r="AY273" s="19" t="s">
        <v>125</v>
      </c>
      <c r="BE273" s="187">
        <f>IF(N273="základní",J273,0)</f>
        <v>0</v>
      </c>
      <c r="BF273" s="187">
        <f>IF(N273="snížená",J273,0)</f>
        <v>0</v>
      </c>
      <c r="BG273" s="187">
        <f>IF(N273="zákl. přenesená",J273,0)</f>
        <v>0</v>
      </c>
      <c r="BH273" s="187">
        <f>IF(N273="sníž. přenesená",J273,0)</f>
        <v>0</v>
      </c>
      <c r="BI273" s="187">
        <f>IF(N273="nulová",J273,0)</f>
        <v>0</v>
      </c>
      <c r="BJ273" s="19" t="s">
        <v>81</v>
      </c>
      <c r="BK273" s="187">
        <f>ROUND(I273*H273,2)</f>
        <v>0</v>
      </c>
      <c r="BL273" s="19" t="s">
        <v>132</v>
      </c>
      <c r="BM273" s="186" t="s">
        <v>419</v>
      </c>
    </row>
    <row r="274" spans="1:65" s="2" customFormat="1" ht="11.25">
      <c r="A274" s="36"/>
      <c r="B274" s="37"/>
      <c r="C274" s="38"/>
      <c r="D274" s="188" t="s">
        <v>134</v>
      </c>
      <c r="E274" s="38"/>
      <c r="F274" s="189" t="s">
        <v>418</v>
      </c>
      <c r="G274" s="38"/>
      <c r="H274" s="38"/>
      <c r="I274" s="190"/>
      <c r="J274" s="38"/>
      <c r="K274" s="38"/>
      <c r="L274" s="41"/>
      <c r="M274" s="191"/>
      <c r="N274" s="192"/>
      <c r="O274" s="66"/>
      <c r="P274" s="66"/>
      <c r="Q274" s="66"/>
      <c r="R274" s="66"/>
      <c r="S274" s="66"/>
      <c r="T274" s="67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T274" s="19" t="s">
        <v>134</v>
      </c>
      <c r="AU274" s="19" t="s">
        <v>83</v>
      </c>
    </row>
    <row r="275" spans="1:65" s="14" customFormat="1" ht="11.25">
      <c r="B275" s="204"/>
      <c r="C275" s="205"/>
      <c r="D275" s="188" t="s">
        <v>136</v>
      </c>
      <c r="E275" s="206" t="s">
        <v>19</v>
      </c>
      <c r="F275" s="207" t="s">
        <v>420</v>
      </c>
      <c r="G275" s="205"/>
      <c r="H275" s="206" t="s">
        <v>19</v>
      </c>
      <c r="I275" s="208"/>
      <c r="J275" s="205"/>
      <c r="K275" s="205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136</v>
      </c>
      <c r="AU275" s="213" t="s">
        <v>83</v>
      </c>
      <c r="AV275" s="14" t="s">
        <v>81</v>
      </c>
      <c r="AW275" s="14" t="s">
        <v>34</v>
      </c>
      <c r="AX275" s="14" t="s">
        <v>73</v>
      </c>
      <c r="AY275" s="213" t="s">
        <v>125</v>
      </c>
    </row>
    <row r="276" spans="1:65" s="13" customFormat="1" ht="11.25">
      <c r="B276" s="193"/>
      <c r="C276" s="194"/>
      <c r="D276" s="188" t="s">
        <v>136</v>
      </c>
      <c r="E276" s="195" t="s">
        <v>19</v>
      </c>
      <c r="F276" s="196" t="s">
        <v>144</v>
      </c>
      <c r="G276" s="194"/>
      <c r="H276" s="197">
        <v>3</v>
      </c>
      <c r="I276" s="198"/>
      <c r="J276" s="194"/>
      <c r="K276" s="194"/>
      <c r="L276" s="199"/>
      <c r="M276" s="200"/>
      <c r="N276" s="201"/>
      <c r="O276" s="201"/>
      <c r="P276" s="201"/>
      <c r="Q276" s="201"/>
      <c r="R276" s="201"/>
      <c r="S276" s="201"/>
      <c r="T276" s="202"/>
      <c r="AT276" s="203" t="s">
        <v>136</v>
      </c>
      <c r="AU276" s="203" t="s">
        <v>83</v>
      </c>
      <c r="AV276" s="13" t="s">
        <v>83</v>
      </c>
      <c r="AW276" s="13" t="s">
        <v>34</v>
      </c>
      <c r="AX276" s="13" t="s">
        <v>81</v>
      </c>
      <c r="AY276" s="203" t="s">
        <v>125</v>
      </c>
    </row>
    <row r="277" spans="1:65" s="2" customFormat="1" ht="14.45" customHeight="1">
      <c r="A277" s="36"/>
      <c r="B277" s="37"/>
      <c r="C277" s="175" t="s">
        <v>421</v>
      </c>
      <c r="D277" s="175" t="s">
        <v>127</v>
      </c>
      <c r="E277" s="176" t="s">
        <v>422</v>
      </c>
      <c r="F277" s="177" t="s">
        <v>423</v>
      </c>
      <c r="G277" s="178" t="s">
        <v>130</v>
      </c>
      <c r="H277" s="179">
        <v>3</v>
      </c>
      <c r="I277" s="180"/>
      <c r="J277" s="181">
        <f>ROUND(I277*H277,2)</f>
        <v>0</v>
      </c>
      <c r="K277" s="177" t="s">
        <v>131</v>
      </c>
      <c r="L277" s="41"/>
      <c r="M277" s="182" t="s">
        <v>19</v>
      </c>
      <c r="N277" s="183" t="s">
        <v>44</v>
      </c>
      <c r="O277" s="66"/>
      <c r="P277" s="184">
        <f>O277*H277</f>
        <v>0</v>
      </c>
      <c r="Q277" s="184">
        <v>0.78420999999999996</v>
      </c>
      <c r="R277" s="184">
        <f>Q277*H277</f>
        <v>2.35263</v>
      </c>
      <c r="S277" s="184">
        <v>0.45</v>
      </c>
      <c r="T277" s="185">
        <f>S277*H277</f>
        <v>1.35</v>
      </c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R277" s="186" t="s">
        <v>132</v>
      </c>
      <c r="AT277" s="186" t="s">
        <v>127</v>
      </c>
      <c r="AU277" s="186" t="s">
        <v>83</v>
      </c>
      <c r="AY277" s="19" t="s">
        <v>125</v>
      </c>
      <c r="BE277" s="187">
        <f>IF(N277="základní",J277,0)</f>
        <v>0</v>
      </c>
      <c r="BF277" s="187">
        <f>IF(N277="snížená",J277,0)</f>
        <v>0</v>
      </c>
      <c r="BG277" s="187">
        <f>IF(N277="zákl. přenesená",J277,0)</f>
        <v>0</v>
      </c>
      <c r="BH277" s="187">
        <f>IF(N277="sníž. přenesená",J277,0)</f>
        <v>0</v>
      </c>
      <c r="BI277" s="187">
        <f>IF(N277="nulová",J277,0)</f>
        <v>0</v>
      </c>
      <c r="BJ277" s="19" t="s">
        <v>81</v>
      </c>
      <c r="BK277" s="187">
        <f>ROUND(I277*H277,2)</f>
        <v>0</v>
      </c>
      <c r="BL277" s="19" t="s">
        <v>132</v>
      </c>
      <c r="BM277" s="186" t="s">
        <v>424</v>
      </c>
    </row>
    <row r="278" spans="1:65" s="2" customFormat="1" ht="11.25">
      <c r="A278" s="36"/>
      <c r="B278" s="37"/>
      <c r="C278" s="38"/>
      <c r="D278" s="188" t="s">
        <v>134</v>
      </c>
      <c r="E278" s="38"/>
      <c r="F278" s="189" t="s">
        <v>425</v>
      </c>
      <c r="G278" s="38"/>
      <c r="H278" s="38"/>
      <c r="I278" s="190"/>
      <c r="J278" s="38"/>
      <c r="K278" s="38"/>
      <c r="L278" s="41"/>
      <c r="M278" s="191"/>
      <c r="N278" s="192"/>
      <c r="O278" s="66"/>
      <c r="P278" s="66"/>
      <c r="Q278" s="66"/>
      <c r="R278" s="66"/>
      <c r="S278" s="66"/>
      <c r="T278" s="67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T278" s="19" t="s">
        <v>134</v>
      </c>
      <c r="AU278" s="19" t="s">
        <v>83</v>
      </c>
    </row>
    <row r="279" spans="1:65" s="2" customFormat="1" ht="14.45" customHeight="1">
      <c r="A279" s="36"/>
      <c r="B279" s="37"/>
      <c r="C279" s="175" t="s">
        <v>426</v>
      </c>
      <c r="D279" s="175" t="s">
        <v>127</v>
      </c>
      <c r="E279" s="176" t="s">
        <v>427</v>
      </c>
      <c r="F279" s="177" t="s">
        <v>428</v>
      </c>
      <c r="G279" s="178" t="s">
        <v>130</v>
      </c>
      <c r="H279" s="179">
        <v>7</v>
      </c>
      <c r="I279" s="180"/>
      <c r="J279" s="181">
        <f>ROUND(I279*H279,2)</f>
        <v>0</v>
      </c>
      <c r="K279" s="177" t="s">
        <v>131</v>
      </c>
      <c r="L279" s="41"/>
      <c r="M279" s="182" t="s">
        <v>19</v>
      </c>
      <c r="N279" s="183" t="s">
        <v>44</v>
      </c>
      <c r="O279" s="66"/>
      <c r="P279" s="184">
        <f>O279*H279</f>
        <v>0</v>
      </c>
      <c r="Q279" s="184">
        <v>0</v>
      </c>
      <c r="R279" s="184">
        <f>Q279*H279</f>
        <v>0</v>
      </c>
      <c r="S279" s="184">
        <v>0.15</v>
      </c>
      <c r="T279" s="185">
        <f>S279*H279</f>
        <v>1.05</v>
      </c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R279" s="186" t="s">
        <v>132</v>
      </c>
      <c r="AT279" s="186" t="s">
        <v>127</v>
      </c>
      <c r="AU279" s="186" t="s">
        <v>83</v>
      </c>
      <c r="AY279" s="19" t="s">
        <v>125</v>
      </c>
      <c r="BE279" s="187">
        <f>IF(N279="základní",J279,0)</f>
        <v>0</v>
      </c>
      <c r="BF279" s="187">
        <f>IF(N279="snížená",J279,0)</f>
        <v>0</v>
      </c>
      <c r="BG279" s="187">
        <f>IF(N279="zákl. přenesená",J279,0)</f>
        <v>0</v>
      </c>
      <c r="BH279" s="187">
        <f>IF(N279="sníž. přenesená",J279,0)</f>
        <v>0</v>
      </c>
      <c r="BI279" s="187">
        <f>IF(N279="nulová",J279,0)</f>
        <v>0</v>
      </c>
      <c r="BJ279" s="19" t="s">
        <v>81</v>
      </c>
      <c r="BK279" s="187">
        <f>ROUND(I279*H279,2)</f>
        <v>0</v>
      </c>
      <c r="BL279" s="19" t="s">
        <v>132</v>
      </c>
      <c r="BM279" s="186" t="s">
        <v>429</v>
      </c>
    </row>
    <row r="280" spans="1:65" s="2" customFormat="1" ht="11.25">
      <c r="A280" s="36"/>
      <c r="B280" s="37"/>
      <c r="C280" s="38"/>
      <c r="D280" s="188" t="s">
        <v>134</v>
      </c>
      <c r="E280" s="38"/>
      <c r="F280" s="189" t="s">
        <v>430</v>
      </c>
      <c r="G280" s="38"/>
      <c r="H280" s="38"/>
      <c r="I280" s="190"/>
      <c r="J280" s="38"/>
      <c r="K280" s="38"/>
      <c r="L280" s="41"/>
      <c r="M280" s="191"/>
      <c r="N280" s="192"/>
      <c r="O280" s="66"/>
      <c r="P280" s="66"/>
      <c r="Q280" s="66"/>
      <c r="R280" s="66"/>
      <c r="S280" s="66"/>
      <c r="T280" s="67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T280" s="19" t="s">
        <v>134</v>
      </c>
      <c r="AU280" s="19" t="s">
        <v>83</v>
      </c>
    </row>
    <row r="281" spans="1:65" s="13" customFormat="1" ht="11.25">
      <c r="B281" s="193"/>
      <c r="C281" s="194"/>
      <c r="D281" s="188" t="s">
        <v>136</v>
      </c>
      <c r="E281" s="195" t="s">
        <v>19</v>
      </c>
      <c r="F281" s="196" t="s">
        <v>431</v>
      </c>
      <c r="G281" s="194"/>
      <c r="H281" s="197">
        <v>7</v>
      </c>
      <c r="I281" s="198"/>
      <c r="J281" s="194"/>
      <c r="K281" s="194"/>
      <c r="L281" s="199"/>
      <c r="M281" s="200"/>
      <c r="N281" s="201"/>
      <c r="O281" s="201"/>
      <c r="P281" s="201"/>
      <c r="Q281" s="201"/>
      <c r="R281" s="201"/>
      <c r="S281" s="201"/>
      <c r="T281" s="202"/>
      <c r="AT281" s="203" t="s">
        <v>136</v>
      </c>
      <c r="AU281" s="203" t="s">
        <v>83</v>
      </c>
      <c r="AV281" s="13" t="s">
        <v>83</v>
      </c>
      <c r="AW281" s="13" t="s">
        <v>34</v>
      </c>
      <c r="AX281" s="13" t="s">
        <v>73</v>
      </c>
      <c r="AY281" s="203" t="s">
        <v>125</v>
      </c>
    </row>
    <row r="282" spans="1:65" s="2" customFormat="1" ht="14.45" customHeight="1">
      <c r="A282" s="36"/>
      <c r="B282" s="37"/>
      <c r="C282" s="175" t="s">
        <v>432</v>
      </c>
      <c r="D282" s="175" t="s">
        <v>127</v>
      </c>
      <c r="E282" s="176" t="s">
        <v>433</v>
      </c>
      <c r="F282" s="177" t="s">
        <v>434</v>
      </c>
      <c r="G282" s="178" t="s">
        <v>160</v>
      </c>
      <c r="H282" s="179">
        <v>2.1</v>
      </c>
      <c r="I282" s="180"/>
      <c r="J282" s="181">
        <f>ROUND(I282*H282,2)</f>
        <v>0</v>
      </c>
      <c r="K282" s="177" t="s">
        <v>131</v>
      </c>
      <c r="L282" s="41"/>
      <c r="M282" s="182" t="s">
        <v>19</v>
      </c>
      <c r="N282" s="183" t="s">
        <v>44</v>
      </c>
      <c r="O282" s="66"/>
      <c r="P282" s="184">
        <f>O282*H282</f>
        <v>0</v>
      </c>
      <c r="Q282" s="184">
        <v>0</v>
      </c>
      <c r="R282" s="184">
        <f>Q282*H282</f>
        <v>0</v>
      </c>
      <c r="S282" s="184">
        <v>1.76</v>
      </c>
      <c r="T282" s="185">
        <f>S282*H282</f>
        <v>3.6960000000000002</v>
      </c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R282" s="186" t="s">
        <v>132</v>
      </c>
      <c r="AT282" s="186" t="s">
        <v>127</v>
      </c>
      <c r="AU282" s="186" t="s">
        <v>83</v>
      </c>
      <c r="AY282" s="19" t="s">
        <v>125</v>
      </c>
      <c r="BE282" s="187">
        <f>IF(N282="základní",J282,0)</f>
        <v>0</v>
      </c>
      <c r="BF282" s="187">
        <f>IF(N282="snížená",J282,0)</f>
        <v>0</v>
      </c>
      <c r="BG282" s="187">
        <f>IF(N282="zákl. přenesená",J282,0)</f>
        <v>0</v>
      </c>
      <c r="BH282" s="187">
        <f>IF(N282="sníž. přenesená",J282,0)</f>
        <v>0</v>
      </c>
      <c r="BI282" s="187">
        <f>IF(N282="nulová",J282,0)</f>
        <v>0</v>
      </c>
      <c r="BJ282" s="19" t="s">
        <v>81</v>
      </c>
      <c r="BK282" s="187">
        <f>ROUND(I282*H282,2)</f>
        <v>0</v>
      </c>
      <c r="BL282" s="19" t="s">
        <v>132</v>
      </c>
      <c r="BM282" s="186" t="s">
        <v>435</v>
      </c>
    </row>
    <row r="283" spans="1:65" s="2" customFormat="1" ht="11.25">
      <c r="A283" s="36"/>
      <c r="B283" s="37"/>
      <c r="C283" s="38"/>
      <c r="D283" s="188" t="s">
        <v>134</v>
      </c>
      <c r="E283" s="38"/>
      <c r="F283" s="189" t="s">
        <v>436</v>
      </c>
      <c r="G283" s="38"/>
      <c r="H283" s="38"/>
      <c r="I283" s="190"/>
      <c r="J283" s="38"/>
      <c r="K283" s="38"/>
      <c r="L283" s="41"/>
      <c r="M283" s="191"/>
      <c r="N283" s="192"/>
      <c r="O283" s="66"/>
      <c r="P283" s="66"/>
      <c r="Q283" s="66"/>
      <c r="R283" s="66"/>
      <c r="S283" s="66"/>
      <c r="T283" s="67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T283" s="19" t="s">
        <v>134</v>
      </c>
      <c r="AU283" s="19" t="s">
        <v>83</v>
      </c>
    </row>
    <row r="284" spans="1:65" s="13" customFormat="1" ht="11.25">
      <c r="B284" s="193"/>
      <c r="C284" s="194"/>
      <c r="D284" s="188" t="s">
        <v>136</v>
      </c>
      <c r="E284" s="195" t="s">
        <v>19</v>
      </c>
      <c r="F284" s="196" t="s">
        <v>437</v>
      </c>
      <c r="G284" s="194"/>
      <c r="H284" s="197">
        <v>2.1</v>
      </c>
      <c r="I284" s="198"/>
      <c r="J284" s="194"/>
      <c r="K284" s="194"/>
      <c r="L284" s="199"/>
      <c r="M284" s="200"/>
      <c r="N284" s="201"/>
      <c r="O284" s="201"/>
      <c r="P284" s="201"/>
      <c r="Q284" s="201"/>
      <c r="R284" s="201"/>
      <c r="S284" s="201"/>
      <c r="T284" s="202"/>
      <c r="AT284" s="203" t="s">
        <v>136</v>
      </c>
      <c r="AU284" s="203" t="s">
        <v>83</v>
      </c>
      <c r="AV284" s="13" t="s">
        <v>83</v>
      </c>
      <c r="AW284" s="13" t="s">
        <v>34</v>
      </c>
      <c r="AX284" s="13" t="s">
        <v>73</v>
      </c>
      <c r="AY284" s="203" t="s">
        <v>125</v>
      </c>
    </row>
    <row r="285" spans="1:65" s="2" customFormat="1" ht="14.45" customHeight="1">
      <c r="A285" s="36"/>
      <c r="B285" s="37"/>
      <c r="C285" s="175" t="s">
        <v>438</v>
      </c>
      <c r="D285" s="175" t="s">
        <v>127</v>
      </c>
      <c r="E285" s="176" t="s">
        <v>439</v>
      </c>
      <c r="F285" s="177" t="s">
        <v>440</v>
      </c>
      <c r="G285" s="178" t="s">
        <v>130</v>
      </c>
      <c r="H285" s="179">
        <v>14</v>
      </c>
      <c r="I285" s="180"/>
      <c r="J285" s="181">
        <f>ROUND(I285*H285,2)</f>
        <v>0</v>
      </c>
      <c r="K285" s="177" t="s">
        <v>131</v>
      </c>
      <c r="L285" s="41"/>
      <c r="M285" s="182" t="s">
        <v>19</v>
      </c>
      <c r="N285" s="183" t="s">
        <v>44</v>
      </c>
      <c r="O285" s="66"/>
      <c r="P285" s="184">
        <f>O285*H285</f>
        <v>0</v>
      </c>
      <c r="Q285" s="184">
        <v>0</v>
      </c>
      <c r="R285" s="184">
        <f>Q285*H285</f>
        <v>0</v>
      </c>
      <c r="S285" s="184">
        <v>0.05</v>
      </c>
      <c r="T285" s="185">
        <f>S285*H285</f>
        <v>0.70000000000000007</v>
      </c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R285" s="186" t="s">
        <v>132</v>
      </c>
      <c r="AT285" s="186" t="s">
        <v>127</v>
      </c>
      <c r="AU285" s="186" t="s">
        <v>83</v>
      </c>
      <c r="AY285" s="19" t="s">
        <v>125</v>
      </c>
      <c r="BE285" s="187">
        <f>IF(N285="základní",J285,0)</f>
        <v>0</v>
      </c>
      <c r="BF285" s="187">
        <f>IF(N285="snížená",J285,0)</f>
        <v>0</v>
      </c>
      <c r="BG285" s="187">
        <f>IF(N285="zákl. přenesená",J285,0)</f>
        <v>0</v>
      </c>
      <c r="BH285" s="187">
        <f>IF(N285="sníž. přenesená",J285,0)</f>
        <v>0</v>
      </c>
      <c r="BI285" s="187">
        <f>IF(N285="nulová",J285,0)</f>
        <v>0</v>
      </c>
      <c r="BJ285" s="19" t="s">
        <v>81</v>
      </c>
      <c r="BK285" s="187">
        <f>ROUND(I285*H285,2)</f>
        <v>0</v>
      </c>
      <c r="BL285" s="19" t="s">
        <v>132</v>
      </c>
      <c r="BM285" s="186" t="s">
        <v>441</v>
      </c>
    </row>
    <row r="286" spans="1:65" s="2" customFormat="1" ht="11.25">
      <c r="A286" s="36"/>
      <c r="B286" s="37"/>
      <c r="C286" s="38"/>
      <c r="D286" s="188" t="s">
        <v>134</v>
      </c>
      <c r="E286" s="38"/>
      <c r="F286" s="189" t="s">
        <v>442</v>
      </c>
      <c r="G286" s="38"/>
      <c r="H286" s="38"/>
      <c r="I286" s="190"/>
      <c r="J286" s="38"/>
      <c r="K286" s="38"/>
      <c r="L286" s="41"/>
      <c r="M286" s="191"/>
      <c r="N286" s="192"/>
      <c r="O286" s="66"/>
      <c r="P286" s="66"/>
      <c r="Q286" s="66"/>
      <c r="R286" s="66"/>
      <c r="S286" s="66"/>
      <c r="T286" s="67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T286" s="19" t="s">
        <v>134</v>
      </c>
      <c r="AU286" s="19" t="s">
        <v>83</v>
      </c>
    </row>
    <row r="287" spans="1:65" s="14" customFormat="1" ht="11.25">
      <c r="B287" s="204"/>
      <c r="C287" s="205"/>
      <c r="D287" s="188" t="s">
        <v>136</v>
      </c>
      <c r="E287" s="206" t="s">
        <v>19</v>
      </c>
      <c r="F287" s="207" t="s">
        <v>443</v>
      </c>
      <c r="G287" s="205"/>
      <c r="H287" s="206" t="s">
        <v>19</v>
      </c>
      <c r="I287" s="208"/>
      <c r="J287" s="205"/>
      <c r="K287" s="205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136</v>
      </c>
      <c r="AU287" s="213" t="s">
        <v>83</v>
      </c>
      <c r="AV287" s="14" t="s">
        <v>81</v>
      </c>
      <c r="AW287" s="14" t="s">
        <v>34</v>
      </c>
      <c r="AX287" s="14" t="s">
        <v>73</v>
      </c>
      <c r="AY287" s="213" t="s">
        <v>125</v>
      </c>
    </row>
    <row r="288" spans="1:65" s="13" customFormat="1" ht="11.25">
      <c r="B288" s="193"/>
      <c r="C288" s="194"/>
      <c r="D288" s="188" t="s">
        <v>136</v>
      </c>
      <c r="E288" s="195" t="s">
        <v>19</v>
      </c>
      <c r="F288" s="196" t="s">
        <v>222</v>
      </c>
      <c r="G288" s="194"/>
      <c r="H288" s="197">
        <v>14</v>
      </c>
      <c r="I288" s="198"/>
      <c r="J288" s="194"/>
      <c r="K288" s="194"/>
      <c r="L288" s="199"/>
      <c r="M288" s="200"/>
      <c r="N288" s="201"/>
      <c r="O288" s="201"/>
      <c r="P288" s="201"/>
      <c r="Q288" s="201"/>
      <c r="R288" s="201"/>
      <c r="S288" s="201"/>
      <c r="T288" s="202"/>
      <c r="AT288" s="203" t="s">
        <v>136</v>
      </c>
      <c r="AU288" s="203" t="s">
        <v>83</v>
      </c>
      <c r="AV288" s="13" t="s">
        <v>83</v>
      </c>
      <c r="AW288" s="13" t="s">
        <v>34</v>
      </c>
      <c r="AX288" s="13" t="s">
        <v>81</v>
      </c>
      <c r="AY288" s="203" t="s">
        <v>125</v>
      </c>
    </row>
    <row r="289" spans="1:65" s="2" customFormat="1" ht="14.45" customHeight="1">
      <c r="A289" s="36"/>
      <c r="B289" s="37"/>
      <c r="C289" s="175" t="s">
        <v>444</v>
      </c>
      <c r="D289" s="175" t="s">
        <v>127</v>
      </c>
      <c r="E289" s="176" t="s">
        <v>445</v>
      </c>
      <c r="F289" s="177" t="s">
        <v>446</v>
      </c>
      <c r="G289" s="178" t="s">
        <v>130</v>
      </c>
      <c r="H289" s="179">
        <v>14</v>
      </c>
      <c r="I289" s="180"/>
      <c r="J289" s="181">
        <f>ROUND(I289*H289,2)</f>
        <v>0</v>
      </c>
      <c r="K289" s="177" t="s">
        <v>131</v>
      </c>
      <c r="L289" s="41"/>
      <c r="M289" s="182" t="s">
        <v>19</v>
      </c>
      <c r="N289" s="183" t="s">
        <v>44</v>
      </c>
      <c r="O289" s="66"/>
      <c r="P289" s="184">
        <f>O289*H289</f>
        <v>0</v>
      </c>
      <c r="Q289" s="184">
        <v>0.31108000000000002</v>
      </c>
      <c r="R289" s="184">
        <f>Q289*H289</f>
        <v>4.3551200000000003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132</v>
      </c>
      <c r="AT289" s="186" t="s">
        <v>127</v>
      </c>
      <c r="AU289" s="186" t="s">
        <v>83</v>
      </c>
      <c r="AY289" s="19" t="s">
        <v>125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81</v>
      </c>
      <c r="BK289" s="187">
        <f>ROUND(I289*H289,2)</f>
        <v>0</v>
      </c>
      <c r="BL289" s="19" t="s">
        <v>132</v>
      </c>
      <c r="BM289" s="186" t="s">
        <v>447</v>
      </c>
    </row>
    <row r="290" spans="1:65" s="2" customFormat="1" ht="11.25">
      <c r="A290" s="36"/>
      <c r="B290" s="37"/>
      <c r="C290" s="38"/>
      <c r="D290" s="188" t="s">
        <v>134</v>
      </c>
      <c r="E290" s="38"/>
      <c r="F290" s="189" t="s">
        <v>448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134</v>
      </c>
      <c r="AU290" s="19" t="s">
        <v>83</v>
      </c>
    </row>
    <row r="291" spans="1:65" s="14" customFormat="1" ht="11.25">
      <c r="B291" s="204"/>
      <c r="C291" s="205"/>
      <c r="D291" s="188" t="s">
        <v>136</v>
      </c>
      <c r="E291" s="206" t="s">
        <v>19</v>
      </c>
      <c r="F291" s="207" t="s">
        <v>449</v>
      </c>
      <c r="G291" s="205"/>
      <c r="H291" s="206" t="s">
        <v>19</v>
      </c>
      <c r="I291" s="208"/>
      <c r="J291" s="205"/>
      <c r="K291" s="205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136</v>
      </c>
      <c r="AU291" s="213" t="s">
        <v>83</v>
      </c>
      <c r="AV291" s="14" t="s">
        <v>81</v>
      </c>
      <c r="AW291" s="14" t="s">
        <v>34</v>
      </c>
      <c r="AX291" s="14" t="s">
        <v>73</v>
      </c>
      <c r="AY291" s="213" t="s">
        <v>125</v>
      </c>
    </row>
    <row r="292" spans="1:65" s="13" customFormat="1" ht="11.25">
      <c r="B292" s="193"/>
      <c r="C292" s="194"/>
      <c r="D292" s="188" t="s">
        <v>136</v>
      </c>
      <c r="E292" s="195" t="s">
        <v>19</v>
      </c>
      <c r="F292" s="196" t="s">
        <v>222</v>
      </c>
      <c r="G292" s="194"/>
      <c r="H292" s="197">
        <v>14</v>
      </c>
      <c r="I292" s="198"/>
      <c r="J292" s="194"/>
      <c r="K292" s="194"/>
      <c r="L292" s="199"/>
      <c r="M292" s="200"/>
      <c r="N292" s="201"/>
      <c r="O292" s="201"/>
      <c r="P292" s="201"/>
      <c r="Q292" s="201"/>
      <c r="R292" s="201"/>
      <c r="S292" s="201"/>
      <c r="T292" s="202"/>
      <c r="AT292" s="203" t="s">
        <v>136</v>
      </c>
      <c r="AU292" s="203" t="s">
        <v>83</v>
      </c>
      <c r="AV292" s="13" t="s">
        <v>83</v>
      </c>
      <c r="AW292" s="13" t="s">
        <v>34</v>
      </c>
      <c r="AX292" s="13" t="s">
        <v>81</v>
      </c>
      <c r="AY292" s="203" t="s">
        <v>125</v>
      </c>
    </row>
    <row r="293" spans="1:65" s="2" customFormat="1" ht="14.45" customHeight="1">
      <c r="A293" s="36"/>
      <c r="B293" s="37"/>
      <c r="C293" s="175" t="s">
        <v>450</v>
      </c>
      <c r="D293" s="175" t="s">
        <v>127</v>
      </c>
      <c r="E293" s="176" t="s">
        <v>451</v>
      </c>
      <c r="F293" s="177" t="s">
        <v>452</v>
      </c>
      <c r="G293" s="178" t="s">
        <v>130</v>
      </c>
      <c r="H293" s="179">
        <v>14</v>
      </c>
      <c r="I293" s="180"/>
      <c r="J293" s="181">
        <f>ROUND(I293*H293,2)</f>
        <v>0</v>
      </c>
      <c r="K293" s="177" t="s">
        <v>19</v>
      </c>
      <c r="L293" s="41"/>
      <c r="M293" s="182" t="s">
        <v>19</v>
      </c>
      <c r="N293" s="183" t="s">
        <v>44</v>
      </c>
      <c r="O293" s="66"/>
      <c r="P293" s="184">
        <f>O293*H293</f>
        <v>0</v>
      </c>
      <c r="Q293" s="184">
        <v>8.5999999999999998E-4</v>
      </c>
      <c r="R293" s="184">
        <f>Q293*H293</f>
        <v>1.204E-2</v>
      </c>
      <c r="S293" s="184">
        <v>0</v>
      </c>
      <c r="T293" s="185">
        <f>S293*H293</f>
        <v>0</v>
      </c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R293" s="186" t="s">
        <v>132</v>
      </c>
      <c r="AT293" s="186" t="s">
        <v>127</v>
      </c>
      <c r="AU293" s="186" t="s">
        <v>83</v>
      </c>
      <c r="AY293" s="19" t="s">
        <v>125</v>
      </c>
      <c r="BE293" s="187">
        <f>IF(N293="základní",J293,0)</f>
        <v>0</v>
      </c>
      <c r="BF293" s="187">
        <f>IF(N293="snížená",J293,0)</f>
        <v>0</v>
      </c>
      <c r="BG293" s="187">
        <f>IF(N293="zákl. přenesená",J293,0)</f>
        <v>0</v>
      </c>
      <c r="BH293" s="187">
        <f>IF(N293="sníž. přenesená",J293,0)</f>
        <v>0</v>
      </c>
      <c r="BI293" s="187">
        <f>IF(N293="nulová",J293,0)</f>
        <v>0</v>
      </c>
      <c r="BJ293" s="19" t="s">
        <v>81</v>
      </c>
      <c r="BK293" s="187">
        <f>ROUND(I293*H293,2)</f>
        <v>0</v>
      </c>
      <c r="BL293" s="19" t="s">
        <v>132</v>
      </c>
      <c r="BM293" s="186" t="s">
        <v>453</v>
      </c>
    </row>
    <row r="294" spans="1:65" s="2" customFormat="1" ht="11.25">
      <c r="A294" s="36"/>
      <c r="B294" s="37"/>
      <c r="C294" s="38"/>
      <c r="D294" s="188" t="s">
        <v>134</v>
      </c>
      <c r="E294" s="38"/>
      <c r="F294" s="189" t="s">
        <v>452</v>
      </c>
      <c r="G294" s="38"/>
      <c r="H294" s="38"/>
      <c r="I294" s="190"/>
      <c r="J294" s="38"/>
      <c r="K294" s="38"/>
      <c r="L294" s="41"/>
      <c r="M294" s="191"/>
      <c r="N294" s="192"/>
      <c r="O294" s="66"/>
      <c r="P294" s="66"/>
      <c r="Q294" s="66"/>
      <c r="R294" s="66"/>
      <c r="S294" s="66"/>
      <c r="T294" s="67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134</v>
      </c>
      <c r="AU294" s="19" t="s">
        <v>83</v>
      </c>
    </row>
    <row r="295" spans="1:65" s="2" customFormat="1" ht="14.45" customHeight="1">
      <c r="A295" s="36"/>
      <c r="B295" s="37"/>
      <c r="C295" s="175" t="s">
        <v>454</v>
      </c>
      <c r="D295" s="175" t="s">
        <v>127</v>
      </c>
      <c r="E295" s="176" t="s">
        <v>455</v>
      </c>
      <c r="F295" s="177" t="s">
        <v>456</v>
      </c>
      <c r="G295" s="178" t="s">
        <v>130</v>
      </c>
      <c r="H295" s="179">
        <v>14</v>
      </c>
      <c r="I295" s="180"/>
      <c r="J295" s="181">
        <f>ROUND(I295*H295,2)</f>
        <v>0</v>
      </c>
      <c r="K295" s="177" t="s">
        <v>131</v>
      </c>
      <c r="L295" s="41"/>
      <c r="M295" s="182" t="s">
        <v>19</v>
      </c>
      <c r="N295" s="183" t="s">
        <v>44</v>
      </c>
      <c r="O295" s="66"/>
      <c r="P295" s="184">
        <f>O295*H295</f>
        <v>0</v>
      </c>
      <c r="Q295" s="184">
        <v>0.12303</v>
      </c>
      <c r="R295" s="184">
        <f>Q295*H295</f>
        <v>1.7224200000000001</v>
      </c>
      <c r="S295" s="184">
        <v>0</v>
      </c>
      <c r="T295" s="185">
        <f>S295*H295</f>
        <v>0</v>
      </c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R295" s="186" t="s">
        <v>132</v>
      </c>
      <c r="AT295" s="186" t="s">
        <v>127</v>
      </c>
      <c r="AU295" s="186" t="s">
        <v>83</v>
      </c>
      <c r="AY295" s="19" t="s">
        <v>125</v>
      </c>
      <c r="BE295" s="187">
        <f>IF(N295="základní",J295,0)</f>
        <v>0</v>
      </c>
      <c r="BF295" s="187">
        <f>IF(N295="snížená",J295,0)</f>
        <v>0</v>
      </c>
      <c r="BG295" s="187">
        <f>IF(N295="zákl. přenesená",J295,0)</f>
        <v>0</v>
      </c>
      <c r="BH295" s="187">
        <f>IF(N295="sníž. přenesená",J295,0)</f>
        <v>0</v>
      </c>
      <c r="BI295" s="187">
        <f>IF(N295="nulová",J295,0)</f>
        <v>0</v>
      </c>
      <c r="BJ295" s="19" t="s">
        <v>81</v>
      </c>
      <c r="BK295" s="187">
        <f>ROUND(I295*H295,2)</f>
        <v>0</v>
      </c>
      <c r="BL295" s="19" t="s">
        <v>132</v>
      </c>
      <c r="BM295" s="186" t="s">
        <v>457</v>
      </c>
    </row>
    <row r="296" spans="1:65" s="2" customFormat="1" ht="11.25">
      <c r="A296" s="36"/>
      <c r="B296" s="37"/>
      <c r="C296" s="38"/>
      <c r="D296" s="188" t="s">
        <v>134</v>
      </c>
      <c r="E296" s="38"/>
      <c r="F296" s="189" t="s">
        <v>456</v>
      </c>
      <c r="G296" s="38"/>
      <c r="H296" s="38"/>
      <c r="I296" s="190"/>
      <c r="J296" s="38"/>
      <c r="K296" s="38"/>
      <c r="L296" s="41"/>
      <c r="M296" s="191"/>
      <c r="N296" s="192"/>
      <c r="O296" s="66"/>
      <c r="P296" s="66"/>
      <c r="Q296" s="66"/>
      <c r="R296" s="66"/>
      <c r="S296" s="66"/>
      <c r="T296" s="67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T296" s="19" t="s">
        <v>134</v>
      </c>
      <c r="AU296" s="19" t="s">
        <v>83</v>
      </c>
    </row>
    <row r="297" spans="1:65" s="14" customFormat="1" ht="11.25">
      <c r="B297" s="204"/>
      <c r="C297" s="205"/>
      <c r="D297" s="188" t="s">
        <v>136</v>
      </c>
      <c r="E297" s="206" t="s">
        <v>19</v>
      </c>
      <c r="F297" s="207" t="s">
        <v>458</v>
      </c>
      <c r="G297" s="205"/>
      <c r="H297" s="206" t="s">
        <v>19</v>
      </c>
      <c r="I297" s="208"/>
      <c r="J297" s="205"/>
      <c r="K297" s="205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136</v>
      </c>
      <c r="AU297" s="213" t="s">
        <v>83</v>
      </c>
      <c r="AV297" s="14" t="s">
        <v>81</v>
      </c>
      <c r="AW297" s="14" t="s">
        <v>34</v>
      </c>
      <c r="AX297" s="14" t="s">
        <v>73</v>
      </c>
      <c r="AY297" s="213" t="s">
        <v>125</v>
      </c>
    </row>
    <row r="298" spans="1:65" s="13" customFormat="1" ht="11.25">
      <c r="B298" s="193"/>
      <c r="C298" s="194"/>
      <c r="D298" s="188" t="s">
        <v>136</v>
      </c>
      <c r="E298" s="195" t="s">
        <v>19</v>
      </c>
      <c r="F298" s="196" t="s">
        <v>222</v>
      </c>
      <c r="G298" s="194"/>
      <c r="H298" s="197">
        <v>14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136</v>
      </c>
      <c r="AU298" s="203" t="s">
        <v>83</v>
      </c>
      <c r="AV298" s="13" t="s">
        <v>83</v>
      </c>
      <c r="AW298" s="13" t="s">
        <v>34</v>
      </c>
      <c r="AX298" s="13" t="s">
        <v>81</v>
      </c>
      <c r="AY298" s="203" t="s">
        <v>125</v>
      </c>
    </row>
    <row r="299" spans="1:65" s="2" customFormat="1" ht="14.45" customHeight="1">
      <c r="A299" s="36"/>
      <c r="B299" s="37"/>
      <c r="C299" s="214" t="s">
        <v>459</v>
      </c>
      <c r="D299" s="214" t="s">
        <v>165</v>
      </c>
      <c r="E299" s="215" t="s">
        <v>460</v>
      </c>
      <c r="F299" s="216" t="s">
        <v>461</v>
      </c>
      <c r="G299" s="217" t="s">
        <v>130</v>
      </c>
      <c r="H299" s="218">
        <v>14</v>
      </c>
      <c r="I299" s="219"/>
      <c r="J299" s="220">
        <f>ROUND(I299*H299,2)</f>
        <v>0</v>
      </c>
      <c r="K299" s="216" t="s">
        <v>131</v>
      </c>
      <c r="L299" s="221"/>
      <c r="M299" s="222" t="s">
        <v>19</v>
      </c>
      <c r="N299" s="223" t="s">
        <v>44</v>
      </c>
      <c r="O299" s="66"/>
      <c r="P299" s="184">
        <f>O299*H299</f>
        <v>0</v>
      </c>
      <c r="Q299" s="184">
        <v>1.3299999999999999E-2</v>
      </c>
      <c r="R299" s="184">
        <f>Q299*H299</f>
        <v>0.18619999999999998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168</v>
      </c>
      <c r="AT299" s="186" t="s">
        <v>165</v>
      </c>
      <c r="AU299" s="186" t="s">
        <v>83</v>
      </c>
      <c r="AY299" s="19" t="s">
        <v>125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81</v>
      </c>
      <c r="BK299" s="187">
        <f>ROUND(I299*H299,2)</f>
        <v>0</v>
      </c>
      <c r="BL299" s="19" t="s">
        <v>132</v>
      </c>
      <c r="BM299" s="186" t="s">
        <v>462</v>
      </c>
    </row>
    <row r="300" spans="1:65" s="2" customFormat="1" ht="11.25">
      <c r="A300" s="36"/>
      <c r="B300" s="37"/>
      <c r="C300" s="38"/>
      <c r="D300" s="188" t="s">
        <v>134</v>
      </c>
      <c r="E300" s="38"/>
      <c r="F300" s="189" t="s">
        <v>461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134</v>
      </c>
      <c r="AU300" s="19" t="s">
        <v>83</v>
      </c>
    </row>
    <row r="301" spans="1:65" s="2" customFormat="1" ht="14.45" customHeight="1">
      <c r="A301" s="36"/>
      <c r="B301" s="37"/>
      <c r="C301" s="175" t="s">
        <v>463</v>
      </c>
      <c r="D301" s="175" t="s">
        <v>127</v>
      </c>
      <c r="E301" s="176" t="s">
        <v>464</v>
      </c>
      <c r="F301" s="177" t="s">
        <v>465</v>
      </c>
      <c r="G301" s="178" t="s">
        <v>300</v>
      </c>
      <c r="H301" s="179">
        <v>25</v>
      </c>
      <c r="I301" s="180"/>
      <c r="J301" s="181">
        <f>ROUND(I301*H301,2)</f>
        <v>0</v>
      </c>
      <c r="K301" s="177" t="s">
        <v>131</v>
      </c>
      <c r="L301" s="41"/>
      <c r="M301" s="182" t="s">
        <v>19</v>
      </c>
      <c r="N301" s="183" t="s">
        <v>44</v>
      </c>
      <c r="O301" s="66"/>
      <c r="P301" s="184">
        <f>O301*H301</f>
        <v>0</v>
      </c>
      <c r="Q301" s="184">
        <v>2.7599999999999999E-3</v>
      </c>
      <c r="R301" s="184">
        <f>Q301*H301</f>
        <v>6.8999999999999992E-2</v>
      </c>
      <c r="S301" s="184">
        <v>0</v>
      </c>
      <c r="T301" s="185">
        <f>S301*H301</f>
        <v>0</v>
      </c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R301" s="186" t="s">
        <v>132</v>
      </c>
      <c r="AT301" s="186" t="s">
        <v>127</v>
      </c>
      <c r="AU301" s="186" t="s">
        <v>83</v>
      </c>
      <c r="AY301" s="19" t="s">
        <v>125</v>
      </c>
      <c r="BE301" s="187">
        <f>IF(N301="základní",J301,0)</f>
        <v>0</v>
      </c>
      <c r="BF301" s="187">
        <f>IF(N301="snížená",J301,0)</f>
        <v>0</v>
      </c>
      <c r="BG301" s="187">
        <f>IF(N301="zákl. přenesená",J301,0)</f>
        <v>0</v>
      </c>
      <c r="BH301" s="187">
        <f>IF(N301="sníž. přenesená",J301,0)</f>
        <v>0</v>
      </c>
      <c r="BI301" s="187">
        <f>IF(N301="nulová",J301,0)</f>
        <v>0</v>
      </c>
      <c r="BJ301" s="19" t="s">
        <v>81</v>
      </c>
      <c r="BK301" s="187">
        <f>ROUND(I301*H301,2)</f>
        <v>0</v>
      </c>
      <c r="BL301" s="19" t="s">
        <v>132</v>
      </c>
      <c r="BM301" s="186" t="s">
        <v>466</v>
      </c>
    </row>
    <row r="302" spans="1:65" s="2" customFormat="1" ht="19.5">
      <c r="A302" s="36"/>
      <c r="B302" s="37"/>
      <c r="C302" s="38"/>
      <c r="D302" s="188" t="s">
        <v>134</v>
      </c>
      <c r="E302" s="38"/>
      <c r="F302" s="189" t="s">
        <v>467</v>
      </c>
      <c r="G302" s="38"/>
      <c r="H302" s="38"/>
      <c r="I302" s="190"/>
      <c r="J302" s="38"/>
      <c r="K302" s="38"/>
      <c r="L302" s="41"/>
      <c r="M302" s="191"/>
      <c r="N302" s="192"/>
      <c r="O302" s="66"/>
      <c r="P302" s="66"/>
      <c r="Q302" s="66"/>
      <c r="R302" s="66"/>
      <c r="S302" s="66"/>
      <c r="T302" s="67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T302" s="19" t="s">
        <v>134</v>
      </c>
      <c r="AU302" s="19" t="s">
        <v>83</v>
      </c>
    </row>
    <row r="303" spans="1:65" s="13" customFormat="1" ht="11.25">
      <c r="B303" s="193"/>
      <c r="C303" s="194"/>
      <c r="D303" s="188" t="s">
        <v>136</v>
      </c>
      <c r="E303" s="195" t="s">
        <v>19</v>
      </c>
      <c r="F303" s="196" t="s">
        <v>468</v>
      </c>
      <c r="G303" s="194"/>
      <c r="H303" s="197">
        <v>25</v>
      </c>
      <c r="I303" s="198"/>
      <c r="J303" s="194"/>
      <c r="K303" s="194"/>
      <c r="L303" s="199"/>
      <c r="M303" s="200"/>
      <c r="N303" s="201"/>
      <c r="O303" s="201"/>
      <c r="P303" s="201"/>
      <c r="Q303" s="201"/>
      <c r="R303" s="201"/>
      <c r="S303" s="201"/>
      <c r="T303" s="202"/>
      <c r="AT303" s="203" t="s">
        <v>136</v>
      </c>
      <c r="AU303" s="203" t="s">
        <v>83</v>
      </c>
      <c r="AV303" s="13" t="s">
        <v>83</v>
      </c>
      <c r="AW303" s="13" t="s">
        <v>34</v>
      </c>
      <c r="AX303" s="13" t="s">
        <v>73</v>
      </c>
      <c r="AY303" s="203" t="s">
        <v>125</v>
      </c>
    </row>
    <row r="304" spans="1:65" s="2" customFormat="1" ht="14.45" customHeight="1">
      <c r="A304" s="36"/>
      <c r="B304" s="37"/>
      <c r="C304" s="175" t="s">
        <v>469</v>
      </c>
      <c r="D304" s="175" t="s">
        <v>127</v>
      </c>
      <c r="E304" s="176" t="s">
        <v>470</v>
      </c>
      <c r="F304" s="177" t="s">
        <v>471</v>
      </c>
      <c r="G304" s="178" t="s">
        <v>130</v>
      </c>
      <c r="H304" s="179">
        <v>5</v>
      </c>
      <c r="I304" s="180"/>
      <c r="J304" s="181">
        <f>ROUND(I304*H304,2)</f>
        <v>0</v>
      </c>
      <c r="K304" s="177" t="s">
        <v>19</v>
      </c>
      <c r="L304" s="41"/>
      <c r="M304" s="182" t="s">
        <v>19</v>
      </c>
      <c r="N304" s="183" t="s">
        <v>44</v>
      </c>
      <c r="O304" s="66"/>
      <c r="P304" s="184">
        <f>O304*H304</f>
        <v>0</v>
      </c>
      <c r="Q304" s="184">
        <v>5.9999999999999995E-4</v>
      </c>
      <c r="R304" s="184">
        <f>Q304*H304</f>
        <v>2.9999999999999996E-3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132</v>
      </c>
      <c r="AT304" s="186" t="s">
        <v>127</v>
      </c>
      <c r="AU304" s="186" t="s">
        <v>83</v>
      </c>
      <c r="AY304" s="19" t="s">
        <v>125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81</v>
      </c>
      <c r="BK304" s="187">
        <f>ROUND(I304*H304,2)</f>
        <v>0</v>
      </c>
      <c r="BL304" s="19" t="s">
        <v>132</v>
      </c>
      <c r="BM304" s="186" t="s">
        <v>472</v>
      </c>
    </row>
    <row r="305" spans="1:65" s="2" customFormat="1" ht="11.25">
      <c r="A305" s="36"/>
      <c r="B305" s="37"/>
      <c r="C305" s="38"/>
      <c r="D305" s="188" t="s">
        <v>134</v>
      </c>
      <c r="E305" s="38"/>
      <c r="F305" s="189" t="s">
        <v>471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134</v>
      </c>
      <c r="AU305" s="19" t="s">
        <v>83</v>
      </c>
    </row>
    <row r="306" spans="1:65" s="2" customFormat="1" ht="14.45" customHeight="1">
      <c r="A306" s="36"/>
      <c r="B306" s="37"/>
      <c r="C306" s="175" t="s">
        <v>473</v>
      </c>
      <c r="D306" s="175" t="s">
        <v>127</v>
      </c>
      <c r="E306" s="176" t="s">
        <v>474</v>
      </c>
      <c r="F306" s="177" t="s">
        <v>475</v>
      </c>
      <c r="G306" s="178" t="s">
        <v>130</v>
      </c>
      <c r="H306" s="179">
        <v>5</v>
      </c>
      <c r="I306" s="180"/>
      <c r="J306" s="181">
        <f>ROUND(I306*H306,2)</f>
        <v>0</v>
      </c>
      <c r="K306" s="177" t="s">
        <v>131</v>
      </c>
      <c r="L306" s="41"/>
      <c r="M306" s="182" t="s">
        <v>19</v>
      </c>
      <c r="N306" s="183" t="s">
        <v>44</v>
      </c>
      <c r="O306" s="66"/>
      <c r="P306" s="184">
        <f>O306*H306</f>
        <v>0</v>
      </c>
      <c r="Q306" s="184">
        <v>0.34089999999999998</v>
      </c>
      <c r="R306" s="184">
        <f>Q306*H306</f>
        <v>1.7044999999999999</v>
      </c>
      <c r="S306" s="184">
        <v>0</v>
      </c>
      <c r="T306" s="185">
        <f>S306*H306</f>
        <v>0</v>
      </c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R306" s="186" t="s">
        <v>132</v>
      </c>
      <c r="AT306" s="186" t="s">
        <v>127</v>
      </c>
      <c r="AU306" s="186" t="s">
        <v>83</v>
      </c>
      <c r="AY306" s="19" t="s">
        <v>125</v>
      </c>
      <c r="BE306" s="187">
        <f>IF(N306="základní",J306,0)</f>
        <v>0</v>
      </c>
      <c r="BF306" s="187">
        <f>IF(N306="snížená",J306,0)</f>
        <v>0</v>
      </c>
      <c r="BG306" s="187">
        <f>IF(N306="zákl. přenesená",J306,0)</f>
        <v>0</v>
      </c>
      <c r="BH306" s="187">
        <f>IF(N306="sníž. přenesená",J306,0)</f>
        <v>0</v>
      </c>
      <c r="BI306" s="187">
        <f>IF(N306="nulová",J306,0)</f>
        <v>0</v>
      </c>
      <c r="BJ306" s="19" t="s">
        <v>81</v>
      </c>
      <c r="BK306" s="187">
        <f>ROUND(I306*H306,2)</f>
        <v>0</v>
      </c>
      <c r="BL306" s="19" t="s">
        <v>132</v>
      </c>
      <c r="BM306" s="186" t="s">
        <v>476</v>
      </c>
    </row>
    <row r="307" spans="1:65" s="2" customFormat="1" ht="11.25">
      <c r="A307" s="36"/>
      <c r="B307" s="37"/>
      <c r="C307" s="38"/>
      <c r="D307" s="188" t="s">
        <v>134</v>
      </c>
      <c r="E307" s="38"/>
      <c r="F307" s="189" t="s">
        <v>475</v>
      </c>
      <c r="G307" s="38"/>
      <c r="H307" s="38"/>
      <c r="I307" s="190"/>
      <c r="J307" s="38"/>
      <c r="K307" s="38"/>
      <c r="L307" s="41"/>
      <c r="M307" s="191"/>
      <c r="N307" s="192"/>
      <c r="O307" s="66"/>
      <c r="P307" s="66"/>
      <c r="Q307" s="66"/>
      <c r="R307" s="66"/>
      <c r="S307" s="66"/>
      <c r="T307" s="67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T307" s="19" t="s">
        <v>134</v>
      </c>
      <c r="AU307" s="19" t="s">
        <v>83</v>
      </c>
    </row>
    <row r="308" spans="1:65" s="2" customFormat="1" ht="14.45" customHeight="1">
      <c r="A308" s="36"/>
      <c r="B308" s="37"/>
      <c r="C308" s="214" t="s">
        <v>477</v>
      </c>
      <c r="D308" s="214" t="s">
        <v>165</v>
      </c>
      <c r="E308" s="215" t="s">
        <v>478</v>
      </c>
      <c r="F308" s="216" t="s">
        <v>479</v>
      </c>
      <c r="G308" s="217" t="s">
        <v>130</v>
      </c>
      <c r="H308" s="218">
        <v>5</v>
      </c>
      <c r="I308" s="219"/>
      <c r="J308" s="220">
        <f>ROUND(I308*H308,2)</f>
        <v>0</v>
      </c>
      <c r="K308" s="216" t="s">
        <v>131</v>
      </c>
      <c r="L308" s="221"/>
      <c r="M308" s="222" t="s">
        <v>19</v>
      </c>
      <c r="N308" s="223" t="s">
        <v>44</v>
      </c>
      <c r="O308" s="66"/>
      <c r="P308" s="184">
        <f>O308*H308</f>
        <v>0</v>
      </c>
      <c r="Q308" s="184">
        <v>0.23200000000000001</v>
      </c>
      <c r="R308" s="184">
        <f>Q308*H308</f>
        <v>1.1600000000000001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168</v>
      </c>
      <c r="AT308" s="186" t="s">
        <v>165</v>
      </c>
      <c r="AU308" s="186" t="s">
        <v>83</v>
      </c>
      <c r="AY308" s="19" t="s">
        <v>125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81</v>
      </c>
      <c r="BK308" s="187">
        <f>ROUND(I308*H308,2)</f>
        <v>0</v>
      </c>
      <c r="BL308" s="19" t="s">
        <v>132</v>
      </c>
      <c r="BM308" s="186" t="s">
        <v>480</v>
      </c>
    </row>
    <row r="309" spans="1:65" s="2" customFormat="1" ht="11.25">
      <c r="A309" s="36"/>
      <c r="B309" s="37"/>
      <c r="C309" s="38"/>
      <c r="D309" s="188" t="s">
        <v>134</v>
      </c>
      <c r="E309" s="38"/>
      <c r="F309" s="189" t="s">
        <v>479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134</v>
      </c>
      <c r="AU309" s="19" t="s">
        <v>83</v>
      </c>
    </row>
    <row r="310" spans="1:65" s="2" customFormat="1" ht="14.45" customHeight="1">
      <c r="A310" s="36"/>
      <c r="B310" s="37"/>
      <c r="C310" s="214" t="s">
        <v>481</v>
      </c>
      <c r="D310" s="214" t="s">
        <v>165</v>
      </c>
      <c r="E310" s="215" t="s">
        <v>482</v>
      </c>
      <c r="F310" s="216" t="s">
        <v>483</v>
      </c>
      <c r="G310" s="217" t="s">
        <v>130</v>
      </c>
      <c r="H310" s="218">
        <v>5</v>
      </c>
      <c r="I310" s="219"/>
      <c r="J310" s="220">
        <f>ROUND(I310*H310,2)</f>
        <v>0</v>
      </c>
      <c r="K310" s="216" t="s">
        <v>131</v>
      </c>
      <c r="L310" s="221"/>
      <c r="M310" s="222" t="s">
        <v>19</v>
      </c>
      <c r="N310" s="223" t="s">
        <v>44</v>
      </c>
      <c r="O310" s="66"/>
      <c r="P310" s="184">
        <f>O310*H310</f>
        <v>0</v>
      </c>
      <c r="Q310" s="184">
        <v>8.6999999999999994E-2</v>
      </c>
      <c r="R310" s="184">
        <f>Q310*H310</f>
        <v>0.43499999999999994</v>
      </c>
      <c r="S310" s="184">
        <v>0</v>
      </c>
      <c r="T310" s="185">
        <f>S310*H310</f>
        <v>0</v>
      </c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R310" s="186" t="s">
        <v>168</v>
      </c>
      <c r="AT310" s="186" t="s">
        <v>165</v>
      </c>
      <c r="AU310" s="186" t="s">
        <v>83</v>
      </c>
      <c r="AY310" s="19" t="s">
        <v>125</v>
      </c>
      <c r="BE310" s="187">
        <f>IF(N310="základní",J310,0)</f>
        <v>0</v>
      </c>
      <c r="BF310" s="187">
        <f>IF(N310="snížená",J310,0)</f>
        <v>0</v>
      </c>
      <c r="BG310" s="187">
        <f>IF(N310="zákl. přenesená",J310,0)</f>
        <v>0</v>
      </c>
      <c r="BH310" s="187">
        <f>IF(N310="sníž. přenesená",J310,0)</f>
        <v>0</v>
      </c>
      <c r="BI310" s="187">
        <f>IF(N310="nulová",J310,0)</f>
        <v>0</v>
      </c>
      <c r="BJ310" s="19" t="s">
        <v>81</v>
      </c>
      <c r="BK310" s="187">
        <f>ROUND(I310*H310,2)</f>
        <v>0</v>
      </c>
      <c r="BL310" s="19" t="s">
        <v>132</v>
      </c>
      <c r="BM310" s="186" t="s">
        <v>484</v>
      </c>
    </row>
    <row r="311" spans="1:65" s="2" customFormat="1" ht="11.25">
      <c r="A311" s="36"/>
      <c r="B311" s="37"/>
      <c r="C311" s="38"/>
      <c r="D311" s="188" t="s">
        <v>134</v>
      </c>
      <c r="E311" s="38"/>
      <c r="F311" s="189" t="s">
        <v>483</v>
      </c>
      <c r="G311" s="38"/>
      <c r="H311" s="38"/>
      <c r="I311" s="190"/>
      <c r="J311" s="38"/>
      <c r="K311" s="38"/>
      <c r="L311" s="41"/>
      <c r="M311" s="191"/>
      <c r="N311" s="192"/>
      <c r="O311" s="66"/>
      <c r="P311" s="66"/>
      <c r="Q311" s="66"/>
      <c r="R311" s="66"/>
      <c r="S311" s="66"/>
      <c r="T311" s="67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T311" s="19" t="s">
        <v>134</v>
      </c>
      <c r="AU311" s="19" t="s">
        <v>83</v>
      </c>
    </row>
    <row r="312" spans="1:65" s="2" customFormat="1" ht="14.45" customHeight="1">
      <c r="A312" s="36"/>
      <c r="B312" s="37"/>
      <c r="C312" s="214" t="s">
        <v>485</v>
      </c>
      <c r="D312" s="214" t="s">
        <v>165</v>
      </c>
      <c r="E312" s="215" t="s">
        <v>486</v>
      </c>
      <c r="F312" s="216" t="s">
        <v>487</v>
      </c>
      <c r="G312" s="217" t="s">
        <v>130</v>
      </c>
      <c r="H312" s="218">
        <v>5</v>
      </c>
      <c r="I312" s="219"/>
      <c r="J312" s="220">
        <f>ROUND(I312*H312,2)</f>
        <v>0</v>
      </c>
      <c r="K312" s="216" t="s">
        <v>131</v>
      </c>
      <c r="L312" s="221"/>
      <c r="M312" s="222" t="s">
        <v>19</v>
      </c>
      <c r="N312" s="223" t="s">
        <v>44</v>
      </c>
      <c r="O312" s="66"/>
      <c r="P312" s="184">
        <f>O312*H312</f>
        <v>0</v>
      </c>
      <c r="Q312" s="184">
        <v>0.04</v>
      </c>
      <c r="R312" s="184">
        <f>Q312*H312</f>
        <v>0.2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168</v>
      </c>
      <c r="AT312" s="186" t="s">
        <v>165</v>
      </c>
      <c r="AU312" s="186" t="s">
        <v>83</v>
      </c>
      <c r="AY312" s="19" t="s">
        <v>125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81</v>
      </c>
      <c r="BK312" s="187">
        <f>ROUND(I312*H312,2)</f>
        <v>0</v>
      </c>
      <c r="BL312" s="19" t="s">
        <v>132</v>
      </c>
      <c r="BM312" s="186" t="s">
        <v>488</v>
      </c>
    </row>
    <row r="313" spans="1:65" s="2" customFormat="1" ht="11.25">
      <c r="A313" s="36"/>
      <c r="B313" s="37"/>
      <c r="C313" s="38"/>
      <c r="D313" s="188" t="s">
        <v>134</v>
      </c>
      <c r="E313" s="38"/>
      <c r="F313" s="189" t="s">
        <v>487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134</v>
      </c>
      <c r="AU313" s="19" t="s">
        <v>83</v>
      </c>
    </row>
    <row r="314" spans="1:65" s="2" customFormat="1" ht="14.45" customHeight="1">
      <c r="A314" s="36"/>
      <c r="B314" s="37"/>
      <c r="C314" s="214" t="s">
        <v>489</v>
      </c>
      <c r="D314" s="214" t="s">
        <v>165</v>
      </c>
      <c r="E314" s="215" t="s">
        <v>490</v>
      </c>
      <c r="F314" s="216" t="s">
        <v>491</v>
      </c>
      <c r="G314" s="217" t="s">
        <v>130</v>
      </c>
      <c r="H314" s="218">
        <v>5</v>
      </c>
      <c r="I314" s="219"/>
      <c r="J314" s="220">
        <f>ROUND(I314*H314,2)</f>
        <v>0</v>
      </c>
      <c r="K314" s="216" t="s">
        <v>131</v>
      </c>
      <c r="L314" s="221"/>
      <c r="M314" s="222" t="s">
        <v>19</v>
      </c>
      <c r="N314" s="223" t="s">
        <v>44</v>
      </c>
      <c r="O314" s="66"/>
      <c r="P314" s="184">
        <f>O314*H314</f>
        <v>0</v>
      </c>
      <c r="Q314" s="184">
        <v>8.5000000000000006E-3</v>
      </c>
      <c r="R314" s="184">
        <f>Q314*H314</f>
        <v>4.2500000000000003E-2</v>
      </c>
      <c r="S314" s="184">
        <v>0</v>
      </c>
      <c r="T314" s="185">
        <f>S314*H314</f>
        <v>0</v>
      </c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R314" s="186" t="s">
        <v>168</v>
      </c>
      <c r="AT314" s="186" t="s">
        <v>165</v>
      </c>
      <c r="AU314" s="186" t="s">
        <v>83</v>
      </c>
      <c r="AY314" s="19" t="s">
        <v>125</v>
      </c>
      <c r="BE314" s="187">
        <f>IF(N314="základní",J314,0)</f>
        <v>0</v>
      </c>
      <c r="BF314" s="187">
        <f>IF(N314="snížená",J314,0)</f>
        <v>0</v>
      </c>
      <c r="BG314" s="187">
        <f>IF(N314="zákl. přenesená",J314,0)</f>
        <v>0</v>
      </c>
      <c r="BH314" s="187">
        <f>IF(N314="sníž. přenesená",J314,0)</f>
        <v>0</v>
      </c>
      <c r="BI314" s="187">
        <f>IF(N314="nulová",J314,0)</f>
        <v>0</v>
      </c>
      <c r="BJ314" s="19" t="s">
        <v>81</v>
      </c>
      <c r="BK314" s="187">
        <f>ROUND(I314*H314,2)</f>
        <v>0</v>
      </c>
      <c r="BL314" s="19" t="s">
        <v>132</v>
      </c>
      <c r="BM314" s="186" t="s">
        <v>492</v>
      </c>
    </row>
    <row r="315" spans="1:65" s="2" customFormat="1" ht="11.25">
      <c r="A315" s="36"/>
      <c r="B315" s="37"/>
      <c r="C315" s="38"/>
      <c r="D315" s="188" t="s">
        <v>134</v>
      </c>
      <c r="E315" s="38"/>
      <c r="F315" s="189" t="s">
        <v>491</v>
      </c>
      <c r="G315" s="38"/>
      <c r="H315" s="38"/>
      <c r="I315" s="190"/>
      <c r="J315" s="38"/>
      <c r="K315" s="38"/>
      <c r="L315" s="41"/>
      <c r="M315" s="191"/>
      <c r="N315" s="192"/>
      <c r="O315" s="66"/>
      <c r="P315" s="66"/>
      <c r="Q315" s="66"/>
      <c r="R315" s="66"/>
      <c r="S315" s="66"/>
      <c r="T315" s="67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T315" s="19" t="s">
        <v>134</v>
      </c>
      <c r="AU315" s="19" t="s">
        <v>83</v>
      </c>
    </row>
    <row r="316" spans="1:65" s="2" customFormat="1" ht="14.45" customHeight="1">
      <c r="A316" s="36"/>
      <c r="B316" s="37"/>
      <c r="C316" s="175" t="s">
        <v>493</v>
      </c>
      <c r="D316" s="175" t="s">
        <v>127</v>
      </c>
      <c r="E316" s="176" t="s">
        <v>494</v>
      </c>
      <c r="F316" s="177" t="s">
        <v>495</v>
      </c>
      <c r="G316" s="178" t="s">
        <v>130</v>
      </c>
      <c r="H316" s="179">
        <v>5</v>
      </c>
      <c r="I316" s="180"/>
      <c r="J316" s="181">
        <f>ROUND(I316*H316,2)</f>
        <v>0</v>
      </c>
      <c r="K316" s="177" t="s">
        <v>131</v>
      </c>
      <c r="L316" s="41"/>
      <c r="M316" s="182" t="s">
        <v>19</v>
      </c>
      <c r="N316" s="183" t="s">
        <v>44</v>
      </c>
      <c r="O316" s="66"/>
      <c r="P316" s="184">
        <f>O316*H316</f>
        <v>0</v>
      </c>
      <c r="Q316" s="184">
        <v>0.21734000000000001</v>
      </c>
      <c r="R316" s="184">
        <f>Q316*H316</f>
        <v>1.0867</v>
      </c>
      <c r="S316" s="184">
        <v>0</v>
      </c>
      <c r="T316" s="185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86" t="s">
        <v>132</v>
      </c>
      <c r="AT316" s="186" t="s">
        <v>127</v>
      </c>
      <c r="AU316" s="186" t="s">
        <v>83</v>
      </c>
      <c r="AY316" s="19" t="s">
        <v>125</v>
      </c>
      <c r="BE316" s="187">
        <f>IF(N316="základní",J316,0)</f>
        <v>0</v>
      </c>
      <c r="BF316" s="187">
        <f>IF(N316="snížená",J316,0)</f>
        <v>0</v>
      </c>
      <c r="BG316" s="187">
        <f>IF(N316="zákl. přenesená",J316,0)</f>
        <v>0</v>
      </c>
      <c r="BH316" s="187">
        <f>IF(N316="sníž. přenesená",J316,0)</f>
        <v>0</v>
      </c>
      <c r="BI316" s="187">
        <f>IF(N316="nulová",J316,0)</f>
        <v>0</v>
      </c>
      <c r="BJ316" s="19" t="s">
        <v>81</v>
      </c>
      <c r="BK316" s="187">
        <f>ROUND(I316*H316,2)</f>
        <v>0</v>
      </c>
      <c r="BL316" s="19" t="s">
        <v>132</v>
      </c>
      <c r="BM316" s="186" t="s">
        <v>496</v>
      </c>
    </row>
    <row r="317" spans="1:65" s="2" customFormat="1" ht="11.25">
      <c r="A317" s="36"/>
      <c r="B317" s="37"/>
      <c r="C317" s="38"/>
      <c r="D317" s="188" t="s">
        <v>134</v>
      </c>
      <c r="E317" s="38"/>
      <c r="F317" s="189" t="s">
        <v>495</v>
      </c>
      <c r="G317" s="38"/>
      <c r="H317" s="38"/>
      <c r="I317" s="190"/>
      <c r="J317" s="38"/>
      <c r="K317" s="38"/>
      <c r="L317" s="41"/>
      <c r="M317" s="191"/>
      <c r="N317" s="192"/>
      <c r="O317" s="66"/>
      <c r="P317" s="66"/>
      <c r="Q317" s="66"/>
      <c r="R317" s="66"/>
      <c r="S317" s="66"/>
      <c r="T317" s="67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134</v>
      </c>
      <c r="AU317" s="19" t="s">
        <v>83</v>
      </c>
    </row>
    <row r="318" spans="1:65" s="2" customFormat="1" ht="14.45" customHeight="1">
      <c r="A318" s="36"/>
      <c r="B318" s="37"/>
      <c r="C318" s="214" t="s">
        <v>497</v>
      </c>
      <c r="D318" s="214" t="s">
        <v>165</v>
      </c>
      <c r="E318" s="215" t="s">
        <v>498</v>
      </c>
      <c r="F318" s="216" t="s">
        <v>499</v>
      </c>
      <c r="G318" s="217" t="s">
        <v>130</v>
      </c>
      <c r="H318" s="218">
        <v>5</v>
      </c>
      <c r="I318" s="219"/>
      <c r="J318" s="220">
        <f>ROUND(I318*H318,2)</f>
        <v>0</v>
      </c>
      <c r="K318" s="216" t="s">
        <v>131</v>
      </c>
      <c r="L318" s="221"/>
      <c r="M318" s="222" t="s">
        <v>19</v>
      </c>
      <c r="N318" s="223" t="s">
        <v>44</v>
      </c>
      <c r="O318" s="66"/>
      <c r="P318" s="184">
        <f>O318*H318</f>
        <v>0</v>
      </c>
      <c r="Q318" s="184">
        <v>0.06</v>
      </c>
      <c r="R318" s="184">
        <f>Q318*H318</f>
        <v>0.3</v>
      </c>
      <c r="S318" s="184">
        <v>0</v>
      </c>
      <c r="T318" s="185">
        <f>S318*H318</f>
        <v>0</v>
      </c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R318" s="186" t="s">
        <v>168</v>
      </c>
      <c r="AT318" s="186" t="s">
        <v>165</v>
      </c>
      <c r="AU318" s="186" t="s">
        <v>83</v>
      </c>
      <c r="AY318" s="19" t="s">
        <v>125</v>
      </c>
      <c r="BE318" s="187">
        <f>IF(N318="základní",J318,0)</f>
        <v>0</v>
      </c>
      <c r="BF318" s="187">
        <f>IF(N318="snížená",J318,0)</f>
        <v>0</v>
      </c>
      <c r="BG318" s="187">
        <f>IF(N318="zákl. přenesená",J318,0)</f>
        <v>0</v>
      </c>
      <c r="BH318" s="187">
        <f>IF(N318="sníž. přenesená",J318,0)</f>
        <v>0</v>
      </c>
      <c r="BI318" s="187">
        <f>IF(N318="nulová",J318,0)</f>
        <v>0</v>
      </c>
      <c r="BJ318" s="19" t="s">
        <v>81</v>
      </c>
      <c r="BK318" s="187">
        <f>ROUND(I318*H318,2)</f>
        <v>0</v>
      </c>
      <c r="BL318" s="19" t="s">
        <v>132</v>
      </c>
      <c r="BM318" s="186" t="s">
        <v>500</v>
      </c>
    </row>
    <row r="319" spans="1:65" s="2" customFormat="1" ht="11.25">
      <c r="A319" s="36"/>
      <c r="B319" s="37"/>
      <c r="C319" s="38"/>
      <c r="D319" s="188" t="s">
        <v>134</v>
      </c>
      <c r="E319" s="38"/>
      <c r="F319" s="189" t="s">
        <v>499</v>
      </c>
      <c r="G319" s="38"/>
      <c r="H319" s="38"/>
      <c r="I319" s="190"/>
      <c r="J319" s="38"/>
      <c r="K319" s="38"/>
      <c r="L319" s="41"/>
      <c r="M319" s="191"/>
      <c r="N319" s="192"/>
      <c r="O319" s="66"/>
      <c r="P319" s="66"/>
      <c r="Q319" s="66"/>
      <c r="R319" s="66"/>
      <c r="S319" s="66"/>
      <c r="T319" s="67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9" t="s">
        <v>134</v>
      </c>
      <c r="AU319" s="19" t="s">
        <v>83</v>
      </c>
    </row>
    <row r="320" spans="1:65" s="12" customFormat="1" ht="22.9" customHeight="1">
      <c r="B320" s="159"/>
      <c r="C320" s="160"/>
      <c r="D320" s="161" t="s">
        <v>72</v>
      </c>
      <c r="E320" s="173" t="s">
        <v>187</v>
      </c>
      <c r="F320" s="173" t="s">
        <v>501</v>
      </c>
      <c r="G320" s="160"/>
      <c r="H320" s="160"/>
      <c r="I320" s="163"/>
      <c r="J320" s="174">
        <f>BK320</f>
        <v>0</v>
      </c>
      <c r="K320" s="160"/>
      <c r="L320" s="165"/>
      <c r="M320" s="166"/>
      <c r="N320" s="167"/>
      <c r="O320" s="167"/>
      <c r="P320" s="168">
        <f>P321+P373</f>
        <v>0</v>
      </c>
      <c r="Q320" s="167"/>
      <c r="R320" s="168">
        <f>R321+R373</f>
        <v>173.77726182000001</v>
      </c>
      <c r="S320" s="167"/>
      <c r="T320" s="169">
        <f>T321+T373</f>
        <v>840.78099999999995</v>
      </c>
      <c r="AR320" s="170" t="s">
        <v>81</v>
      </c>
      <c r="AT320" s="171" t="s">
        <v>72</v>
      </c>
      <c r="AU320" s="171" t="s">
        <v>81</v>
      </c>
      <c r="AY320" s="170" t="s">
        <v>125</v>
      </c>
      <c r="BK320" s="172">
        <f>BK321+BK373</f>
        <v>0</v>
      </c>
    </row>
    <row r="321" spans="1:65" s="12" customFormat="1" ht="20.85" customHeight="1">
      <c r="B321" s="159"/>
      <c r="C321" s="160"/>
      <c r="D321" s="161" t="s">
        <v>72</v>
      </c>
      <c r="E321" s="173" t="s">
        <v>502</v>
      </c>
      <c r="F321" s="173" t="s">
        <v>503</v>
      </c>
      <c r="G321" s="160"/>
      <c r="H321" s="160"/>
      <c r="I321" s="163"/>
      <c r="J321" s="174">
        <f>BK321</f>
        <v>0</v>
      </c>
      <c r="K321" s="160"/>
      <c r="L321" s="165"/>
      <c r="M321" s="166"/>
      <c r="N321" s="167"/>
      <c r="O321" s="167"/>
      <c r="P321" s="168">
        <f>SUM(P322:P372)</f>
        <v>0</v>
      </c>
      <c r="Q321" s="167"/>
      <c r="R321" s="168">
        <f>SUM(R322:R372)</f>
        <v>173.77726182000001</v>
      </c>
      <c r="S321" s="167"/>
      <c r="T321" s="169">
        <f>SUM(T322:T372)</f>
        <v>0</v>
      </c>
      <c r="AR321" s="170" t="s">
        <v>81</v>
      </c>
      <c r="AT321" s="171" t="s">
        <v>72</v>
      </c>
      <c r="AU321" s="171" t="s">
        <v>83</v>
      </c>
      <c r="AY321" s="170" t="s">
        <v>125</v>
      </c>
      <c r="BK321" s="172">
        <f>SUM(BK322:BK372)</f>
        <v>0</v>
      </c>
    </row>
    <row r="322" spans="1:65" s="2" customFormat="1" ht="14.45" customHeight="1">
      <c r="A322" s="36"/>
      <c r="B322" s="37"/>
      <c r="C322" s="175" t="s">
        <v>504</v>
      </c>
      <c r="D322" s="175" t="s">
        <v>127</v>
      </c>
      <c r="E322" s="176" t="s">
        <v>505</v>
      </c>
      <c r="F322" s="177" t="s">
        <v>506</v>
      </c>
      <c r="G322" s="178" t="s">
        <v>130</v>
      </c>
      <c r="H322" s="179">
        <v>3</v>
      </c>
      <c r="I322" s="180"/>
      <c r="J322" s="181">
        <f>ROUND(I322*H322,2)</f>
        <v>0</v>
      </c>
      <c r="K322" s="177" t="s">
        <v>131</v>
      </c>
      <c r="L322" s="41"/>
      <c r="M322" s="182" t="s">
        <v>19</v>
      </c>
      <c r="N322" s="183" t="s">
        <v>44</v>
      </c>
      <c r="O322" s="66"/>
      <c r="P322" s="184">
        <f>O322*H322</f>
        <v>0</v>
      </c>
      <c r="Q322" s="184">
        <v>0.10940999999999999</v>
      </c>
      <c r="R322" s="184">
        <f>Q322*H322</f>
        <v>0.32822999999999997</v>
      </c>
      <c r="S322" s="184">
        <v>0</v>
      </c>
      <c r="T322" s="185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86" t="s">
        <v>132</v>
      </c>
      <c r="AT322" s="186" t="s">
        <v>127</v>
      </c>
      <c r="AU322" s="186" t="s">
        <v>144</v>
      </c>
      <c r="AY322" s="19" t="s">
        <v>125</v>
      </c>
      <c r="BE322" s="187">
        <f>IF(N322="základní",J322,0)</f>
        <v>0</v>
      </c>
      <c r="BF322" s="187">
        <f>IF(N322="snížená",J322,0)</f>
        <v>0</v>
      </c>
      <c r="BG322" s="187">
        <f>IF(N322="zákl. přenesená",J322,0)</f>
        <v>0</v>
      </c>
      <c r="BH322" s="187">
        <f>IF(N322="sníž. přenesená",J322,0)</f>
        <v>0</v>
      </c>
      <c r="BI322" s="187">
        <f>IF(N322="nulová",J322,0)</f>
        <v>0</v>
      </c>
      <c r="BJ322" s="19" t="s">
        <v>81</v>
      </c>
      <c r="BK322" s="187">
        <f>ROUND(I322*H322,2)</f>
        <v>0</v>
      </c>
      <c r="BL322" s="19" t="s">
        <v>132</v>
      </c>
      <c r="BM322" s="186" t="s">
        <v>507</v>
      </c>
    </row>
    <row r="323" spans="1:65" s="2" customFormat="1" ht="11.25">
      <c r="A323" s="36"/>
      <c r="B323" s="37"/>
      <c r="C323" s="38"/>
      <c r="D323" s="188" t="s">
        <v>134</v>
      </c>
      <c r="E323" s="38"/>
      <c r="F323" s="189" t="s">
        <v>508</v>
      </c>
      <c r="G323" s="38"/>
      <c r="H323" s="38"/>
      <c r="I323" s="190"/>
      <c r="J323" s="38"/>
      <c r="K323" s="38"/>
      <c r="L323" s="41"/>
      <c r="M323" s="191"/>
      <c r="N323" s="192"/>
      <c r="O323" s="66"/>
      <c r="P323" s="66"/>
      <c r="Q323" s="66"/>
      <c r="R323" s="66"/>
      <c r="S323" s="66"/>
      <c r="T323" s="67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134</v>
      </c>
      <c r="AU323" s="19" t="s">
        <v>144</v>
      </c>
    </row>
    <row r="324" spans="1:65" s="13" customFormat="1" ht="11.25">
      <c r="B324" s="193"/>
      <c r="C324" s="194"/>
      <c r="D324" s="188" t="s">
        <v>136</v>
      </c>
      <c r="E324" s="195" t="s">
        <v>19</v>
      </c>
      <c r="F324" s="196" t="s">
        <v>509</v>
      </c>
      <c r="G324" s="194"/>
      <c r="H324" s="197">
        <v>3</v>
      </c>
      <c r="I324" s="198"/>
      <c r="J324" s="194"/>
      <c r="K324" s="194"/>
      <c r="L324" s="199"/>
      <c r="M324" s="200"/>
      <c r="N324" s="201"/>
      <c r="O324" s="201"/>
      <c r="P324" s="201"/>
      <c r="Q324" s="201"/>
      <c r="R324" s="201"/>
      <c r="S324" s="201"/>
      <c r="T324" s="202"/>
      <c r="AT324" s="203" t="s">
        <v>136</v>
      </c>
      <c r="AU324" s="203" t="s">
        <v>144</v>
      </c>
      <c r="AV324" s="13" t="s">
        <v>83</v>
      </c>
      <c r="AW324" s="13" t="s">
        <v>34</v>
      </c>
      <c r="AX324" s="13" t="s">
        <v>73</v>
      </c>
      <c r="AY324" s="203" t="s">
        <v>125</v>
      </c>
    </row>
    <row r="325" spans="1:65" s="2" customFormat="1" ht="14.45" customHeight="1">
      <c r="A325" s="36"/>
      <c r="B325" s="37"/>
      <c r="C325" s="175" t="s">
        <v>510</v>
      </c>
      <c r="D325" s="175" t="s">
        <v>127</v>
      </c>
      <c r="E325" s="176" t="s">
        <v>511</v>
      </c>
      <c r="F325" s="177" t="s">
        <v>512</v>
      </c>
      <c r="G325" s="178" t="s">
        <v>300</v>
      </c>
      <c r="H325" s="179">
        <v>293</v>
      </c>
      <c r="I325" s="180"/>
      <c r="J325" s="181">
        <f>ROUND(I325*H325,2)</f>
        <v>0</v>
      </c>
      <c r="K325" s="177" t="s">
        <v>131</v>
      </c>
      <c r="L325" s="41"/>
      <c r="M325" s="182" t="s">
        <v>19</v>
      </c>
      <c r="N325" s="183" t="s">
        <v>44</v>
      </c>
      <c r="O325" s="66"/>
      <c r="P325" s="184">
        <f>O325*H325</f>
        <v>0</v>
      </c>
      <c r="Q325" s="184">
        <v>0.14066999999999999</v>
      </c>
      <c r="R325" s="184">
        <f>Q325*H325</f>
        <v>41.21631</v>
      </c>
      <c r="S325" s="184">
        <v>0</v>
      </c>
      <c r="T325" s="185">
        <f>S325*H325</f>
        <v>0</v>
      </c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R325" s="186" t="s">
        <v>132</v>
      </c>
      <c r="AT325" s="186" t="s">
        <v>127</v>
      </c>
      <c r="AU325" s="186" t="s">
        <v>144</v>
      </c>
      <c r="AY325" s="19" t="s">
        <v>125</v>
      </c>
      <c r="BE325" s="187">
        <f>IF(N325="základní",J325,0)</f>
        <v>0</v>
      </c>
      <c r="BF325" s="187">
        <f>IF(N325="snížená",J325,0)</f>
        <v>0</v>
      </c>
      <c r="BG325" s="187">
        <f>IF(N325="zákl. přenesená",J325,0)</f>
        <v>0</v>
      </c>
      <c r="BH325" s="187">
        <f>IF(N325="sníž. přenesená",J325,0)</f>
        <v>0</v>
      </c>
      <c r="BI325" s="187">
        <f>IF(N325="nulová",J325,0)</f>
        <v>0</v>
      </c>
      <c r="BJ325" s="19" t="s">
        <v>81</v>
      </c>
      <c r="BK325" s="187">
        <f>ROUND(I325*H325,2)</f>
        <v>0</v>
      </c>
      <c r="BL325" s="19" t="s">
        <v>132</v>
      </c>
      <c r="BM325" s="186" t="s">
        <v>513</v>
      </c>
    </row>
    <row r="326" spans="1:65" s="2" customFormat="1" ht="19.5">
      <c r="A326" s="36"/>
      <c r="B326" s="37"/>
      <c r="C326" s="38"/>
      <c r="D326" s="188" t="s">
        <v>134</v>
      </c>
      <c r="E326" s="38"/>
      <c r="F326" s="189" t="s">
        <v>514</v>
      </c>
      <c r="G326" s="38"/>
      <c r="H326" s="38"/>
      <c r="I326" s="190"/>
      <c r="J326" s="38"/>
      <c r="K326" s="38"/>
      <c r="L326" s="41"/>
      <c r="M326" s="191"/>
      <c r="N326" s="192"/>
      <c r="O326" s="66"/>
      <c r="P326" s="66"/>
      <c r="Q326" s="66"/>
      <c r="R326" s="66"/>
      <c r="S326" s="66"/>
      <c r="T326" s="67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T326" s="19" t="s">
        <v>134</v>
      </c>
      <c r="AU326" s="19" t="s">
        <v>144</v>
      </c>
    </row>
    <row r="327" spans="1:65" s="13" customFormat="1" ht="11.25">
      <c r="B327" s="193"/>
      <c r="C327" s="194"/>
      <c r="D327" s="188" t="s">
        <v>136</v>
      </c>
      <c r="E327" s="195" t="s">
        <v>19</v>
      </c>
      <c r="F327" s="196" t="s">
        <v>515</v>
      </c>
      <c r="G327" s="194"/>
      <c r="H327" s="197">
        <v>80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136</v>
      </c>
      <c r="AU327" s="203" t="s">
        <v>144</v>
      </c>
      <c r="AV327" s="13" t="s">
        <v>83</v>
      </c>
      <c r="AW327" s="13" t="s">
        <v>34</v>
      </c>
      <c r="AX327" s="13" t="s">
        <v>73</v>
      </c>
      <c r="AY327" s="203" t="s">
        <v>125</v>
      </c>
    </row>
    <row r="328" spans="1:65" s="13" customFormat="1" ht="11.25">
      <c r="B328" s="193"/>
      <c r="C328" s="194"/>
      <c r="D328" s="188" t="s">
        <v>136</v>
      </c>
      <c r="E328" s="195" t="s">
        <v>19</v>
      </c>
      <c r="F328" s="196" t="s">
        <v>516</v>
      </c>
      <c r="G328" s="194"/>
      <c r="H328" s="197">
        <v>195</v>
      </c>
      <c r="I328" s="198"/>
      <c r="J328" s="194"/>
      <c r="K328" s="194"/>
      <c r="L328" s="199"/>
      <c r="M328" s="200"/>
      <c r="N328" s="201"/>
      <c r="O328" s="201"/>
      <c r="P328" s="201"/>
      <c r="Q328" s="201"/>
      <c r="R328" s="201"/>
      <c r="S328" s="201"/>
      <c r="T328" s="202"/>
      <c r="AT328" s="203" t="s">
        <v>136</v>
      </c>
      <c r="AU328" s="203" t="s">
        <v>144</v>
      </c>
      <c r="AV328" s="13" t="s">
        <v>83</v>
      </c>
      <c r="AW328" s="13" t="s">
        <v>34</v>
      </c>
      <c r="AX328" s="13" t="s">
        <v>73</v>
      </c>
      <c r="AY328" s="203" t="s">
        <v>125</v>
      </c>
    </row>
    <row r="329" spans="1:65" s="14" customFormat="1" ht="11.25">
      <c r="B329" s="204"/>
      <c r="C329" s="205"/>
      <c r="D329" s="188" t="s">
        <v>136</v>
      </c>
      <c r="E329" s="206" t="s">
        <v>19</v>
      </c>
      <c r="F329" s="207" t="s">
        <v>517</v>
      </c>
      <c r="G329" s="205"/>
      <c r="H329" s="206" t="s">
        <v>19</v>
      </c>
      <c r="I329" s="208"/>
      <c r="J329" s="205"/>
      <c r="K329" s="205"/>
      <c r="L329" s="209"/>
      <c r="M329" s="210"/>
      <c r="N329" s="211"/>
      <c r="O329" s="211"/>
      <c r="P329" s="211"/>
      <c r="Q329" s="211"/>
      <c r="R329" s="211"/>
      <c r="S329" s="211"/>
      <c r="T329" s="212"/>
      <c r="AT329" s="213" t="s">
        <v>136</v>
      </c>
      <c r="AU329" s="213" t="s">
        <v>144</v>
      </c>
      <c r="AV329" s="14" t="s">
        <v>81</v>
      </c>
      <c r="AW329" s="14" t="s">
        <v>34</v>
      </c>
      <c r="AX329" s="14" t="s">
        <v>73</v>
      </c>
      <c r="AY329" s="213" t="s">
        <v>125</v>
      </c>
    </row>
    <row r="330" spans="1:65" s="13" customFormat="1" ht="11.25">
      <c r="B330" s="193"/>
      <c r="C330" s="194"/>
      <c r="D330" s="188" t="s">
        <v>136</v>
      </c>
      <c r="E330" s="195" t="s">
        <v>19</v>
      </c>
      <c r="F330" s="196" t="s">
        <v>518</v>
      </c>
      <c r="G330" s="194"/>
      <c r="H330" s="197">
        <v>18</v>
      </c>
      <c r="I330" s="198"/>
      <c r="J330" s="194"/>
      <c r="K330" s="194"/>
      <c r="L330" s="199"/>
      <c r="M330" s="200"/>
      <c r="N330" s="201"/>
      <c r="O330" s="201"/>
      <c r="P330" s="201"/>
      <c r="Q330" s="201"/>
      <c r="R330" s="201"/>
      <c r="S330" s="201"/>
      <c r="T330" s="202"/>
      <c r="AT330" s="203" t="s">
        <v>136</v>
      </c>
      <c r="AU330" s="203" t="s">
        <v>144</v>
      </c>
      <c r="AV330" s="13" t="s">
        <v>83</v>
      </c>
      <c r="AW330" s="13" t="s">
        <v>34</v>
      </c>
      <c r="AX330" s="13" t="s">
        <v>73</v>
      </c>
      <c r="AY330" s="203" t="s">
        <v>125</v>
      </c>
    </row>
    <row r="331" spans="1:65" s="2" customFormat="1" ht="14.45" customHeight="1">
      <c r="A331" s="36"/>
      <c r="B331" s="37"/>
      <c r="C331" s="214" t="s">
        <v>519</v>
      </c>
      <c r="D331" s="214" t="s">
        <v>165</v>
      </c>
      <c r="E331" s="215" t="s">
        <v>520</v>
      </c>
      <c r="F331" s="216" t="s">
        <v>521</v>
      </c>
      <c r="G331" s="217" t="s">
        <v>300</v>
      </c>
      <c r="H331" s="218">
        <v>80</v>
      </c>
      <c r="I331" s="219"/>
      <c r="J331" s="220">
        <f>ROUND(I331*H331,2)</f>
        <v>0</v>
      </c>
      <c r="K331" s="216" t="s">
        <v>131</v>
      </c>
      <c r="L331" s="221"/>
      <c r="M331" s="222" t="s">
        <v>19</v>
      </c>
      <c r="N331" s="223" t="s">
        <v>44</v>
      </c>
      <c r="O331" s="66"/>
      <c r="P331" s="184">
        <f>O331*H331</f>
        <v>0</v>
      </c>
      <c r="Q331" s="184">
        <v>0.105</v>
      </c>
      <c r="R331" s="184">
        <f>Q331*H331</f>
        <v>8.4</v>
      </c>
      <c r="S331" s="184">
        <v>0</v>
      </c>
      <c r="T331" s="185">
        <f>S331*H331</f>
        <v>0</v>
      </c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R331" s="186" t="s">
        <v>168</v>
      </c>
      <c r="AT331" s="186" t="s">
        <v>165</v>
      </c>
      <c r="AU331" s="186" t="s">
        <v>144</v>
      </c>
      <c r="AY331" s="19" t="s">
        <v>125</v>
      </c>
      <c r="BE331" s="187">
        <f>IF(N331="základní",J331,0)</f>
        <v>0</v>
      </c>
      <c r="BF331" s="187">
        <f>IF(N331="snížená",J331,0)</f>
        <v>0</v>
      </c>
      <c r="BG331" s="187">
        <f>IF(N331="zákl. přenesená",J331,0)</f>
        <v>0</v>
      </c>
      <c r="BH331" s="187">
        <f>IF(N331="sníž. přenesená",J331,0)</f>
        <v>0</v>
      </c>
      <c r="BI331" s="187">
        <f>IF(N331="nulová",J331,0)</f>
        <v>0</v>
      </c>
      <c r="BJ331" s="19" t="s">
        <v>81</v>
      </c>
      <c r="BK331" s="187">
        <f>ROUND(I331*H331,2)</f>
        <v>0</v>
      </c>
      <c r="BL331" s="19" t="s">
        <v>132</v>
      </c>
      <c r="BM331" s="186" t="s">
        <v>522</v>
      </c>
    </row>
    <row r="332" spans="1:65" s="2" customFormat="1" ht="11.25">
      <c r="A332" s="36"/>
      <c r="B332" s="37"/>
      <c r="C332" s="38"/>
      <c r="D332" s="188" t="s">
        <v>134</v>
      </c>
      <c r="E332" s="38"/>
      <c r="F332" s="189" t="s">
        <v>521</v>
      </c>
      <c r="G332" s="38"/>
      <c r="H332" s="38"/>
      <c r="I332" s="190"/>
      <c r="J332" s="38"/>
      <c r="K332" s="38"/>
      <c r="L332" s="41"/>
      <c r="M332" s="191"/>
      <c r="N332" s="192"/>
      <c r="O332" s="66"/>
      <c r="P332" s="66"/>
      <c r="Q332" s="66"/>
      <c r="R332" s="66"/>
      <c r="S332" s="66"/>
      <c r="T332" s="67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134</v>
      </c>
      <c r="AU332" s="19" t="s">
        <v>144</v>
      </c>
    </row>
    <row r="333" spans="1:65" s="2" customFormat="1" ht="14.45" customHeight="1">
      <c r="A333" s="36"/>
      <c r="B333" s="37"/>
      <c r="C333" s="214" t="s">
        <v>523</v>
      </c>
      <c r="D333" s="214" t="s">
        <v>165</v>
      </c>
      <c r="E333" s="215" t="s">
        <v>524</v>
      </c>
      <c r="F333" s="216" t="s">
        <v>525</v>
      </c>
      <c r="G333" s="217" t="s">
        <v>300</v>
      </c>
      <c r="H333" s="218">
        <v>195</v>
      </c>
      <c r="I333" s="219"/>
      <c r="J333" s="220">
        <f>ROUND(I333*H333,2)</f>
        <v>0</v>
      </c>
      <c r="K333" s="216" t="s">
        <v>131</v>
      </c>
      <c r="L333" s="221"/>
      <c r="M333" s="222" t="s">
        <v>19</v>
      </c>
      <c r="N333" s="223" t="s">
        <v>44</v>
      </c>
      <c r="O333" s="66"/>
      <c r="P333" s="184">
        <f>O333*H333</f>
        <v>0</v>
      </c>
      <c r="Q333" s="184">
        <v>0.15</v>
      </c>
      <c r="R333" s="184">
        <f>Q333*H333</f>
        <v>29.25</v>
      </c>
      <c r="S333" s="184">
        <v>0</v>
      </c>
      <c r="T333" s="185">
        <f>S333*H333</f>
        <v>0</v>
      </c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R333" s="186" t="s">
        <v>168</v>
      </c>
      <c r="AT333" s="186" t="s">
        <v>165</v>
      </c>
      <c r="AU333" s="186" t="s">
        <v>144</v>
      </c>
      <c r="AY333" s="19" t="s">
        <v>125</v>
      </c>
      <c r="BE333" s="187">
        <f>IF(N333="základní",J333,0)</f>
        <v>0</v>
      </c>
      <c r="BF333" s="187">
        <f>IF(N333="snížená",J333,0)</f>
        <v>0</v>
      </c>
      <c r="BG333" s="187">
        <f>IF(N333="zákl. přenesená",J333,0)</f>
        <v>0</v>
      </c>
      <c r="BH333" s="187">
        <f>IF(N333="sníž. přenesená",J333,0)</f>
        <v>0</v>
      </c>
      <c r="BI333" s="187">
        <f>IF(N333="nulová",J333,0)</f>
        <v>0</v>
      </c>
      <c r="BJ333" s="19" t="s">
        <v>81</v>
      </c>
      <c r="BK333" s="187">
        <f>ROUND(I333*H333,2)</f>
        <v>0</v>
      </c>
      <c r="BL333" s="19" t="s">
        <v>132</v>
      </c>
      <c r="BM333" s="186" t="s">
        <v>526</v>
      </c>
    </row>
    <row r="334" spans="1:65" s="2" customFormat="1" ht="11.25">
      <c r="A334" s="36"/>
      <c r="B334" s="37"/>
      <c r="C334" s="38"/>
      <c r="D334" s="188" t="s">
        <v>134</v>
      </c>
      <c r="E334" s="38"/>
      <c r="F334" s="189" t="s">
        <v>525</v>
      </c>
      <c r="G334" s="38"/>
      <c r="H334" s="38"/>
      <c r="I334" s="190"/>
      <c r="J334" s="38"/>
      <c r="K334" s="38"/>
      <c r="L334" s="41"/>
      <c r="M334" s="191"/>
      <c r="N334" s="192"/>
      <c r="O334" s="66"/>
      <c r="P334" s="66"/>
      <c r="Q334" s="66"/>
      <c r="R334" s="66"/>
      <c r="S334" s="66"/>
      <c r="T334" s="67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T334" s="19" t="s">
        <v>134</v>
      </c>
      <c r="AU334" s="19" t="s">
        <v>144</v>
      </c>
    </row>
    <row r="335" spans="1:65" s="2" customFormat="1" ht="14.45" customHeight="1">
      <c r="A335" s="36"/>
      <c r="B335" s="37"/>
      <c r="C335" s="214" t="s">
        <v>527</v>
      </c>
      <c r="D335" s="214" t="s">
        <v>165</v>
      </c>
      <c r="E335" s="215" t="s">
        <v>528</v>
      </c>
      <c r="F335" s="216" t="s">
        <v>529</v>
      </c>
      <c r="G335" s="217" t="s">
        <v>300</v>
      </c>
      <c r="H335" s="218">
        <v>18</v>
      </c>
      <c r="I335" s="219"/>
      <c r="J335" s="220">
        <f>ROUND(I335*H335,2)</f>
        <v>0</v>
      </c>
      <c r="K335" s="216" t="s">
        <v>19</v>
      </c>
      <c r="L335" s="221"/>
      <c r="M335" s="222" t="s">
        <v>19</v>
      </c>
      <c r="N335" s="223" t="s">
        <v>44</v>
      </c>
      <c r="O335" s="66"/>
      <c r="P335" s="184">
        <f>O335*H335</f>
        <v>0</v>
      </c>
      <c r="Q335" s="184">
        <v>0.13</v>
      </c>
      <c r="R335" s="184">
        <f>Q335*H335</f>
        <v>2.34</v>
      </c>
      <c r="S335" s="184">
        <v>0</v>
      </c>
      <c r="T335" s="185">
        <f>S335*H335</f>
        <v>0</v>
      </c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R335" s="186" t="s">
        <v>168</v>
      </c>
      <c r="AT335" s="186" t="s">
        <v>165</v>
      </c>
      <c r="AU335" s="186" t="s">
        <v>144</v>
      </c>
      <c r="AY335" s="19" t="s">
        <v>125</v>
      </c>
      <c r="BE335" s="187">
        <f>IF(N335="základní",J335,0)</f>
        <v>0</v>
      </c>
      <c r="BF335" s="187">
        <f>IF(N335="snížená",J335,0)</f>
        <v>0</v>
      </c>
      <c r="BG335" s="187">
        <f>IF(N335="zákl. přenesená",J335,0)</f>
        <v>0</v>
      </c>
      <c r="BH335" s="187">
        <f>IF(N335="sníž. přenesená",J335,0)</f>
        <v>0</v>
      </c>
      <c r="BI335" s="187">
        <f>IF(N335="nulová",J335,0)</f>
        <v>0</v>
      </c>
      <c r="BJ335" s="19" t="s">
        <v>81</v>
      </c>
      <c r="BK335" s="187">
        <f>ROUND(I335*H335,2)</f>
        <v>0</v>
      </c>
      <c r="BL335" s="19" t="s">
        <v>132</v>
      </c>
      <c r="BM335" s="186" t="s">
        <v>530</v>
      </c>
    </row>
    <row r="336" spans="1:65" s="2" customFormat="1" ht="11.25">
      <c r="A336" s="36"/>
      <c r="B336" s="37"/>
      <c r="C336" s="38"/>
      <c r="D336" s="188" t="s">
        <v>134</v>
      </c>
      <c r="E336" s="38"/>
      <c r="F336" s="189" t="s">
        <v>529</v>
      </c>
      <c r="G336" s="38"/>
      <c r="H336" s="38"/>
      <c r="I336" s="190"/>
      <c r="J336" s="38"/>
      <c r="K336" s="38"/>
      <c r="L336" s="41"/>
      <c r="M336" s="191"/>
      <c r="N336" s="192"/>
      <c r="O336" s="66"/>
      <c r="P336" s="66"/>
      <c r="Q336" s="66"/>
      <c r="R336" s="66"/>
      <c r="S336" s="66"/>
      <c r="T336" s="67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T336" s="19" t="s">
        <v>134</v>
      </c>
      <c r="AU336" s="19" t="s">
        <v>144</v>
      </c>
    </row>
    <row r="337" spans="1:65" s="14" customFormat="1" ht="11.25">
      <c r="B337" s="204"/>
      <c r="C337" s="205"/>
      <c r="D337" s="188" t="s">
        <v>136</v>
      </c>
      <c r="E337" s="206" t="s">
        <v>19</v>
      </c>
      <c r="F337" s="207" t="s">
        <v>531</v>
      </c>
      <c r="G337" s="205"/>
      <c r="H337" s="206" t="s">
        <v>19</v>
      </c>
      <c r="I337" s="208"/>
      <c r="J337" s="205"/>
      <c r="K337" s="205"/>
      <c r="L337" s="209"/>
      <c r="M337" s="210"/>
      <c r="N337" s="211"/>
      <c r="O337" s="211"/>
      <c r="P337" s="211"/>
      <c r="Q337" s="211"/>
      <c r="R337" s="211"/>
      <c r="S337" s="211"/>
      <c r="T337" s="212"/>
      <c r="AT337" s="213" t="s">
        <v>136</v>
      </c>
      <c r="AU337" s="213" t="s">
        <v>144</v>
      </c>
      <c r="AV337" s="14" t="s">
        <v>81</v>
      </c>
      <c r="AW337" s="14" t="s">
        <v>34</v>
      </c>
      <c r="AX337" s="14" t="s">
        <v>73</v>
      </c>
      <c r="AY337" s="213" t="s">
        <v>125</v>
      </c>
    </row>
    <row r="338" spans="1:65" s="13" customFormat="1" ht="11.25">
      <c r="B338" s="193"/>
      <c r="C338" s="194"/>
      <c r="D338" s="188" t="s">
        <v>136</v>
      </c>
      <c r="E338" s="195" t="s">
        <v>19</v>
      </c>
      <c r="F338" s="196" t="s">
        <v>518</v>
      </c>
      <c r="G338" s="194"/>
      <c r="H338" s="197">
        <v>18</v>
      </c>
      <c r="I338" s="198"/>
      <c r="J338" s="194"/>
      <c r="K338" s="194"/>
      <c r="L338" s="199"/>
      <c r="M338" s="200"/>
      <c r="N338" s="201"/>
      <c r="O338" s="201"/>
      <c r="P338" s="201"/>
      <c r="Q338" s="201"/>
      <c r="R338" s="201"/>
      <c r="S338" s="201"/>
      <c r="T338" s="202"/>
      <c r="AT338" s="203" t="s">
        <v>136</v>
      </c>
      <c r="AU338" s="203" t="s">
        <v>144</v>
      </c>
      <c r="AV338" s="13" t="s">
        <v>83</v>
      </c>
      <c r="AW338" s="13" t="s">
        <v>34</v>
      </c>
      <c r="AX338" s="13" t="s">
        <v>81</v>
      </c>
      <c r="AY338" s="203" t="s">
        <v>125</v>
      </c>
    </row>
    <row r="339" spans="1:65" s="2" customFormat="1" ht="14.45" customHeight="1">
      <c r="A339" s="36"/>
      <c r="B339" s="37"/>
      <c r="C339" s="175" t="s">
        <v>532</v>
      </c>
      <c r="D339" s="175" t="s">
        <v>127</v>
      </c>
      <c r="E339" s="176" t="s">
        <v>533</v>
      </c>
      <c r="F339" s="177" t="s">
        <v>534</v>
      </c>
      <c r="G339" s="178" t="s">
        <v>300</v>
      </c>
      <c r="H339" s="179">
        <v>226</v>
      </c>
      <c r="I339" s="180"/>
      <c r="J339" s="181">
        <f>ROUND(I339*H339,2)</f>
        <v>0</v>
      </c>
      <c r="K339" s="177" t="s">
        <v>131</v>
      </c>
      <c r="L339" s="41"/>
      <c r="M339" s="182" t="s">
        <v>19</v>
      </c>
      <c r="N339" s="183" t="s">
        <v>44</v>
      </c>
      <c r="O339" s="66"/>
      <c r="P339" s="184">
        <f>O339*H339</f>
        <v>0</v>
      </c>
      <c r="Q339" s="184">
        <v>0.10095</v>
      </c>
      <c r="R339" s="184">
        <f>Q339*H339</f>
        <v>22.814699999999998</v>
      </c>
      <c r="S339" s="184">
        <v>0</v>
      </c>
      <c r="T339" s="185">
        <f>S339*H339</f>
        <v>0</v>
      </c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R339" s="186" t="s">
        <v>132</v>
      </c>
      <c r="AT339" s="186" t="s">
        <v>127</v>
      </c>
      <c r="AU339" s="186" t="s">
        <v>144</v>
      </c>
      <c r="AY339" s="19" t="s">
        <v>125</v>
      </c>
      <c r="BE339" s="187">
        <f>IF(N339="základní",J339,0)</f>
        <v>0</v>
      </c>
      <c r="BF339" s="187">
        <f>IF(N339="snížená",J339,0)</f>
        <v>0</v>
      </c>
      <c r="BG339" s="187">
        <f>IF(N339="zákl. přenesená",J339,0)</f>
        <v>0</v>
      </c>
      <c r="BH339" s="187">
        <f>IF(N339="sníž. přenesená",J339,0)</f>
        <v>0</v>
      </c>
      <c r="BI339" s="187">
        <f>IF(N339="nulová",J339,0)</f>
        <v>0</v>
      </c>
      <c r="BJ339" s="19" t="s">
        <v>81</v>
      </c>
      <c r="BK339" s="187">
        <f>ROUND(I339*H339,2)</f>
        <v>0</v>
      </c>
      <c r="BL339" s="19" t="s">
        <v>132</v>
      </c>
      <c r="BM339" s="186" t="s">
        <v>535</v>
      </c>
    </row>
    <row r="340" spans="1:65" s="2" customFormat="1" ht="19.5">
      <c r="A340" s="36"/>
      <c r="B340" s="37"/>
      <c r="C340" s="38"/>
      <c r="D340" s="188" t="s">
        <v>134</v>
      </c>
      <c r="E340" s="38"/>
      <c r="F340" s="189" t="s">
        <v>536</v>
      </c>
      <c r="G340" s="38"/>
      <c r="H340" s="38"/>
      <c r="I340" s="190"/>
      <c r="J340" s="38"/>
      <c r="K340" s="38"/>
      <c r="L340" s="41"/>
      <c r="M340" s="191"/>
      <c r="N340" s="192"/>
      <c r="O340" s="66"/>
      <c r="P340" s="66"/>
      <c r="Q340" s="66"/>
      <c r="R340" s="66"/>
      <c r="S340" s="66"/>
      <c r="T340" s="67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T340" s="19" t="s">
        <v>134</v>
      </c>
      <c r="AU340" s="19" t="s">
        <v>144</v>
      </c>
    </row>
    <row r="341" spans="1:65" s="13" customFormat="1" ht="11.25">
      <c r="B341" s="193"/>
      <c r="C341" s="194"/>
      <c r="D341" s="188" t="s">
        <v>136</v>
      </c>
      <c r="E341" s="195" t="s">
        <v>19</v>
      </c>
      <c r="F341" s="196" t="s">
        <v>537</v>
      </c>
      <c r="G341" s="194"/>
      <c r="H341" s="197">
        <v>210</v>
      </c>
      <c r="I341" s="198"/>
      <c r="J341" s="194"/>
      <c r="K341" s="194"/>
      <c r="L341" s="199"/>
      <c r="M341" s="200"/>
      <c r="N341" s="201"/>
      <c r="O341" s="201"/>
      <c r="P341" s="201"/>
      <c r="Q341" s="201"/>
      <c r="R341" s="201"/>
      <c r="S341" s="201"/>
      <c r="T341" s="202"/>
      <c r="AT341" s="203" t="s">
        <v>136</v>
      </c>
      <c r="AU341" s="203" t="s">
        <v>144</v>
      </c>
      <c r="AV341" s="13" t="s">
        <v>83</v>
      </c>
      <c r="AW341" s="13" t="s">
        <v>34</v>
      </c>
      <c r="AX341" s="13" t="s">
        <v>73</v>
      </c>
      <c r="AY341" s="203" t="s">
        <v>125</v>
      </c>
    </row>
    <row r="342" spans="1:65" s="14" customFormat="1" ht="11.25">
      <c r="B342" s="204"/>
      <c r="C342" s="205"/>
      <c r="D342" s="188" t="s">
        <v>136</v>
      </c>
      <c r="E342" s="206" t="s">
        <v>19</v>
      </c>
      <c r="F342" s="207" t="s">
        <v>538</v>
      </c>
      <c r="G342" s="205"/>
      <c r="H342" s="206" t="s">
        <v>19</v>
      </c>
      <c r="I342" s="208"/>
      <c r="J342" s="205"/>
      <c r="K342" s="205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136</v>
      </c>
      <c r="AU342" s="213" t="s">
        <v>144</v>
      </c>
      <c r="AV342" s="14" t="s">
        <v>81</v>
      </c>
      <c r="AW342" s="14" t="s">
        <v>34</v>
      </c>
      <c r="AX342" s="14" t="s">
        <v>73</v>
      </c>
      <c r="AY342" s="213" t="s">
        <v>125</v>
      </c>
    </row>
    <row r="343" spans="1:65" s="13" customFormat="1" ht="11.25">
      <c r="B343" s="193"/>
      <c r="C343" s="194"/>
      <c r="D343" s="188" t="s">
        <v>136</v>
      </c>
      <c r="E343" s="195" t="s">
        <v>19</v>
      </c>
      <c r="F343" s="196" t="s">
        <v>539</v>
      </c>
      <c r="G343" s="194"/>
      <c r="H343" s="197">
        <v>16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136</v>
      </c>
      <c r="AU343" s="203" t="s">
        <v>144</v>
      </c>
      <c r="AV343" s="13" t="s">
        <v>83</v>
      </c>
      <c r="AW343" s="13" t="s">
        <v>34</v>
      </c>
      <c r="AX343" s="13" t="s">
        <v>73</v>
      </c>
      <c r="AY343" s="203" t="s">
        <v>125</v>
      </c>
    </row>
    <row r="344" spans="1:65" s="2" customFormat="1" ht="14.45" customHeight="1">
      <c r="A344" s="36"/>
      <c r="B344" s="37"/>
      <c r="C344" s="214" t="s">
        <v>540</v>
      </c>
      <c r="D344" s="214" t="s">
        <v>165</v>
      </c>
      <c r="E344" s="215" t="s">
        <v>541</v>
      </c>
      <c r="F344" s="216" t="s">
        <v>542</v>
      </c>
      <c r="G344" s="217" t="s">
        <v>300</v>
      </c>
      <c r="H344" s="218">
        <v>213</v>
      </c>
      <c r="I344" s="219"/>
      <c r="J344" s="220">
        <f>ROUND(I344*H344,2)</f>
        <v>0</v>
      </c>
      <c r="K344" s="216" t="s">
        <v>131</v>
      </c>
      <c r="L344" s="221"/>
      <c r="M344" s="222" t="s">
        <v>19</v>
      </c>
      <c r="N344" s="223" t="s">
        <v>44</v>
      </c>
      <c r="O344" s="66"/>
      <c r="P344" s="184">
        <f>O344*H344</f>
        <v>0</v>
      </c>
      <c r="Q344" s="184">
        <v>4.5999999999999999E-2</v>
      </c>
      <c r="R344" s="184">
        <f>Q344*H344</f>
        <v>9.798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168</v>
      </c>
      <c r="AT344" s="186" t="s">
        <v>165</v>
      </c>
      <c r="AU344" s="186" t="s">
        <v>144</v>
      </c>
      <c r="AY344" s="19" t="s">
        <v>125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81</v>
      </c>
      <c r="BK344" s="187">
        <f>ROUND(I344*H344,2)</f>
        <v>0</v>
      </c>
      <c r="BL344" s="19" t="s">
        <v>132</v>
      </c>
      <c r="BM344" s="186" t="s">
        <v>543</v>
      </c>
    </row>
    <row r="345" spans="1:65" s="2" customFormat="1" ht="11.25">
      <c r="A345" s="36"/>
      <c r="B345" s="37"/>
      <c r="C345" s="38"/>
      <c r="D345" s="188" t="s">
        <v>134</v>
      </c>
      <c r="E345" s="38"/>
      <c r="F345" s="189" t="s">
        <v>542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134</v>
      </c>
      <c r="AU345" s="19" t="s">
        <v>144</v>
      </c>
    </row>
    <row r="346" spans="1:65" s="14" customFormat="1" ht="11.25">
      <c r="B346" s="204"/>
      <c r="C346" s="205"/>
      <c r="D346" s="188" t="s">
        <v>136</v>
      </c>
      <c r="E346" s="206" t="s">
        <v>19</v>
      </c>
      <c r="F346" s="207" t="s">
        <v>544</v>
      </c>
      <c r="G346" s="205"/>
      <c r="H346" s="206" t="s">
        <v>19</v>
      </c>
      <c r="I346" s="208"/>
      <c r="J346" s="205"/>
      <c r="K346" s="205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136</v>
      </c>
      <c r="AU346" s="213" t="s">
        <v>144</v>
      </c>
      <c r="AV346" s="14" t="s">
        <v>81</v>
      </c>
      <c r="AW346" s="14" t="s">
        <v>34</v>
      </c>
      <c r="AX346" s="14" t="s">
        <v>73</v>
      </c>
      <c r="AY346" s="213" t="s">
        <v>125</v>
      </c>
    </row>
    <row r="347" spans="1:65" s="13" customFormat="1" ht="11.25">
      <c r="B347" s="193"/>
      <c r="C347" s="194"/>
      <c r="D347" s="188" t="s">
        <v>136</v>
      </c>
      <c r="E347" s="195" t="s">
        <v>19</v>
      </c>
      <c r="F347" s="196" t="s">
        <v>545</v>
      </c>
      <c r="G347" s="194"/>
      <c r="H347" s="197">
        <v>213</v>
      </c>
      <c r="I347" s="198"/>
      <c r="J347" s="194"/>
      <c r="K347" s="194"/>
      <c r="L347" s="199"/>
      <c r="M347" s="200"/>
      <c r="N347" s="201"/>
      <c r="O347" s="201"/>
      <c r="P347" s="201"/>
      <c r="Q347" s="201"/>
      <c r="R347" s="201"/>
      <c r="S347" s="201"/>
      <c r="T347" s="202"/>
      <c r="AT347" s="203" t="s">
        <v>136</v>
      </c>
      <c r="AU347" s="203" t="s">
        <v>144</v>
      </c>
      <c r="AV347" s="13" t="s">
        <v>83</v>
      </c>
      <c r="AW347" s="13" t="s">
        <v>34</v>
      </c>
      <c r="AX347" s="13" t="s">
        <v>73</v>
      </c>
      <c r="AY347" s="203" t="s">
        <v>125</v>
      </c>
    </row>
    <row r="348" spans="1:65" s="2" customFormat="1" ht="14.45" customHeight="1">
      <c r="A348" s="36"/>
      <c r="B348" s="37"/>
      <c r="C348" s="214" t="s">
        <v>546</v>
      </c>
      <c r="D348" s="214" t="s">
        <v>165</v>
      </c>
      <c r="E348" s="215" t="s">
        <v>547</v>
      </c>
      <c r="F348" s="216" t="s">
        <v>548</v>
      </c>
      <c r="G348" s="217" t="s">
        <v>300</v>
      </c>
      <c r="H348" s="218">
        <v>16</v>
      </c>
      <c r="I348" s="219"/>
      <c r="J348" s="220">
        <f>ROUND(I348*H348,2)</f>
        <v>0</v>
      </c>
      <c r="K348" s="216" t="s">
        <v>19</v>
      </c>
      <c r="L348" s="221"/>
      <c r="M348" s="222" t="s">
        <v>19</v>
      </c>
      <c r="N348" s="223" t="s">
        <v>44</v>
      </c>
      <c r="O348" s="66"/>
      <c r="P348" s="184">
        <f>O348*H348</f>
        <v>0</v>
      </c>
      <c r="Q348" s="184">
        <v>6.8000000000000005E-2</v>
      </c>
      <c r="R348" s="184">
        <f>Q348*H348</f>
        <v>1.0880000000000001</v>
      </c>
      <c r="S348" s="184">
        <v>0</v>
      </c>
      <c r="T348" s="185">
        <f>S348*H348</f>
        <v>0</v>
      </c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R348" s="186" t="s">
        <v>168</v>
      </c>
      <c r="AT348" s="186" t="s">
        <v>165</v>
      </c>
      <c r="AU348" s="186" t="s">
        <v>144</v>
      </c>
      <c r="AY348" s="19" t="s">
        <v>125</v>
      </c>
      <c r="BE348" s="187">
        <f>IF(N348="základní",J348,0)</f>
        <v>0</v>
      </c>
      <c r="BF348" s="187">
        <f>IF(N348="snížená",J348,0)</f>
        <v>0</v>
      </c>
      <c r="BG348" s="187">
        <f>IF(N348="zákl. přenesená",J348,0)</f>
        <v>0</v>
      </c>
      <c r="BH348" s="187">
        <f>IF(N348="sníž. přenesená",J348,0)</f>
        <v>0</v>
      </c>
      <c r="BI348" s="187">
        <f>IF(N348="nulová",J348,0)</f>
        <v>0</v>
      </c>
      <c r="BJ348" s="19" t="s">
        <v>81</v>
      </c>
      <c r="BK348" s="187">
        <f>ROUND(I348*H348,2)</f>
        <v>0</v>
      </c>
      <c r="BL348" s="19" t="s">
        <v>132</v>
      </c>
      <c r="BM348" s="186" t="s">
        <v>549</v>
      </c>
    </row>
    <row r="349" spans="1:65" s="2" customFormat="1" ht="11.25">
      <c r="A349" s="36"/>
      <c r="B349" s="37"/>
      <c r="C349" s="38"/>
      <c r="D349" s="188" t="s">
        <v>134</v>
      </c>
      <c r="E349" s="38"/>
      <c r="F349" s="189" t="s">
        <v>550</v>
      </c>
      <c r="G349" s="38"/>
      <c r="H349" s="38"/>
      <c r="I349" s="190"/>
      <c r="J349" s="38"/>
      <c r="K349" s="38"/>
      <c r="L349" s="41"/>
      <c r="M349" s="191"/>
      <c r="N349" s="192"/>
      <c r="O349" s="66"/>
      <c r="P349" s="66"/>
      <c r="Q349" s="66"/>
      <c r="R349" s="66"/>
      <c r="S349" s="66"/>
      <c r="T349" s="67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134</v>
      </c>
      <c r="AU349" s="19" t="s">
        <v>144</v>
      </c>
    </row>
    <row r="350" spans="1:65" s="14" customFormat="1" ht="11.25">
      <c r="B350" s="204"/>
      <c r="C350" s="205"/>
      <c r="D350" s="188" t="s">
        <v>136</v>
      </c>
      <c r="E350" s="206" t="s">
        <v>19</v>
      </c>
      <c r="F350" s="207" t="s">
        <v>551</v>
      </c>
      <c r="G350" s="205"/>
      <c r="H350" s="206" t="s">
        <v>19</v>
      </c>
      <c r="I350" s="208"/>
      <c r="J350" s="205"/>
      <c r="K350" s="205"/>
      <c r="L350" s="209"/>
      <c r="M350" s="210"/>
      <c r="N350" s="211"/>
      <c r="O350" s="211"/>
      <c r="P350" s="211"/>
      <c r="Q350" s="211"/>
      <c r="R350" s="211"/>
      <c r="S350" s="211"/>
      <c r="T350" s="212"/>
      <c r="AT350" s="213" t="s">
        <v>136</v>
      </c>
      <c r="AU350" s="213" t="s">
        <v>144</v>
      </c>
      <c r="AV350" s="14" t="s">
        <v>81</v>
      </c>
      <c r="AW350" s="14" t="s">
        <v>34</v>
      </c>
      <c r="AX350" s="14" t="s">
        <v>73</v>
      </c>
      <c r="AY350" s="213" t="s">
        <v>125</v>
      </c>
    </row>
    <row r="351" spans="1:65" s="13" customFormat="1" ht="11.25">
      <c r="B351" s="193"/>
      <c r="C351" s="194"/>
      <c r="D351" s="188" t="s">
        <v>136</v>
      </c>
      <c r="E351" s="195" t="s">
        <v>19</v>
      </c>
      <c r="F351" s="196" t="s">
        <v>539</v>
      </c>
      <c r="G351" s="194"/>
      <c r="H351" s="197">
        <v>16</v>
      </c>
      <c r="I351" s="198"/>
      <c r="J351" s="194"/>
      <c r="K351" s="194"/>
      <c r="L351" s="199"/>
      <c r="M351" s="200"/>
      <c r="N351" s="201"/>
      <c r="O351" s="201"/>
      <c r="P351" s="201"/>
      <c r="Q351" s="201"/>
      <c r="R351" s="201"/>
      <c r="S351" s="201"/>
      <c r="T351" s="202"/>
      <c r="AT351" s="203" t="s">
        <v>136</v>
      </c>
      <c r="AU351" s="203" t="s">
        <v>144</v>
      </c>
      <c r="AV351" s="13" t="s">
        <v>83</v>
      </c>
      <c r="AW351" s="13" t="s">
        <v>34</v>
      </c>
      <c r="AX351" s="13" t="s">
        <v>81</v>
      </c>
      <c r="AY351" s="203" t="s">
        <v>125</v>
      </c>
    </row>
    <row r="352" spans="1:65" s="2" customFormat="1" ht="14.45" customHeight="1">
      <c r="A352" s="36"/>
      <c r="B352" s="37"/>
      <c r="C352" s="175" t="s">
        <v>552</v>
      </c>
      <c r="D352" s="175" t="s">
        <v>127</v>
      </c>
      <c r="E352" s="176" t="s">
        <v>553</v>
      </c>
      <c r="F352" s="177" t="s">
        <v>554</v>
      </c>
      <c r="G352" s="178" t="s">
        <v>160</v>
      </c>
      <c r="H352" s="179">
        <v>23.422999999999998</v>
      </c>
      <c r="I352" s="180"/>
      <c r="J352" s="181">
        <f>ROUND(I352*H352,2)</f>
        <v>0</v>
      </c>
      <c r="K352" s="177" t="s">
        <v>131</v>
      </c>
      <c r="L352" s="41"/>
      <c r="M352" s="182" t="s">
        <v>19</v>
      </c>
      <c r="N352" s="183" t="s">
        <v>44</v>
      </c>
      <c r="O352" s="66"/>
      <c r="P352" s="184">
        <f>O352*H352</f>
        <v>0</v>
      </c>
      <c r="Q352" s="184">
        <v>2.2563399999999998</v>
      </c>
      <c r="R352" s="184">
        <f>Q352*H352</f>
        <v>52.85025181999999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132</v>
      </c>
      <c r="AT352" s="186" t="s">
        <v>127</v>
      </c>
      <c r="AU352" s="186" t="s">
        <v>144</v>
      </c>
      <c r="AY352" s="19" t="s">
        <v>125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81</v>
      </c>
      <c r="BK352" s="187">
        <f>ROUND(I352*H352,2)</f>
        <v>0</v>
      </c>
      <c r="BL352" s="19" t="s">
        <v>132</v>
      </c>
      <c r="BM352" s="186" t="s">
        <v>555</v>
      </c>
    </row>
    <row r="353" spans="1:65" s="2" customFormat="1" ht="11.25">
      <c r="A353" s="36"/>
      <c r="B353" s="37"/>
      <c r="C353" s="38"/>
      <c r="D353" s="188" t="s">
        <v>134</v>
      </c>
      <c r="E353" s="38"/>
      <c r="F353" s="189" t="s">
        <v>556</v>
      </c>
      <c r="G353" s="38"/>
      <c r="H353" s="38"/>
      <c r="I353" s="190"/>
      <c r="J353" s="38"/>
      <c r="K353" s="38"/>
      <c r="L353" s="41"/>
      <c r="M353" s="191"/>
      <c r="N353" s="19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134</v>
      </c>
      <c r="AU353" s="19" t="s">
        <v>144</v>
      </c>
    </row>
    <row r="354" spans="1:65" s="13" customFormat="1" ht="11.25">
      <c r="B354" s="193"/>
      <c r="C354" s="194"/>
      <c r="D354" s="188" t="s">
        <v>136</v>
      </c>
      <c r="E354" s="195" t="s">
        <v>19</v>
      </c>
      <c r="F354" s="196" t="s">
        <v>557</v>
      </c>
      <c r="G354" s="194"/>
      <c r="H354" s="197">
        <v>4</v>
      </c>
      <c r="I354" s="198"/>
      <c r="J354" s="194"/>
      <c r="K354" s="194"/>
      <c r="L354" s="199"/>
      <c r="M354" s="200"/>
      <c r="N354" s="201"/>
      <c r="O354" s="201"/>
      <c r="P354" s="201"/>
      <c r="Q354" s="201"/>
      <c r="R354" s="201"/>
      <c r="S354" s="201"/>
      <c r="T354" s="202"/>
      <c r="AT354" s="203" t="s">
        <v>136</v>
      </c>
      <c r="AU354" s="203" t="s">
        <v>144</v>
      </c>
      <c r="AV354" s="13" t="s">
        <v>83</v>
      </c>
      <c r="AW354" s="13" t="s">
        <v>34</v>
      </c>
      <c r="AX354" s="13" t="s">
        <v>73</v>
      </c>
      <c r="AY354" s="203" t="s">
        <v>125</v>
      </c>
    </row>
    <row r="355" spans="1:65" s="13" customFormat="1" ht="11.25">
      <c r="B355" s="193"/>
      <c r="C355" s="194"/>
      <c r="D355" s="188" t="s">
        <v>136</v>
      </c>
      <c r="E355" s="195" t="s">
        <v>19</v>
      </c>
      <c r="F355" s="196" t="s">
        <v>558</v>
      </c>
      <c r="G355" s="194"/>
      <c r="H355" s="197">
        <v>14.75</v>
      </c>
      <c r="I355" s="198"/>
      <c r="J355" s="194"/>
      <c r="K355" s="194"/>
      <c r="L355" s="199"/>
      <c r="M355" s="200"/>
      <c r="N355" s="201"/>
      <c r="O355" s="201"/>
      <c r="P355" s="201"/>
      <c r="Q355" s="201"/>
      <c r="R355" s="201"/>
      <c r="S355" s="201"/>
      <c r="T355" s="202"/>
      <c r="AT355" s="203" t="s">
        <v>136</v>
      </c>
      <c r="AU355" s="203" t="s">
        <v>144</v>
      </c>
      <c r="AV355" s="13" t="s">
        <v>83</v>
      </c>
      <c r="AW355" s="13" t="s">
        <v>34</v>
      </c>
      <c r="AX355" s="13" t="s">
        <v>73</v>
      </c>
      <c r="AY355" s="203" t="s">
        <v>125</v>
      </c>
    </row>
    <row r="356" spans="1:65" s="13" customFormat="1" ht="11.25">
      <c r="B356" s="193"/>
      <c r="C356" s="194"/>
      <c r="D356" s="188" t="s">
        <v>136</v>
      </c>
      <c r="E356" s="195" t="s">
        <v>19</v>
      </c>
      <c r="F356" s="196" t="s">
        <v>559</v>
      </c>
      <c r="G356" s="194"/>
      <c r="H356" s="197">
        <v>0.9</v>
      </c>
      <c r="I356" s="198"/>
      <c r="J356" s="194"/>
      <c r="K356" s="194"/>
      <c r="L356" s="199"/>
      <c r="M356" s="200"/>
      <c r="N356" s="201"/>
      <c r="O356" s="201"/>
      <c r="P356" s="201"/>
      <c r="Q356" s="201"/>
      <c r="R356" s="201"/>
      <c r="S356" s="201"/>
      <c r="T356" s="202"/>
      <c r="AT356" s="203" t="s">
        <v>136</v>
      </c>
      <c r="AU356" s="203" t="s">
        <v>144</v>
      </c>
      <c r="AV356" s="13" t="s">
        <v>83</v>
      </c>
      <c r="AW356" s="13" t="s">
        <v>34</v>
      </c>
      <c r="AX356" s="13" t="s">
        <v>73</v>
      </c>
      <c r="AY356" s="203" t="s">
        <v>125</v>
      </c>
    </row>
    <row r="357" spans="1:65" s="13" customFormat="1" ht="11.25">
      <c r="B357" s="193"/>
      <c r="C357" s="194"/>
      <c r="D357" s="188" t="s">
        <v>136</v>
      </c>
      <c r="E357" s="195" t="s">
        <v>19</v>
      </c>
      <c r="F357" s="196" t="s">
        <v>560</v>
      </c>
      <c r="G357" s="194"/>
      <c r="H357" s="197">
        <v>3.39</v>
      </c>
      <c r="I357" s="198"/>
      <c r="J357" s="194"/>
      <c r="K357" s="194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136</v>
      </c>
      <c r="AU357" s="203" t="s">
        <v>144</v>
      </c>
      <c r="AV357" s="13" t="s">
        <v>83</v>
      </c>
      <c r="AW357" s="13" t="s">
        <v>34</v>
      </c>
      <c r="AX357" s="13" t="s">
        <v>73</v>
      </c>
      <c r="AY357" s="203" t="s">
        <v>125</v>
      </c>
    </row>
    <row r="358" spans="1:65" s="13" customFormat="1" ht="11.25">
      <c r="B358" s="193"/>
      <c r="C358" s="194"/>
      <c r="D358" s="188" t="s">
        <v>136</v>
      </c>
      <c r="E358" s="195" t="s">
        <v>19</v>
      </c>
      <c r="F358" s="196" t="s">
        <v>561</v>
      </c>
      <c r="G358" s="194"/>
      <c r="H358" s="197">
        <v>0.38300000000000001</v>
      </c>
      <c r="I358" s="198"/>
      <c r="J358" s="194"/>
      <c r="K358" s="194"/>
      <c r="L358" s="199"/>
      <c r="M358" s="200"/>
      <c r="N358" s="201"/>
      <c r="O358" s="201"/>
      <c r="P358" s="201"/>
      <c r="Q358" s="201"/>
      <c r="R358" s="201"/>
      <c r="S358" s="201"/>
      <c r="T358" s="202"/>
      <c r="AT358" s="203" t="s">
        <v>136</v>
      </c>
      <c r="AU358" s="203" t="s">
        <v>144</v>
      </c>
      <c r="AV358" s="13" t="s">
        <v>83</v>
      </c>
      <c r="AW358" s="13" t="s">
        <v>34</v>
      </c>
      <c r="AX358" s="13" t="s">
        <v>73</v>
      </c>
      <c r="AY358" s="203" t="s">
        <v>125</v>
      </c>
    </row>
    <row r="359" spans="1:65" s="2" customFormat="1" ht="14.45" customHeight="1">
      <c r="A359" s="36"/>
      <c r="B359" s="37"/>
      <c r="C359" s="175" t="s">
        <v>562</v>
      </c>
      <c r="D359" s="175" t="s">
        <v>127</v>
      </c>
      <c r="E359" s="176" t="s">
        <v>563</v>
      </c>
      <c r="F359" s="177" t="s">
        <v>564</v>
      </c>
      <c r="G359" s="178" t="s">
        <v>245</v>
      </c>
      <c r="H359" s="179">
        <v>1196</v>
      </c>
      <c r="I359" s="180"/>
      <c r="J359" s="181">
        <f>ROUND(I359*H359,2)</f>
        <v>0</v>
      </c>
      <c r="K359" s="177" t="s">
        <v>131</v>
      </c>
      <c r="L359" s="41"/>
      <c r="M359" s="182" t="s">
        <v>19</v>
      </c>
      <c r="N359" s="183" t="s">
        <v>44</v>
      </c>
      <c r="O359" s="66"/>
      <c r="P359" s="184">
        <f>O359*H359</f>
        <v>0</v>
      </c>
      <c r="Q359" s="184">
        <v>3.6000000000000002E-4</v>
      </c>
      <c r="R359" s="184">
        <f>Q359*H359</f>
        <v>0.43056000000000005</v>
      </c>
      <c r="S359" s="184">
        <v>0</v>
      </c>
      <c r="T359" s="185">
        <f>S359*H359</f>
        <v>0</v>
      </c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R359" s="186" t="s">
        <v>132</v>
      </c>
      <c r="AT359" s="186" t="s">
        <v>127</v>
      </c>
      <c r="AU359" s="186" t="s">
        <v>144</v>
      </c>
      <c r="AY359" s="19" t="s">
        <v>125</v>
      </c>
      <c r="BE359" s="187">
        <f>IF(N359="základní",J359,0)</f>
        <v>0</v>
      </c>
      <c r="BF359" s="187">
        <f>IF(N359="snížená",J359,0)</f>
        <v>0</v>
      </c>
      <c r="BG359" s="187">
        <f>IF(N359="zákl. přenesená",J359,0)</f>
        <v>0</v>
      </c>
      <c r="BH359" s="187">
        <f>IF(N359="sníž. přenesená",J359,0)</f>
        <v>0</v>
      </c>
      <c r="BI359" s="187">
        <f>IF(N359="nulová",J359,0)</f>
        <v>0</v>
      </c>
      <c r="BJ359" s="19" t="s">
        <v>81</v>
      </c>
      <c r="BK359" s="187">
        <f>ROUND(I359*H359,2)</f>
        <v>0</v>
      </c>
      <c r="BL359" s="19" t="s">
        <v>132</v>
      </c>
      <c r="BM359" s="186" t="s">
        <v>565</v>
      </c>
    </row>
    <row r="360" spans="1:65" s="2" customFormat="1" ht="11.25">
      <c r="A360" s="36"/>
      <c r="B360" s="37"/>
      <c r="C360" s="38"/>
      <c r="D360" s="188" t="s">
        <v>134</v>
      </c>
      <c r="E360" s="38"/>
      <c r="F360" s="189" t="s">
        <v>566</v>
      </c>
      <c r="G360" s="38"/>
      <c r="H360" s="38"/>
      <c r="I360" s="190"/>
      <c r="J360" s="38"/>
      <c r="K360" s="38"/>
      <c r="L360" s="41"/>
      <c r="M360" s="191"/>
      <c r="N360" s="192"/>
      <c r="O360" s="66"/>
      <c r="P360" s="66"/>
      <c r="Q360" s="66"/>
      <c r="R360" s="66"/>
      <c r="S360" s="66"/>
      <c r="T360" s="67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T360" s="19" t="s">
        <v>134</v>
      </c>
      <c r="AU360" s="19" t="s">
        <v>144</v>
      </c>
    </row>
    <row r="361" spans="1:65" s="14" customFormat="1" ht="11.25">
      <c r="B361" s="204"/>
      <c r="C361" s="205"/>
      <c r="D361" s="188" t="s">
        <v>136</v>
      </c>
      <c r="E361" s="206" t="s">
        <v>19</v>
      </c>
      <c r="F361" s="207" t="s">
        <v>567</v>
      </c>
      <c r="G361" s="205"/>
      <c r="H361" s="206" t="s">
        <v>19</v>
      </c>
      <c r="I361" s="208"/>
      <c r="J361" s="205"/>
      <c r="K361" s="205"/>
      <c r="L361" s="209"/>
      <c r="M361" s="210"/>
      <c r="N361" s="211"/>
      <c r="O361" s="211"/>
      <c r="P361" s="211"/>
      <c r="Q361" s="211"/>
      <c r="R361" s="211"/>
      <c r="S361" s="211"/>
      <c r="T361" s="212"/>
      <c r="AT361" s="213" t="s">
        <v>136</v>
      </c>
      <c r="AU361" s="213" t="s">
        <v>144</v>
      </c>
      <c r="AV361" s="14" t="s">
        <v>81</v>
      </c>
      <c r="AW361" s="14" t="s">
        <v>34</v>
      </c>
      <c r="AX361" s="14" t="s">
        <v>73</v>
      </c>
      <c r="AY361" s="213" t="s">
        <v>125</v>
      </c>
    </row>
    <row r="362" spans="1:65" s="14" customFormat="1" ht="11.25">
      <c r="B362" s="204"/>
      <c r="C362" s="205"/>
      <c r="D362" s="188" t="s">
        <v>136</v>
      </c>
      <c r="E362" s="206" t="s">
        <v>19</v>
      </c>
      <c r="F362" s="207" t="s">
        <v>568</v>
      </c>
      <c r="G362" s="205"/>
      <c r="H362" s="206" t="s">
        <v>19</v>
      </c>
      <c r="I362" s="208"/>
      <c r="J362" s="205"/>
      <c r="K362" s="205"/>
      <c r="L362" s="209"/>
      <c r="M362" s="210"/>
      <c r="N362" s="211"/>
      <c r="O362" s="211"/>
      <c r="P362" s="211"/>
      <c r="Q362" s="211"/>
      <c r="R362" s="211"/>
      <c r="S362" s="211"/>
      <c r="T362" s="212"/>
      <c r="AT362" s="213" t="s">
        <v>136</v>
      </c>
      <c r="AU362" s="213" t="s">
        <v>144</v>
      </c>
      <c r="AV362" s="14" t="s">
        <v>81</v>
      </c>
      <c r="AW362" s="14" t="s">
        <v>34</v>
      </c>
      <c r="AX362" s="14" t="s">
        <v>73</v>
      </c>
      <c r="AY362" s="213" t="s">
        <v>125</v>
      </c>
    </row>
    <row r="363" spans="1:65" s="13" customFormat="1" ht="11.25">
      <c r="B363" s="193"/>
      <c r="C363" s="194"/>
      <c r="D363" s="188" t="s">
        <v>136</v>
      </c>
      <c r="E363" s="195" t="s">
        <v>19</v>
      </c>
      <c r="F363" s="196" t="s">
        <v>280</v>
      </c>
      <c r="G363" s="194"/>
      <c r="H363" s="197">
        <v>960</v>
      </c>
      <c r="I363" s="198"/>
      <c r="J363" s="194"/>
      <c r="K363" s="194"/>
      <c r="L363" s="199"/>
      <c r="M363" s="200"/>
      <c r="N363" s="201"/>
      <c r="O363" s="201"/>
      <c r="P363" s="201"/>
      <c r="Q363" s="201"/>
      <c r="R363" s="201"/>
      <c r="S363" s="201"/>
      <c r="T363" s="202"/>
      <c r="AT363" s="203" t="s">
        <v>136</v>
      </c>
      <c r="AU363" s="203" t="s">
        <v>144</v>
      </c>
      <c r="AV363" s="13" t="s">
        <v>83</v>
      </c>
      <c r="AW363" s="13" t="s">
        <v>34</v>
      </c>
      <c r="AX363" s="13" t="s">
        <v>73</v>
      </c>
      <c r="AY363" s="203" t="s">
        <v>125</v>
      </c>
    </row>
    <row r="364" spans="1:65" s="13" customFormat="1" ht="11.25">
      <c r="B364" s="193"/>
      <c r="C364" s="194"/>
      <c r="D364" s="188" t="s">
        <v>136</v>
      </c>
      <c r="E364" s="195" t="s">
        <v>19</v>
      </c>
      <c r="F364" s="196" t="s">
        <v>569</v>
      </c>
      <c r="G364" s="194"/>
      <c r="H364" s="197">
        <v>236</v>
      </c>
      <c r="I364" s="198"/>
      <c r="J364" s="194"/>
      <c r="K364" s="194"/>
      <c r="L364" s="199"/>
      <c r="M364" s="200"/>
      <c r="N364" s="201"/>
      <c r="O364" s="201"/>
      <c r="P364" s="201"/>
      <c r="Q364" s="201"/>
      <c r="R364" s="201"/>
      <c r="S364" s="201"/>
      <c r="T364" s="202"/>
      <c r="AT364" s="203" t="s">
        <v>136</v>
      </c>
      <c r="AU364" s="203" t="s">
        <v>144</v>
      </c>
      <c r="AV364" s="13" t="s">
        <v>83</v>
      </c>
      <c r="AW364" s="13" t="s">
        <v>34</v>
      </c>
      <c r="AX364" s="13" t="s">
        <v>73</v>
      </c>
      <c r="AY364" s="203" t="s">
        <v>125</v>
      </c>
    </row>
    <row r="365" spans="1:65" s="2" customFormat="1" ht="14.45" customHeight="1">
      <c r="A365" s="36"/>
      <c r="B365" s="37"/>
      <c r="C365" s="175" t="s">
        <v>570</v>
      </c>
      <c r="D365" s="175" t="s">
        <v>127</v>
      </c>
      <c r="E365" s="176" t="s">
        <v>571</v>
      </c>
      <c r="F365" s="177" t="s">
        <v>572</v>
      </c>
      <c r="G365" s="178" t="s">
        <v>300</v>
      </c>
      <c r="H365" s="179">
        <v>17</v>
      </c>
      <c r="I365" s="180"/>
      <c r="J365" s="181">
        <f>ROUND(I365*H365,2)</f>
        <v>0</v>
      </c>
      <c r="K365" s="177" t="s">
        <v>131</v>
      </c>
      <c r="L365" s="41"/>
      <c r="M365" s="182" t="s">
        <v>19</v>
      </c>
      <c r="N365" s="183" t="s">
        <v>44</v>
      </c>
      <c r="O365" s="66"/>
      <c r="P365" s="184">
        <f>O365*H365</f>
        <v>0</v>
      </c>
      <c r="Q365" s="184">
        <v>0.29221000000000003</v>
      </c>
      <c r="R365" s="184">
        <f>Q365*H365</f>
        <v>4.9675700000000003</v>
      </c>
      <c r="S365" s="184">
        <v>0</v>
      </c>
      <c r="T365" s="185">
        <f>S365*H365</f>
        <v>0</v>
      </c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R365" s="186" t="s">
        <v>132</v>
      </c>
      <c r="AT365" s="186" t="s">
        <v>127</v>
      </c>
      <c r="AU365" s="186" t="s">
        <v>144</v>
      </c>
      <c r="AY365" s="19" t="s">
        <v>125</v>
      </c>
      <c r="BE365" s="187">
        <f>IF(N365="základní",J365,0)</f>
        <v>0</v>
      </c>
      <c r="BF365" s="187">
        <f>IF(N365="snížená",J365,0)</f>
        <v>0</v>
      </c>
      <c r="BG365" s="187">
        <f>IF(N365="zákl. přenesená",J365,0)</f>
        <v>0</v>
      </c>
      <c r="BH365" s="187">
        <f>IF(N365="sníž. přenesená",J365,0)</f>
        <v>0</v>
      </c>
      <c r="BI365" s="187">
        <f>IF(N365="nulová",J365,0)</f>
        <v>0</v>
      </c>
      <c r="BJ365" s="19" t="s">
        <v>81</v>
      </c>
      <c r="BK365" s="187">
        <f>ROUND(I365*H365,2)</f>
        <v>0</v>
      </c>
      <c r="BL365" s="19" t="s">
        <v>132</v>
      </c>
      <c r="BM365" s="186" t="s">
        <v>573</v>
      </c>
    </row>
    <row r="366" spans="1:65" s="2" customFormat="1" ht="11.25">
      <c r="A366" s="36"/>
      <c r="B366" s="37"/>
      <c r="C366" s="38"/>
      <c r="D366" s="188" t="s">
        <v>134</v>
      </c>
      <c r="E366" s="38"/>
      <c r="F366" s="189" t="s">
        <v>574</v>
      </c>
      <c r="G366" s="38"/>
      <c r="H366" s="38"/>
      <c r="I366" s="190"/>
      <c r="J366" s="38"/>
      <c r="K366" s="38"/>
      <c r="L366" s="41"/>
      <c r="M366" s="191"/>
      <c r="N366" s="192"/>
      <c r="O366" s="66"/>
      <c r="P366" s="66"/>
      <c r="Q366" s="66"/>
      <c r="R366" s="66"/>
      <c r="S366" s="66"/>
      <c r="T366" s="67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T366" s="19" t="s">
        <v>134</v>
      </c>
      <c r="AU366" s="19" t="s">
        <v>144</v>
      </c>
    </row>
    <row r="367" spans="1:65" s="13" customFormat="1" ht="11.25">
      <c r="B367" s="193"/>
      <c r="C367" s="194"/>
      <c r="D367" s="188" t="s">
        <v>136</v>
      </c>
      <c r="E367" s="195" t="s">
        <v>19</v>
      </c>
      <c r="F367" s="196" t="s">
        <v>575</v>
      </c>
      <c r="G367" s="194"/>
      <c r="H367" s="197">
        <v>17</v>
      </c>
      <c r="I367" s="198"/>
      <c r="J367" s="194"/>
      <c r="K367" s="194"/>
      <c r="L367" s="199"/>
      <c r="M367" s="200"/>
      <c r="N367" s="201"/>
      <c r="O367" s="201"/>
      <c r="P367" s="201"/>
      <c r="Q367" s="201"/>
      <c r="R367" s="201"/>
      <c r="S367" s="201"/>
      <c r="T367" s="202"/>
      <c r="AT367" s="203" t="s">
        <v>136</v>
      </c>
      <c r="AU367" s="203" t="s">
        <v>144</v>
      </c>
      <c r="AV367" s="13" t="s">
        <v>83</v>
      </c>
      <c r="AW367" s="13" t="s">
        <v>34</v>
      </c>
      <c r="AX367" s="13" t="s">
        <v>73</v>
      </c>
      <c r="AY367" s="203" t="s">
        <v>125</v>
      </c>
    </row>
    <row r="368" spans="1:65" s="2" customFormat="1" ht="14.45" customHeight="1">
      <c r="A368" s="36"/>
      <c r="B368" s="37"/>
      <c r="C368" s="214" t="s">
        <v>576</v>
      </c>
      <c r="D368" s="214" t="s">
        <v>165</v>
      </c>
      <c r="E368" s="215" t="s">
        <v>577</v>
      </c>
      <c r="F368" s="216" t="s">
        <v>578</v>
      </c>
      <c r="G368" s="217" t="s">
        <v>300</v>
      </c>
      <c r="H368" s="218">
        <v>17</v>
      </c>
      <c r="I368" s="219"/>
      <c r="J368" s="220">
        <f>ROUND(I368*H368,2)</f>
        <v>0</v>
      </c>
      <c r="K368" s="216" t="s">
        <v>131</v>
      </c>
      <c r="L368" s="221"/>
      <c r="M368" s="222" t="s">
        <v>19</v>
      </c>
      <c r="N368" s="223" t="s">
        <v>44</v>
      </c>
      <c r="O368" s="66"/>
      <c r="P368" s="184">
        <f>O368*H368</f>
        <v>0</v>
      </c>
      <c r="Q368" s="184">
        <v>5.7999999999999996E-3</v>
      </c>
      <c r="R368" s="184">
        <f>Q368*H368</f>
        <v>9.8599999999999993E-2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168</v>
      </c>
      <c r="AT368" s="186" t="s">
        <v>165</v>
      </c>
      <c r="AU368" s="186" t="s">
        <v>144</v>
      </c>
      <c r="AY368" s="19" t="s">
        <v>125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81</v>
      </c>
      <c r="BK368" s="187">
        <f>ROUND(I368*H368,2)</f>
        <v>0</v>
      </c>
      <c r="BL368" s="19" t="s">
        <v>132</v>
      </c>
      <c r="BM368" s="186" t="s">
        <v>579</v>
      </c>
    </row>
    <row r="369" spans="1:65" s="2" customFormat="1" ht="11.25">
      <c r="A369" s="36"/>
      <c r="B369" s="37"/>
      <c r="C369" s="38"/>
      <c r="D369" s="188" t="s">
        <v>134</v>
      </c>
      <c r="E369" s="38"/>
      <c r="F369" s="189" t="s">
        <v>578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134</v>
      </c>
      <c r="AU369" s="19" t="s">
        <v>144</v>
      </c>
    </row>
    <row r="370" spans="1:65" s="2" customFormat="1" ht="14.45" customHeight="1">
      <c r="A370" s="36"/>
      <c r="B370" s="37"/>
      <c r="C370" s="175" t="s">
        <v>580</v>
      </c>
      <c r="D370" s="175" t="s">
        <v>127</v>
      </c>
      <c r="E370" s="176" t="s">
        <v>581</v>
      </c>
      <c r="F370" s="177" t="s">
        <v>582</v>
      </c>
      <c r="G370" s="178" t="s">
        <v>130</v>
      </c>
      <c r="H370" s="179">
        <v>1</v>
      </c>
      <c r="I370" s="180"/>
      <c r="J370" s="181">
        <f>ROUND(I370*H370,2)</f>
        <v>0</v>
      </c>
      <c r="K370" s="177" t="s">
        <v>131</v>
      </c>
      <c r="L370" s="41"/>
      <c r="M370" s="182" t="s">
        <v>19</v>
      </c>
      <c r="N370" s="183" t="s">
        <v>44</v>
      </c>
      <c r="O370" s="66"/>
      <c r="P370" s="184">
        <f>O370*H370</f>
        <v>0</v>
      </c>
      <c r="Q370" s="184">
        <v>0.19503999999999999</v>
      </c>
      <c r="R370" s="184">
        <f>Q370*H370</f>
        <v>0.19503999999999999</v>
      </c>
      <c r="S370" s="184">
        <v>0</v>
      </c>
      <c r="T370" s="185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86" t="s">
        <v>132</v>
      </c>
      <c r="AT370" s="186" t="s">
        <v>127</v>
      </c>
      <c r="AU370" s="186" t="s">
        <v>144</v>
      </c>
      <c r="AY370" s="19" t="s">
        <v>125</v>
      </c>
      <c r="BE370" s="187">
        <f>IF(N370="základní",J370,0)</f>
        <v>0</v>
      </c>
      <c r="BF370" s="187">
        <f>IF(N370="snížená",J370,0)</f>
        <v>0</v>
      </c>
      <c r="BG370" s="187">
        <f>IF(N370="zákl. přenesená",J370,0)</f>
        <v>0</v>
      </c>
      <c r="BH370" s="187">
        <f>IF(N370="sníž. přenesená",J370,0)</f>
        <v>0</v>
      </c>
      <c r="BI370" s="187">
        <f>IF(N370="nulová",J370,0)</f>
        <v>0</v>
      </c>
      <c r="BJ370" s="19" t="s">
        <v>81</v>
      </c>
      <c r="BK370" s="187">
        <f>ROUND(I370*H370,2)</f>
        <v>0</v>
      </c>
      <c r="BL370" s="19" t="s">
        <v>132</v>
      </c>
      <c r="BM370" s="186" t="s">
        <v>583</v>
      </c>
    </row>
    <row r="371" spans="1:65" s="2" customFormat="1" ht="11.25">
      <c r="A371" s="36"/>
      <c r="B371" s="37"/>
      <c r="C371" s="38"/>
      <c r="D371" s="188" t="s">
        <v>134</v>
      </c>
      <c r="E371" s="38"/>
      <c r="F371" s="189" t="s">
        <v>584</v>
      </c>
      <c r="G371" s="38"/>
      <c r="H371" s="38"/>
      <c r="I371" s="190"/>
      <c r="J371" s="38"/>
      <c r="K371" s="38"/>
      <c r="L371" s="41"/>
      <c r="M371" s="191"/>
      <c r="N371" s="192"/>
      <c r="O371" s="66"/>
      <c r="P371" s="66"/>
      <c r="Q371" s="66"/>
      <c r="R371" s="66"/>
      <c r="S371" s="66"/>
      <c r="T371" s="67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134</v>
      </c>
      <c r="AU371" s="19" t="s">
        <v>144</v>
      </c>
    </row>
    <row r="372" spans="1:65" s="2" customFormat="1" ht="29.25">
      <c r="A372" s="36"/>
      <c r="B372" s="37"/>
      <c r="C372" s="38"/>
      <c r="D372" s="188" t="s">
        <v>585</v>
      </c>
      <c r="E372" s="38"/>
      <c r="F372" s="235" t="s">
        <v>586</v>
      </c>
      <c r="G372" s="38"/>
      <c r="H372" s="38"/>
      <c r="I372" s="190"/>
      <c r="J372" s="38"/>
      <c r="K372" s="38"/>
      <c r="L372" s="41"/>
      <c r="M372" s="191"/>
      <c r="N372" s="192"/>
      <c r="O372" s="66"/>
      <c r="P372" s="66"/>
      <c r="Q372" s="66"/>
      <c r="R372" s="66"/>
      <c r="S372" s="66"/>
      <c r="T372" s="67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585</v>
      </c>
      <c r="AU372" s="19" t="s">
        <v>144</v>
      </c>
    </row>
    <row r="373" spans="1:65" s="12" customFormat="1" ht="20.85" customHeight="1">
      <c r="B373" s="159"/>
      <c r="C373" s="160"/>
      <c r="D373" s="161" t="s">
        <v>72</v>
      </c>
      <c r="E373" s="173" t="s">
        <v>587</v>
      </c>
      <c r="F373" s="173" t="s">
        <v>588</v>
      </c>
      <c r="G373" s="160"/>
      <c r="H373" s="160"/>
      <c r="I373" s="163"/>
      <c r="J373" s="174">
        <f>BK373</f>
        <v>0</v>
      </c>
      <c r="K373" s="160"/>
      <c r="L373" s="165"/>
      <c r="M373" s="166"/>
      <c r="N373" s="167"/>
      <c r="O373" s="167"/>
      <c r="P373" s="168">
        <f>SUM(P374:P398)</f>
        <v>0</v>
      </c>
      <c r="Q373" s="167"/>
      <c r="R373" s="168">
        <f>SUM(R374:R398)</f>
        <v>0</v>
      </c>
      <c r="S373" s="167"/>
      <c r="T373" s="169">
        <f>SUM(T374:T398)</f>
        <v>840.78099999999995</v>
      </c>
      <c r="AR373" s="170" t="s">
        <v>81</v>
      </c>
      <c r="AT373" s="171" t="s">
        <v>72</v>
      </c>
      <c r="AU373" s="171" t="s">
        <v>83</v>
      </c>
      <c r="AY373" s="170" t="s">
        <v>125</v>
      </c>
      <c r="BK373" s="172">
        <f>SUM(BK374:BK398)</f>
        <v>0</v>
      </c>
    </row>
    <row r="374" spans="1:65" s="2" customFormat="1" ht="14.45" customHeight="1">
      <c r="A374" s="36"/>
      <c r="B374" s="37"/>
      <c r="C374" s="175" t="s">
        <v>589</v>
      </c>
      <c r="D374" s="175" t="s">
        <v>127</v>
      </c>
      <c r="E374" s="176" t="s">
        <v>590</v>
      </c>
      <c r="F374" s="177" t="s">
        <v>591</v>
      </c>
      <c r="G374" s="178" t="s">
        <v>245</v>
      </c>
      <c r="H374" s="179">
        <v>25</v>
      </c>
      <c r="I374" s="180"/>
      <c r="J374" s="181">
        <f>ROUND(I374*H374,2)</f>
        <v>0</v>
      </c>
      <c r="K374" s="177" t="s">
        <v>131</v>
      </c>
      <c r="L374" s="41"/>
      <c r="M374" s="182" t="s">
        <v>19</v>
      </c>
      <c r="N374" s="183" t="s">
        <v>44</v>
      </c>
      <c r="O374" s="66"/>
      <c r="P374" s="184">
        <f>O374*H374</f>
        <v>0</v>
      </c>
      <c r="Q374" s="184">
        <v>0</v>
      </c>
      <c r="R374" s="184">
        <f>Q374*H374</f>
        <v>0</v>
      </c>
      <c r="S374" s="184">
        <v>0.29499999999999998</v>
      </c>
      <c r="T374" s="185">
        <f>S374*H374</f>
        <v>7.375</v>
      </c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R374" s="186" t="s">
        <v>132</v>
      </c>
      <c r="AT374" s="186" t="s">
        <v>127</v>
      </c>
      <c r="AU374" s="186" t="s">
        <v>144</v>
      </c>
      <c r="AY374" s="19" t="s">
        <v>125</v>
      </c>
      <c r="BE374" s="187">
        <f>IF(N374="základní",J374,0)</f>
        <v>0</v>
      </c>
      <c r="BF374" s="187">
        <f>IF(N374="snížená",J374,0)</f>
        <v>0</v>
      </c>
      <c r="BG374" s="187">
        <f>IF(N374="zákl. přenesená",J374,0)</f>
        <v>0</v>
      </c>
      <c r="BH374" s="187">
        <f>IF(N374="sníž. přenesená",J374,0)</f>
        <v>0</v>
      </c>
      <c r="BI374" s="187">
        <f>IF(N374="nulová",J374,0)</f>
        <v>0</v>
      </c>
      <c r="BJ374" s="19" t="s">
        <v>81</v>
      </c>
      <c r="BK374" s="187">
        <f>ROUND(I374*H374,2)</f>
        <v>0</v>
      </c>
      <c r="BL374" s="19" t="s">
        <v>132</v>
      </c>
      <c r="BM374" s="186" t="s">
        <v>592</v>
      </c>
    </row>
    <row r="375" spans="1:65" s="2" customFormat="1" ht="19.5">
      <c r="A375" s="36"/>
      <c r="B375" s="37"/>
      <c r="C375" s="38"/>
      <c r="D375" s="188" t="s">
        <v>134</v>
      </c>
      <c r="E375" s="38"/>
      <c r="F375" s="189" t="s">
        <v>593</v>
      </c>
      <c r="G375" s="38"/>
      <c r="H375" s="38"/>
      <c r="I375" s="190"/>
      <c r="J375" s="38"/>
      <c r="K375" s="38"/>
      <c r="L375" s="41"/>
      <c r="M375" s="191"/>
      <c r="N375" s="192"/>
      <c r="O375" s="66"/>
      <c r="P375" s="66"/>
      <c r="Q375" s="66"/>
      <c r="R375" s="66"/>
      <c r="S375" s="66"/>
      <c r="T375" s="67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9" t="s">
        <v>134</v>
      </c>
      <c r="AU375" s="19" t="s">
        <v>144</v>
      </c>
    </row>
    <row r="376" spans="1:65" s="13" customFormat="1" ht="11.25">
      <c r="B376" s="193"/>
      <c r="C376" s="194"/>
      <c r="D376" s="188" t="s">
        <v>136</v>
      </c>
      <c r="E376" s="195" t="s">
        <v>19</v>
      </c>
      <c r="F376" s="196" t="s">
        <v>594</v>
      </c>
      <c r="G376" s="194"/>
      <c r="H376" s="197">
        <v>25</v>
      </c>
      <c r="I376" s="198"/>
      <c r="J376" s="194"/>
      <c r="K376" s="194"/>
      <c r="L376" s="199"/>
      <c r="M376" s="200"/>
      <c r="N376" s="201"/>
      <c r="O376" s="201"/>
      <c r="P376" s="201"/>
      <c r="Q376" s="201"/>
      <c r="R376" s="201"/>
      <c r="S376" s="201"/>
      <c r="T376" s="202"/>
      <c r="AT376" s="203" t="s">
        <v>136</v>
      </c>
      <c r="AU376" s="203" t="s">
        <v>144</v>
      </c>
      <c r="AV376" s="13" t="s">
        <v>83</v>
      </c>
      <c r="AW376" s="13" t="s">
        <v>34</v>
      </c>
      <c r="AX376" s="13" t="s">
        <v>81</v>
      </c>
      <c r="AY376" s="203" t="s">
        <v>125</v>
      </c>
    </row>
    <row r="377" spans="1:65" s="14" customFormat="1" ht="11.25">
      <c r="B377" s="204"/>
      <c r="C377" s="205"/>
      <c r="D377" s="188" t="s">
        <v>136</v>
      </c>
      <c r="E377" s="206" t="s">
        <v>19</v>
      </c>
      <c r="F377" s="207" t="s">
        <v>595</v>
      </c>
      <c r="G377" s="205"/>
      <c r="H377" s="206" t="s">
        <v>19</v>
      </c>
      <c r="I377" s="208"/>
      <c r="J377" s="205"/>
      <c r="K377" s="205"/>
      <c r="L377" s="209"/>
      <c r="M377" s="210"/>
      <c r="N377" s="211"/>
      <c r="O377" s="211"/>
      <c r="P377" s="211"/>
      <c r="Q377" s="211"/>
      <c r="R377" s="211"/>
      <c r="S377" s="211"/>
      <c r="T377" s="212"/>
      <c r="AT377" s="213" t="s">
        <v>136</v>
      </c>
      <c r="AU377" s="213" t="s">
        <v>144</v>
      </c>
      <c r="AV377" s="14" t="s">
        <v>81</v>
      </c>
      <c r="AW377" s="14" t="s">
        <v>34</v>
      </c>
      <c r="AX377" s="14" t="s">
        <v>73</v>
      </c>
      <c r="AY377" s="213" t="s">
        <v>125</v>
      </c>
    </row>
    <row r="378" spans="1:65" s="2" customFormat="1" ht="14.45" customHeight="1">
      <c r="A378" s="36"/>
      <c r="B378" s="37"/>
      <c r="C378" s="175" t="s">
        <v>596</v>
      </c>
      <c r="D378" s="175" t="s">
        <v>127</v>
      </c>
      <c r="E378" s="176" t="s">
        <v>597</v>
      </c>
      <c r="F378" s="177" t="s">
        <v>598</v>
      </c>
      <c r="G378" s="178" t="s">
        <v>245</v>
      </c>
      <c r="H378" s="179">
        <v>1520</v>
      </c>
      <c r="I378" s="180"/>
      <c r="J378" s="181">
        <f>ROUND(I378*H378,2)</f>
        <v>0</v>
      </c>
      <c r="K378" s="177" t="s">
        <v>131</v>
      </c>
      <c r="L378" s="41"/>
      <c r="M378" s="182" t="s">
        <v>19</v>
      </c>
      <c r="N378" s="183" t="s">
        <v>44</v>
      </c>
      <c r="O378" s="66"/>
      <c r="P378" s="184">
        <f>O378*H378</f>
        <v>0</v>
      </c>
      <c r="Q378" s="184">
        <v>0</v>
      </c>
      <c r="R378" s="184">
        <f>Q378*H378</f>
        <v>0</v>
      </c>
      <c r="S378" s="184">
        <v>0.28999999999999998</v>
      </c>
      <c r="T378" s="185">
        <f>S378*H378</f>
        <v>440.79999999999995</v>
      </c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R378" s="186" t="s">
        <v>132</v>
      </c>
      <c r="AT378" s="186" t="s">
        <v>127</v>
      </c>
      <c r="AU378" s="186" t="s">
        <v>144</v>
      </c>
      <c r="AY378" s="19" t="s">
        <v>125</v>
      </c>
      <c r="BE378" s="187">
        <f>IF(N378="základní",J378,0)</f>
        <v>0</v>
      </c>
      <c r="BF378" s="187">
        <f>IF(N378="snížená",J378,0)</f>
        <v>0</v>
      </c>
      <c r="BG378" s="187">
        <f>IF(N378="zákl. přenesená",J378,0)</f>
        <v>0</v>
      </c>
      <c r="BH378" s="187">
        <f>IF(N378="sníž. přenesená",J378,0)</f>
        <v>0</v>
      </c>
      <c r="BI378" s="187">
        <f>IF(N378="nulová",J378,0)</f>
        <v>0</v>
      </c>
      <c r="BJ378" s="19" t="s">
        <v>81</v>
      </c>
      <c r="BK378" s="187">
        <f>ROUND(I378*H378,2)</f>
        <v>0</v>
      </c>
      <c r="BL378" s="19" t="s">
        <v>132</v>
      </c>
      <c r="BM378" s="186" t="s">
        <v>599</v>
      </c>
    </row>
    <row r="379" spans="1:65" s="2" customFormat="1" ht="19.5">
      <c r="A379" s="36"/>
      <c r="B379" s="37"/>
      <c r="C379" s="38"/>
      <c r="D379" s="188" t="s">
        <v>134</v>
      </c>
      <c r="E379" s="38"/>
      <c r="F379" s="189" t="s">
        <v>600</v>
      </c>
      <c r="G379" s="38"/>
      <c r="H379" s="38"/>
      <c r="I379" s="190"/>
      <c r="J379" s="38"/>
      <c r="K379" s="38"/>
      <c r="L379" s="41"/>
      <c r="M379" s="191"/>
      <c r="N379" s="192"/>
      <c r="O379" s="66"/>
      <c r="P379" s="66"/>
      <c r="Q379" s="66"/>
      <c r="R379" s="66"/>
      <c r="S379" s="66"/>
      <c r="T379" s="67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T379" s="19" t="s">
        <v>134</v>
      </c>
      <c r="AU379" s="19" t="s">
        <v>144</v>
      </c>
    </row>
    <row r="380" spans="1:65" s="13" customFormat="1" ht="11.25">
      <c r="B380" s="193"/>
      <c r="C380" s="194"/>
      <c r="D380" s="188" t="s">
        <v>136</v>
      </c>
      <c r="E380" s="195" t="s">
        <v>19</v>
      </c>
      <c r="F380" s="196" t="s">
        <v>601</v>
      </c>
      <c r="G380" s="194"/>
      <c r="H380" s="197">
        <v>1060</v>
      </c>
      <c r="I380" s="198"/>
      <c r="J380" s="194"/>
      <c r="K380" s="194"/>
      <c r="L380" s="199"/>
      <c r="M380" s="200"/>
      <c r="N380" s="201"/>
      <c r="O380" s="201"/>
      <c r="P380" s="201"/>
      <c r="Q380" s="201"/>
      <c r="R380" s="201"/>
      <c r="S380" s="201"/>
      <c r="T380" s="202"/>
      <c r="AT380" s="203" t="s">
        <v>136</v>
      </c>
      <c r="AU380" s="203" t="s">
        <v>144</v>
      </c>
      <c r="AV380" s="13" t="s">
        <v>83</v>
      </c>
      <c r="AW380" s="13" t="s">
        <v>34</v>
      </c>
      <c r="AX380" s="13" t="s">
        <v>73</v>
      </c>
      <c r="AY380" s="203" t="s">
        <v>125</v>
      </c>
    </row>
    <row r="381" spans="1:65" s="13" customFormat="1" ht="11.25">
      <c r="B381" s="193"/>
      <c r="C381" s="194"/>
      <c r="D381" s="188" t="s">
        <v>136</v>
      </c>
      <c r="E381" s="195" t="s">
        <v>19</v>
      </c>
      <c r="F381" s="196" t="s">
        <v>602</v>
      </c>
      <c r="G381" s="194"/>
      <c r="H381" s="197">
        <v>460</v>
      </c>
      <c r="I381" s="198"/>
      <c r="J381" s="194"/>
      <c r="K381" s="194"/>
      <c r="L381" s="199"/>
      <c r="M381" s="200"/>
      <c r="N381" s="201"/>
      <c r="O381" s="201"/>
      <c r="P381" s="201"/>
      <c r="Q381" s="201"/>
      <c r="R381" s="201"/>
      <c r="S381" s="201"/>
      <c r="T381" s="202"/>
      <c r="AT381" s="203" t="s">
        <v>136</v>
      </c>
      <c r="AU381" s="203" t="s">
        <v>144</v>
      </c>
      <c r="AV381" s="13" t="s">
        <v>83</v>
      </c>
      <c r="AW381" s="13" t="s">
        <v>34</v>
      </c>
      <c r="AX381" s="13" t="s">
        <v>73</v>
      </c>
      <c r="AY381" s="203" t="s">
        <v>125</v>
      </c>
    </row>
    <row r="382" spans="1:65" s="2" customFormat="1" ht="14.45" customHeight="1">
      <c r="A382" s="36"/>
      <c r="B382" s="37"/>
      <c r="C382" s="175" t="s">
        <v>603</v>
      </c>
      <c r="D382" s="175" t="s">
        <v>127</v>
      </c>
      <c r="E382" s="176" t="s">
        <v>604</v>
      </c>
      <c r="F382" s="177" t="s">
        <v>605</v>
      </c>
      <c r="G382" s="178" t="s">
        <v>245</v>
      </c>
      <c r="H382" s="179">
        <v>220</v>
      </c>
      <c r="I382" s="180"/>
      <c r="J382" s="181">
        <f>ROUND(I382*H382,2)</f>
        <v>0</v>
      </c>
      <c r="K382" s="177" t="s">
        <v>131</v>
      </c>
      <c r="L382" s="41"/>
      <c r="M382" s="182" t="s">
        <v>19</v>
      </c>
      <c r="N382" s="183" t="s">
        <v>44</v>
      </c>
      <c r="O382" s="66"/>
      <c r="P382" s="184">
        <f>O382*H382</f>
        <v>0</v>
      </c>
      <c r="Q382" s="184">
        <v>0</v>
      </c>
      <c r="R382" s="184">
        <f>Q382*H382</f>
        <v>0</v>
      </c>
      <c r="S382" s="184">
        <v>9.8000000000000004E-2</v>
      </c>
      <c r="T382" s="185">
        <f>S382*H382</f>
        <v>21.560000000000002</v>
      </c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R382" s="186" t="s">
        <v>132</v>
      </c>
      <c r="AT382" s="186" t="s">
        <v>127</v>
      </c>
      <c r="AU382" s="186" t="s">
        <v>144</v>
      </c>
      <c r="AY382" s="19" t="s">
        <v>125</v>
      </c>
      <c r="BE382" s="187">
        <f>IF(N382="základní",J382,0)</f>
        <v>0</v>
      </c>
      <c r="BF382" s="187">
        <f>IF(N382="snížená",J382,0)</f>
        <v>0</v>
      </c>
      <c r="BG382" s="187">
        <f>IF(N382="zákl. přenesená",J382,0)</f>
        <v>0</v>
      </c>
      <c r="BH382" s="187">
        <f>IF(N382="sníž. přenesená",J382,0)</f>
        <v>0</v>
      </c>
      <c r="BI382" s="187">
        <f>IF(N382="nulová",J382,0)</f>
        <v>0</v>
      </c>
      <c r="BJ382" s="19" t="s">
        <v>81</v>
      </c>
      <c r="BK382" s="187">
        <f>ROUND(I382*H382,2)</f>
        <v>0</v>
      </c>
      <c r="BL382" s="19" t="s">
        <v>132</v>
      </c>
      <c r="BM382" s="186" t="s">
        <v>606</v>
      </c>
    </row>
    <row r="383" spans="1:65" s="2" customFormat="1" ht="19.5">
      <c r="A383" s="36"/>
      <c r="B383" s="37"/>
      <c r="C383" s="38"/>
      <c r="D383" s="188" t="s">
        <v>134</v>
      </c>
      <c r="E383" s="38"/>
      <c r="F383" s="189" t="s">
        <v>607</v>
      </c>
      <c r="G383" s="38"/>
      <c r="H383" s="38"/>
      <c r="I383" s="190"/>
      <c r="J383" s="38"/>
      <c r="K383" s="38"/>
      <c r="L383" s="41"/>
      <c r="M383" s="191"/>
      <c r="N383" s="192"/>
      <c r="O383" s="66"/>
      <c r="P383" s="66"/>
      <c r="Q383" s="66"/>
      <c r="R383" s="66"/>
      <c r="S383" s="66"/>
      <c r="T383" s="67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T383" s="19" t="s">
        <v>134</v>
      </c>
      <c r="AU383" s="19" t="s">
        <v>144</v>
      </c>
    </row>
    <row r="384" spans="1:65" s="13" customFormat="1" ht="11.25">
      <c r="B384" s="193"/>
      <c r="C384" s="194"/>
      <c r="D384" s="188" t="s">
        <v>136</v>
      </c>
      <c r="E384" s="195" t="s">
        <v>19</v>
      </c>
      <c r="F384" s="196" t="s">
        <v>608</v>
      </c>
      <c r="G384" s="194"/>
      <c r="H384" s="197">
        <v>220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136</v>
      </c>
      <c r="AU384" s="203" t="s">
        <v>144</v>
      </c>
      <c r="AV384" s="13" t="s">
        <v>83</v>
      </c>
      <c r="AW384" s="13" t="s">
        <v>34</v>
      </c>
      <c r="AX384" s="13" t="s">
        <v>73</v>
      </c>
      <c r="AY384" s="203" t="s">
        <v>125</v>
      </c>
    </row>
    <row r="385" spans="1:65" s="2" customFormat="1" ht="14.45" customHeight="1">
      <c r="A385" s="36"/>
      <c r="B385" s="37"/>
      <c r="C385" s="175" t="s">
        <v>609</v>
      </c>
      <c r="D385" s="175" t="s">
        <v>127</v>
      </c>
      <c r="E385" s="176" t="s">
        <v>610</v>
      </c>
      <c r="F385" s="177" t="s">
        <v>611</v>
      </c>
      <c r="G385" s="178" t="s">
        <v>245</v>
      </c>
      <c r="H385" s="179">
        <v>1300</v>
      </c>
      <c r="I385" s="180"/>
      <c r="J385" s="181">
        <f>ROUND(I385*H385,2)</f>
        <v>0</v>
      </c>
      <c r="K385" s="177" t="s">
        <v>131</v>
      </c>
      <c r="L385" s="41"/>
      <c r="M385" s="182" t="s">
        <v>19</v>
      </c>
      <c r="N385" s="183" t="s">
        <v>44</v>
      </c>
      <c r="O385" s="66"/>
      <c r="P385" s="184">
        <f>O385*H385</f>
        <v>0</v>
      </c>
      <c r="Q385" s="184">
        <v>0</v>
      </c>
      <c r="R385" s="184">
        <f>Q385*H385</f>
        <v>0</v>
      </c>
      <c r="S385" s="184">
        <v>0.22</v>
      </c>
      <c r="T385" s="185">
        <f>S385*H385</f>
        <v>286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132</v>
      </c>
      <c r="AT385" s="186" t="s">
        <v>127</v>
      </c>
      <c r="AU385" s="186" t="s">
        <v>144</v>
      </c>
      <c r="AY385" s="19" t="s">
        <v>125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81</v>
      </c>
      <c r="BK385" s="187">
        <f>ROUND(I385*H385,2)</f>
        <v>0</v>
      </c>
      <c r="BL385" s="19" t="s">
        <v>132</v>
      </c>
      <c r="BM385" s="186" t="s">
        <v>612</v>
      </c>
    </row>
    <row r="386" spans="1:65" s="2" customFormat="1" ht="19.5">
      <c r="A386" s="36"/>
      <c r="B386" s="37"/>
      <c r="C386" s="38"/>
      <c r="D386" s="188" t="s">
        <v>134</v>
      </c>
      <c r="E386" s="38"/>
      <c r="F386" s="189" t="s">
        <v>613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134</v>
      </c>
      <c r="AU386" s="19" t="s">
        <v>144</v>
      </c>
    </row>
    <row r="387" spans="1:65" s="14" customFormat="1" ht="11.25">
      <c r="B387" s="204"/>
      <c r="C387" s="205"/>
      <c r="D387" s="188" t="s">
        <v>136</v>
      </c>
      <c r="E387" s="206" t="s">
        <v>19</v>
      </c>
      <c r="F387" s="207" t="s">
        <v>614</v>
      </c>
      <c r="G387" s="205"/>
      <c r="H387" s="206" t="s">
        <v>19</v>
      </c>
      <c r="I387" s="208"/>
      <c r="J387" s="205"/>
      <c r="K387" s="205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136</v>
      </c>
      <c r="AU387" s="213" t="s">
        <v>144</v>
      </c>
      <c r="AV387" s="14" t="s">
        <v>81</v>
      </c>
      <c r="AW387" s="14" t="s">
        <v>34</v>
      </c>
      <c r="AX387" s="14" t="s">
        <v>73</v>
      </c>
      <c r="AY387" s="213" t="s">
        <v>125</v>
      </c>
    </row>
    <row r="388" spans="1:65" s="13" customFormat="1" ht="11.25">
      <c r="B388" s="193"/>
      <c r="C388" s="194"/>
      <c r="D388" s="188" t="s">
        <v>136</v>
      </c>
      <c r="E388" s="195" t="s">
        <v>19</v>
      </c>
      <c r="F388" s="196" t="s">
        <v>615</v>
      </c>
      <c r="G388" s="194"/>
      <c r="H388" s="197">
        <v>840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136</v>
      </c>
      <c r="AU388" s="203" t="s">
        <v>144</v>
      </c>
      <c r="AV388" s="13" t="s">
        <v>83</v>
      </c>
      <c r="AW388" s="13" t="s">
        <v>34</v>
      </c>
      <c r="AX388" s="13" t="s">
        <v>73</v>
      </c>
      <c r="AY388" s="203" t="s">
        <v>125</v>
      </c>
    </row>
    <row r="389" spans="1:65" s="14" customFormat="1" ht="11.25">
      <c r="B389" s="204"/>
      <c r="C389" s="205"/>
      <c r="D389" s="188" t="s">
        <v>136</v>
      </c>
      <c r="E389" s="206" t="s">
        <v>19</v>
      </c>
      <c r="F389" s="207" t="s">
        <v>616</v>
      </c>
      <c r="G389" s="205"/>
      <c r="H389" s="206" t="s">
        <v>19</v>
      </c>
      <c r="I389" s="208"/>
      <c r="J389" s="205"/>
      <c r="K389" s="205"/>
      <c r="L389" s="209"/>
      <c r="M389" s="210"/>
      <c r="N389" s="211"/>
      <c r="O389" s="211"/>
      <c r="P389" s="211"/>
      <c r="Q389" s="211"/>
      <c r="R389" s="211"/>
      <c r="S389" s="211"/>
      <c r="T389" s="212"/>
      <c r="AT389" s="213" t="s">
        <v>136</v>
      </c>
      <c r="AU389" s="213" t="s">
        <v>144</v>
      </c>
      <c r="AV389" s="14" t="s">
        <v>81</v>
      </c>
      <c r="AW389" s="14" t="s">
        <v>34</v>
      </c>
      <c r="AX389" s="14" t="s">
        <v>73</v>
      </c>
      <c r="AY389" s="213" t="s">
        <v>125</v>
      </c>
    </row>
    <row r="390" spans="1:65" s="13" customFormat="1" ht="11.25">
      <c r="B390" s="193"/>
      <c r="C390" s="194"/>
      <c r="D390" s="188" t="s">
        <v>136</v>
      </c>
      <c r="E390" s="195" t="s">
        <v>19</v>
      </c>
      <c r="F390" s="196" t="s">
        <v>602</v>
      </c>
      <c r="G390" s="194"/>
      <c r="H390" s="197">
        <v>460</v>
      </c>
      <c r="I390" s="198"/>
      <c r="J390" s="194"/>
      <c r="K390" s="194"/>
      <c r="L390" s="199"/>
      <c r="M390" s="200"/>
      <c r="N390" s="201"/>
      <c r="O390" s="201"/>
      <c r="P390" s="201"/>
      <c r="Q390" s="201"/>
      <c r="R390" s="201"/>
      <c r="S390" s="201"/>
      <c r="T390" s="202"/>
      <c r="AT390" s="203" t="s">
        <v>136</v>
      </c>
      <c r="AU390" s="203" t="s">
        <v>144</v>
      </c>
      <c r="AV390" s="13" t="s">
        <v>83</v>
      </c>
      <c r="AW390" s="13" t="s">
        <v>34</v>
      </c>
      <c r="AX390" s="13" t="s">
        <v>73</v>
      </c>
      <c r="AY390" s="203" t="s">
        <v>125</v>
      </c>
    </row>
    <row r="391" spans="1:65" s="2" customFormat="1" ht="14.45" customHeight="1">
      <c r="A391" s="36"/>
      <c r="B391" s="37"/>
      <c r="C391" s="175" t="s">
        <v>617</v>
      </c>
      <c r="D391" s="175" t="s">
        <v>127</v>
      </c>
      <c r="E391" s="176" t="s">
        <v>618</v>
      </c>
      <c r="F391" s="177" t="s">
        <v>619</v>
      </c>
      <c r="G391" s="178" t="s">
        <v>300</v>
      </c>
      <c r="H391" s="179">
        <v>280</v>
      </c>
      <c r="I391" s="180"/>
      <c r="J391" s="181">
        <f>ROUND(I391*H391,2)</f>
        <v>0</v>
      </c>
      <c r="K391" s="177" t="s">
        <v>131</v>
      </c>
      <c r="L391" s="41"/>
      <c r="M391" s="182" t="s">
        <v>19</v>
      </c>
      <c r="N391" s="183" t="s">
        <v>44</v>
      </c>
      <c r="O391" s="66"/>
      <c r="P391" s="184">
        <f>O391*H391</f>
        <v>0</v>
      </c>
      <c r="Q391" s="184">
        <v>0</v>
      </c>
      <c r="R391" s="184">
        <f>Q391*H391</f>
        <v>0</v>
      </c>
      <c r="S391" s="184">
        <v>0.28999999999999998</v>
      </c>
      <c r="T391" s="185">
        <f>S391*H391</f>
        <v>81.199999999999989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86" t="s">
        <v>132</v>
      </c>
      <c r="AT391" s="186" t="s">
        <v>127</v>
      </c>
      <c r="AU391" s="186" t="s">
        <v>144</v>
      </c>
      <c r="AY391" s="19" t="s">
        <v>125</v>
      </c>
      <c r="BE391" s="187">
        <f>IF(N391="základní",J391,0)</f>
        <v>0</v>
      </c>
      <c r="BF391" s="187">
        <f>IF(N391="snížená",J391,0)</f>
        <v>0</v>
      </c>
      <c r="BG391" s="187">
        <f>IF(N391="zákl. přenesená",J391,0)</f>
        <v>0</v>
      </c>
      <c r="BH391" s="187">
        <f>IF(N391="sníž. přenesená",J391,0)</f>
        <v>0</v>
      </c>
      <c r="BI391" s="187">
        <f>IF(N391="nulová",J391,0)</f>
        <v>0</v>
      </c>
      <c r="BJ391" s="19" t="s">
        <v>81</v>
      </c>
      <c r="BK391" s="187">
        <f>ROUND(I391*H391,2)</f>
        <v>0</v>
      </c>
      <c r="BL391" s="19" t="s">
        <v>132</v>
      </c>
      <c r="BM391" s="186" t="s">
        <v>620</v>
      </c>
    </row>
    <row r="392" spans="1:65" s="2" customFormat="1" ht="19.5">
      <c r="A392" s="36"/>
      <c r="B392" s="37"/>
      <c r="C392" s="38"/>
      <c r="D392" s="188" t="s">
        <v>134</v>
      </c>
      <c r="E392" s="38"/>
      <c r="F392" s="189" t="s">
        <v>621</v>
      </c>
      <c r="G392" s="38"/>
      <c r="H392" s="38"/>
      <c r="I392" s="190"/>
      <c r="J392" s="38"/>
      <c r="K392" s="38"/>
      <c r="L392" s="41"/>
      <c r="M392" s="191"/>
      <c r="N392" s="192"/>
      <c r="O392" s="66"/>
      <c r="P392" s="66"/>
      <c r="Q392" s="66"/>
      <c r="R392" s="66"/>
      <c r="S392" s="66"/>
      <c r="T392" s="67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134</v>
      </c>
      <c r="AU392" s="19" t="s">
        <v>144</v>
      </c>
    </row>
    <row r="393" spans="1:65" s="14" customFormat="1" ht="11.25">
      <c r="B393" s="204"/>
      <c r="C393" s="205"/>
      <c r="D393" s="188" t="s">
        <v>136</v>
      </c>
      <c r="E393" s="206" t="s">
        <v>19</v>
      </c>
      <c r="F393" s="207" t="s">
        <v>622</v>
      </c>
      <c r="G393" s="205"/>
      <c r="H393" s="206" t="s">
        <v>19</v>
      </c>
      <c r="I393" s="208"/>
      <c r="J393" s="205"/>
      <c r="K393" s="205"/>
      <c r="L393" s="209"/>
      <c r="M393" s="210"/>
      <c r="N393" s="211"/>
      <c r="O393" s="211"/>
      <c r="P393" s="211"/>
      <c r="Q393" s="211"/>
      <c r="R393" s="211"/>
      <c r="S393" s="211"/>
      <c r="T393" s="212"/>
      <c r="AT393" s="213" t="s">
        <v>136</v>
      </c>
      <c r="AU393" s="213" t="s">
        <v>144</v>
      </c>
      <c r="AV393" s="14" t="s">
        <v>81</v>
      </c>
      <c r="AW393" s="14" t="s">
        <v>34</v>
      </c>
      <c r="AX393" s="14" t="s">
        <v>73</v>
      </c>
      <c r="AY393" s="213" t="s">
        <v>125</v>
      </c>
    </row>
    <row r="394" spans="1:65" s="13" customFormat="1" ht="11.25">
      <c r="B394" s="193"/>
      <c r="C394" s="194"/>
      <c r="D394" s="188" t="s">
        <v>136</v>
      </c>
      <c r="E394" s="195" t="s">
        <v>19</v>
      </c>
      <c r="F394" s="196" t="s">
        <v>623</v>
      </c>
      <c r="G394" s="194"/>
      <c r="H394" s="197">
        <v>280</v>
      </c>
      <c r="I394" s="198"/>
      <c r="J394" s="194"/>
      <c r="K394" s="194"/>
      <c r="L394" s="199"/>
      <c r="M394" s="200"/>
      <c r="N394" s="201"/>
      <c r="O394" s="201"/>
      <c r="P394" s="201"/>
      <c r="Q394" s="201"/>
      <c r="R394" s="201"/>
      <c r="S394" s="201"/>
      <c r="T394" s="202"/>
      <c r="AT394" s="203" t="s">
        <v>136</v>
      </c>
      <c r="AU394" s="203" t="s">
        <v>144</v>
      </c>
      <c r="AV394" s="13" t="s">
        <v>83</v>
      </c>
      <c r="AW394" s="13" t="s">
        <v>34</v>
      </c>
      <c r="AX394" s="13" t="s">
        <v>73</v>
      </c>
      <c r="AY394" s="203" t="s">
        <v>125</v>
      </c>
    </row>
    <row r="395" spans="1:65" s="2" customFormat="1" ht="14.45" customHeight="1">
      <c r="A395" s="36"/>
      <c r="B395" s="37"/>
      <c r="C395" s="175" t="s">
        <v>624</v>
      </c>
      <c r="D395" s="175" t="s">
        <v>127</v>
      </c>
      <c r="E395" s="176" t="s">
        <v>625</v>
      </c>
      <c r="F395" s="177" t="s">
        <v>626</v>
      </c>
      <c r="G395" s="178" t="s">
        <v>300</v>
      </c>
      <c r="H395" s="179">
        <v>90</v>
      </c>
      <c r="I395" s="180"/>
      <c r="J395" s="181">
        <f>ROUND(I395*H395,2)</f>
        <v>0</v>
      </c>
      <c r="K395" s="177" t="s">
        <v>131</v>
      </c>
      <c r="L395" s="41"/>
      <c r="M395" s="182" t="s">
        <v>19</v>
      </c>
      <c r="N395" s="183" t="s">
        <v>44</v>
      </c>
      <c r="O395" s="66"/>
      <c r="P395" s="184">
        <f>O395*H395</f>
        <v>0</v>
      </c>
      <c r="Q395" s="184">
        <v>0</v>
      </c>
      <c r="R395" s="184">
        <f>Q395*H395</f>
        <v>0</v>
      </c>
      <c r="S395" s="184">
        <v>0.04</v>
      </c>
      <c r="T395" s="185">
        <f>S395*H395</f>
        <v>3.6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132</v>
      </c>
      <c r="AT395" s="186" t="s">
        <v>127</v>
      </c>
      <c r="AU395" s="186" t="s">
        <v>144</v>
      </c>
      <c r="AY395" s="19" t="s">
        <v>125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81</v>
      </c>
      <c r="BK395" s="187">
        <f>ROUND(I395*H395,2)</f>
        <v>0</v>
      </c>
      <c r="BL395" s="19" t="s">
        <v>132</v>
      </c>
      <c r="BM395" s="186" t="s">
        <v>627</v>
      </c>
    </row>
    <row r="396" spans="1:65" s="2" customFormat="1" ht="19.5">
      <c r="A396" s="36"/>
      <c r="B396" s="37"/>
      <c r="C396" s="38"/>
      <c r="D396" s="188" t="s">
        <v>134</v>
      </c>
      <c r="E396" s="38"/>
      <c r="F396" s="189" t="s">
        <v>628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134</v>
      </c>
      <c r="AU396" s="19" t="s">
        <v>144</v>
      </c>
    </row>
    <row r="397" spans="1:65" s="2" customFormat="1" ht="14.45" customHeight="1">
      <c r="A397" s="36"/>
      <c r="B397" s="37"/>
      <c r="C397" s="175" t="s">
        <v>629</v>
      </c>
      <c r="D397" s="175" t="s">
        <v>127</v>
      </c>
      <c r="E397" s="176" t="s">
        <v>630</v>
      </c>
      <c r="F397" s="177" t="s">
        <v>631</v>
      </c>
      <c r="G397" s="178" t="s">
        <v>130</v>
      </c>
      <c r="H397" s="179">
        <v>3</v>
      </c>
      <c r="I397" s="180"/>
      <c r="J397" s="181">
        <f>ROUND(I397*H397,2)</f>
        <v>0</v>
      </c>
      <c r="K397" s="177" t="s">
        <v>131</v>
      </c>
      <c r="L397" s="41"/>
      <c r="M397" s="182" t="s">
        <v>19</v>
      </c>
      <c r="N397" s="183" t="s">
        <v>44</v>
      </c>
      <c r="O397" s="66"/>
      <c r="P397" s="184">
        <f>O397*H397</f>
        <v>0</v>
      </c>
      <c r="Q397" s="184">
        <v>0</v>
      </c>
      <c r="R397" s="184">
        <f>Q397*H397</f>
        <v>0</v>
      </c>
      <c r="S397" s="184">
        <v>8.2000000000000003E-2</v>
      </c>
      <c r="T397" s="185">
        <f>S397*H397</f>
        <v>0.246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132</v>
      </c>
      <c r="AT397" s="186" t="s">
        <v>127</v>
      </c>
      <c r="AU397" s="186" t="s">
        <v>144</v>
      </c>
      <c r="AY397" s="19" t="s">
        <v>125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81</v>
      </c>
      <c r="BK397" s="187">
        <f>ROUND(I397*H397,2)</f>
        <v>0</v>
      </c>
      <c r="BL397" s="19" t="s">
        <v>132</v>
      </c>
      <c r="BM397" s="186" t="s">
        <v>632</v>
      </c>
    </row>
    <row r="398" spans="1:65" s="2" customFormat="1" ht="19.5">
      <c r="A398" s="36"/>
      <c r="B398" s="37"/>
      <c r="C398" s="38"/>
      <c r="D398" s="188" t="s">
        <v>134</v>
      </c>
      <c r="E398" s="38"/>
      <c r="F398" s="189" t="s">
        <v>633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134</v>
      </c>
      <c r="AU398" s="19" t="s">
        <v>144</v>
      </c>
    </row>
    <row r="399" spans="1:65" s="12" customFormat="1" ht="22.9" customHeight="1">
      <c r="B399" s="159"/>
      <c r="C399" s="160"/>
      <c r="D399" s="161" t="s">
        <v>72</v>
      </c>
      <c r="E399" s="173" t="s">
        <v>634</v>
      </c>
      <c r="F399" s="173" t="s">
        <v>635</v>
      </c>
      <c r="G399" s="160"/>
      <c r="H399" s="160"/>
      <c r="I399" s="163"/>
      <c r="J399" s="174">
        <f>BK399</f>
        <v>0</v>
      </c>
      <c r="K399" s="160"/>
      <c r="L399" s="165"/>
      <c r="M399" s="166"/>
      <c r="N399" s="167"/>
      <c r="O399" s="167"/>
      <c r="P399" s="168">
        <f>SUM(P400:P447)</f>
        <v>0</v>
      </c>
      <c r="Q399" s="167"/>
      <c r="R399" s="168">
        <f>SUM(R400:R447)</f>
        <v>0</v>
      </c>
      <c r="S399" s="167"/>
      <c r="T399" s="169">
        <f>SUM(T400:T447)</f>
        <v>0</v>
      </c>
      <c r="AR399" s="170" t="s">
        <v>81</v>
      </c>
      <c r="AT399" s="171" t="s">
        <v>72</v>
      </c>
      <c r="AU399" s="171" t="s">
        <v>81</v>
      </c>
      <c r="AY399" s="170" t="s">
        <v>125</v>
      </c>
      <c r="BK399" s="172">
        <f>SUM(BK400:BK447)</f>
        <v>0</v>
      </c>
    </row>
    <row r="400" spans="1:65" s="2" customFormat="1" ht="14.45" customHeight="1">
      <c r="A400" s="36"/>
      <c r="B400" s="37"/>
      <c r="C400" s="175" t="s">
        <v>636</v>
      </c>
      <c r="D400" s="175" t="s">
        <v>127</v>
      </c>
      <c r="E400" s="176" t="s">
        <v>637</v>
      </c>
      <c r="F400" s="177" t="s">
        <v>638</v>
      </c>
      <c r="G400" s="178" t="s">
        <v>153</v>
      </c>
      <c r="H400" s="179">
        <v>748.36</v>
      </c>
      <c r="I400" s="180"/>
      <c r="J400" s="181">
        <f>ROUND(I400*H400,2)</f>
        <v>0</v>
      </c>
      <c r="K400" s="177" t="s">
        <v>131</v>
      </c>
      <c r="L400" s="41"/>
      <c r="M400" s="182" t="s">
        <v>19</v>
      </c>
      <c r="N400" s="183" t="s">
        <v>44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132</v>
      </c>
      <c r="AT400" s="186" t="s">
        <v>127</v>
      </c>
      <c r="AU400" s="186" t="s">
        <v>83</v>
      </c>
      <c r="AY400" s="19" t="s">
        <v>125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81</v>
      </c>
      <c r="BK400" s="187">
        <f>ROUND(I400*H400,2)</f>
        <v>0</v>
      </c>
      <c r="BL400" s="19" t="s">
        <v>132</v>
      </c>
      <c r="BM400" s="186" t="s">
        <v>639</v>
      </c>
    </row>
    <row r="401" spans="1:65" s="2" customFormat="1" ht="11.25">
      <c r="A401" s="36"/>
      <c r="B401" s="37"/>
      <c r="C401" s="38"/>
      <c r="D401" s="188" t="s">
        <v>134</v>
      </c>
      <c r="E401" s="38"/>
      <c r="F401" s="189" t="s">
        <v>640</v>
      </c>
      <c r="G401" s="38"/>
      <c r="H401" s="38"/>
      <c r="I401" s="190"/>
      <c r="J401" s="38"/>
      <c r="K401" s="38"/>
      <c r="L401" s="41"/>
      <c r="M401" s="191"/>
      <c r="N401" s="192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134</v>
      </c>
      <c r="AU401" s="19" t="s">
        <v>83</v>
      </c>
    </row>
    <row r="402" spans="1:65" s="14" customFormat="1" ht="11.25">
      <c r="B402" s="204"/>
      <c r="C402" s="205"/>
      <c r="D402" s="188" t="s">
        <v>136</v>
      </c>
      <c r="E402" s="206" t="s">
        <v>19</v>
      </c>
      <c r="F402" s="207" t="s">
        <v>641</v>
      </c>
      <c r="G402" s="205"/>
      <c r="H402" s="206" t="s">
        <v>19</v>
      </c>
      <c r="I402" s="208"/>
      <c r="J402" s="205"/>
      <c r="K402" s="205"/>
      <c r="L402" s="209"/>
      <c r="M402" s="210"/>
      <c r="N402" s="211"/>
      <c r="O402" s="211"/>
      <c r="P402" s="211"/>
      <c r="Q402" s="211"/>
      <c r="R402" s="211"/>
      <c r="S402" s="211"/>
      <c r="T402" s="212"/>
      <c r="AT402" s="213" t="s">
        <v>136</v>
      </c>
      <c r="AU402" s="213" t="s">
        <v>83</v>
      </c>
      <c r="AV402" s="14" t="s">
        <v>81</v>
      </c>
      <c r="AW402" s="14" t="s">
        <v>34</v>
      </c>
      <c r="AX402" s="14" t="s">
        <v>73</v>
      </c>
      <c r="AY402" s="213" t="s">
        <v>125</v>
      </c>
    </row>
    <row r="403" spans="1:65" s="13" customFormat="1" ht="11.25">
      <c r="B403" s="193"/>
      <c r="C403" s="194"/>
      <c r="D403" s="188" t="s">
        <v>136</v>
      </c>
      <c r="E403" s="195" t="s">
        <v>19</v>
      </c>
      <c r="F403" s="196" t="s">
        <v>642</v>
      </c>
      <c r="G403" s="194"/>
      <c r="H403" s="197">
        <v>307.56</v>
      </c>
      <c r="I403" s="198"/>
      <c r="J403" s="194"/>
      <c r="K403" s="194"/>
      <c r="L403" s="199"/>
      <c r="M403" s="200"/>
      <c r="N403" s="201"/>
      <c r="O403" s="201"/>
      <c r="P403" s="201"/>
      <c r="Q403" s="201"/>
      <c r="R403" s="201"/>
      <c r="S403" s="201"/>
      <c r="T403" s="202"/>
      <c r="AT403" s="203" t="s">
        <v>136</v>
      </c>
      <c r="AU403" s="203" t="s">
        <v>83</v>
      </c>
      <c r="AV403" s="13" t="s">
        <v>83</v>
      </c>
      <c r="AW403" s="13" t="s">
        <v>34</v>
      </c>
      <c r="AX403" s="13" t="s">
        <v>73</v>
      </c>
      <c r="AY403" s="203" t="s">
        <v>125</v>
      </c>
    </row>
    <row r="404" spans="1:65" s="14" customFormat="1" ht="11.25">
      <c r="B404" s="204"/>
      <c r="C404" s="205"/>
      <c r="D404" s="188" t="s">
        <v>136</v>
      </c>
      <c r="E404" s="206" t="s">
        <v>19</v>
      </c>
      <c r="F404" s="207" t="s">
        <v>643</v>
      </c>
      <c r="G404" s="205"/>
      <c r="H404" s="206" t="s">
        <v>19</v>
      </c>
      <c r="I404" s="208"/>
      <c r="J404" s="205"/>
      <c r="K404" s="205"/>
      <c r="L404" s="209"/>
      <c r="M404" s="210"/>
      <c r="N404" s="211"/>
      <c r="O404" s="211"/>
      <c r="P404" s="211"/>
      <c r="Q404" s="211"/>
      <c r="R404" s="211"/>
      <c r="S404" s="211"/>
      <c r="T404" s="212"/>
      <c r="AT404" s="213" t="s">
        <v>136</v>
      </c>
      <c r="AU404" s="213" t="s">
        <v>83</v>
      </c>
      <c r="AV404" s="14" t="s">
        <v>81</v>
      </c>
      <c r="AW404" s="14" t="s">
        <v>34</v>
      </c>
      <c r="AX404" s="14" t="s">
        <v>73</v>
      </c>
      <c r="AY404" s="213" t="s">
        <v>125</v>
      </c>
    </row>
    <row r="405" spans="1:65" s="13" customFormat="1" ht="11.25">
      <c r="B405" s="193"/>
      <c r="C405" s="194"/>
      <c r="D405" s="188" t="s">
        <v>136</v>
      </c>
      <c r="E405" s="195" t="s">
        <v>19</v>
      </c>
      <c r="F405" s="196" t="s">
        <v>644</v>
      </c>
      <c r="G405" s="194"/>
      <c r="H405" s="197">
        <v>440.8</v>
      </c>
      <c r="I405" s="198"/>
      <c r="J405" s="194"/>
      <c r="K405" s="194"/>
      <c r="L405" s="199"/>
      <c r="M405" s="200"/>
      <c r="N405" s="201"/>
      <c r="O405" s="201"/>
      <c r="P405" s="201"/>
      <c r="Q405" s="201"/>
      <c r="R405" s="201"/>
      <c r="S405" s="201"/>
      <c r="T405" s="202"/>
      <c r="AT405" s="203" t="s">
        <v>136</v>
      </c>
      <c r="AU405" s="203" t="s">
        <v>83</v>
      </c>
      <c r="AV405" s="13" t="s">
        <v>83</v>
      </c>
      <c r="AW405" s="13" t="s">
        <v>34</v>
      </c>
      <c r="AX405" s="13" t="s">
        <v>73</v>
      </c>
      <c r="AY405" s="203" t="s">
        <v>125</v>
      </c>
    </row>
    <row r="406" spans="1:65" s="2" customFormat="1" ht="14.45" customHeight="1">
      <c r="A406" s="36"/>
      <c r="B406" s="37"/>
      <c r="C406" s="175" t="s">
        <v>645</v>
      </c>
      <c r="D406" s="175" t="s">
        <v>127</v>
      </c>
      <c r="E406" s="176" t="s">
        <v>646</v>
      </c>
      <c r="F406" s="177" t="s">
        <v>647</v>
      </c>
      <c r="G406" s="178" t="s">
        <v>153</v>
      </c>
      <c r="H406" s="179">
        <v>6735.24</v>
      </c>
      <c r="I406" s="180"/>
      <c r="J406" s="181">
        <f>ROUND(I406*H406,2)</f>
        <v>0</v>
      </c>
      <c r="K406" s="177" t="s">
        <v>131</v>
      </c>
      <c r="L406" s="41"/>
      <c r="M406" s="182" t="s">
        <v>19</v>
      </c>
      <c r="N406" s="183" t="s">
        <v>44</v>
      </c>
      <c r="O406" s="66"/>
      <c r="P406" s="184">
        <f>O406*H406</f>
        <v>0</v>
      </c>
      <c r="Q406" s="184">
        <v>0</v>
      </c>
      <c r="R406" s="184">
        <f>Q406*H406</f>
        <v>0</v>
      </c>
      <c r="S406" s="184">
        <v>0</v>
      </c>
      <c r="T406" s="185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86" t="s">
        <v>132</v>
      </c>
      <c r="AT406" s="186" t="s">
        <v>127</v>
      </c>
      <c r="AU406" s="186" t="s">
        <v>83</v>
      </c>
      <c r="AY406" s="19" t="s">
        <v>125</v>
      </c>
      <c r="BE406" s="187">
        <f>IF(N406="základní",J406,0)</f>
        <v>0</v>
      </c>
      <c r="BF406" s="187">
        <f>IF(N406="snížená",J406,0)</f>
        <v>0</v>
      </c>
      <c r="BG406" s="187">
        <f>IF(N406="zákl. přenesená",J406,0)</f>
        <v>0</v>
      </c>
      <c r="BH406" s="187">
        <f>IF(N406="sníž. přenesená",J406,0)</f>
        <v>0</v>
      </c>
      <c r="BI406" s="187">
        <f>IF(N406="nulová",J406,0)</f>
        <v>0</v>
      </c>
      <c r="BJ406" s="19" t="s">
        <v>81</v>
      </c>
      <c r="BK406" s="187">
        <f>ROUND(I406*H406,2)</f>
        <v>0</v>
      </c>
      <c r="BL406" s="19" t="s">
        <v>132</v>
      </c>
      <c r="BM406" s="186" t="s">
        <v>648</v>
      </c>
    </row>
    <row r="407" spans="1:65" s="2" customFormat="1" ht="11.25">
      <c r="A407" s="36"/>
      <c r="B407" s="37"/>
      <c r="C407" s="38"/>
      <c r="D407" s="188" t="s">
        <v>134</v>
      </c>
      <c r="E407" s="38"/>
      <c r="F407" s="189" t="s">
        <v>649</v>
      </c>
      <c r="G407" s="38"/>
      <c r="H407" s="38"/>
      <c r="I407" s="190"/>
      <c r="J407" s="38"/>
      <c r="K407" s="38"/>
      <c r="L407" s="41"/>
      <c r="M407" s="191"/>
      <c r="N407" s="192"/>
      <c r="O407" s="66"/>
      <c r="P407" s="66"/>
      <c r="Q407" s="66"/>
      <c r="R407" s="66"/>
      <c r="S407" s="66"/>
      <c r="T407" s="67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9" t="s">
        <v>134</v>
      </c>
      <c r="AU407" s="19" t="s">
        <v>83</v>
      </c>
    </row>
    <row r="408" spans="1:65" s="14" customFormat="1" ht="11.25">
      <c r="B408" s="204"/>
      <c r="C408" s="205"/>
      <c r="D408" s="188" t="s">
        <v>136</v>
      </c>
      <c r="E408" s="206" t="s">
        <v>19</v>
      </c>
      <c r="F408" s="207" t="s">
        <v>650</v>
      </c>
      <c r="G408" s="205"/>
      <c r="H408" s="206" t="s">
        <v>19</v>
      </c>
      <c r="I408" s="208"/>
      <c r="J408" s="205"/>
      <c r="K408" s="205"/>
      <c r="L408" s="209"/>
      <c r="M408" s="210"/>
      <c r="N408" s="211"/>
      <c r="O408" s="211"/>
      <c r="P408" s="211"/>
      <c r="Q408" s="211"/>
      <c r="R408" s="211"/>
      <c r="S408" s="211"/>
      <c r="T408" s="212"/>
      <c r="AT408" s="213" t="s">
        <v>136</v>
      </c>
      <c r="AU408" s="213" t="s">
        <v>83</v>
      </c>
      <c r="AV408" s="14" t="s">
        <v>81</v>
      </c>
      <c r="AW408" s="14" t="s">
        <v>34</v>
      </c>
      <c r="AX408" s="14" t="s">
        <v>73</v>
      </c>
      <c r="AY408" s="213" t="s">
        <v>125</v>
      </c>
    </row>
    <row r="409" spans="1:65" s="13" customFormat="1" ht="11.25">
      <c r="B409" s="193"/>
      <c r="C409" s="194"/>
      <c r="D409" s="188" t="s">
        <v>136</v>
      </c>
      <c r="E409" s="195" t="s">
        <v>19</v>
      </c>
      <c r="F409" s="196" t="s">
        <v>651</v>
      </c>
      <c r="G409" s="194"/>
      <c r="H409" s="197">
        <v>6735.24</v>
      </c>
      <c r="I409" s="198"/>
      <c r="J409" s="194"/>
      <c r="K409" s="194"/>
      <c r="L409" s="199"/>
      <c r="M409" s="200"/>
      <c r="N409" s="201"/>
      <c r="O409" s="201"/>
      <c r="P409" s="201"/>
      <c r="Q409" s="201"/>
      <c r="R409" s="201"/>
      <c r="S409" s="201"/>
      <c r="T409" s="202"/>
      <c r="AT409" s="203" t="s">
        <v>136</v>
      </c>
      <c r="AU409" s="203" t="s">
        <v>83</v>
      </c>
      <c r="AV409" s="13" t="s">
        <v>83</v>
      </c>
      <c r="AW409" s="13" t="s">
        <v>34</v>
      </c>
      <c r="AX409" s="13" t="s">
        <v>73</v>
      </c>
      <c r="AY409" s="203" t="s">
        <v>125</v>
      </c>
    </row>
    <row r="410" spans="1:65" s="2" customFormat="1" ht="14.45" customHeight="1">
      <c r="A410" s="36"/>
      <c r="B410" s="37"/>
      <c r="C410" s="175" t="s">
        <v>652</v>
      </c>
      <c r="D410" s="175" t="s">
        <v>127</v>
      </c>
      <c r="E410" s="176" t="s">
        <v>653</v>
      </c>
      <c r="F410" s="177" t="s">
        <v>654</v>
      </c>
      <c r="G410" s="178" t="s">
        <v>153</v>
      </c>
      <c r="H410" s="179">
        <v>92.174999999999997</v>
      </c>
      <c r="I410" s="180"/>
      <c r="J410" s="181">
        <f>ROUND(I410*H410,2)</f>
        <v>0</v>
      </c>
      <c r="K410" s="177" t="s">
        <v>131</v>
      </c>
      <c r="L410" s="41"/>
      <c r="M410" s="182" t="s">
        <v>19</v>
      </c>
      <c r="N410" s="183" t="s">
        <v>44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0</v>
      </c>
      <c r="T410" s="185">
        <f>S410*H410</f>
        <v>0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132</v>
      </c>
      <c r="AT410" s="186" t="s">
        <v>127</v>
      </c>
      <c r="AU410" s="186" t="s">
        <v>83</v>
      </c>
      <c r="AY410" s="19" t="s">
        <v>125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81</v>
      </c>
      <c r="BK410" s="187">
        <f>ROUND(I410*H410,2)</f>
        <v>0</v>
      </c>
      <c r="BL410" s="19" t="s">
        <v>132</v>
      </c>
      <c r="BM410" s="186" t="s">
        <v>655</v>
      </c>
    </row>
    <row r="411" spans="1:65" s="2" customFormat="1" ht="11.25">
      <c r="A411" s="36"/>
      <c r="B411" s="37"/>
      <c r="C411" s="38"/>
      <c r="D411" s="188" t="s">
        <v>134</v>
      </c>
      <c r="E411" s="38"/>
      <c r="F411" s="189" t="s">
        <v>656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134</v>
      </c>
      <c r="AU411" s="19" t="s">
        <v>83</v>
      </c>
    </row>
    <row r="412" spans="1:65" s="14" customFormat="1" ht="11.25">
      <c r="B412" s="204"/>
      <c r="C412" s="205"/>
      <c r="D412" s="188" t="s">
        <v>136</v>
      </c>
      <c r="E412" s="206" t="s">
        <v>19</v>
      </c>
      <c r="F412" s="207" t="s">
        <v>657</v>
      </c>
      <c r="G412" s="205"/>
      <c r="H412" s="206" t="s">
        <v>19</v>
      </c>
      <c r="I412" s="208"/>
      <c r="J412" s="205"/>
      <c r="K412" s="205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136</v>
      </c>
      <c r="AU412" s="213" t="s">
        <v>83</v>
      </c>
      <c r="AV412" s="14" t="s">
        <v>81</v>
      </c>
      <c r="AW412" s="14" t="s">
        <v>34</v>
      </c>
      <c r="AX412" s="14" t="s">
        <v>73</v>
      </c>
      <c r="AY412" s="213" t="s">
        <v>125</v>
      </c>
    </row>
    <row r="413" spans="1:65" s="13" customFormat="1" ht="11.25">
      <c r="B413" s="193"/>
      <c r="C413" s="194"/>
      <c r="D413" s="188" t="s">
        <v>136</v>
      </c>
      <c r="E413" s="195" t="s">
        <v>19</v>
      </c>
      <c r="F413" s="196" t="s">
        <v>658</v>
      </c>
      <c r="G413" s="194"/>
      <c r="H413" s="197">
        <v>84.8</v>
      </c>
      <c r="I413" s="198"/>
      <c r="J413" s="194"/>
      <c r="K413" s="194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136</v>
      </c>
      <c r="AU413" s="203" t="s">
        <v>83</v>
      </c>
      <c r="AV413" s="13" t="s">
        <v>83</v>
      </c>
      <c r="AW413" s="13" t="s">
        <v>34</v>
      </c>
      <c r="AX413" s="13" t="s">
        <v>73</v>
      </c>
      <c r="AY413" s="203" t="s">
        <v>125</v>
      </c>
    </row>
    <row r="414" spans="1:65" s="14" customFormat="1" ht="11.25">
      <c r="B414" s="204"/>
      <c r="C414" s="205"/>
      <c r="D414" s="188" t="s">
        <v>136</v>
      </c>
      <c r="E414" s="206" t="s">
        <v>19</v>
      </c>
      <c r="F414" s="207" t="s">
        <v>659</v>
      </c>
      <c r="G414" s="205"/>
      <c r="H414" s="206" t="s">
        <v>19</v>
      </c>
      <c r="I414" s="208"/>
      <c r="J414" s="205"/>
      <c r="K414" s="205"/>
      <c r="L414" s="209"/>
      <c r="M414" s="210"/>
      <c r="N414" s="211"/>
      <c r="O414" s="211"/>
      <c r="P414" s="211"/>
      <c r="Q414" s="211"/>
      <c r="R414" s="211"/>
      <c r="S414" s="211"/>
      <c r="T414" s="212"/>
      <c r="AT414" s="213" t="s">
        <v>136</v>
      </c>
      <c r="AU414" s="213" t="s">
        <v>83</v>
      </c>
      <c r="AV414" s="14" t="s">
        <v>81</v>
      </c>
      <c r="AW414" s="14" t="s">
        <v>34</v>
      </c>
      <c r="AX414" s="14" t="s">
        <v>73</v>
      </c>
      <c r="AY414" s="213" t="s">
        <v>125</v>
      </c>
    </row>
    <row r="415" spans="1:65" s="13" customFormat="1" ht="11.25">
      <c r="B415" s="193"/>
      <c r="C415" s="194"/>
      <c r="D415" s="188" t="s">
        <v>136</v>
      </c>
      <c r="E415" s="195" t="s">
        <v>19</v>
      </c>
      <c r="F415" s="196" t="s">
        <v>660</v>
      </c>
      <c r="G415" s="194"/>
      <c r="H415" s="197">
        <v>7.375</v>
      </c>
      <c r="I415" s="198"/>
      <c r="J415" s="194"/>
      <c r="K415" s="194"/>
      <c r="L415" s="199"/>
      <c r="M415" s="200"/>
      <c r="N415" s="201"/>
      <c r="O415" s="201"/>
      <c r="P415" s="201"/>
      <c r="Q415" s="201"/>
      <c r="R415" s="201"/>
      <c r="S415" s="201"/>
      <c r="T415" s="202"/>
      <c r="AT415" s="203" t="s">
        <v>136</v>
      </c>
      <c r="AU415" s="203" t="s">
        <v>83</v>
      </c>
      <c r="AV415" s="13" t="s">
        <v>83</v>
      </c>
      <c r="AW415" s="13" t="s">
        <v>34</v>
      </c>
      <c r="AX415" s="13" t="s">
        <v>73</v>
      </c>
      <c r="AY415" s="203" t="s">
        <v>125</v>
      </c>
    </row>
    <row r="416" spans="1:65" s="2" customFormat="1" ht="14.45" customHeight="1">
      <c r="A416" s="36"/>
      <c r="B416" s="37"/>
      <c r="C416" s="175" t="s">
        <v>661</v>
      </c>
      <c r="D416" s="175" t="s">
        <v>127</v>
      </c>
      <c r="E416" s="176" t="s">
        <v>662</v>
      </c>
      <c r="F416" s="177" t="s">
        <v>663</v>
      </c>
      <c r="G416" s="178" t="s">
        <v>153</v>
      </c>
      <c r="H416" s="179">
        <v>829.57500000000005</v>
      </c>
      <c r="I416" s="180"/>
      <c r="J416" s="181">
        <f>ROUND(I416*H416,2)</f>
        <v>0</v>
      </c>
      <c r="K416" s="177" t="s">
        <v>131</v>
      </c>
      <c r="L416" s="41"/>
      <c r="M416" s="182" t="s">
        <v>19</v>
      </c>
      <c r="N416" s="183" t="s">
        <v>44</v>
      </c>
      <c r="O416" s="66"/>
      <c r="P416" s="184">
        <f>O416*H416</f>
        <v>0</v>
      </c>
      <c r="Q416" s="184">
        <v>0</v>
      </c>
      <c r="R416" s="184">
        <f>Q416*H416</f>
        <v>0</v>
      </c>
      <c r="S416" s="184">
        <v>0</v>
      </c>
      <c r="T416" s="185">
        <f>S416*H416</f>
        <v>0</v>
      </c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R416" s="186" t="s">
        <v>132</v>
      </c>
      <c r="AT416" s="186" t="s">
        <v>127</v>
      </c>
      <c r="AU416" s="186" t="s">
        <v>83</v>
      </c>
      <c r="AY416" s="19" t="s">
        <v>125</v>
      </c>
      <c r="BE416" s="187">
        <f>IF(N416="základní",J416,0)</f>
        <v>0</v>
      </c>
      <c r="BF416" s="187">
        <f>IF(N416="snížená",J416,0)</f>
        <v>0</v>
      </c>
      <c r="BG416" s="187">
        <f>IF(N416="zákl. přenesená",J416,0)</f>
        <v>0</v>
      </c>
      <c r="BH416" s="187">
        <f>IF(N416="sníž. přenesená",J416,0)</f>
        <v>0</v>
      </c>
      <c r="BI416" s="187">
        <f>IF(N416="nulová",J416,0)</f>
        <v>0</v>
      </c>
      <c r="BJ416" s="19" t="s">
        <v>81</v>
      </c>
      <c r="BK416" s="187">
        <f>ROUND(I416*H416,2)</f>
        <v>0</v>
      </c>
      <c r="BL416" s="19" t="s">
        <v>132</v>
      </c>
      <c r="BM416" s="186" t="s">
        <v>664</v>
      </c>
    </row>
    <row r="417" spans="1:65" s="2" customFormat="1" ht="11.25">
      <c r="A417" s="36"/>
      <c r="B417" s="37"/>
      <c r="C417" s="38"/>
      <c r="D417" s="188" t="s">
        <v>134</v>
      </c>
      <c r="E417" s="38"/>
      <c r="F417" s="189" t="s">
        <v>649</v>
      </c>
      <c r="G417" s="38"/>
      <c r="H417" s="38"/>
      <c r="I417" s="190"/>
      <c r="J417" s="38"/>
      <c r="K417" s="38"/>
      <c r="L417" s="41"/>
      <c r="M417" s="191"/>
      <c r="N417" s="192"/>
      <c r="O417" s="66"/>
      <c r="P417" s="66"/>
      <c r="Q417" s="66"/>
      <c r="R417" s="66"/>
      <c r="S417" s="66"/>
      <c r="T417" s="67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T417" s="19" t="s">
        <v>134</v>
      </c>
      <c r="AU417" s="19" t="s">
        <v>83</v>
      </c>
    </row>
    <row r="418" spans="1:65" s="14" customFormat="1" ht="11.25">
      <c r="B418" s="204"/>
      <c r="C418" s="205"/>
      <c r="D418" s="188" t="s">
        <v>136</v>
      </c>
      <c r="E418" s="206" t="s">
        <v>19</v>
      </c>
      <c r="F418" s="207" t="s">
        <v>650</v>
      </c>
      <c r="G418" s="205"/>
      <c r="H418" s="206" t="s">
        <v>19</v>
      </c>
      <c r="I418" s="208"/>
      <c r="J418" s="205"/>
      <c r="K418" s="205"/>
      <c r="L418" s="209"/>
      <c r="M418" s="210"/>
      <c r="N418" s="211"/>
      <c r="O418" s="211"/>
      <c r="P418" s="211"/>
      <c r="Q418" s="211"/>
      <c r="R418" s="211"/>
      <c r="S418" s="211"/>
      <c r="T418" s="212"/>
      <c r="AT418" s="213" t="s">
        <v>136</v>
      </c>
      <c r="AU418" s="213" t="s">
        <v>83</v>
      </c>
      <c r="AV418" s="14" t="s">
        <v>81</v>
      </c>
      <c r="AW418" s="14" t="s">
        <v>34</v>
      </c>
      <c r="AX418" s="14" t="s">
        <v>73</v>
      </c>
      <c r="AY418" s="213" t="s">
        <v>125</v>
      </c>
    </row>
    <row r="419" spans="1:65" s="13" customFormat="1" ht="11.25">
      <c r="B419" s="193"/>
      <c r="C419" s="194"/>
      <c r="D419" s="188" t="s">
        <v>136</v>
      </c>
      <c r="E419" s="195" t="s">
        <v>19</v>
      </c>
      <c r="F419" s="196" t="s">
        <v>665</v>
      </c>
      <c r="G419" s="194"/>
      <c r="H419" s="197">
        <v>829.57500000000005</v>
      </c>
      <c r="I419" s="198"/>
      <c r="J419" s="194"/>
      <c r="K419" s="194"/>
      <c r="L419" s="199"/>
      <c r="M419" s="200"/>
      <c r="N419" s="201"/>
      <c r="O419" s="201"/>
      <c r="P419" s="201"/>
      <c r="Q419" s="201"/>
      <c r="R419" s="201"/>
      <c r="S419" s="201"/>
      <c r="T419" s="202"/>
      <c r="AT419" s="203" t="s">
        <v>136</v>
      </c>
      <c r="AU419" s="203" t="s">
        <v>83</v>
      </c>
      <c r="AV419" s="13" t="s">
        <v>83</v>
      </c>
      <c r="AW419" s="13" t="s">
        <v>34</v>
      </c>
      <c r="AX419" s="13" t="s">
        <v>73</v>
      </c>
      <c r="AY419" s="203" t="s">
        <v>125</v>
      </c>
    </row>
    <row r="420" spans="1:65" s="2" customFormat="1" ht="14.45" customHeight="1">
      <c r="A420" s="36"/>
      <c r="B420" s="37"/>
      <c r="C420" s="175" t="s">
        <v>666</v>
      </c>
      <c r="D420" s="175" t="s">
        <v>127</v>
      </c>
      <c r="E420" s="176" t="s">
        <v>667</v>
      </c>
      <c r="F420" s="177" t="s">
        <v>668</v>
      </c>
      <c r="G420" s="178" t="s">
        <v>153</v>
      </c>
      <c r="H420" s="179">
        <v>6.7960000000000003</v>
      </c>
      <c r="I420" s="180"/>
      <c r="J420" s="181">
        <f>ROUND(I420*H420,2)</f>
        <v>0</v>
      </c>
      <c r="K420" s="177" t="s">
        <v>131</v>
      </c>
      <c r="L420" s="41"/>
      <c r="M420" s="182" t="s">
        <v>19</v>
      </c>
      <c r="N420" s="183" t="s">
        <v>44</v>
      </c>
      <c r="O420" s="66"/>
      <c r="P420" s="184">
        <f>O420*H420</f>
        <v>0</v>
      </c>
      <c r="Q420" s="184">
        <v>0</v>
      </c>
      <c r="R420" s="184">
        <f>Q420*H420</f>
        <v>0</v>
      </c>
      <c r="S420" s="184">
        <v>0</v>
      </c>
      <c r="T420" s="185">
        <f>S420*H420</f>
        <v>0</v>
      </c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R420" s="186" t="s">
        <v>132</v>
      </c>
      <c r="AT420" s="186" t="s">
        <v>127</v>
      </c>
      <c r="AU420" s="186" t="s">
        <v>83</v>
      </c>
      <c r="AY420" s="19" t="s">
        <v>125</v>
      </c>
      <c r="BE420" s="187">
        <f>IF(N420="základní",J420,0)</f>
        <v>0</v>
      </c>
      <c r="BF420" s="187">
        <f>IF(N420="snížená",J420,0)</f>
        <v>0</v>
      </c>
      <c r="BG420" s="187">
        <f>IF(N420="zákl. přenesená",J420,0)</f>
        <v>0</v>
      </c>
      <c r="BH420" s="187">
        <f>IF(N420="sníž. přenesená",J420,0)</f>
        <v>0</v>
      </c>
      <c r="BI420" s="187">
        <f>IF(N420="nulová",J420,0)</f>
        <v>0</v>
      </c>
      <c r="BJ420" s="19" t="s">
        <v>81</v>
      </c>
      <c r="BK420" s="187">
        <f>ROUND(I420*H420,2)</f>
        <v>0</v>
      </c>
      <c r="BL420" s="19" t="s">
        <v>132</v>
      </c>
      <c r="BM420" s="186" t="s">
        <v>669</v>
      </c>
    </row>
    <row r="421" spans="1:65" s="2" customFormat="1" ht="11.25">
      <c r="A421" s="36"/>
      <c r="B421" s="37"/>
      <c r="C421" s="38"/>
      <c r="D421" s="188" t="s">
        <v>134</v>
      </c>
      <c r="E421" s="38"/>
      <c r="F421" s="189" t="s">
        <v>670</v>
      </c>
      <c r="G421" s="38"/>
      <c r="H421" s="38"/>
      <c r="I421" s="190"/>
      <c r="J421" s="38"/>
      <c r="K421" s="38"/>
      <c r="L421" s="41"/>
      <c r="M421" s="191"/>
      <c r="N421" s="192"/>
      <c r="O421" s="66"/>
      <c r="P421" s="66"/>
      <c r="Q421" s="66"/>
      <c r="R421" s="66"/>
      <c r="S421" s="66"/>
      <c r="T421" s="67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T421" s="19" t="s">
        <v>134</v>
      </c>
      <c r="AU421" s="19" t="s">
        <v>83</v>
      </c>
    </row>
    <row r="422" spans="1:65" s="14" customFormat="1" ht="11.25">
      <c r="B422" s="204"/>
      <c r="C422" s="205"/>
      <c r="D422" s="188" t="s">
        <v>136</v>
      </c>
      <c r="E422" s="206" t="s">
        <v>19</v>
      </c>
      <c r="F422" s="207" t="s">
        <v>671</v>
      </c>
      <c r="G422" s="205"/>
      <c r="H422" s="206" t="s">
        <v>19</v>
      </c>
      <c r="I422" s="208"/>
      <c r="J422" s="205"/>
      <c r="K422" s="205"/>
      <c r="L422" s="209"/>
      <c r="M422" s="210"/>
      <c r="N422" s="211"/>
      <c r="O422" s="211"/>
      <c r="P422" s="211"/>
      <c r="Q422" s="211"/>
      <c r="R422" s="211"/>
      <c r="S422" s="211"/>
      <c r="T422" s="212"/>
      <c r="AT422" s="213" t="s">
        <v>136</v>
      </c>
      <c r="AU422" s="213" t="s">
        <v>83</v>
      </c>
      <c r="AV422" s="14" t="s">
        <v>81</v>
      </c>
      <c r="AW422" s="14" t="s">
        <v>34</v>
      </c>
      <c r="AX422" s="14" t="s">
        <v>73</v>
      </c>
      <c r="AY422" s="213" t="s">
        <v>125</v>
      </c>
    </row>
    <row r="423" spans="1:65" s="13" customFormat="1" ht="11.25">
      <c r="B423" s="193"/>
      <c r="C423" s="194"/>
      <c r="D423" s="188" t="s">
        <v>136</v>
      </c>
      <c r="E423" s="195" t="s">
        <v>19</v>
      </c>
      <c r="F423" s="196" t="s">
        <v>672</v>
      </c>
      <c r="G423" s="194"/>
      <c r="H423" s="197">
        <v>6.7960000000000003</v>
      </c>
      <c r="I423" s="198"/>
      <c r="J423" s="194"/>
      <c r="K423" s="194"/>
      <c r="L423" s="199"/>
      <c r="M423" s="200"/>
      <c r="N423" s="201"/>
      <c r="O423" s="201"/>
      <c r="P423" s="201"/>
      <c r="Q423" s="201"/>
      <c r="R423" s="201"/>
      <c r="S423" s="201"/>
      <c r="T423" s="202"/>
      <c r="AT423" s="203" t="s">
        <v>136</v>
      </c>
      <c r="AU423" s="203" t="s">
        <v>83</v>
      </c>
      <c r="AV423" s="13" t="s">
        <v>83</v>
      </c>
      <c r="AW423" s="13" t="s">
        <v>34</v>
      </c>
      <c r="AX423" s="13" t="s">
        <v>81</v>
      </c>
      <c r="AY423" s="203" t="s">
        <v>125</v>
      </c>
    </row>
    <row r="424" spans="1:65" s="2" customFormat="1" ht="14.45" customHeight="1">
      <c r="A424" s="36"/>
      <c r="B424" s="37"/>
      <c r="C424" s="175" t="s">
        <v>673</v>
      </c>
      <c r="D424" s="175" t="s">
        <v>127</v>
      </c>
      <c r="E424" s="176" t="s">
        <v>674</v>
      </c>
      <c r="F424" s="177" t="s">
        <v>675</v>
      </c>
      <c r="G424" s="178" t="s">
        <v>153</v>
      </c>
      <c r="H424" s="179">
        <v>95.144000000000005</v>
      </c>
      <c r="I424" s="180"/>
      <c r="J424" s="181">
        <f>ROUND(I424*H424,2)</f>
        <v>0</v>
      </c>
      <c r="K424" s="177" t="s">
        <v>131</v>
      </c>
      <c r="L424" s="41"/>
      <c r="M424" s="182" t="s">
        <v>19</v>
      </c>
      <c r="N424" s="183" t="s">
        <v>44</v>
      </c>
      <c r="O424" s="66"/>
      <c r="P424" s="184">
        <f>O424*H424</f>
        <v>0</v>
      </c>
      <c r="Q424" s="184">
        <v>0</v>
      </c>
      <c r="R424" s="184">
        <f>Q424*H424</f>
        <v>0</v>
      </c>
      <c r="S424" s="184">
        <v>0</v>
      </c>
      <c r="T424" s="185">
        <f>S424*H424</f>
        <v>0</v>
      </c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R424" s="186" t="s">
        <v>132</v>
      </c>
      <c r="AT424" s="186" t="s">
        <v>127</v>
      </c>
      <c r="AU424" s="186" t="s">
        <v>83</v>
      </c>
      <c r="AY424" s="19" t="s">
        <v>125</v>
      </c>
      <c r="BE424" s="187">
        <f>IF(N424="základní",J424,0)</f>
        <v>0</v>
      </c>
      <c r="BF424" s="187">
        <f>IF(N424="snížená",J424,0)</f>
        <v>0</v>
      </c>
      <c r="BG424" s="187">
        <f>IF(N424="zákl. přenesená",J424,0)</f>
        <v>0</v>
      </c>
      <c r="BH424" s="187">
        <f>IF(N424="sníž. přenesená",J424,0)</f>
        <v>0</v>
      </c>
      <c r="BI424" s="187">
        <f>IF(N424="nulová",J424,0)</f>
        <v>0</v>
      </c>
      <c r="BJ424" s="19" t="s">
        <v>81</v>
      </c>
      <c r="BK424" s="187">
        <f>ROUND(I424*H424,2)</f>
        <v>0</v>
      </c>
      <c r="BL424" s="19" t="s">
        <v>132</v>
      </c>
      <c r="BM424" s="186" t="s">
        <v>676</v>
      </c>
    </row>
    <row r="425" spans="1:65" s="2" customFormat="1" ht="19.5">
      <c r="A425" s="36"/>
      <c r="B425" s="37"/>
      <c r="C425" s="38"/>
      <c r="D425" s="188" t="s">
        <v>134</v>
      </c>
      <c r="E425" s="38"/>
      <c r="F425" s="189" t="s">
        <v>677</v>
      </c>
      <c r="G425" s="38"/>
      <c r="H425" s="38"/>
      <c r="I425" s="190"/>
      <c r="J425" s="38"/>
      <c r="K425" s="38"/>
      <c r="L425" s="41"/>
      <c r="M425" s="191"/>
      <c r="N425" s="192"/>
      <c r="O425" s="66"/>
      <c r="P425" s="66"/>
      <c r="Q425" s="66"/>
      <c r="R425" s="66"/>
      <c r="S425" s="66"/>
      <c r="T425" s="67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134</v>
      </c>
      <c r="AU425" s="19" t="s">
        <v>83</v>
      </c>
    </row>
    <row r="426" spans="1:65" s="14" customFormat="1" ht="11.25">
      <c r="B426" s="204"/>
      <c r="C426" s="205"/>
      <c r="D426" s="188" t="s">
        <v>136</v>
      </c>
      <c r="E426" s="206" t="s">
        <v>19</v>
      </c>
      <c r="F426" s="207" t="s">
        <v>678</v>
      </c>
      <c r="G426" s="205"/>
      <c r="H426" s="206" t="s">
        <v>19</v>
      </c>
      <c r="I426" s="208"/>
      <c r="J426" s="205"/>
      <c r="K426" s="205"/>
      <c r="L426" s="209"/>
      <c r="M426" s="210"/>
      <c r="N426" s="211"/>
      <c r="O426" s="211"/>
      <c r="P426" s="211"/>
      <c r="Q426" s="211"/>
      <c r="R426" s="211"/>
      <c r="S426" s="211"/>
      <c r="T426" s="212"/>
      <c r="AT426" s="213" t="s">
        <v>136</v>
      </c>
      <c r="AU426" s="213" t="s">
        <v>83</v>
      </c>
      <c r="AV426" s="14" t="s">
        <v>81</v>
      </c>
      <c r="AW426" s="14" t="s">
        <v>34</v>
      </c>
      <c r="AX426" s="14" t="s">
        <v>73</v>
      </c>
      <c r="AY426" s="213" t="s">
        <v>125</v>
      </c>
    </row>
    <row r="427" spans="1:65" s="13" customFormat="1" ht="11.25">
      <c r="B427" s="193"/>
      <c r="C427" s="194"/>
      <c r="D427" s="188" t="s">
        <v>136</v>
      </c>
      <c r="E427" s="195" t="s">
        <v>19</v>
      </c>
      <c r="F427" s="196" t="s">
        <v>679</v>
      </c>
      <c r="G427" s="194"/>
      <c r="H427" s="197">
        <v>95.144000000000005</v>
      </c>
      <c r="I427" s="198"/>
      <c r="J427" s="194"/>
      <c r="K427" s="194"/>
      <c r="L427" s="199"/>
      <c r="M427" s="200"/>
      <c r="N427" s="201"/>
      <c r="O427" s="201"/>
      <c r="P427" s="201"/>
      <c r="Q427" s="201"/>
      <c r="R427" s="201"/>
      <c r="S427" s="201"/>
      <c r="T427" s="202"/>
      <c r="AT427" s="203" t="s">
        <v>136</v>
      </c>
      <c r="AU427" s="203" t="s">
        <v>83</v>
      </c>
      <c r="AV427" s="13" t="s">
        <v>83</v>
      </c>
      <c r="AW427" s="13" t="s">
        <v>34</v>
      </c>
      <c r="AX427" s="13" t="s">
        <v>81</v>
      </c>
      <c r="AY427" s="203" t="s">
        <v>125</v>
      </c>
    </row>
    <row r="428" spans="1:65" s="2" customFormat="1" ht="14.45" customHeight="1">
      <c r="A428" s="36"/>
      <c r="B428" s="37"/>
      <c r="C428" s="175" t="s">
        <v>680</v>
      </c>
      <c r="D428" s="175" t="s">
        <v>127</v>
      </c>
      <c r="E428" s="176" t="s">
        <v>681</v>
      </c>
      <c r="F428" s="177" t="s">
        <v>682</v>
      </c>
      <c r="G428" s="178" t="s">
        <v>153</v>
      </c>
      <c r="H428" s="179">
        <v>10.975</v>
      </c>
      <c r="I428" s="180"/>
      <c r="J428" s="181">
        <f>ROUND(I428*H428,2)</f>
        <v>0</v>
      </c>
      <c r="K428" s="177" t="s">
        <v>19</v>
      </c>
      <c r="L428" s="41"/>
      <c r="M428" s="182" t="s">
        <v>19</v>
      </c>
      <c r="N428" s="183" t="s">
        <v>44</v>
      </c>
      <c r="O428" s="66"/>
      <c r="P428" s="184">
        <f>O428*H428</f>
        <v>0</v>
      </c>
      <c r="Q428" s="184">
        <v>0</v>
      </c>
      <c r="R428" s="184">
        <f>Q428*H428</f>
        <v>0</v>
      </c>
      <c r="S428" s="184">
        <v>0</v>
      </c>
      <c r="T428" s="185">
        <f>S428*H428</f>
        <v>0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86" t="s">
        <v>132</v>
      </c>
      <c r="AT428" s="186" t="s">
        <v>127</v>
      </c>
      <c r="AU428" s="186" t="s">
        <v>83</v>
      </c>
      <c r="AY428" s="19" t="s">
        <v>125</v>
      </c>
      <c r="BE428" s="187">
        <f>IF(N428="základní",J428,0)</f>
        <v>0</v>
      </c>
      <c r="BF428" s="187">
        <f>IF(N428="snížená",J428,0)</f>
        <v>0</v>
      </c>
      <c r="BG428" s="187">
        <f>IF(N428="zákl. přenesená",J428,0)</f>
        <v>0</v>
      </c>
      <c r="BH428" s="187">
        <f>IF(N428="sníž. přenesená",J428,0)</f>
        <v>0</v>
      </c>
      <c r="BI428" s="187">
        <f>IF(N428="nulová",J428,0)</f>
        <v>0</v>
      </c>
      <c r="BJ428" s="19" t="s">
        <v>81</v>
      </c>
      <c r="BK428" s="187">
        <f>ROUND(I428*H428,2)</f>
        <v>0</v>
      </c>
      <c r="BL428" s="19" t="s">
        <v>132</v>
      </c>
      <c r="BM428" s="186" t="s">
        <v>683</v>
      </c>
    </row>
    <row r="429" spans="1:65" s="2" customFormat="1" ht="11.25">
      <c r="A429" s="36"/>
      <c r="B429" s="37"/>
      <c r="C429" s="38"/>
      <c r="D429" s="188" t="s">
        <v>134</v>
      </c>
      <c r="E429" s="38"/>
      <c r="F429" s="189" t="s">
        <v>684</v>
      </c>
      <c r="G429" s="38"/>
      <c r="H429" s="38"/>
      <c r="I429" s="190"/>
      <c r="J429" s="38"/>
      <c r="K429" s="38"/>
      <c r="L429" s="41"/>
      <c r="M429" s="191"/>
      <c r="N429" s="192"/>
      <c r="O429" s="66"/>
      <c r="P429" s="66"/>
      <c r="Q429" s="66"/>
      <c r="R429" s="66"/>
      <c r="S429" s="66"/>
      <c r="T429" s="67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134</v>
      </c>
      <c r="AU429" s="19" t="s">
        <v>83</v>
      </c>
    </row>
    <row r="430" spans="1:65" s="14" customFormat="1" ht="11.25">
      <c r="B430" s="204"/>
      <c r="C430" s="205"/>
      <c r="D430" s="188" t="s">
        <v>136</v>
      </c>
      <c r="E430" s="206" t="s">
        <v>19</v>
      </c>
      <c r="F430" s="207" t="s">
        <v>685</v>
      </c>
      <c r="G430" s="205"/>
      <c r="H430" s="206" t="s">
        <v>19</v>
      </c>
      <c r="I430" s="208"/>
      <c r="J430" s="205"/>
      <c r="K430" s="205"/>
      <c r="L430" s="209"/>
      <c r="M430" s="210"/>
      <c r="N430" s="211"/>
      <c r="O430" s="211"/>
      <c r="P430" s="211"/>
      <c r="Q430" s="211"/>
      <c r="R430" s="211"/>
      <c r="S430" s="211"/>
      <c r="T430" s="212"/>
      <c r="AT430" s="213" t="s">
        <v>136</v>
      </c>
      <c r="AU430" s="213" t="s">
        <v>83</v>
      </c>
      <c r="AV430" s="14" t="s">
        <v>81</v>
      </c>
      <c r="AW430" s="14" t="s">
        <v>34</v>
      </c>
      <c r="AX430" s="14" t="s">
        <v>73</v>
      </c>
      <c r="AY430" s="213" t="s">
        <v>125</v>
      </c>
    </row>
    <row r="431" spans="1:65" s="13" customFormat="1" ht="11.25">
      <c r="B431" s="193"/>
      <c r="C431" s="194"/>
      <c r="D431" s="188" t="s">
        <v>136</v>
      </c>
      <c r="E431" s="195" t="s">
        <v>19</v>
      </c>
      <c r="F431" s="196" t="s">
        <v>686</v>
      </c>
      <c r="G431" s="194"/>
      <c r="H431" s="197">
        <v>10.975</v>
      </c>
      <c r="I431" s="198"/>
      <c r="J431" s="194"/>
      <c r="K431" s="194"/>
      <c r="L431" s="199"/>
      <c r="M431" s="200"/>
      <c r="N431" s="201"/>
      <c r="O431" s="201"/>
      <c r="P431" s="201"/>
      <c r="Q431" s="201"/>
      <c r="R431" s="201"/>
      <c r="S431" s="201"/>
      <c r="T431" s="202"/>
      <c r="AT431" s="203" t="s">
        <v>136</v>
      </c>
      <c r="AU431" s="203" t="s">
        <v>83</v>
      </c>
      <c r="AV431" s="13" t="s">
        <v>83</v>
      </c>
      <c r="AW431" s="13" t="s">
        <v>34</v>
      </c>
      <c r="AX431" s="13" t="s">
        <v>73</v>
      </c>
      <c r="AY431" s="203" t="s">
        <v>125</v>
      </c>
    </row>
    <row r="432" spans="1:65" s="2" customFormat="1" ht="14.45" customHeight="1">
      <c r="A432" s="36"/>
      <c r="B432" s="37"/>
      <c r="C432" s="175" t="s">
        <v>687</v>
      </c>
      <c r="D432" s="175" t="s">
        <v>127</v>
      </c>
      <c r="E432" s="176" t="s">
        <v>688</v>
      </c>
      <c r="F432" s="177" t="s">
        <v>689</v>
      </c>
      <c r="G432" s="178" t="s">
        <v>153</v>
      </c>
      <c r="H432" s="179">
        <v>307.56</v>
      </c>
      <c r="I432" s="180"/>
      <c r="J432" s="181">
        <f>ROUND(I432*H432,2)</f>
        <v>0</v>
      </c>
      <c r="K432" s="177" t="s">
        <v>19</v>
      </c>
      <c r="L432" s="41"/>
      <c r="M432" s="182" t="s">
        <v>19</v>
      </c>
      <c r="N432" s="183" t="s">
        <v>44</v>
      </c>
      <c r="O432" s="66"/>
      <c r="P432" s="184">
        <f>O432*H432</f>
        <v>0</v>
      </c>
      <c r="Q432" s="184">
        <v>0</v>
      </c>
      <c r="R432" s="184">
        <f>Q432*H432</f>
        <v>0</v>
      </c>
      <c r="S432" s="184">
        <v>0</v>
      </c>
      <c r="T432" s="185">
        <f>S432*H432</f>
        <v>0</v>
      </c>
      <c r="U432" s="36"/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R432" s="186" t="s">
        <v>132</v>
      </c>
      <c r="AT432" s="186" t="s">
        <v>127</v>
      </c>
      <c r="AU432" s="186" t="s">
        <v>83</v>
      </c>
      <c r="AY432" s="19" t="s">
        <v>125</v>
      </c>
      <c r="BE432" s="187">
        <f>IF(N432="základní",J432,0)</f>
        <v>0</v>
      </c>
      <c r="BF432" s="187">
        <f>IF(N432="snížená",J432,0)</f>
        <v>0</v>
      </c>
      <c r="BG432" s="187">
        <f>IF(N432="zákl. přenesená",J432,0)</f>
        <v>0</v>
      </c>
      <c r="BH432" s="187">
        <f>IF(N432="sníž. přenesená",J432,0)</f>
        <v>0</v>
      </c>
      <c r="BI432" s="187">
        <f>IF(N432="nulová",J432,0)</f>
        <v>0</v>
      </c>
      <c r="BJ432" s="19" t="s">
        <v>81</v>
      </c>
      <c r="BK432" s="187">
        <f>ROUND(I432*H432,2)</f>
        <v>0</v>
      </c>
      <c r="BL432" s="19" t="s">
        <v>132</v>
      </c>
      <c r="BM432" s="186" t="s">
        <v>690</v>
      </c>
    </row>
    <row r="433" spans="1:65" s="2" customFormat="1" ht="19.5">
      <c r="A433" s="36"/>
      <c r="B433" s="37"/>
      <c r="C433" s="38"/>
      <c r="D433" s="188" t="s">
        <v>134</v>
      </c>
      <c r="E433" s="38"/>
      <c r="F433" s="189" t="s">
        <v>691</v>
      </c>
      <c r="G433" s="38"/>
      <c r="H433" s="38"/>
      <c r="I433" s="190"/>
      <c r="J433" s="38"/>
      <c r="K433" s="38"/>
      <c r="L433" s="41"/>
      <c r="M433" s="191"/>
      <c r="N433" s="192"/>
      <c r="O433" s="66"/>
      <c r="P433" s="66"/>
      <c r="Q433" s="66"/>
      <c r="R433" s="66"/>
      <c r="S433" s="66"/>
      <c r="T433" s="67"/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T433" s="19" t="s">
        <v>134</v>
      </c>
      <c r="AU433" s="19" t="s">
        <v>83</v>
      </c>
    </row>
    <row r="434" spans="1:65" s="14" customFormat="1" ht="11.25">
      <c r="B434" s="204"/>
      <c r="C434" s="205"/>
      <c r="D434" s="188" t="s">
        <v>136</v>
      </c>
      <c r="E434" s="206" t="s">
        <v>19</v>
      </c>
      <c r="F434" s="207" t="s">
        <v>641</v>
      </c>
      <c r="G434" s="205"/>
      <c r="H434" s="206" t="s">
        <v>19</v>
      </c>
      <c r="I434" s="208"/>
      <c r="J434" s="205"/>
      <c r="K434" s="205"/>
      <c r="L434" s="209"/>
      <c r="M434" s="210"/>
      <c r="N434" s="211"/>
      <c r="O434" s="211"/>
      <c r="P434" s="211"/>
      <c r="Q434" s="211"/>
      <c r="R434" s="211"/>
      <c r="S434" s="211"/>
      <c r="T434" s="212"/>
      <c r="AT434" s="213" t="s">
        <v>136</v>
      </c>
      <c r="AU434" s="213" t="s">
        <v>83</v>
      </c>
      <c r="AV434" s="14" t="s">
        <v>81</v>
      </c>
      <c r="AW434" s="14" t="s">
        <v>34</v>
      </c>
      <c r="AX434" s="14" t="s">
        <v>73</v>
      </c>
      <c r="AY434" s="213" t="s">
        <v>125</v>
      </c>
    </row>
    <row r="435" spans="1:65" s="13" customFormat="1" ht="11.25">
      <c r="B435" s="193"/>
      <c r="C435" s="194"/>
      <c r="D435" s="188" t="s">
        <v>136</v>
      </c>
      <c r="E435" s="195" t="s">
        <v>19</v>
      </c>
      <c r="F435" s="196" t="s">
        <v>642</v>
      </c>
      <c r="G435" s="194"/>
      <c r="H435" s="197">
        <v>307.56</v>
      </c>
      <c r="I435" s="198"/>
      <c r="J435" s="194"/>
      <c r="K435" s="194"/>
      <c r="L435" s="199"/>
      <c r="M435" s="200"/>
      <c r="N435" s="201"/>
      <c r="O435" s="201"/>
      <c r="P435" s="201"/>
      <c r="Q435" s="201"/>
      <c r="R435" s="201"/>
      <c r="S435" s="201"/>
      <c r="T435" s="202"/>
      <c r="AT435" s="203" t="s">
        <v>136</v>
      </c>
      <c r="AU435" s="203" t="s">
        <v>83</v>
      </c>
      <c r="AV435" s="13" t="s">
        <v>83</v>
      </c>
      <c r="AW435" s="13" t="s">
        <v>34</v>
      </c>
      <c r="AX435" s="13" t="s">
        <v>73</v>
      </c>
      <c r="AY435" s="203" t="s">
        <v>125</v>
      </c>
    </row>
    <row r="436" spans="1:65" s="2" customFormat="1" ht="14.45" customHeight="1">
      <c r="A436" s="36"/>
      <c r="B436" s="37"/>
      <c r="C436" s="175" t="s">
        <v>692</v>
      </c>
      <c r="D436" s="175" t="s">
        <v>127</v>
      </c>
      <c r="E436" s="176" t="s">
        <v>693</v>
      </c>
      <c r="F436" s="177" t="s">
        <v>694</v>
      </c>
      <c r="G436" s="178" t="s">
        <v>153</v>
      </c>
      <c r="H436" s="179">
        <v>522</v>
      </c>
      <c r="I436" s="180"/>
      <c r="J436" s="181">
        <f>ROUND(I436*H436,2)</f>
        <v>0</v>
      </c>
      <c r="K436" s="177" t="s">
        <v>19</v>
      </c>
      <c r="L436" s="41"/>
      <c r="M436" s="182" t="s">
        <v>19</v>
      </c>
      <c r="N436" s="183" t="s">
        <v>44</v>
      </c>
      <c r="O436" s="66"/>
      <c r="P436" s="184">
        <f>O436*H436</f>
        <v>0</v>
      </c>
      <c r="Q436" s="184">
        <v>0</v>
      </c>
      <c r="R436" s="184">
        <f>Q436*H436</f>
        <v>0</v>
      </c>
      <c r="S436" s="184">
        <v>0</v>
      </c>
      <c r="T436" s="185">
        <f>S436*H436</f>
        <v>0</v>
      </c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R436" s="186" t="s">
        <v>132</v>
      </c>
      <c r="AT436" s="186" t="s">
        <v>127</v>
      </c>
      <c r="AU436" s="186" t="s">
        <v>83</v>
      </c>
      <c r="AY436" s="19" t="s">
        <v>125</v>
      </c>
      <c r="BE436" s="187">
        <f>IF(N436="základní",J436,0)</f>
        <v>0</v>
      </c>
      <c r="BF436" s="187">
        <f>IF(N436="snížená",J436,0)</f>
        <v>0</v>
      </c>
      <c r="BG436" s="187">
        <f>IF(N436="zákl. přenesená",J436,0)</f>
        <v>0</v>
      </c>
      <c r="BH436" s="187">
        <f>IF(N436="sníž. přenesená",J436,0)</f>
        <v>0</v>
      </c>
      <c r="BI436" s="187">
        <f>IF(N436="nulová",J436,0)</f>
        <v>0</v>
      </c>
      <c r="BJ436" s="19" t="s">
        <v>81</v>
      </c>
      <c r="BK436" s="187">
        <f>ROUND(I436*H436,2)</f>
        <v>0</v>
      </c>
      <c r="BL436" s="19" t="s">
        <v>132</v>
      </c>
      <c r="BM436" s="186" t="s">
        <v>695</v>
      </c>
    </row>
    <row r="437" spans="1:65" s="2" customFormat="1" ht="11.25">
      <c r="A437" s="36"/>
      <c r="B437" s="37"/>
      <c r="C437" s="38"/>
      <c r="D437" s="188" t="s">
        <v>134</v>
      </c>
      <c r="E437" s="38"/>
      <c r="F437" s="189" t="s">
        <v>239</v>
      </c>
      <c r="G437" s="38"/>
      <c r="H437" s="38"/>
      <c r="I437" s="190"/>
      <c r="J437" s="38"/>
      <c r="K437" s="38"/>
      <c r="L437" s="41"/>
      <c r="M437" s="191"/>
      <c r="N437" s="192"/>
      <c r="O437" s="66"/>
      <c r="P437" s="66"/>
      <c r="Q437" s="66"/>
      <c r="R437" s="66"/>
      <c r="S437" s="66"/>
      <c r="T437" s="67"/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T437" s="19" t="s">
        <v>134</v>
      </c>
      <c r="AU437" s="19" t="s">
        <v>83</v>
      </c>
    </row>
    <row r="438" spans="1:65" s="14" customFormat="1" ht="11.25">
      <c r="B438" s="204"/>
      <c r="C438" s="205"/>
      <c r="D438" s="188" t="s">
        <v>136</v>
      </c>
      <c r="E438" s="206" t="s">
        <v>19</v>
      </c>
      <c r="F438" s="207" t="s">
        <v>696</v>
      </c>
      <c r="G438" s="205"/>
      <c r="H438" s="206" t="s">
        <v>19</v>
      </c>
      <c r="I438" s="208"/>
      <c r="J438" s="205"/>
      <c r="K438" s="205"/>
      <c r="L438" s="209"/>
      <c r="M438" s="210"/>
      <c r="N438" s="211"/>
      <c r="O438" s="211"/>
      <c r="P438" s="211"/>
      <c r="Q438" s="211"/>
      <c r="R438" s="211"/>
      <c r="S438" s="211"/>
      <c r="T438" s="212"/>
      <c r="AT438" s="213" t="s">
        <v>136</v>
      </c>
      <c r="AU438" s="213" t="s">
        <v>83</v>
      </c>
      <c r="AV438" s="14" t="s">
        <v>81</v>
      </c>
      <c r="AW438" s="14" t="s">
        <v>34</v>
      </c>
      <c r="AX438" s="14" t="s">
        <v>73</v>
      </c>
      <c r="AY438" s="213" t="s">
        <v>125</v>
      </c>
    </row>
    <row r="439" spans="1:65" s="13" customFormat="1" ht="11.25">
      <c r="B439" s="193"/>
      <c r="C439" s="194"/>
      <c r="D439" s="188" t="s">
        <v>136</v>
      </c>
      <c r="E439" s="195" t="s">
        <v>19</v>
      </c>
      <c r="F439" s="196" t="s">
        <v>697</v>
      </c>
      <c r="G439" s="194"/>
      <c r="H439" s="197">
        <v>522</v>
      </c>
      <c r="I439" s="198"/>
      <c r="J439" s="194"/>
      <c r="K439" s="194"/>
      <c r="L439" s="199"/>
      <c r="M439" s="200"/>
      <c r="N439" s="201"/>
      <c r="O439" s="201"/>
      <c r="P439" s="201"/>
      <c r="Q439" s="201"/>
      <c r="R439" s="201"/>
      <c r="S439" s="201"/>
      <c r="T439" s="202"/>
      <c r="AT439" s="203" t="s">
        <v>136</v>
      </c>
      <c r="AU439" s="203" t="s">
        <v>83</v>
      </c>
      <c r="AV439" s="13" t="s">
        <v>83</v>
      </c>
      <c r="AW439" s="13" t="s">
        <v>34</v>
      </c>
      <c r="AX439" s="13" t="s">
        <v>73</v>
      </c>
      <c r="AY439" s="203" t="s">
        <v>125</v>
      </c>
    </row>
    <row r="440" spans="1:65" s="2" customFormat="1" ht="14.45" customHeight="1">
      <c r="A440" s="36"/>
      <c r="B440" s="37"/>
      <c r="C440" s="175" t="s">
        <v>502</v>
      </c>
      <c r="D440" s="175" t="s">
        <v>127</v>
      </c>
      <c r="E440" s="176" t="s">
        <v>698</v>
      </c>
      <c r="F440" s="177" t="s">
        <v>699</v>
      </c>
      <c r="G440" s="178" t="s">
        <v>153</v>
      </c>
      <c r="H440" s="179">
        <v>3.6960000000000002</v>
      </c>
      <c r="I440" s="180"/>
      <c r="J440" s="181">
        <f>ROUND(I440*H440,2)</f>
        <v>0</v>
      </c>
      <c r="K440" s="177" t="s">
        <v>19</v>
      </c>
      <c r="L440" s="41"/>
      <c r="M440" s="182" t="s">
        <v>19</v>
      </c>
      <c r="N440" s="183" t="s">
        <v>44</v>
      </c>
      <c r="O440" s="66"/>
      <c r="P440" s="184">
        <f>O440*H440</f>
        <v>0</v>
      </c>
      <c r="Q440" s="184">
        <v>0</v>
      </c>
      <c r="R440" s="184">
        <f>Q440*H440</f>
        <v>0</v>
      </c>
      <c r="S440" s="184">
        <v>0</v>
      </c>
      <c r="T440" s="185">
        <f>S440*H440</f>
        <v>0</v>
      </c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R440" s="186" t="s">
        <v>132</v>
      </c>
      <c r="AT440" s="186" t="s">
        <v>127</v>
      </c>
      <c r="AU440" s="186" t="s">
        <v>83</v>
      </c>
      <c r="AY440" s="19" t="s">
        <v>125</v>
      </c>
      <c r="BE440" s="187">
        <f>IF(N440="základní",J440,0)</f>
        <v>0</v>
      </c>
      <c r="BF440" s="187">
        <f>IF(N440="snížená",J440,0)</f>
        <v>0</v>
      </c>
      <c r="BG440" s="187">
        <f>IF(N440="zákl. přenesená",J440,0)</f>
        <v>0</v>
      </c>
      <c r="BH440" s="187">
        <f>IF(N440="sníž. přenesená",J440,0)</f>
        <v>0</v>
      </c>
      <c r="BI440" s="187">
        <f>IF(N440="nulová",J440,0)</f>
        <v>0</v>
      </c>
      <c r="BJ440" s="19" t="s">
        <v>81</v>
      </c>
      <c r="BK440" s="187">
        <f>ROUND(I440*H440,2)</f>
        <v>0</v>
      </c>
      <c r="BL440" s="19" t="s">
        <v>132</v>
      </c>
      <c r="BM440" s="186" t="s">
        <v>700</v>
      </c>
    </row>
    <row r="441" spans="1:65" s="2" customFormat="1" ht="19.5">
      <c r="A441" s="36"/>
      <c r="B441" s="37"/>
      <c r="C441" s="38"/>
      <c r="D441" s="188" t="s">
        <v>134</v>
      </c>
      <c r="E441" s="38"/>
      <c r="F441" s="189" t="s">
        <v>701</v>
      </c>
      <c r="G441" s="38"/>
      <c r="H441" s="38"/>
      <c r="I441" s="190"/>
      <c r="J441" s="38"/>
      <c r="K441" s="38"/>
      <c r="L441" s="41"/>
      <c r="M441" s="191"/>
      <c r="N441" s="192"/>
      <c r="O441" s="66"/>
      <c r="P441" s="66"/>
      <c r="Q441" s="66"/>
      <c r="R441" s="66"/>
      <c r="S441" s="66"/>
      <c r="T441" s="67"/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T441" s="19" t="s">
        <v>134</v>
      </c>
      <c r="AU441" s="19" t="s">
        <v>83</v>
      </c>
    </row>
    <row r="442" spans="1:65" s="14" customFormat="1" ht="11.25">
      <c r="B442" s="204"/>
      <c r="C442" s="205"/>
      <c r="D442" s="188" t="s">
        <v>136</v>
      </c>
      <c r="E442" s="206" t="s">
        <v>19</v>
      </c>
      <c r="F442" s="207" t="s">
        <v>671</v>
      </c>
      <c r="G442" s="205"/>
      <c r="H442" s="206" t="s">
        <v>19</v>
      </c>
      <c r="I442" s="208"/>
      <c r="J442" s="205"/>
      <c r="K442" s="205"/>
      <c r="L442" s="209"/>
      <c r="M442" s="210"/>
      <c r="N442" s="211"/>
      <c r="O442" s="211"/>
      <c r="P442" s="211"/>
      <c r="Q442" s="211"/>
      <c r="R442" s="211"/>
      <c r="S442" s="211"/>
      <c r="T442" s="212"/>
      <c r="AT442" s="213" t="s">
        <v>136</v>
      </c>
      <c r="AU442" s="213" t="s">
        <v>83</v>
      </c>
      <c r="AV442" s="14" t="s">
        <v>81</v>
      </c>
      <c r="AW442" s="14" t="s">
        <v>34</v>
      </c>
      <c r="AX442" s="14" t="s">
        <v>73</v>
      </c>
      <c r="AY442" s="213" t="s">
        <v>125</v>
      </c>
    </row>
    <row r="443" spans="1:65" s="13" customFormat="1" ht="11.25">
      <c r="B443" s="193"/>
      <c r="C443" s="194"/>
      <c r="D443" s="188" t="s">
        <v>136</v>
      </c>
      <c r="E443" s="195" t="s">
        <v>19</v>
      </c>
      <c r="F443" s="196" t="s">
        <v>702</v>
      </c>
      <c r="G443" s="194"/>
      <c r="H443" s="197">
        <v>3.6960000000000002</v>
      </c>
      <c r="I443" s="198"/>
      <c r="J443" s="194"/>
      <c r="K443" s="194"/>
      <c r="L443" s="199"/>
      <c r="M443" s="200"/>
      <c r="N443" s="201"/>
      <c r="O443" s="201"/>
      <c r="P443" s="201"/>
      <c r="Q443" s="201"/>
      <c r="R443" s="201"/>
      <c r="S443" s="201"/>
      <c r="T443" s="202"/>
      <c r="AT443" s="203" t="s">
        <v>136</v>
      </c>
      <c r="AU443" s="203" t="s">
        <v>83</v>
      </c>
      <c r="AV443" s="13" t="s">
        <v>83</v>
      </c>
      <c r="AW443" s="13" t="s">
        <v>34</v>
      </c>
      <c r="AX443" s="13" t="s">
        <v>81</v>
      </c>
      <c r="AY443" s="203" t="s">
        <v>125</v>
      </c>
    </row>
    <row r="444" spans="1:65" s="2" customFormat="1" ht="14.45" customHeight="1">
      <c r="A444" s="36"/>
      <c r="B444" s="37"/>
      <c r="C444" s="175" t="s">
        <v>703</v>
      </c>
      <c r="D444" s="175" t="s">
        <v>127</v>
      </c>
      <c r="E444" s="176" t="s">
        <v>704</v>
      </c>
      <c r="F444" s="177" t="s">
        <v>705</v>
      </c>
      <c r="G444" s="178" t="s">
        <v>153</v>
      </c>
      <c r="H444" s="179">
        <v>-3.1</v>
      </c>
      <c r="I444" s="180"/>
      <c r="J444" s="181">
        <f>ROUND(I444*H444,2)</f>
        <v>0</v>
      </c>
      <c r="K444" s="177" t="s">
        <v>19</v>
      </c>
      <c r="L444" s="41"/>
      <c r="M444" s="182" t="s">
        <v>19</v>
      </c>
      <c r="N444" s="183" t="s">
        <v>44</v>
      </c>
      <c r="O444" s="66"/>
      <c r="P444" s="184">
        <f>O444*H444</f>
        <v>0</v>
      </c>
      <c r="Q444" s="184">
        <v>0</v>
      </c>
      <c r="R444" s="184">
        <f>Q444*H444</f>
        <v>0</v>
      </c>
      <c r="S444" s="184">
        <v>0</v>
      </c>
      <c r="T444" s="185">
        <f>S444*H444</f>
        <v>0</v>
      </c>
      <c r="U444" s="36"/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R444" s="186" t="s">
        <v>132</v>
      </c>
      <c r="AT444" s="186" t="s">
        <v>127</v>
      </c>
      <c r="AU444" s="186" t="s">
        <v>83</v>
      </c>
      <c r="AY444" s="19" t="s">
        <v>125</v>
      </c>
      <c r="BE444" s="187">
        <f>IF(N444="základní",J444,0)</f>
        <v>0</v>
      </c>
      <c r="BF444" s="187">
        <f>IF(N444="snížená",J444,0)</f>
        <v>0</v>
      </c>
      <c r="BG444" s="187">
        <f>IF(N444="zákl. přenesená",J444,0)</f>
        <v>0</v>
      </c>
      <c r="BH444" s="187">
        <f>IF(N444="sníž. přenesená",J444,0)</f>
        <v>0</v>
      </c>
      <c r="BI444" s="187">
        <f>IF(N444="nulová",J444,0)</f>
        <v>0</v>
      </c>
      <c r="BJ444" s="19" t="s">
        <v>81</v>
      </c>
      <c r="BK444" s="187">
        <f>ROUND(I444*H444,2)</f>
        <v>0</v>
      </c>
      <c r="BL444" s="19" t="s">
        <v>132</v>
      </c>
      <c r="BM444" s="186" t="s">
        <v>706</v>
      </c>
    </row>
    <row r="445" spans="1:65" s="2" customFormat="1" ht="11.25">
      <c r="A445" s="36"/>
      <c r="B445" s="37"/>
      <c r="C445" s="38"/>
      <c r="D445" s="188" t="s">
        <v>134</v>
      </c>
      <c r="E445" s="38"/>
      <c r="F445" s="189" t="s">
        <v>707</v>
      </c>
      <c r="G445" s="38"/>
      <c r="H445" s="38"/>
      <c r="I445" s="190"/>
      <c r="J445" s="38"/>
      <c r="K445" s="38"/>
      <c r="L445" s="41"/>
      <c r="M445" s="191"/>
      <c r="N445" s="192"/>
      <c r="O445" s="66"/>
      <c r="P445" s="66"/>
      <c r="Q445" s="66"/>
      <c r="R445" s="66"/>
      <c r="S445" s="66"/>
      <c r="T445" s="67"/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T445" s="19" t="s">
        <v>134</v>
      </c>
      <c r="AU445" s="19" t="s">
        <v>83</v>
      </c>
    </row>
    <row r="446" spans="1:65" s="13" customFormat="1" ht="11.25">
      <c r="B446" s="193"/>
      <c r="C446" s="194"/>
      <c r="D446" s="188" t="s">
        <v>136</v>
      </c>
      <c r="E446" s="195" t="s">
        <v>19</v>
      </c>
      <c r="F446" s="196" t="s">
        <v>708</v>
      </c>
      <c r="G446" s="194"/>
      <c r="H446" s="197">
        <v>3.1</v>
      </c>
      <c r="I446" s="198"/>
      <c r="J446" s="194"/>
      <c r="K446" s="194"/>
      <c r="L446" s="199"/>
      <c r="M446" s="200"/>
      <c r="N446" s="201"/>
      <c r="O446" s="201"/>
      <c r="P446" s="201"/>
      <c r="Q446" s="201"/>
      <c r="R446" s="201"/>
      <c r="S446" s="201"/>
      <c r="T446" s="202"/>
      <c r="AT446" s="203" t="s">
        <v>136</v>
      </c>
      <c r="AU446" s="203" t="s">
        <v>83</v>
      </c>
      <c r="AV446" s="13" t="s">
        <v>83</v>
      </c>
      <c r="AW446" s="13" t="s">
        <v>34</v>
      </c>
      <c r="AX446" s="13" t="s">
        <v>73</v>
      </c>
      <c r="AY446" s="203" t="s">
        <v>125</v>
      </c>
    </row>
    <row r="447" spans="1:65" s="13" customFormat="1" ht="11.25">
      <c r="B447" s="193"/>
      <c r="C447" s="194"/>
      <c r="D447" s="188" t="s">
        <v>136</v>
      </c>
      <c r="E447" s="194"/>
      <c r="F447" s="196" t="s">
        <v>709</v>
      </c>
      <c r="G447" s="194"/>
      <c r="H447" s="197">
        <v>-3.1</v>
      </c>
      <c r="I447" s="198"/>
      <c r="J447" s="194"/>
      <c r="K447" s="194"/>
      <c r="L447" s="199"/>
      <c r="M447" s="200"/>
      <c r="N447" s="201"/>
      <c r="O447" s="201"/>
      <c r="P447" s="201"/>
      <c r="Q447" s="201"/>
      <c r="R447" s="201"/>
      <c r="S447" s="201"/>
      <c r="T447" s="202"/>
      <c r="AT447" s="203" t="s">
        <v>136</v>
      </c>
      <c r="AU447" s="203" t="s">
        <v>83</v>
      </c>
      <c r="AV447" s="13" t="s">
        <v>83</v>
      </c>
      <c r="AW447" s="13" t="s">
        <v>4</v>
      </c>
      <c r="AX447" s="13" t="s">
        <v>81</v>
      </c>
      <c r="AY447" s="203" t="s">
        <v>125</v>
      </c>
    </row>
    <row r="448" spans="1:65" s="12" customFormat="1" ht="22.9" customHeight="1">
      <c r="B448" s="159"/>
      <c r="C448" s="160"/>
      <c r="D448" s="161" t="s">
        <v>72</v>
      </c>
      <c r="E448" s="173" t="s">
        <v>710</v>
      </c>
      <c r="F448" s="173" t="s">
        <v>711</v>
      </c>
      <c r="G448" s="160"/>
      <c r="H448" s="160"/>
      <c r="I448" s="163"/>
      <c r="J448" s="174">
        <f>BK448</f>
        <v>0</v>
      </c>
      <c r="K448" s="160"/>
      <c r="L448" s="165"/>
      <c r="M448" s="166"/>
      <c r="N448" s="167"/>
      <c r="O448" s="167"/>
      <c r="P448" s="168">
        <f>SUM(P449:P450)</f>
        <v>0</v>
      </c>
      <c r="Q448" s="167"/>
      <c r="R448" s="168">
        <f>SUM(R449:R450)</f>
        <v>0</v>
      </c>
      <c r="S448" s="167"/>
      <c r="T448" s="169">
        <f>SUM(T449:T450)</f>
        <v>0</v>
      </c>
      <c r="AR448" s="170" t="s">
        <v>81</v>
      </c>
      <c r="AT448" s="171" t="s">
        <v>72</v>
      </c>
      <c r="AU448" s="171" t="s">
        <v>81</v>
      </c>
      <c r="AY448" s="170" t="s">
        <v>125</v>
      </c>
      <c r="BK448" s="172">
        <f>SUM(BK449:BK450)</f>
        <v>0</v>
      </c>
    </row>
    <row r="449" spans="1:65" s="2" customFormat="1" ht="14.45" customHeight="1">
      <c r="A449" s="36"/>
      <c r="B449" s="37"/>
      <c r="C449" s="175" t="s">
        <v>712</v>
      </c>
      <c r="D449" s="175" t="s">
        <v>127</v>
      </c>
      <c r="E449" s="176" t="s">
        <v>713</v>
      </c>
      <c r="F449" s="177" t="s">
        <v>714</v>
      </c>
      <c r="G449" s="178" t="s">
        <v>153</v>
      </c>
      <c r="H449" s="179">
        <v>296.11</v>
      </c>
      <c r="I449" s="180"/>
      <c r="J449" s="181">
        <f>ROUND(I449*H449,2)</f>
        <v>0</v>
      </c>
      <c r="K449" s="177" t="s">
        <v>131</v>
      </c>
      <c r="L449" s="41"/>
      <c r="M449" s="182" t="s">
        <v>19</v>
      </c>
      <c r="N449" s="183" t="s">
        <v>44</v>
      </c>
      <c r="O449" s="66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132</v>
      </c>
      <c r="AT449" s="186" t="s">
        <v>127</v>
      </c>
      <c r="AU449" s="186" t="s">
        <v>83</v>
      </c>
      <c r="AY449" s="19" t="s">
        <v>125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81</v>
      </c>
      <c r="BK449" s="187">
        <f>ROUND(I449*H449,2)</f>
        <v>0</v>
      </c>
      <c r="BL449" s="19" t="s">
        <v>132</v>
      </c>
      <c r="BM449" s="186" t="s">
        <v>715</v>
      </c>
    </row>
    <row r="450" spans="1:65" s="2" customFormat="1" ht="19.5">
      <c r="A450" s="36"/>
      <c r="B450" s="37"/>
      <c r="C450" s="38"/>
      <c r="D450" s="188" t="s">
        <v>134</v>
      </c>
      <c r="E450" s="38"/>
      <c r="F450" s="189" t="s">
        <v>716</v>
      </c>
      <c r="G450" s="38"/>
      <c r="H450" s="38"/>
      <c r="I450" s="190"/>
      <c r="J450" s="38"/>
      <c r="K450" s="38"/>
      <c r="L450" s="41"/>
      <c r="M450" s="191"/>
      <c r="N450" s="192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134</v>
      </c>
      <c r="AU450" s="19" t="s">
        <v>83</v>
      </c>
    </row>
    <row r="451" spans="1:65" s="12" customFormat="1" ht="25.9" customHeight="1">
      <c r="B451" s="159"/>
      <c r="C451" s="160"/>
      <c r="D451" s="161" t="s">
        <v>72</v>
      </c>
      <c r="E451" s="162" t="s">
        <v>165</v>
      </c>
      <c r="F451" s="162" t="s">
        <v>717</v>
      </c>
      <c r="G451" s="160"/>
      <c r="H451" s="160"/>
      <c r="I451" s="163"/>
      <c r="J451" s="164">
        <f>BK451</f>
        <v>0</v>
      </c>
      <c r="K451" s="160"/>
      <c r="L451" s="165"/>
      <c r="M451" s="166"/>
      <c r="N451" s="167"/>
      <c r="O451" s="167"/>
      <c r="P451" s="168">
        <f>P452</f>
        <v>0</v>
      </c>
      <c r="Q451" s="167"/>
      <c r="R451" s="168">
        <f>R452</f>
        <v>142.77423999999999</v>
      </c>
      <c r="S451" s="167"/>
      <c r="T451" s="169">
        <f>T452</f>
        <v>0</v>
      </c>
      <c r="AR451" s="170" t="s">
        <v>144</v>
      </c>
      <c r="AT451" s="171" t="s">
        <v>72</v>
      </c>
      <c r="AU451" s="171" t="s">
        <v>73</v>
      </c>
      <c r="AY451" s="170" t="s">
        <v>125</v>
      </c>
      <c r="BK451" s="172">
        <f>BK452</f>
        <v>0</v>
      </c>
    </row>
    <row r="452" spans="1:65" s="12" customFormat="1" ht="22.9" customHeight="1">
      <c r="B452" s="159"/>
      <c r="C452" s="160"/>
      <c r="D452" s="161" t="s">
        <v>72</v>
      </c>
      <c r="E452" s="173" t="s">
        <v>718</v>
      </c>
      <c r="F452" s="173" t="s">
        <v>719</v>
      </c>
      <c r="G452" s="160"/>
      <c r="H452" s="160"/>
      <c r="I452" s="163"/>
      <c r="J452" s="174">
        <f>BK452</f>
        <v>0</v>
      </c>
      <c r="K452" s="160"/>
      <c r="L452" s="165"/>
      <c r="M452" s="166"/>
      <c r="N452" s="167"/>
      <c r="O452" s="167"/>
      <c r="P452" s="168">
        <f>SUM(P453:P487)</f>
        <v>0</v>
      </c>
      <c r="Q452" s="167"/>
      <c r="R452" s="168">
        <f>SUM(R453:R487)</f>
        <v>142.77423999999999</v>
      </c>
      <c r="S452" s="167"/>
      <c r="T452" s="169">
        <f>SUM(T453:T487)</f>
        <v>0</v>
      </c>
      <c r="AR452" s="170" t="s">
        <v>144</v>
      </c>
      <c r="AT452" s="171" t="s">
        <v>72</v>
      </c>
      <c r="AU452" s="171" t="s">
        <v>81</v>
      </c>
      <c r="AY452" s="170" t="s">
        <v>125</v>
      </c>
      <c r="BK452" s="172">
        <f>SUM(BK453:BK487)</f>
        <v>0</v>
      </c>
    </row>
    <row r="453" spans="1:65" s="2" customFormat="1" ht="14.45" customHeight="1">
      <c r="A453" s="36"/>
      <c r="B453" s="37"/>
      <c r="C453" s="175" t="s">
        <v>720</v>
      </c>
      <c r="D453" s="175" t="s">
        <v>127</v>
      </c>
      <c r="E453" s="176" t="s">
        <v>721</v>
      </c>
      <c r="F453" s="177" t="s">
        <v>722</v>
      </c>
      <c r="G453" s="178" t="s">
        <v>300</v>
      </c>
      <c r="H453" s="179">
        <v>980</v>
      </c>
      <c r="I453" s="180"/>
      <c r="J453" s="181">
        <f>ROUND(I453*H453,2)</f>
        <v>0</v>
      </c>
      <c r="K453" s="177" t="s">
        <v>19</v>
      </c>
      <c r="L453" s="41"/>
      <c r="M453" s="182" t="s">
        <v>19</v>
      </c>
      <c r="N453" s="183" t="s">
        <v>44</v>
      </c>
      <c r="O453" s="66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519</v>
      </c>
      <c r="AT453" s="186" t="s">
        <v>127</v>
      </c>
      <c r="AU453" s="186" t="s">
        <v>83</v>
      </c>
      <c r="AY453" s="19" t="s">
        <v>125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81</v>
      </c>
      <c r="BK453" s="187">
        <f>ROUND(I453*H453,2)</f>
        <v>0</v>
      </c>
      <c r="BL453" s="19" t="s">
        <v>519</v>
      </c>
      <c r="BM453" s="186" t="s">
        <v>723</v>
      </c>
    </row>
    <row r="454" spans="1:65" s="2" customFormat="1" ht="11.25">
      <c r="A454" s="36"/>
      <c r="B454" s="37"/>
      <c r="C454" s="38"/>
      <c r="D454" s="188" t="s">
        <v>134</v>
      </c>
      <c r="E454" s="38"/>
      <c r="F454" s="189" t="s">
        <v>722</v>
      </c>
      <c r="G454" s="38"/>
      <c r="H454" s="38"/>
      <c r="I454" s="190"/>
      <c r="J454" s="38"/>
      <c r="K454" s="38"/>
      <c r="L454" s="41"/>
      <c r="M454" s="191"/>
      <c r="N454" s="19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134</v>
      </c>
      <c r="AU454" s="19" t="s">
        <v>83</v>
      </c>
    </row>
    <row r="455" spans="1:65" s="13" customFormat="1" ht="11.25">
      <c r="B455" s="193"/>
      <c r="C455" s="194"/>
      <c r="D455" s="188" t="s">
        <v>136</v>
      </c>
      <c r="E455" s="195" t="s">
        <v>19</v>
      </c>
      <c r="F455" s="196" t="s">
        <v>724</v>
      </c>
      <c r="G455" s="194"/>
      <c r="H455" s="197">
        <v>980</v>
      </c>
      <c r="I455" s="198"/>
      <c r="J455" s="194"/>
      <c r="K455" s="194"/>
      <c r="L455" s="199"/>
      <c r="M455" s="200"/>
      <c r="N455" s="201"/>
      <c r="O455" s="201"/>
      <c r="P455" s="201"/>
      <c r="Q455" s="201"/>
      <c r="R455" s="201"/>
      <c r="S455" s="201"/>
      <c r="T455" s="202"/>
      <c r="AT455" s="203" t="s">
        <v>136</v>
      </c>
      <c r="AU455" s="203" t="s">
        <v>83</v>
      </c>
      <c r="AV455" s="13" t="s">
        <v>83</v>
      </c>
      <c r="AW455" s="13" t="s">
        <v>34</v>
      </c>
      <c r="AX455" s="13" t="s">
        <v>73</v>
      </c>
      <c r="AY455" s="203" t="s">
        <v>125</v>
      </c>
    </row>
    <row r="456" spans="1:65" s="2" customFormat="1" ht="14.45" customHeight="1">
      <c r="A456" s="36"/>
      <c r="B456" s="37"/>
      <c r="C456" s="214" t="s">
        <v>725</v>
      </c>
      <c r="D456" s="214" t="s">
        <v>165</v>
      </c>
      <c r="E456" s="215" t="s">
        <v>726</v>
      </c>
      <c r="F456" s="216" t="s">
        <v>727</v>
      </c>
      <c r="G456" s="217" t="s">
        <v>300</v>
      </c>
      <c r="H456" s="218">
        <v>980</v>
      </c>
      <c r="I456" s="219"/>
      <c r="J456" s="220">
        <f>ROUND(I456*H456,2)</f>
        <v>0</v>
      </c>
      <c r="K456" s="216" t="s">
        <v>19</v>
      </c>
      <c r="L456" s="221"/>
      <c r="M456" s="222" t="s">
        <v>19</v>
      </c>
      <c r="N456" s="223" t="s">
        <v>44</v>
      </c>
      <c r="O456" s="66"/>
      <c r="P456" s="184">
        <f>O456*H456</f>
        <v>0</v>
      </c>
      <c r="Q456" s="184">
        <v>5.0000000000000001E-4</v>
      </c>
      <c r="R456" s="184">
        <f>Q456*H456</f>
        <v>0.49</v>
      </c>
      <c r="S456" s="184">
        <v>0</v>
      </c>
      <c r="T456" s="185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86" t="s">
        <v>728</v>
      </c>
      <c r="AT456" s="186" t="s">
        <v>165</v>
      </c>
      <c r="AU456" s="186" t="s">
        <v>83</v>
      </c>
      <c r="AY456" s="19" t="s">
        <v>125</v>
      </c>
      <c r="BE456" s="187">
        <f>IF(N456="základní",J456,0)</f>
        <v>0</v>
      </c>
      <c r="BF456" s="187">
        <f>IF(N456="snížená",J456,0)</f>
        <v>0</v>
      </c>
      <c r="BG456" s="187">
        <f>IF(N456="zákl. přenesená",J456,0)</f>
        <v>0</v>
      </c>
      <c r="BH456" s="187">
        <f>IF(N456="sníž. přenesená",J456,0)</f>
        <v>0</v>
      </c>
      <c r="BI456" s="187">
        <f>IF(N456="nulová",J456,0)</f>
        <v>0</v>
      </c>
      <c r="BJ456" s="19" t="s">
        <v>81</v>
      </c>
      <c r="BK456" s="187">
        <f>ROUND(I456*H456,2)</f>
        <v>0</v>
      </c>
      <c r="BL456" s="19" t="s">
        <v>728</v>
      </c>
      <c r="BM456" s="186" t="s">
        <v>729</v>
      </c>
    </row>
    <row r="457" spans="1:65" s="2" customFormat="1" ht="11.25">
      <c r="A457" s="36"/>
      <c r="B457" s="37"/>
      <c r="C457" s="38"/>
      <c r="D457" s="188" t="s">
        <v>134</v>
      </c>
      <c r="E457" s="38"/>
      <c r="F457" s="189" t="s">
        <v>727</v>
      </c>
      <c r="G457" s="38"/>
      <c r="H457" s="38"/>
      <c r="I457" s="190"/>
      <c r="J457" s="38"/>
      <c r="K457" s="38"/>
      <c r="L457" s="41"/>
      <c r="M457" s="191"/>
      <c r="N457" s="192"/>
      <c r="O457" s="66"/>
      <c r="P457" s="66"/>
      <c r="Q457" s="66"/>
      <c r="R457" s="66"/>
      <c r="S457" s="66"/>
      <c r="T457" s="67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134</v>
      </c>
      <c r="AU457" s="19" t="s">
        <v>83</v>
      </c>
    </row>
    <row r="458" spans="1:65" s="2" customFormat="1" ht="14.45" customHeight="1">
      <c r="A458" s="36"/>
      <c r="B458" s="37"/>
      <c r="C458" s="175" t="s">
        <v>587</v>
      </c>
      <c r="D458" s="175" t="s">
        <v>127</v>
      </c>
      <c r="E458" s="176" t="s">
        <v>730</v>
      </c>
      <c r="F458" s="177" t="s">
        <v>731</v>
      </c>
      <c r="G458" s="178" t="s">
        <v>300</v>
      </c>
      <c r="H458" s="179">
        <v>163.5</v>
      </c>
      <c r="I458" s="180"/>
      <c r="J458" s="181">
        <f>ROUND(I458*H458,2)</f>
        <v>0</v>
      </c>
      <c r="K458" s="177" t="s">
        <v>131</v>
      </c>
      <c r="L458" s="41"/>
      <c r="M458" s="182" t="s">
        <v>19</v>
      </c>
      <c r="N458" s="183" t="s">
        <v>44</v>
      </c>
      <c r="O458" s="66"/>
      <c r="P458" s="184">
        <f>O458*H458</f>
        <v>0</v>
      </c>
      <c r="Q458" s="184">
        <v>0</v>
      </c>
      <c r="R458" s="184">
        <f>Q458*H458</f>
        <v>0</v>
      </c>
      <c r="S458" s="184">
        <v>0</v>
      </c>
      <c r="T458" s="185">
        <f>S458*H458</f>
        <v>0</v>
      </c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R458" s="186" t="s">
        <v>519</v>
      </c>
      <c r="AT458" s="186" t="s">
        <v>127</v>
      </c>
      <c r="AU458" s="186" t="s">
        <v>83</v>
      </c>
      <c r="AY458" s="19" t="s">
        <v>125</v>
      </c>
      <c r="BE458" s="187">
        <f>IF(N458="základní",J458,0)</f>
        <v>0</v>
      </c>
      <c r="BF458" s="187">
        <f>IF(N458="snížená",J458,0)</f>
        <v>0</v>
      </c>
      <c r="BG458" s="187">
        <f>IF(N458="zákl. přenesená",J458,0)</f>
        <v>0</v>
      </c>
      <c r="BH458" s="187">
        <f>IF(N458="sníž. přenesená",J458,0)</f>
        <v>0</v>
      </c>
      <c r="BI458" s="187">
        <f>IF(N458="nulová",J458,0)</f>
        <v>0</v>
      </c>
      <c r="BJ458" s="19" t="s">
        <v>81</v>
      </c>
      <c r="BK458" s="187">
        <f>ROUND(I458*H458,2)</f>
        <v>0</v>
      </c>
      <c r="BL458" s="19" t="s">
        <v>519</v>
      </c>
      <c r="BM458" s="186" t="s">
        <v>732</v>
      </c>
    </row>
    <row r="459" spans="1:65" s="2" customFormat="1" ht="19.5">
      <c r="A459" s="36"/>
      <c r="B459" s="37"/>
      <c r="C459" s="38"/>
      <c r="D459" s="188" t="s">
        <v>134</v>
      </c>
      <c r="E459" s="38"/>
      <c r="F459" s="189" t="s">
        <v>733</v>
      </c>
      <c r="G459" s="38"/>
      <c r="H459" s="38"/>
      <c r="I459" s="190"/>
      <c r="J459" s="38"/>
      <c r="K459" s="38"/>
      <c r="L459" s="41"/>
      <c r="M459" s="191"/>
      <c r="N459" s="192"/>
      <c r="O459" s="66"/>
      <c r="P459" s="66"/>
      <c r="Q459" s="66"/>
      <c r="R459" s="66"/>
      <c r="S459" s="66"/>
      <c r="T459" s="67"/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T459" s="19" t="s">
        <v>134</v>
      </c>
      <c r="AU459" s="19" t="s">
        <v>83</v>
      </c>
    </row>
    <row r="460" spans="1:65" s="14" customFormat="1" ht="11.25">
      <c r="B460" s="204"/>
      <c r="C460" s="205"/>
      <c r="D460" s="188" t="s">
        <v>136</v>
      </c>
      <c r="E460" s="206" t="s">
        <v>19</v>
      </c>
      <c r="F460" s="207" t="s">
        <v>734</v>
      </c>
      <c r="G460" s="205"/>
      <c r="H460" s="206" t="s">
        <v>19</v>
      </c>
      <c r="I460" s="208"/>
      <c r="J460" s="205"/>
      <c r="K460" s="205"/>
      <c r="L460" s="209"/>
      <c r="M460" s="210"/>
      <c r="N460" s="211"/>
      <c r="O460" s="211"/>
      <c r="P460" s="211"/>
      <c r="Q460" s="211"/>
      <c r="R460" s="211"/>
      <c r="S460" s="211"/>
      <c r="T460" s="212"/>
      <c r="AT460" s="213" t="s">
        <v>136</v>
      </c>
      <c r="AU460" s="213" t="s">
        <v>83</v>
      </c>
      <c r="AV460" s="14" t="s">
        <v>81</v>
      </c>
      <c r="AW460" s="14" t="s">
        <v>34</v>
      </c>
      <c r="AX460" s="14" t="s">
        <v>73</v>
      </c>
      <c r="AY460" s="213" t="s">
        <v>125</v>
      </c>
    </row>
    <row r="461" spans="1:65" s="14" customFormat="1" ht="11.25">
      <c r="B461" s="204"/>
      <c r="C461" s="205"/>
      <c r="D461" s="188" t="s">
        <v>136</v>
      </c>
      <c r="E461" s="206" t="s">
        <v>19</v>
      </c>
      <c r="F461" s="207" t="s">
        <v>735</v>
      </c>
      <c r="G461" s="205"/>
      <c r="H461" s="206" t="s">
        <v>19</v>
      </c>
      <c r="I461" s="208"/>
      <c r="J461" s="205"/>
      <c r="K461" s="205"/>
      <c r="L461" s="209"/>
      <c r="M461" s="210"/>
      <c r="N461" s="211"/>
      <c r="O461" s="211"/>
      <c r="P461" s="211"/>
      <c r="Q461" s="211"/>
      <c r="R461" s="211"/>
      <c r="S461" s="211"/>
      <c r="T461" s="212"/>
      <c r="AT461" s="213" t="s">
        <v>136</v>
      </c>
      <c r="AU461" s="213" t="s">
        <v>83</v>
      </c>
      <c r="AV461" s="14" t="s">
        <v>81</v>
      </c>
      <c r="AW461" s="14" t="s">
        <v>34</v>
      </c>
      <c r="AX461" s="14" t="s">
        <v>73</v>
      </c>
      <c r="AY461" s="213" t="s">
        <v>125</v>
      </c>
    </row>
    <row r="462" spans="1:65" s="13" customFormat="1" ht="11.25">
      <c r="B462" s="193"/>
      <c r="C462" s="194"/>
      <c r="D462" s="188" t="s">
        <v>136</v>
      </c>
      <c r="E462" s="195" t="s">
        <v>19</v>
      </c>
      <c r="F462" s="196" t="s">
        <v>736</v>
      </c>
      <c r="G462" s="194"/>
      <c r="H462" s="197">
        <v>163.333</v>
      </c>
      <c r="I462" s="198"/>
      <c r="J462" s="194"/>
      <c r="K462" s="194"/>
      <c r="L462" s="199"/>
      <c r="M462" s="200"/>
      <c r="N462" s="201"/>
      <c r="O462" s="201"/>
      <c r="P462" s="201"/>
      <c r="Q462" s="201"/>
      <c r="R462" s="201"/>
      <c r="S462" s="201"/>
      <c r="T462" s="202"/>
      <c r="AT462" s="203" t="s">
        <v>136</v>
      </c>
      <c r="AU462" s="203" t="s">
        <v>83</v>
      </c>
      <c r="AV462" s="13" t="s">
        <v>83</v>
      </c>
      <c r="AW462" s="13" t="s">
        <v>34</v>
      </c>
      <c r="AX462" s="13" t="s">
        <v>73</v>
      </c>
      <c r="AY462" s="203" t="s">
        <v>125</v>
      </c>
    </row>
    <row r="463" spans="1:65" s="13" customFormat="1" ht="11.25">
      <c r="B463" s="193"/>
      <c r="C463" s="194"/>
      <c r="D463" s="188" t="s">
        <v>136</v>
      </c>
      <c r="E463" s="195" t="s">
        <v>19</v>
      </c>
      <c r="F463" s="196" t="s">
        <v>737</v>
      </c>
      <c r="G463" s="194"/>
      <c r="H463" s="197">
        <v>0.16700000000000001</v>
      </c>
      <c r="I463" s="198"/>
      <c r="J463" s="194"/>
      <c r="K463" s="194"/>
      <c r="L463" s="199"/>
      <c r="M463" s="200"/>
      <c r="N463" s="201"/>
      <c r="O463" s="201"/>
      <c r="P463" s="201"/>
      <c r="Q463" s="201"/>
      <c r="R463" s="201"/>
      <c r="S463" s="201"/>
      <c r="T463" s="202"/>
      <c r="AT463" s="203" t="s">
        <v>136</v>
      </c>
      <c r="AU463" s="203" t="s">
        <v>83</v>
      </c>
      <c r="AV463" s="13" t="s">
        <v>83</v>
      </c>
      <c r="AW463" s="13" t="s">
        <v>34</v>
      </c>
      <c r="AX463" s="13" t="s">
        <v>73</v>
      </c>
      <c r="AY463" s="203" t="s">
        <v>125</v>
      </c>
    </row>
    <row r="464" spans="1:65" s="15" customFormat="1" ht="11.25">
      <c r="B464" s="224"/>
      <c r="C464" s="225"/>
      <c r="D464" s="188" t="s">
        <v>136</v>
      </c>
      <c r="E464" s="226" t="s">
        <v>19</v>
      </c>
      <c r="F464" s="227" t="s">
        <v>215</v>
      </c>
      <c r="G464" s="225"/>
      <c r="H464" s="228">
        <v>163.5</v>
      </c>
      <c r="I464" s="229"/>
      <c r="J464" s="225"/>
      <c r="K464" s="225"/>
      <c r="L464" s="230"/>
      <c r="M464" s="231"/>
      <c r="N464" s="232"/>
      <c r="O464" s="232"/>
      <c r="P464" s="232"/>
      <c r="Q464" s="232"/>
      <c r="R464" s="232"/>
      <c r="S464" s="232"/>
      <c r="T464" s="233"/>
      <c r="AT464" s="234" t="s">
        <v>136</v>
      </c>
      <c r="AU464" s="234" t="s">
        <v>83</v>
      </c>
      <c r="AV464" s="15" t="s">
        <v>132</v>
      </c>
      <c r="AW464" s="15" t="s">
        <v>34</v>
      </c>
      <c r="AX464" s="15" t="s">
        <v>81</v>
      </c>
      <c r="AY464" s="234" t="s">
        <v>125</v>
      </c>
    </row>
    <row r="465" spans="1:65" s="2" customFormat="1" ht="14.45" customHeight="1">
      <c r="A465" s="36"/>
      <c r="B465" s="37"/>
      <c r="C465" s="175" t="s">
        <v>738</v>
      </c>
      <c r="D465" s="175" t="s">
        <v>127</v>
      </c>
      <c r="E465" s="176" t="s">
        <v>739</v>
      </c>
      <c r="F465" s="177" t="s">
        <v>740</v>
      </c>
      <c r="G465" s="178" t="s">
        <v>300</v>
      </c>
      <c r="H465" s="179">
        <v>163.5</v>
      </c>
      <c r="I465" s="180"/>
      <c r="J465" s="181">
        <f>ROUND(I465*H465,2)</f>
        <v>0</v>
      </c>
      <c r="K465" s="177" t="s">
        <v>131</v>
      </c>
      <c r="L465" s="41"/>
      <c r="M465" s="182" t="s">
        <v>19</v>
      </c>
      <c r="N465" s="183" t="s">
        <v>44</v>
      </c>
      <c r="O465" s="66"/>
      <c r="P465" s="184">
        <f>O465*H465</f>
        <v>0</v>
      </c>
      <c r="Q465" s="184">
        <v>0</v>
      </c>
      <c r="R465" s="184">
        <f>Q465*H465</f>
        <v>0</v>
      </c>
      <c r="S465" s="184">
        <v>0</v>
      </c>
      <c r="T465" s="185">
        <f>S465*H465</f>
        <v>0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86" t="s">
        <v>519</v>
      </c>
      <c r="AT465" s="186" t="s">
        <v>127</v>
      </c>
      <c r="AU465" s="186" t="s">
        <v>83</v>
      </c>
      <c r="AY465" s="19" t="s">
        <v>125</v>
      </c>
      <c r="BE465" s="187">
        <f>IF(N465="základní",J465,0)</f>
        <v>0</v>
      </c>
      <c r="BF465" s="187">
        <f>IF(N465="snížená",J465,0)</f>
        <v>0</v>
      </c>
      <c r="BG465" s="187">
        <f>IF(N465="zákl. přenesená",J465,0)</f>
        <v>0</v>
      </c>
      <c r="BH465" s="187">
        <f>IF(N465="sníž. přenesená",J465,0)</f>
        <v>0</v>
      </c>
      <c r="BI465" s="187">
        <f>IF(N465="nulová",J465,0)</f>
        <v>0</v>
      </c>
      <c r="BJ465" s="19" t="s">
        <v>81</v>
      </c>
      <c r="BK465" s="187">
        <f>ROUND(I465*H465,2)</f>
        <v>0</v>
      </c>
      <c r="BL465" s="19" t="s">
        <v>519</v>
      </c>
      <c r="BM465" s="186" t="s">
        <v>741</v>
      </c>
    </row>
    <row r="466" spans="1:65" s="2" customFormat="1" ht="19.5">
      <c r="A466" s="36"/>
      <c r="B466" s="37"/>
      <c r="C466" s="38"/>
      <c r="D466" s="188" t="s">
        <v>134</v>
      </c>
      <c r="E466" s="38"/>
      <c r="F466" s="189" t="s">
        <v>742</v>
      </c>
      <c r="G466" s="38"/>
      <c r="H466" s="38"/>
      <c r="I466" s="190"/>
      <c r="J466" s="38"/>
      <c r="K466" s="38"/>
      <c r="L466" s="41"/>
      <c r="M466" s="191"/>
      <c r="N466" s="192"/>
      <c r="O466" s="66"/>
      <c r="P466" s="66"/>
      <c r="Q466" s="66"/>
      <c r="R466" s="66"/>
      <c r="S466" s="66"/>
      <c r="T466" s="67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134</v>
      </c>
      <c r="AU466" s="19" t="s">
        <v>83</v>
      </c>
    </row>
    <row r="467" spans="1:65" s="14" customFormat="1" ht="11.25">
      <c r="B467" s="204"/>
      <c r="C467" s="205"/>
      <c r="D467" s="188" t="s">
        <v>136</v>
      </c>
      <c r="E467" s="206" t="s">
        <v>19</v>
      </c>
      <c r="F467" s="207" t="s">
        <v>734</v>
      </c>
      <c r="G467" s="205"/>
      <c r="H467" s="206" t="s">
        <v>19</v>
      </c>
      <c r="I467" s="208"/>
      <c r="J467" s="205"/>
      <c r="K467" s="205"/>
      <c r="L467" s="209"/>
      <c r="M467" s="210"/>
      <c r="N467" s="211"/>
      <c r="O467" s="211"/>
      <c r="P467" s="211"/>
      <c r="Q467" s="211"/>
      <c r="R467" s="211"/>
      <c r="S467" s="211"/>
      <c r="T467" s="212"/>
      <c r="AT467" s="213" t="s">
        <v>136</v>
      </c>
      <c r="AU467" s="213" t="s">
        <v>83</v>
      </c>
      <c r="AV467" s="14" t="s">
        <v>81</v>
      </c>
      <c r="AW467" s="14" t="s">
        <v>34</v>
      </c>
      <c r="AX467" s="14" t="s">
        <v>73</v>
      </c>
      <c r="AY467" s="213" t="s">
        <v>125</v>
      </c>
    </row>
    <row r="468" spans="1:65" s="14" customFormat="1" ht="11.25">
      <c r="B468" s="204"/>
      <c r="C468" s="205"/>
      <c r="D468" s="188" t="s">
        <v>136</v>
      </c>
      <c r="E468" s="206" t="s">
        <v>19</v>
      </c>
      <c r="F468" s="207" t="s">
        <v>735</v>
      </c>
      <c r="G468" s="205"/>
      <c r="H468" s="206" t="s">
        <v>19</v>
      </c>
      <c r="I468" s="208"/>
      <c r="J468" s="205"/>
      <c r="K468" s="205"/>
      <c r="L468" s="209"/>
      <c r="M468" s="210"/>
      <c r="N468" s="211"/>
      <c r="O468" s="211"/>
      <c r="P468" s="211"/>
      <c r="Q468" s="211"/>
      <c r="R468" s="211"/>
      <c r="S468" s="211"/>
      <c r="T468" s="212"/>
      <c r="AT468" s="213" t="s">
        <v>136</v>
      </c>
      <c r="AU468" s="213" t="s">
        <v>83</v>
      </c>
      <c r="AV468" s="14" t="s">
        <v>81</v>
      </c>
      <c r="AW468" s="14" t="s">
        <v>34</v>
      </c>
      <c r="AX468" s="14" t="s">
        <v>73</v>
      </c>
      <c r="AY468" s="213" t="s">
        <v>125</v>
      </c>
    </row>
    <row r="469" spans="1:65" s="13" customFormat="1" ht="11.25">
      <c r="B469" s="193"/>
      <c r="C469" s="194"/>
      <c r="D469" s="188" t="s">
        <v>136</v>
      </c>
      <c r="E469" s="195" t="s">
        <v>19</v>
      </c>
      <c r="F469" s="196" t="s">
        <v>736</v>
      </c>
      <c r="G469" s="194"/>
      <c r="H469" s="197">
        <v>163.333</v>
      </c>
      <c r="I469" s="198"/>
      <c r="J469" s="194"/>
      <c r="K469" s="194"/>
      <c r="L469" s="199"/>
      <c r="M469" s="200"/>
      <c r="N469" s="201"/>
      <c r="O469" s="201"/>
      <c r="P469" s="201"/>
      <c r="Q469" s="201"/>
      <c r="R469" s="201"/>
      <c r="S469" s="201"/>
      <c r="T469" s="202"/>
      <c r="AT469" s="203" t="s">
        <v>136</v>
      </c>
      <c r="AU469" s="203" t="s">
        <v>83</v>
      </c>
      <c r="AV469" s="13" t="s">
        <v>83</v>
      </c>
      <c r="AW469" s="13" t="s">
        <v>34</v>
      </c>
      <c r="AX469" s="13" t="s">
        <v>73</v>
      </c>
      <c r="AY469" s="203" t="s">
        <v>125</v>
      </c>
    </row>
    <row r="470" spans="1:65" s="13" customFormat="1" ht="11.25">
      <c r="B470" s="193"/>
      <c r="C470" s="194"/>
      <c r="D470" s="188" t="s">
        <v>136</v>
      </c>
      <c r="E470" s="195" t="s">
        <v>19</v>
      </c>
      <c r="F470" s="196" t="s">
        <v>737</v>
      </c>
      <c r="G470" s="194"/>
      <c r="H470" s="197">
        <v>0.16700000000000001</v>
      </c>
      <c r="I470" s="198"/>
      <c r="J470" s="194"/>
      <c r="K470" s="194"/>
      <c r="L470" s="199"/>
      <c r="M470" s="200"/>
      <c r="N470" s="201"/>
      <c r="O470" s="201"/>
      <c r="P470" s="201"/>
      <c r="Q470" s="201"/>
      <c r="R470" s="201"/>
      <c r="S470" s="201"/>
      <c r="T470" s="202"/>
      <c r="AT470" s="203" t="s">
        <v>136</v>
      </c>
      <c r="AU470" s="203" t="s">
        <v>83</v>
      </c>
      <c r="AV470" s="13" t="s">
        <v>83</v>
      </c>
      <c r="AW470" s="13" t="s">
        <v>34</v>
      </c>
      <c r="AX470" s="13" t="s">
        <v>73</v>
      </c>
      <c r="AY470" s="203" t="s">
        <v>125</v>
      </c>
    </row>
    <row r="471" spans="1:65" s="15" customFormat="1" ht="11.25">
      <c r="B471" s="224"/>
      <c r="C471" s="225"/>
      <c r="D471" s="188" t="s">
        <v>136</v>
      </c>
      <c r="E471" s="226" t="s">
        <v>19</v>
      </c>
      <c r="F471" s="227" t="s">
        <v>215</v>
      </c>
      <c r="G471" s="225"/>
      <c r="H471" s="228">
        <v>163.5</v>
      </c>
      <c r="I471" s="229"/>
      <c r="J471" s="225"/>
      <c r="K471" s="225"/>
      <c r="L471" s="230"/>
      <c r="M471" s="231"/>
      <c r="N471" s="232"/>
      <c r="O471" s="232"/>
      <c r="P471" s="232"/>
      <c r="Q471" s="232"/>
      <c r="R471" s="232"/>
      <c r="S471" s="232"/>
      <c r="T471" s="233"/>
      <c r="AT471" s="234" t="s">
        <v>136</v>
      </c>
      <c r="AU471" s="234" t="s">
        <v>83</v>
      </c>
      <c r="AV471" s="15" t="s">
        <v>132</v>
      </c>
      <c r="AW471" s="15" t="s">
        <v>34</v>
      </c>
      <c r="AX471" s="15" t="s">
        <v>81</v>
      </c>
      <c r="AY471" s="234" t="s">
        <v>125</v>
      </c>
    </row>
    <row r="472" spans="1:65" s="2" customFormat="1" ht="14.45" customHeight="1">
      <c r="A472" s="36"/>
      <c r="B472" s="37"/>
      <c r="C472" s="175" t="s">
        <v>743</v>
      </c>
      <c r="D472" s="175" t="s">
        <v>127</v>
      </c>
      <c r="E472" s="176" t="s">
        <v>744</v>
      </c>
      <c r="F472" s="177" t="s">
        <v>745</v>
      </c>
      <c r="G472" s="178" t="s">
        <v>300</v>
      </c>
      <c r="H472" s="179">
        <v>327</v>
      </c>
      <c r="I472" s="180"/>
      <c r="J472" s="181">
        <f>ROUND(I472*H472,2)</f>
        <v>0</v>
      </c>
      <c r="K472" s="177" t="s">
        <v>131</v>
      </c>
      <c r="L472" s="41"/>
      <c r="M472" s="182" t="s">
        <v>19</v>
      </c>
      <c r="N472" s="183" t="s">
        <v>44</v>
      </c>
      <c r="O472" s="66"/>
      <c r="P472" s="184">
        <f>O472*H472</f>
        <v>0</v>
      </c>
      <c r="Q472" s="184">
        <v>0.26</v>
      </c>
      <c r="R472" s="184">
        <f>Q472*H472</f>
        <v>85.02</v>
      </c>
      <c r="S472" s="184">
        <v>0</v>
      </c>
      <c r="T472" s="185">
        <f>S472*H472</f>
        <v>0</v>
      </c>
      <c r="U472" s="36"/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R472" s="186" t="s">
        <v>519</v>
      </c>
      <c r="AT472" s="186" t="s">
        <v>127</v>
      </c>
      <c r="AU472" s="186" t="s">
        <v>83</v>
      </c>
      <c r="AY472" s="19" t="s">
        <v>125</v>
      </c>
      <c r="BE472" s="187">
        <f>IF(N472="základní",J472,0)</f>
        <v>0</v>
      </c>
      <c r="BF472" s="187">
        <f>IF(N472="snížená",J472,0)</f>
        <v>0</v>
      </c>
      <c r="BG472" s="187">
        <f>IF(N472="zákl. přenesená",J472,0)</f>
        <v>0</v>
      </c>
      <c r="BH472" s="187">
        <f>IF(N472="sníž. přenesená",J472,0)</f>
        <v>0</v>
      </c>
      <c r="BI472" s="187">
        <f>IF(N472="nulová",J472,0)</f>
        <v>0</v>
      </c>
      <c r="BJ472" s="19" t="s">
        <v>81</v>
      </c>
      <c r="BK472" s="187">
        <f>ROUND(I472*H472,2)</f>
        <v>0</v>
      </c>
      <c r="BL472" s="19" t="s">
        <v>519</v>
      </c>
      <c r="BM472" s="186" t="s">
        <v>746</v>
      </c>
    </row>
    <row r="473" spans="1:65" s="2" customFormat="1" ht="11.25">
      <c r="A473" s="36"/>
      <c r="B473" s="37"/>
      <c r="C473" s="38"/>
      <c r="D473" s="188" t="s">
        <v>134</v>
      </c>
      <c r="E473" s="38"/>
      <c r="F473" s="189" t="s">
        <v>747</v>
      </c>
      <c r="G473" s="38"/>
      <c r="H473" s="38"/>
      <c r="I473" s="190"/>
      <c r="J473" s="38"/>
      <c r="K473" s="38"/>
      <c r="L473" s="41"/>
      <c r="M473" s="191"/>
      <c r="N473" s="192"/>
      <c r="O473" s="66"/>
      <c r="P473" s="66"/>
      <c r="Q473" s="66"/>
      <c r="R473" s="66"/>
      <c r="S473" s="66"/>
      <c r="T473" s="67"/>
      <c r="U473" s="36"/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T473" s="19" t="s">
        <v>134</v>
      </c>
      <c r="AU473" s="19" t="s">
        <v>83</v>
      </c>
    </row>
    <row r="474" spans="1:65" s="14" customFormat="1" ht="11.25">
      <c r="B474" s="204"/>
      <c r="C474" s="205"/>
      <c r="D474" s="188" t="s">
        <v>136</v>
      </c>
      <c r="E474" s="206" t="s">
        <v>19</v>
      </c>
      <c r="F474" s="207" t="s">
        <v>734</v>
      </c>
      <c r="G474" s="205"/>
      <c r="H474" s="206" t="s">
        <v>19</v>
      </c>
      <c r="I474" s="208"/>
      <c r="J474" s="205"/>
      <c r="K474" s="205"/>
      <c r="L474" s="209"/>
      <c r="M474" s="210"/>
      <c r="N474" s="211"/>
      <c r="O474" s="211"/>
      <c r="P474" s="211"/>
      <c r="Q474" s="211"/>
      <c r="R474" s="211"/>
      <c r="S474" s="211"/>
      <c r="T474" s="212"/>
      <c r="AT474" s="213" t="s">
        <v>136</v>
      </c>
      <c r="AU474" s="213" t="s">
        <v>83</v>
      </c>
      <c r="AV474" s="14" t="s">
        <v>81</v>
      </c>
      <c r="AW474" s="14" t="s">
        <v>34</v>
      </c>
      <c r="AX474" s="14" t="s">
        <v>73</v>
      </c>
      <c r="AY474" s="213" t="s">
        <v>125</v>
      </c>
    </row>
    <row r="475" spans="1:65" s="13" customFormat="1" ht="11.25">
      <c r="B475" s="193"/>
      <c r="C475" s="194"/>
      <c r="D475" s="188" t="s">
        <v>136</v>
      </c>
      <c r="E475" s="195" t="s">
        <v>19</v>
      </c>
      <c r="F475" s="196" t="s">
        <v>748</v>
      </c>
      <c r="G475" s="194"/>
      <c r="H475" s="197">
        <v>327</v>
      </c>
      <c r="I475" s="198"/>
      <c r="J475" s="194"/>
      <c r="K475" s="194"/>
      <c r="L475" s="199"/>
      <c r="M475" s="200"/>
      <c r="N475" s="201"/>
      <c r="O475" s="201"/>
      <c r="P475" s="201"/>
      <c r="Q475" s="201"/>
      <c r="R475" s="201"/>
      <c r="S475" s="201"/>
      <c r="T475" s="202"/>
      <c r="AT475" s="203" t="s">
        <v>136</v>
      </c>
      <c r="AU475" s="203" t="s">
        <v>83</v>
      </c>
      <c r="AV475" s="13" t="s">
        <v>83</v>
      </c>
      <c r="AW475" s="13" t="s">
        <v>34</v>
      </c>
      <c r="AX475" s="13" t="s">
        <v>81</v>
      </c>
      <c r="AY475" s="203" t="s">
        <v>125</v>
      </c>
    </row>
    <row r="476" spans="1:65" s="2" customFormat="1" ht="14.45" customHeight="1">
      <c r="A476" s="36"/>
      <c r="B476" s="37"/>
      <c r="C476" s="175" t="s">
        <v>749</v>
      </c>
      <c r="D476" s="175" t="s">
        <v>127</v>
      </c>
      <c r="E476" s="176" t="s">
        <v>750</v>
      </c>
      <c r="F476" s="177" t="s">
        <v>751</v>
      </c>
      <c r="G476" s="178" t="s">
        <v>300</v>
      </c>
      <c r="H476" s="179">
        <v>327</v>
      </c>
      <c r="I476" s="180"/>
      <c r="J476" s="181">
        <f>ROUND(I476*H476,2)</f>
        <v>0</v>
      </c>
      <c r="K476" s="177" t="s">
        <v>131</v>
      </c>
      <c r="L476" s="41"/>
      <c r="M476" s="182" t="s">
        <v>19</v>
      </c>
      <c r="N476" s="183" t="s">
        <v>44</v>
      </c>
      <c r="O476" s="66"/>
      <c r="P476" s="184">
        <f>O476*H476</f>
        <v>0</v>
      </c>
      <c r="Q476" s="184">
        <v>0</v>
      </c>
      <c r="R476" s="184">
        <f>Q476*H476</f>
        <v>0</v>
      </c>
      <c r="S476" s="184">
        <v>0</v>
      </c>
      <c r="T476" s="185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86" t="s">
        <v>519</v>
      </c>
      <c r="AT476" s="186" t="s">
        <v>127</v>
      </c>
      <c r="AU476" s="186" t="s">
        <v>83</v>
      </c>
      <c r="AY476" s="19" t="s">
        <v>125</v>
      </c>
      <c r="BE476" s="187">
        <f>IF(N476="základní",J476,0)</f>
        <v>0</v>
      </c>
      <c r="BF476" s="187">
        <f>IF(N476="snížená",J476,0)</f>
        <v>0</v>
      </c>
      <c r="BG476" s="187">
        <f>IF(N476="zákl. přenesená",J476,0)</f>
        <v>0</v>
      </c>
      <c r="BH476" s="187">
        <f>IF(N476="sníž. přenesená",J476,0)</f>
        <v>0</v>
      </c>
      <c r="BI476" s="187">
        <f>IF(N476="nulová",J476,0)</f>
        <v>0</v>
      </c>
      <c r="BJ476" s="19" t="s">
        <v>81</v>
      </c>
      <c r="BK476" s="187">
        <f>ROUND(I476*H476,2)</f>
        <v>0</v>
      </c>
      <c r="BL476" s="19" t="s">
        <v>519</v>
      </c>
      <c r="BM476" s="186" t="s">
        <v>752</v>
      </c>
    </row>
    <row r="477" spans="1:65" s="2" customFormat="1" ht="19.5">
      <c r="A477" s="36"/>
      <c r="B477" s="37"/>
      <c r="C477" s="38"/>
      <c r="D477" s="188" t="s">
        <v>134</v>
      </c>
      <c r="E477" s="38"/>
      <c r="F477" s="189" t="s">
        <v>753</v>
      </c>
      <c r="G477" s="38"/>
      <c r="H477" s="38"/>
      <c r="I477" s="190"/>
      <c r="J477" s="38"/>
      <c r="K477" s="38"/>
      <c r="L477" s="41"/>
      <c r="M477" s="191"/>
      <c r="N477" s="192"/>
      <c r="O477" s="66"/>
      <c r="P477" s="66"/>
      <c r="Q477" s="66"/>
      <c r="R477" s="66"/>
      <c r="S477" s="66"/>
      <c r="T477" s="67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9" t="s">
        <v>134</v>
      </c>
      <c r="AU477" s="19" t="s">
        <v>83</v>
      </c>
    </row>
    <row r="478" spans="1:65" s="14" customFormat="1" ht="11.25">
      <c r="B478" s="204"/>
      <c r="C478" s="205"/>
      <c r="D478" s="188" t="s">
        <v>136</v>
      </c>
      <c r="E478" s="206" t="s">
        <v>19</v>
      </c>
      <c r="F478" s="207" t="s">
        <v>734</v>
      </c>
      <c r="G478" s="205"/>
      <c r="H478" s="206" t="s">
        <v>19</v>
      </c>
      <c r="I478" s="208"/>
      <c r="J478" s="205"/>
      <c r="K478" s="205"/>
      <c r="L478" s="209"/>
      <c r="M478" s="210"/>
      <c r="N478" s="211"/>
      <c r="O478" s="211"/>
      <c r="P478" s="211"/>
      <c r="Q478" s="211"/>
      <c r="R478" s="211"/>
      <c r="S478" s="211"/>
      <c r="T478" s="212"/>
      <c r="AT478" s="213" t="s">
        <v>136</v>
      </c>
      <c r="AU478" s="213" t="s">
        <v>83</v>
      </c>
      <c r="AV478" s="14" t="s">
        <v>81</v>
      </c>
      <c r="AW478" s="14" t="s">
        <v>34</v>
      </c>
      <c r="AX478" s="14" t="s">
        <v>73</v>
      </c>
      <c r="AY478" s="213" t="s">
        <v>125</v>
      </c>
    </row>
    <row r="479" spans="1:65" s="13" customFormat="1" ht="11.25">
      <c r="B479" s="193"/>
      <c r="C479" s="194"/>
      <c r="D479" s="188" t="s">
        <v>136</v>
      </c>
      <c r="E479" s="195" t="s">
        <v>19</v>
      </c>
      <c r="F479" s="196" t="s">
        <v>748</v>
      </c>
      <c r="G479" s="194"/>
      <c r="H479" s="197">
        <v>327</v>
      </c>
      <c r="I479" s="198"/>
      <c r="J479" s="194"/>
      <c r="K479" s="194"/>
      <c r="L479" s="199"/>
      <c r="M479" s="200"/>
      <c r="N479" s="201"/>
      <c r="O479" s="201"/>
      <c r="P479" s="201"/>
      <c r="Q479" s="201"/>
      <c r="R479" s="201"/>
      <c r="S479" s="201"/>
      <c r="T479" s="202"/>
      <c r="AT479" s="203" t="s">
        <v>136</v>
      </c>
      <c r="AU479" s="203" t="s">
        <v>83</v>
      </c>
      <c r="AV479" s="13" t="s">
        <v>83</v>
      </c>
      <c r="AW479" s="13" t="s">
        <v>34</v>
      </c>
      <c r="AX479" s="13" t="s">
        <v>81</v>
      </c>
      <c r="AY479" s="203" t="s">
        <v>125</v>
      </c>
    </row>
    <row r="480" spans="1:65" s="2" customFormat="1" ht="14.45" customHeight="1">
      <c r="A480" s="36"/>
      <c r="B480" s="37"/>
      <c r="C480" s="214" t="s">
        <v>754</v>
      </c>
      <c r="D480" s="214" t="s">
        <v>165</v>
      </c>
      <c r="E480" s="215" t="s">
        <v>755</v>
      </c>
      <c r="F480" s="216" t="s">
        <v>756</v>
      </c>
      <c r="G480" s="217" t="s">
        <v>153</v>
      </c>
      <c r="H480" s="218">
        <v>57.225000000000001</v>
      </c>
      <c r="I480" s="219"/>
      <c r="J480" s="220">
        <f>ROUND(I480*H480,2)</f>
        <v>0</v>
      </c>
      <c r="K480" s="216" t="s">
        <v>131</v>
      </c>
      <c r="L480" s="221"/>
      <c r="M480" s="222" t="s">
        <v>19</v>
      </c>
      <c r="N480" s="223" t="s">
        <v>44</v>
      </c>
      <c r="O480" s="66"/>
      <c r="P480" s="184">
        <f>O480*H480</f>
        <v>0</v>
      </c>
      <c r="Q480" s="184">
        <v>1</v>
      </c>
      <c r="R480" s="184">
        <f>Q480*H480</f>
        <v>57.225000000000001</v>
      </c>
      <c r="S480" s="184">
        <v>0</v>
      </c>
      <c r="T480" s="185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86" t="s">
        <v>168</v>
      </c>
      <c r="AT480" s="186" t="s">
        <v>165</v>
      </c>
      <c r="AU480" s="186" t="s">
        <v>83</v>
      </c>
      <c r="AY480" s="19" t="s">
        <v>125</v>
      </c>
      <c r="BE480" s="187">
        <f>IF(N480="základní",J480,0)</f>
        <v>0</v>
      </c>
      <c r="BF480" s="187">
        <f>IF(N480="snížená",J480,0)</f>
        <v>0</v>
      </c>
      <c r="BG480" s="187">
        <f>IF(N480="zákl. přenesená",J480,0)</f>
        <v>0</v>
      </c>
      <c r="BH480" s="187">
        <f>IF(N480="sníž. přenesená",J480,0)</f>
        <v>0</v>
      </c>
      <c r="BI480" s="187">
        <f>IF(N480="nulová",J480,0)</f>
        <v>0</v>
      </c>
      <c r="BJ480" s="19" t="s">
        <v>81</v>
      </c>
      <c r="BK480" s="187">
        <f>ROUND(I480*H480,2)</f>
        <v>0</v>
      </c>
      <c r="BL480" s="19" t="s">
        <v>132</v>
      </c>
      <c r="BM480" s="186" t="s">
        <v>757</v>
      </c>
    </row>
    <row r="481" spans="1:65" s="2" customFormat="1" ht="11.25">
      <c r="A481" s="36"/>
      <c r="B481" s="37"/>
      <c r="C481" s="38"/>
      <c r="D481" s="188" t="s">
        <v>134</v>
      </c>
      <c r="E481" s="38"/>
      <c r="F481" s="189" t="s">
        <v>756</v>
      </c>
      <c r="G481" s="38"/>
      <c r="H481" s="38"/>
      <c r="I481" s="190"/>
      <c r="J481" s="38"/>
      <c r="K481" s="38"/>
      <c r="L481" s="41"/>
      <c r="M481" s="191"/>
      <c r="N481" s="192"/>
      <c r="O481" s="66"/>
      <c r="P481" s="66"/>
      <c r="Q481" s="66"/>
      <c r="R481" s="66"/>
      <c r="S481" s="66"/>
      <c r="T481" s="67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134</v>
      </c>
      <c r="AU481" s="19" t="s">
        <v>83</v>
      </c>
    </row>
    <row r="482" spans="1:65" s="14" customFormat="1" ht="11.25">
      <c r="B482" s="204"/>
      <c r="C482" s="205"/>
      <c r="D482" s="188" t="s">
        <v>136</v>
      </c>
      <c r="E482" s="206" t="s">
        <v>19</v>
      </c>
      <c r="F482" s="207" t="s">
        <v>758</v>
      </c>
      <c r="G482" s="205"/>
      <c r="H482" s="206" t="s">
        <v>19</v>
      </c>
      <c r="I482" s="208"/>
      <c r="J482" s="205"/>
      <c r="K482" s="205"/>
      <c r="L482" s="209"/>
      <c r="M482" s="210"/>
      <c r="N482" s="211"/>
      <c r="O482" s="211"/>
      <c r="P482" s="211"/>
      <c r="Q482" s="211"/>
      <c r="R482" s="211"/>
      <c r="S482" s="211"/>
      <c r="T482" s="212"/>
      <c r="AT482" s="213" t="s">
        <v>136</v>
      </c>
      <c r="AU482" s="213" t="s">
        <v>83</v>
      </c>
      <c r="AV482" s="14" t="s">
        <v>81</v>
      </c>
      <c r="AW482" s="14" t="s">
        <v>34</v>
      </c>
      <c r="AX482" s="14" t="s">
        <v>73</v>
      </c>
      <c r="AY482" s="213" t="s">
        <v>125</v>
      </c>
    </row>
    <row r="483" spans="1:65" s="13" customFormat="1" ht="11.25">
      <c r="B483" s="193"/>
      <c r="C483" s="194"/>
      <c r="D483" s="188" t="s">
        <v>136</v>
      </c>
      <c r="E483" s="195" t="s">
        <v>19</v>
      </c>
      <c r="F483" s="196" t="s">
        <v>759</v>
      </c>
      <c r="G483" s="194"/>
      <c r="H483" s="197">
        <v>57.225000000000001</v>
      </c>
      <c r="I483" s="198"/>
      <c r="J483" s="194"/>
      <c r="K483" s="194"/>
      <c r="L483" s="199"/>
      <c r="M483" s="200"/>
      <c r="N483" s="201"/>
      <c r="O483" s="201"/>
      <c r="P483" s="201"/>
      <c r="Q483" s="201"/>
      <c r="R483" s="201"/>
      <c r="S483" s="201"/>
      <c r="T483" s="202"/>
      <c r="AT483" s="203" t="s">
        <v>136</v>
      </c>
      <c r="AU483" s="203" t="s">
        <v>83</v>
      </c>
      <c r="AV483" s="13" t="s">
        <v>83</v>
      </c>
      <c r="AW483" s="13" t="s">
        <v>34</v>
      </c>
      <c r="AX483" s="13" t="s">
        <v>81</v>
      </c>
      <c r="AY483" s="203" t="s">
        <v>125</v>
      </c>
    </row>
    <row r="484" spans="1:65" s="2" customFormat="1" ht="14.45" customHeight="1">
      <c r="A484" s="36"/>
      <c r="B484" s="37"/>
      <c r="C484" s="175" t="s">
        <v>760</v>
      </c>
      <c r="D484" s="175" t="s">
        <v>127</v>
      </c>
      <c r="E484" s="176" t="s">
        <v>761</v>
      </c>
      <c r="F484" s="177" t="s">
        <v>762</v>
      </c>
      <c r="G484" s="178" t="s">
        <v>300</v>
      </c>
      <c r="H484" s="179">
        <v>327</v>
      </c>
      <c r="I484" s="180"/>
      <c r="J484" s="181">
        <f>ROUND(I484*H484,2)</f>
        <v>0</v>
      </c>
      <c r="K484" s="177" t="s">
        <v>131</v>
      </c>
      <c r="L484" s="41"/>
      <c r="M484" s="182" t="s">
        <v>19</v>
      </c>
      <c r="N484" s="183" t="s">
        <v>44</v>
      </c>
      <c r="O484" s="66"/>
      <c r="P484" s="184">
        <f>O484*H484</f>
        <v>0</v>
      </c>
      <c r="Q484" s="184">
        <v>1.2E-4</v>
      </c>
      <c r="R484" s="184">
        <f>Q484*H484</f>
        <v>3.9240000000000004E-2</v>
      </c>
      <c r="S484" s="184">
        <v>0</v>
      </c>
      <c r="T484" s="185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86" t="s">
        <v>132</v>
      </c>
      <c r="AT484" s="186" t="s">
        <v>127</v>
      </c>
      <c r="AU484" s="186" t="s">
        <v>83</v>
      </c>
      <c r="AY484" s="19" t="s">
        <v>125</v>
      </c>
      <c r="BE484" s="187">
        <f>IF(N484="základní",J484,0)</f>
        <v>0</v>
      </c>
      <c r="BF484" s="187">
        <f>IF(N484="snížená",J484,0)</f>
        <v>0</v>
      </c>
      <c r="BG484" s="187">
        <f>IF(N484="zákl. přenesená",J484,0)</f>
        <v>0</v>
      </c>
      <c r="BH484" s="187">
        <f>IF(N484="sníž. přenesená",J484,0)</f>
        <v>0</v>
      </c>
      <c r="BI484" s="187">
        <f>IF(N484="nulová",J484,0)</f>
        <v>0</v>
      </c>
      <c r="BJ484" s="19" t="s">
        <v>81</v>
      </c>
      <c r="BK484" s="187">
        <f>ROUND(I484*H484,2)</f>
        <v>0</v>
      </c>
      <c r="BL484" s="19" t="s">
        <v>132</v>
      </c>
      <c r="BM484" s="186" t="s">
        <v>763</v>
      </c>
    </row>
    <row r="485" spans="1:65" s="2" customFormat="1" ht="11.25">
      <c r="A485" s="36"/>
      <c r="B485" s="37"/>
      <c r="C485" s="38"/>
      <c r="D485" s="188" t="s">
        <v>134</v>
      </c>
      <c r="E485" s="38"/>
      <c r="F485" s="189" t="s">
        <v>764</v>
      </c>
      <c r="G485" s="38"/>
      <c r="H485" s="38"/>
      <c r="I485" s="190"/>
      <c r="J485" s="38"/>
      <c r="K485" s="38"/>
      <c r="L485" s="41"/>
      <c r="M485" s="191"/>
      <c r="N485" s="192"/>
      <c r="O485" s="66"/>
      <c r="P485" s="66"/>
      <c r="Q485" s="66"/>
      <c r="R485" s="66"/>
      <c r="S485" s="66"/>
      <c r="T485" s="67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9" t="s">
        <v>134</v>
      </c>
      <c r="AU485" s="19" t="s">
        <v>83</v>
      </c>
    </row>
    <row r="486" spans="1:65" s="14" customFormat="1" ht="11.25">
      <c r="B486" s="204"/>
      <c r="C486" s="205"/>
      <c r="D486" s="188" t="s">
        <v>136</v>
      </c>
      <c r="E486" s="206" t="s">
        <v>19</v>
      </c>
      <c r="F486" s="207" t="s">
        <v>734</v>
      </c>
      <c r="G486" s="205"/>
      <c r="H486" s="206" t="s">
        <v>19</v>
      </c>
      <c r="I486" s="208"/>
      <c r="J486" s="205"/>
      <c r="K486" s="205"/>
      <c r="L486" s="209"/>
      <c r="M486" s="210"/>
      <c r="N486" s="211"/>
      <c r="O486" s="211"/>
      <c r="P486" s="211"/>
      <c r="Q486" s="211"/>
      <c r="R486" s="211"/>
      <c r="S486" s="211"/>
      <c r="T486" s="212"/>
      <c r="AT486" s="213" t="s">
        <v>136</v>
      </c>
      <c r="AU486" s="213" t="s">
        <v>83</v>
      </c>
      <c r="AV486" s="14" t="s">
        <v>81</v>
      </c>
      <c r="AW486" s="14" t="s">
        <v>34</v>
      </c>
      <c r="AX486" s="14" t="s">
        <v>73</v>
      </c>
      <c r="AY486" s="213" t="s">
        <v>125</v>
      </c>
    </row>
    <row r="487" spans="1:65" s="13" customFormat="1" ht="11.25">
      <c r="B487" s="193"/>
      <c r="C487" s="194"/>
      <c r="D487" s="188" t="s">
        <v>136</v>
      </c>
      <c r="E487" s="195" t="s">
        <v>19</v>
      </c>
      <c r="F487" s="196" t="s">
        <v>748</v>
      </c>
      <c r="G487" s="194"/>
      <c r="H487" s="197">
        <v>327</v>
      </c>
      <c r="I487" s="198"/>
      <c r="J487" s="194"/>
      <c r="K487" s="194"/>
      <c r="L487" s="199"/>
      <c r="M487" s="200"/>
      <c r="N487" s="201"/>
      <c r="O487" s="201"/>
      <c r="P487" s="201"/>
      <c r="Q487" s="201"/>
      <c r="R487" s="201"/>
      <c r="S487" s="201"/>
      <c r="T487" s="202"/>
      <c r="AT487" s="203" t="s">
        <v>136</v>
      </c>
      <c r="AU487" s="203" t="s">
        <v>83</v>
      </c>
      <c r="AV487" s="13" t="s">
        <v>83</v>
      </c>
      <c r="AW487" s="13" t="s">
        <v>34</v>
      </c>
      <c r="AX487" s="13" t="s">
        <v>81</v>
      </c>
      <c r="AY487" s="203" t="s">
        <v>125</v>
      </c>
    </row>
    <row r="488" spans="1:65" s="12" customFormat="1" ht="25.9" customHeight="1">
      <c r="B488" s="159"/>
      <c r="C488" s="160"/>
      <c r="D488" s="161" t="s">
        <v>72</v>
      </c>
      <c r="E488" s="162" t="s">
        <v>765</v>
      </c>
      <c r="F488" s="162" t="s">
        <v>766</v>
      </c>
      <c r="G488" s="160"/>
      <c r="H488" s="160"/>
      <c r="I488" s="163"/>
      <c r="J488" s="164">
        <f>BK488</f>
        <v>0</v>
      </c>
      <c r="K488" s="160"/>
      <c r="L488" s="165"/>
      <c r="M488" s="166"/>
      <c r="N488" s="167"/>
      <c r="O488" s="167"/>
      <c r="P488" s="168">
        <f>SUM(P489:P498)</f>
        <v>0</v>
      </c>
      <c r="Q488" s="167"/>
      <c r="R488" s="168">
        <f>SUM(R489:R498)</f>
        <v>0</v>
      </c>
      <c r="S488" s="167"/>
      <c r="T488" s="169">
        <f>SUM(T489:T498)</f>
        <v>0</v>
      </c>
      <c r="AR488" s="170" t="s">
        <v>132</v>
      </c>
      <c r="AT488" s="171" t="s">
        <v>72</v>
      </c>
      <c r="AU488" s="171" t="s">
        <v>73</v>
      </c>
      <c r="AY488" s="170" t="s">
        <v>125</v>
      </c>
      <c r="BK488" s="172">
        <f>SUM(BK489:BK498)</f>
        <v>0</v>
      </c>
    </row>
    <row r="489" spans="1:65" s="2" customFormat="1" ht="14.45" customHeight="1">
      <c r="A489" s="36"/>
      <c r="B489" s="37"/>
      <c r="C489" s="175" t="s">
        <v>767</v>
      </c>
      <c r="D489" s="175" t="s">
        <v>127</v>
      </c>
      <c r="E489" s="176" t="s">
        <v>768</v>
      </c>
      <c r="F489" s="177" t="s">
        <v>769</v>
      </c>
      <c r="G489" s="178" t="s">
        <v>770</v>
      </c>
      <c r="H489" s="179">
        <v>4.5</v>
      </c>
      <c r="I489" s="180"/>
      <c r="J489" s="181">
        <f>ROUND(I489*H489,2)</f>
        <v>0</v>
      </c>
      <c r="K489" s="177" t="s">
        <v>131</v>
      </c>
      <c r="L489" s="41"/>
      <c r="M489" s="182" t="s">
        <v>19</v>
      </c>
      <c r="N489" s="183" t="s">
        <v>44</v>
      </c>
      <c r="O489" s="66"/>
      <c r="P489" s="184">
        <f>O489*H489</f>
        <v>0</v>
      </c>
      <c r="Q489" s="184">
        <v>0</v>
      </c>
      <c r="R489" s="184">
        <f>Q489*H489</f>
        <v>0</v>
      </c>
      <c r="S489" s="184">
        <v>0</v>
      </c>
      <c r="T489" s="185">
        <f>S489*H489</f>
        <v>0</v>
      </c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R489" s="186" t="s">
        <v>771</v>
      </c>
      <c r="AT489" s="186" t="s">
        <v>127</v>
      </c>
      <c r="AU489" s="186" t="s">
        <v>81</v>
      </c>
      <c r="AY489" s="19" t="s">
        <v>125</v>
      </c>
      <c r="BE489" s="187">
        <f>IF(N489="základní",J489,0)</f>
        <v>0</v>
      </c>
      <c r="BF489" s="187">
        <f>IF(N489="snížená",J489,0)</f>
        <v>0</v>
      </c>
      <c r="BG489" s="187">
        <f>IF(N489="zákl. přenesená",J489,0)</f>
        <v>0</v>
      </c>
      <c r="BH489" s="187">
        <f>IF(N489="sníž. přenesená",J489,0)</f>
        <v>0</v>
      </c>
      <c r="BI489" s="187">
        <f>IF(N489="nulová",J489,0)</f>
        <v>0</v>
      </c>
      <c r="BJ489" s="19" t="s">
        <v>81</v>
      </c>
      <c r="BK489" s="187">
        <f>ROUND(I489*H489,2)</f>
        <v>0</v>
      </c>
      <c r="BL489" s="19" t="s">
        <v>771</v>
      </c>
      <c r="BM489" s="186" t="s">
        <v>772</v>
      </c>
    </row>
    <row r="490" spans="1:65" s="2" customFormat="1" ht="11.25">
      <c r="A490" s="36"/>
      <c r="B490" s="37"/>
      <c r="C490" s="38"/>
      <c r="D490" s="188" t="s">
        <v>134</v>
      </c>
      <c r="E490" s="38"/>
      <c r="F490" s="189" t="s">
        <v>773</v>
      </c>
      <c r="G490" s="38"/>
      <c r="H490" s="38"/>
      <c r="I490" s="190"/>
      <c r="J490" s="38"/>
      <c r="K490" s="38"/>
      <c r="L490" s="41"/>
      <c r="M490" s="191"/>
      <c r="N490" s="192"/>
      <c r="O490" s="66"/>
      <c r="P490" s="66"/>
      <c r="Q490" s="66"/>
      <c r="R490" s="66"/>
      <c r="S490" s="66"/>
      <c r="T490" s="67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9" t="s">
        <v>134</v>
      </c>
      <c r="AU490" s="19" t="s">
        <v>81</v>
      </c>
    </row>
    <row r="491" spans="1:65" s="13" customFormat="1" ht="11.25">
      <c r="B491" s="193"/>
      <c r="C491" s="194"/>
      <c r="D491" s="188" t="s">
        <v>136</v>
      </c>
      <c r="E491" s="195" t="s">
        <v>19</v>
      </c>
      <c r="F491" s="196" t="s">
        <v>774</v>
      </c>
      <c r="G491" s="194"/>
      <c r="H491" s="197">
        <v>4.5</v>
      </c>
      <c r="I491" s="198"/>
      <c r="J491" s="194"/>
      <c r="K491" s="194"/>
      <c r="L491" s="199"/>
      <c r="M491" s="200"/>
      <c r="N491" s="201"/>
      <c r="O491" s="201"/>
      <c r="P491" s="201"/>
      <c r="Q491" s="201"/>
      <c r="R491" s="201"/>
      <c r="S491" s="201"/>
      <c r="T491" s="202"/>
      <c r="AT491" s="203" t="s">
        <v>136</v>
      </c>
      <c r="AU491" s="203" t="s">
        <v>81</v>
      </c>
      <c r="AV491" s="13" t="s">
        <v>83</v>
      </c>
      <c r="AW491" s="13" t="s">
        <v>34</v>
      </c>
      <c r="AX491" s="13" t="s">
        <v>73</v>
      </c>
      <c r="AY491" s="203" t="s">
        <v>125</v>
      </c>
    </row>
    <row r="492" spans="1:65" s="2" customFormat="1" ht="14.45" customHeight="1">
      <c r="A492" s="36"/>
      <c r="B492" s="37"/>
      <c r="C492" s="175" t="s">
        <v>775</v>
      </c>
      <c r="D492" s="175" t="s">
        <v>127</v>
      </c>
      <c r="E492" s="176" t="s">
        <v>776</v>
      </c>
      <c r="F492" s="177" t="s">
        <v>777</v>
      </c>
      <c r="G492" s="178" t="s">
        <v>770</v>
      </c>
      <c r="H492" s="179">
        <v>20</v>
      </c>
      <c r="I492" s="180"/>
      <c r="J492" s="181">
        <f>ROUND(I492*H492,2)</f>
        <v>0</v>
      </c>
      <c r="K492" s="177" t="s">
        <v>131</v>
      </c>
      <c r="L492" s="41"/>
      <c r="M492" s="182" t="s">
        <v>19</v>
      </c>
      <c r="N492" s="183" t="s">
        <v>44</v>
      </c>
      <c r="O492" s="66"/>
      <c r="P492" s="184">
        <f>O492*H492</f>
        <v>0</v>
      </c>
      <c r="Q492" s="184">
        <v>0</v>
      </c>
      <c r="R492" s="184">
        <f>Q492*H492</f>
        <v>0</v>
      </c>
      <c r="S492" s="184">
        <v>0</v>
      </c>
      <c r="T492" s="185">
        <f>S492*H492</f>
        <v>0</v>
      </c>
      <c r="U492" s="36"/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R492" s="186" t="s">
        <v>771</v>
      </c>
      <c r="AT492" s="186" t="s">
        <v>127</v>
      </c>
      <c r="AU492" s="186" t="s">
        <v>81</v>
      </c>
      <c r="AY492" s="19" t="s">
        <v>125</v>
      </c>
      <c r="BE492" s="187">
        <f>IF(N492="základní",J492,0)</f>
        <v>0</v>
      </c>
      <c r="BF492" s="187">
        <f>IF(N492="snížená",J492,0)</f>
        <v>0</v>
      </c>
      <c r="BG492" s="187">
        <f>IF(N492="zákl. přenesená",J492,0)</f>
        <v>0</v>
      </c>
      <c r="BH492" s="187">
        <f>IF(N492="sníž. přenesená",J492,0)</f>
        <v>0</v>
      </c>
      <c r="BI492" s="187">
        <f>IF(N492="nulová",J492,0)</f>
        <v>0</v>
      </c>
      <c r="BJ492" s="19" t="s">
        <v>81</v>
      </c>
      <c r="BK492" s="187">
        <f>ROUND(I492*H492,2)</f>
        <v>0</v>
      </c>
      <c r="BL492" s="19" t="s">
        <v>771</v>
      </c>
      <c r="BM492" s="186" t="s">
        <v>778</v>
      </c>
    </row>
    <row r="493" spans="1:65" s="2" customFormat="1" ht="11.25">
      <c r="A493" s="36"/>
      <c r="B493" s="37"/>
      <c r="C493" s="38"/>
      <c r="D493" s="188" t="s">
        <v>134</v>
      </c>
      <c r="E493" s="38"/>
      <c r="F493" s="189" t="s">
        <v>779</v>
      </c>
      <c r="G493" s="38"/>
      <c r="H493" s="38"/>
      <c r="I493" s="190"/>
      <c r="J493" s="38"/>
      <c r="K493" s="38"/>
      <c r="L493" s="41"/>
      <c r="M493" s="191"/>
      <c r="N493" s="192"/>
      <c r="O493" s="66"/>
      <c r="P493" s="66"/>
      <c r="Q493" s="66"/>
      <c r="R493" s="66"/>
      <c r="S493" s="66"/>
      <c r="T493" s="67"/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T493" s="19" t="s">
        <v>134</v>
      </c>
      <c r="AU493" s="19" t="s">
        <v>81</v>
      </c>
    </row>
    <row r="494" spans="1:65" s="13" customFormat="1" ht="11.25">
      <c r="B494" s="193"/>
      <c r="C494" s="194"/>
      <c r="D494" s="188" t="s">
        <v>136</v>
      </c>
      <c r="E494" s="195" t="s">
        <v>19</v>
      </c>
      <c r="F494" s="196" t="s">
        <v>780</v>
      </c>
      <c r="G494" s="194"/>
      <c r="H494" s="197">
        <v>20</v>
      </c>
      <c r="I494" s="198"/>
      <c r="J494" s="194"/>
      <c r="K494" s="194"/>
      <c r="L494" s="199"/>
      <c r="M494" s="200"/>
      <c r="N494" s="201"/>
      <c r="O494" s="201"/>
      <c r="P494" s="201"/>
      <c r="Q494" s="201"/>
      <c r="R494" s="201"/>
      <c r="S494" s="201"/>
      <c r="T494" s="202"/>
      <c r="AT494" s="203" t="s">
        <v>136</v>
      </c>
      <c r="AU494" s="203" t="s">
        <v>81</v>
      </c>
      <c r="AV494" s="13" t="s">
        <v>83</v>
      </c>
      <c r="AW494" s="13" t="s">
        <v>34</v>
      </c>
      <c r="AX494" s="13" t="s">
        <v>73</v>
      </c>
      <c r="AY494" s="203" t="s">
        <v>125</v>
      </c>
    </row>
    <row r="495" spans="1:65" s="2" customFormat="1" ht="14.45" customHeight="1">
      <c r="A495" s="36"/>
      <c r="B495" s="37"/>
      <c r="C495" s="214" t="s">
        <v>781</v>
      </c>
      <c r="D495" s="214" t="s">
        <v>165</v>
      </c>
      <c r="E495" s="215" t="s">
        <v>782</v>
      </c>
      <c r="F495" s="216" t="s">
        <v>19</v>
      </c>
      <c r="G495" s="217" t="s">
        <v>245</v>
      </c>
      <c r="H495" s="218">
        <v>25</v>
      </c>
      <c r="I495" s="219"/>
      <c r="J495" s="220">
        <f>ROUND(I495*H495,2)</f>
        <v>0</v>
      </c>
      <c r="K495" s="216" t="s">
        <v>19</v>
      </c>
      <c r="L495" s="221"/>
      <c r="M495" s="222" t="s">
        <v>19</v>
      </c>
      <c r="N495" s="223" t="s">
        <v>44</v>
      </c>
      <c r="O495" s="66"/>
      <c r="P495" s="184">
        <f>O495*H495</f>
        <v>0</v>
      </c>
      <c r="Q495" s="184">
        <v>0</v>
      </c>
      <c r="R495" s="184">
        <f>Q495*H495</f>
        <v>0</v>
      </c>
      <c r="S495" s="184">
        <v>0</v>
      </c>
      <c r="T495" s="185">
        <f>S495*H495</f>
        <v>0</v>
      </c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R495" s="186" t="s">
        <v>771</v>
      </c>
      <c r="AT495" s="186" t="s">
        <v>165</v>
      </c>
      <c r="AU495" s="186" t="s">
        <v>81</v>
      </c>
      <c r="AY495" s="19" t="s">
        <v>125</v>
      </c>
      <c r="BE495" s="187">
        <f>IF(N495="základní",J495,0)</f>
        <v>0</v>
      </c>
      <c r="BF495" s="187">
        <f>IF(N495="snížená",J495,0)</f>
        <v>0</v>
      </c>
      <c r="BG495" s="187">
        <f>IF(N495="zákl. přenesená",J495,0)</f>
        <v>0</v>
      </c>
      <c r="BH495" s="187">
        <f>IF(N495="sníž. přenesená",J495,0)</f>
        <v>0</v>
      </c>
      <c r="BI495" s="187">
        <f>IF(N495="nulová",J495,0)</f>
        <v>0</v>
      </c>
      <c r="BJ495" s="19" t="s">
        <v>81</v>
      </c>
      <c r="BK495" s="187">
        <f>ROUND(I495*H495,2)</f>
        <v>0</v>
      </c>
      <c r="BL495" s="19" t="s">
        <v>771</v>
      </c>
      <c r="BM495" s="186" t="s">
        <v>783</v>
      </c>
    </row>
    <row r="496" spans="1:65" s="2" customFormat="1" ht="11.25">
      <c r="A496" s="36"/>
      <c r="B496" s="37"/>
      <c r="C496" s="38"/>
      <c r="D496" s="188" t="s">
        <v>134</v>
      </c>
      <c r="E496" s="38"/>
      <c r="F496" s="189" t="s">
        <v>784</v>
      </c>
      <c r="G496" s="38"/>
      <c r="H496" s="38"/>
      <c r="I496" s="190"/>
      <c r="J496" s="38"/>
      <c r="K496" s="38"/>
      <c r="L496" s="41"/>
      <c r="M496" s="191"/>
      <c r="N496" s="192"/>
      <c r="O496" s="66"/>
      <c r="P496" s="66"/>
      <c r="Q496" s="66"/>
      <c r="R496" s="66"/>
      <c r="S496" s="66"/>
      <c r="T496" s="67"/>
      <c r="U496" s="36"/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T496" s="19" t="s">
        <v>134</v>
      </c>
      <c r="AU496" s="19" t="s">
        <v>81</v>
      </c>
    </row>
    <row r="497" spans="1:51" s="14" customFormat="1" ht="11.25">
      <c r="B497" s="204"/>
      <c r="C497" s="205"/>
      <c r="D497" s="188" t="s">
        <v>136</v>
      </c>
      <c r="E497" s="206" t="s">
        <v>19</v>
      </c>
      <c r="F497" s="207" t="s">
        <v>785</v>
      </c>
      <c r="G497" s="205"/>
      <c r="H497" s="206" t="s">
        <v>19</v>
      </c>
      <c r="I497" s="208"/>
      <c r="J497" s="205"/>
      <c r="K497" s="205"/>
      <c r="L497" s="209"/>
      <c r="M497" s="210"/>
      <c r="N497" s="211"/>
      <c r="O497" s="211"/>
      <c r="P497" s="211"/>
      <c r="Q497" s="211"/>
      <c r="R497" s="211"/>
      <c r="S497" s="211"/>
      <c r="T497" s="212"/>
      <c r="AT497" s="213" t="s">
        <v>136</v>
      </c>
      <c r="AU497" s="213" t="s">
        <v>81</v>
      </c>
      <c r="AV497" s="14" t="s">
        <v>81</v>
      </c>
      <c r="AW497" s="14" t="s">
        <v>34</v>
      </c>
      <c r="AX497" s="14" t="s">
        <v>73</v>
      </c>
      <c r="AY497" s="213" t="s">
        <v>125</v>
      </c>
    </row>
    <row r="498" spans="1:51" s="13" customFormat="1" ht="11.25">
      <c r="B498" s="193"/>
      <c r="C498" s="194"/>
      <c r="D498" s="188" t="s">
        <v>136</v>
      </c>
      <c r="E498" s="195" t="s">
        <v>19</v>
      </c>
      <c r="F498" s="196" t="s">
        <v>594</v>
      </c>
      <c r="G498" s="194"/>
      <c r="H498" s="197">
        <v>25</v>
      </c>
      <c r="I498" s="198"/>
      <c r="J498" s="194"/>
      <c r="K498" s="194"/>
      <c r="L498" s="199"/>
      <c r="M498" s="236"/>
      <c r="N498" s="237"/>
      <c r="O498" s="237"/>
      <c r="P498" s="237"/>
      <c r="Q498" s="237"/>
      <c r="R498" s="237"/>
      <c r="S498" s="237"/>
      <c r="T498" s="238"/>
      <c r="AT498" s="203" t="s">
        <v>136</v>
      </c>
      <c r="AU498" s="203" t="s">
        <v>81</v>
      </c>
      <c r="AV498" s="13" t="s">
        <v>83</v>
      </c>
      <c r="AW498" s="13" t="s">
        <v>34</v>
      </c>
      <c r="AX498" s="13" t="s">
        <v>81</v>
      </c>
      <c r="AY498" s="203" t="s">
        <v>125</v>
      </c>
    </row>
    <row r="499" spans="1:51" s="2" customFormat="1" ht="6.95" customHeight="1">
      <c r="A499" s="36"/>
      <c r="B499" s="49"/>
      <c r="C499" s="50"/>
      <c r="D499" s="50"/>
      <c r="E499" s="50"/>
      <c r="F499" s="50"/>
      <c r="G499" s="50"/>
      <c r="H499" s="50"/>
      <c r="I499" s="50"/>
      <c r="J499" s="50"/>
      <c r="K499" s="50"/>
      <c r="L499" s="41"/>
      <c r="M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</row>
  </sheetData>
  <sheetProtection algorithmName="SHA-512" hashValue="HajIlWAA01eh/S65YZz/3a1UujFa8eZu0bGGnLrcRiB/S38D4JKcZjhY4EeGaC2JB0bq4Y8wFclGnOF1oOs2EQ==" saltValue="zchHfvkecSWTqUtlZA6u+blSnDsJpgQVwA4DbMkhVs6E6leBMdq6V8lW/XU01cOFk7NepKWE+1OCFBsL7VpT8A==" spinCount="100000" sheet="1" objects="1" scenarios="1" formatColumns="0" formatRows="0" autoFilter="0"/>
  <autoFilter ref="C92:K498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66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86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Karlovy Vary, ulice Vrchlického - rekonstrukce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786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18. 5. 2021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ROUND(J90,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ROUND((SUM(BE90:BE465)),  2)</f>
        <v>0</v>
      </c>
      <c r="G33" s="36"/>
      <c r="H33" s="36"/>
      <c r="I33" s="120">
        <v>0.21</v>
      </c>
      <c r="J33" s="119">
        <f>ROUND(((SUM(BE90:BE465))*I33),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ROUND((SUM(BF90:BF465)),  2)</f>
        <v>0</v>
      </c>
      <c r="G34" s="36"/>
      <c r="H34" s="36"/>
      <c r="I34" s="120">
        <v>0.15</v>
      </c>
      <c r="J34" s="119">
        <f>ROUND(((SUM(BF90:BF465))*I34),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ROUND((SUM(BG90:BG465)),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ROUND((SUM(BH90:BH465)),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ROUND((SUM(BI90:BI465)),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Karlovy Vary, ulice Vrchlického - rekonstrukce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4" t="str">
        <f>E9</f>
        <v>C - Oprava kanalizační přípojky ma pozemku č.p.486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Karlovy Vary</v>
      </c>
      <c r="G52" s="38"/>
      <c r="H52" s="38"/>
      <c r="I52" s="31" t="s">
        <v>24</v>
      </c>
      <c r="J52" s="61" t="str">
        <f>IF(J12="","",J12)</f>
        <v>18. 5. 2021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Město Karlovy Vary</v>
      </c>
      <c r="G54" s="38"/>
      <c r="H54" s="38"/>
      <c r="I54" s="31" t="s">
        <v>32</v>
      </c>
      <c r="J54" s="34" t="str">
        <f>E21</f>
        <v>BPO spol. s r.o. Ostrov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Jitka Durdíková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J90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1:47" s="9" customFormat="1" ht="24.95" customHeight="1">
      <c r="B60" s="136"/>
      <c r="C60" s="137"/>
      <c r="D60" s="138" t="s">
        <v>96</v>
      </c>
      <c r="E60" s="139"/>
      <c r="F60" s="139"/>
      <c r="G60" s="139"/>
      <c r="H60" s="139"/>
      <c r="I60" s="139"/>
      <c r="J60" s="140">
        <f>J91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97</v>
      </c>
      <c r="E61" s="145"/>
      <c r="F61" s="145"/>
      <c r="G61" s="145"/>
      <c r="H61" s="145"/>
      <c r="I61" s="145"/>
      <c r="J61" s="146">
        <f>J92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787</v>
      </c>
      <c r="E62" s="145"/>
      <c r="F62" s="145"/>
      <c r="G62" s="145"/>
      <c r="H62" s="145"/>
      <c r="I62" s="145"/>
      <c r="J62" s="146">
        <f>J253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99</v>
      </c>
      <c r="E63" s="145"/>
      <c r="F63" s="145"/>
      <c r="G63" s="145"/>
      <c r="H63" s="145"/>
      <c r="I63" s="145"/>
      <c r="J63" s="146">
        <f>J261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100</v>
      </c>
      <c r="E64" s="145"/>
      <c r="F64" s="145"/>
      <c r="G64" s="145"/>
      <c r="H64" s="145"/>
      <c r="I64" s="145"/>
      <c r="J64" s="146">
        <f>J288</f>
        <v>0</v>
      </c>
      <c r="K64" s="143"/>
      <c r="L64" s="147"/>
    </row>
    <row r="65" spans="1:31" s="10" customFormat="1" ht="19.899999999999999" customHeight="1">
      <c r="B65" s="142"/>
      <c r="C65" s="143"/>
      <c r="D65" s="144" t="s">
        <v>788</v>
      </c>
      <c r="E65" s="145"/>
      <c r="F65" s="145"/>
      <c r="G65" s="145"/>
      <c r="H65" s="145"/>
      <c r="I65" s="145"/>
      <c r="J65" s="146">
        <f>J301</f>
        <v>0</v>
      </c>
      <c r="K65" s="143"/>
      <c r="L65" s="147"/>
    </row>
    <row r="66" spans="1:31" s="10" customFormat="1" ht="19.899999999999999" customHeight="1">
      <c r="B66" s="142"/>
      <c r="C66" s="143"/>
      <c r="D66" s="144" t="s">
        <v>789</v>
      </c>
      <c r="E66" s="145"/>
      <c r="F66" s="145"/>
      <c r="G66" s="145"/>
      <c r="H66" s="145"/>
      <c r="I66" s="145"/>
      <c r="J66" s="146">
        <f>J351</f>
        <v>0</v>
      </c>
      <c r="K66" s="143"/>
      <c r="L66" s="147"/>
    </row>
    <row r="67" spans="1:31" s="10" customFormat="1" ht="19.899999999999999" customHeight="1">
      <c r="B67" s="142"/>
      <c r="C67" s="143"/>
      <c r="D67" s="144" t="s">
        <v>790</v>
      </c>
      <c r="E67" s="145"/>
      <c r="F67" s="145"/>
      <c r="G67" s="145"/>
      <c r="H67" s="145"/>
      <c r="I67" s="145"/>
      <c r="J67" s="146">
        <f>J399</f>
        <v>0</v>
      </c>
      <c r="K67" s="143"/>
      <c r="L67" s="147"/>
    </row>
    <row r="68" spans="1:31" s="10" customFormat="1" ht="19.899999999999999" customHeight="1">
      <c r="B68" s="142"/>
      <c r="C68" s="143"/>
      <c r="D68" s="144" t="s">
        <v>791</v>
      </c>
      <c r="E68" s="145"/>
      <c r="F68" s="145"/>
      <c r="G68" s="145"/>
      <c r="H68" s="145"/>
      <c r="I68" s="145"/>
      <c r="J68" s="146">
        <f>J402</f>
        <v>0</v>
      </c>
      <c r="K68" s="143"/>
      <c r="L68" s="147"/>
    </row>
    <row r="69" spans="1:31" s="10" customFormat="1" ht="19.899999999999999" customHeight="1">
      <c r="B69" s="142"/>
      <c r="C69" s="143"/>
      <c r="D69" s="144" t="s">
        <v>105</v>
      </c>
      <c r="E69" s="145"/>
      <c r="F69" s="145"/>
      <c r="G69" s="145"/>
      <c r="H69" s="145"/>
      <c r="I69" s="145"/>
      <c r="J69" s="146">
        <f>J426</f>
        <v>0</v>
      </c>
      <c r="K69" s="143"/>
      <c r="L69" s="147"/>
    </row>
    <row r="70" spans="1:31" s="10" customFormat="1" ht="19.899999999999999" customHeight="1">
      <c r="B70" s="142"/>
      <c r="C70" s="143"/>
      <c r="D70" s="144" t="s">
        <v>106</v>
      </c>
      <c r="E70" s="145"/>
      <c r="F70" s="145"/>
      <c r="G70" s="145"/>
      <c r="H70" s="145"/>
      <c r="I70" s="145"/>
      <c r="J70" s="146">
        <f>J463</f>
        <v>0</v>
      </c>
      <c r="K70" s="143"/>
      <c r="L70" s="147"/>
    </row>
    <row r="71" spans="1:31" s="2" customFormat="1" ht="21.75" customHeight="1">
      <c r="A71" s="36"/>
      <c r="B71" s="37"/>
      <c r="C71" s="38"/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6" spans="1:31" s="2" customFormat="1" ht="6.95" customHeight="1">
      <c r="A76" s="36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24.95" customHeight="1">
      <c r="A77" s="36"/>
      <c r="B77" s="37"/>
      <c r="C77" s="25" t="s">
        <v>110</v>
      </c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6.95" customHeight="1">
      <c r="A78" s="36"/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2" customHeight="1">
      <c r="A79" s="36"/>
      <c r="B79" s="37"/>
      <c r="C79" s="31" t="s">
        <v>16</v>
      </c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6.5" customHeight="1">
      <c r="A80" s="36"/>
      <c r="B80" s="37"/>
      <c r="C80" s="38"/>
      <c r="D80" s="38"/>
      <c r="E80" s="382" t="str">
        <f>E7</f>
        <v>Karlovy Vary, ulice Vrchlického - rekonstrukce</v>
      </c>
      <c r="F80" s="383"/>
      <c r="G80" s="383"/>
      <c r="H80" s="383"/>
      <c r="I80" s="38"/>
      <c r="J80" s="38"/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2" customHeight="1">
      <c r="A81" s="36"/>
      <c r="B81" s="37"/>
      <c r="C81" s="31" t="s">
        <v>90</v>
      </c>
      <c r="D81" s="38"/>
      <c r="E81" s="38"/>
      <c r="F81" s="38"/>
      <c r="G81" s="38"/>
      <c r="H81" s="38"/>
      <c r="I81" s="38"/>
      <c r="J81" s="38"/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6.5" customHeight="1">
      <c r="A82" s="36"/>
      <c r="B82" s="37"/>
      <c r="C82" s="38"/>
      <c r="D82" s="38"/>
      <c r="E82" s="354" t="str">
        <f>E9</f>
        <v>C - Oprava kanalizační přípojky ma pozemku č.p.486</v>
      </c>
      <c r="F82" s="384"/>
      <c r="G82" s="384"/>
      <c r="H82" s="384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108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65" s="2" customFormat="1" ht="12" customHeight="1">
      <c r="A84" s="36"/>
      <c r="B84" s="37"/>
      <c r="C84" s="31" t="s">
        <v>22</v>
      </c>
      <c r="D84" s="38"/>
      <c r="E84" s="38"/>
      <c r="F84" s="29" t="str">
        <f>F12</f>
        <v>Karlovy Vary</v>
      </c>
      <c r="G84" s="38"/>
      <c r="H84" s="38"/>
      <c r="I84" s="31" t="s">
        <v>24</v>
      </c>
      <c r="J84" s="61" t="str">
        <f>IF(J12="","",J12)</f>
        <v>18. 5. 2021</v>
      </c>
      <c r="K84" s="38"/>
      <c r="L84" s="108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65" s="2" customFormat="1" ht="6.95" customHeight="1">
      <c r="A85" s="36"/>
      <c r="B85" s="37"/>
      <c r="C85" s="38"/>
      <c r="D85" s="38"/>
      <c r="E85" s="38"/>
      <c r="F85" s="38"/>
      <c r="G85" s="38"/>
      <c r="H85" s="38"/>
      <c r="I85" s="38"/>
      <c r="J85" s="38"/>
      <c r="K85" s="38"/>
      <c r="L85" s="108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65" s="2" customFormat="1" ht="25.7" customHeight="1">
      <c r="A86" s="36"/>
      <c r="B86" s="37"/>
      <c r="C86" s="31" t="s">
        <v>26</v>
      </c>
      <c r="D86" s="38"/>
      <c r="E86" s="38"/>
      <c r="F86" s="29" t="str">
        <f>E15</f>
        <v>Město Karlovy Vary</v>
      </c>
      <c r="G86" s="38"/>
      <c r="H86" s="38"/>
      <c r="I86" s="31" t="s">
        <v>32</v>
      </c>
      <c r="J86" s="34" t="str">
        <f>E21</f>
        <v>BPO spol. s r.o. Ostrov</v>
      </c>
      <c r="K86" s="38"/>
      <c r="L86" s="108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65" s="2" customFormat="1" ht="15.2" customHeight="1">
      <c r="A87" s="36"/>
      <c r="B87" s="37"/>
      <c r="C87" s="31" t="s">
        <v>30</v>
      </c>
      <c r="D87" s="38"/>
      <c r="E87" s="38"/>
      <c r="F87" s="29" t="str">
        <f>IF(E18="","",E18)</f>
        <v>Vyplň údaj</v>
      </c>
      <c r="G87" s="38"/>
      <c r="H87" s="38"/>
      <c r="I87" s="31" t="s">
        <v>35</v>
      </c>
      <c r="J87" s="34" t="str">
        <f>E24</f>
        <v>Jitka Durdíková</v>
      </c>
      <c r="K87" s="38"/>
      <c r="L87" s="108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65" s="2" customFormat="1" ht="10.3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08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65" s="11" customFormat="1" ht="29.25" customHeight="1">
      <c r="A89" s="148"/>
      <c r="B89" s="149"/>
      <c r="C89" s="150" t="s">
        <v>111</v>
      </c>
      <c r="D89" s="151" t="s">
        <v>58</v>
      </c>
      <c r="E89" s="151" t="s">
        <v>54</v>
      </c>
      <c r="F89" s="151" t="s">
        <v>55</v>
      </c>
      <c r="G89" s="151" t="s">
        <v>112</v>
      </c>
      <c r="H89" s="151" t="s">
        <v>113</v>
      </c>
      <c r="I89" s="151" t="s">
        <v>114</v>
      </c>
      <c r="J89" s="151" t="s">
        <v>94</v>
      </c>
      <c r="K89" s="152" t="s">
        <v>115</v>
      </c>
      <c r="L89" s="153"/>
      <c r="M89" s="70" t="s">
        <v>19</v>
      </c>
      <c r="N89" s="71" t="s">
        <v>43</v>
      </c>
      <c r="O89" s="71" t="s">
        <v>116</v>
      </c>
      <c r="P89" s="71" t="s">
        <v>117</v>
      </c>
      <c r="Q89" s="71" t="s">
        <v>118</v>
      </c>
      <c r="R89" s="71" t="s">
        <v>119</v>
      </c>
      <c r="S89" s="71" t="s">
        <v>120</v>
      </c>
      <c r="T89" s="72" t="s">
        <v>121</v>
      </c>
      <c r="U89" s="148"/>
      <c r="V89" s="148"/>
      <c r="W89" s="148"/>
      <c r="X89" s="148"/>
      <c r="Y89" s="148"/>
      <c r="Z89" s="148"/>
      <c r="AA89" s="148"/>
      <c r="AB89" s="148"/>
      <c r="AC89" s="148"/>
      <c r="AD89" s="148"/>
      <c r="AE89" s="148"/>
    </row>
    <row r="90" spans="1:65" s="2" customFormat="1" ht="22.9" customHeight="1">
      <c r="A90" s="36"/>
      <c r="B90" s="37"/>
      <c r="C90" s="77" t="s">
        <v>122</v>
      </c>
      <c r="D90" s="38"/>
      <c r="E90" s="38"/>
      <c r="F90" s="38"/>
      <c r="G90" s="38"/>
      <c r="H90" s="38"/>
      <c r="I90" s="38"/>
      <c r="J90" s="154">
        <f>BK90</f>
        <v>0</v>
      </c>
      <c r="K90" s="38"/>
      <c r="L90" s="41"/>
      <c r="M90" s="73"/>
      <c r="N90" s="155"/>
      <c r="O90" s="74"/>
      <c r="P90" s="156">
        <f>P91</f>
        <v>0</v>
      </c>
      <c r="Q90" s="74"/>
      <c r="R90" s="156">
        <f>R91</f>
        <v>6.91831</v>
      </c>
      <c r="S90" s="74"/>
      <c r="T90" s="157">
        <f>T91</f>
        <v>10.234999999999999</v>
      </c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T90" s="19" t="s">
        <v>72</v>
      </c>
      <c r="AU90" s="19" t="s">
        <v>95</v>
      </c>
      <c r="BK90" s="158">
        <f>BK91</f>
        <v>0</v>
      </c>
    </row>
    <row r="91" spans="1:65" s="12" customFormat="1" ht="25.9" customHeight="1">
      <c r="B91" s="159"/>
      <c r="C91" s="160"/>
      <c r="D91" s="161" t="s">
        <v>72</v>
      </c>
      <c r="E91" s="162" t="s">
        <v>123</v>
      </c>
      <c r="F91" s="162" t="s">
        <v>124</v>
      </c>
      <c r="G91" s="160"/>
      <c r="H91" s="160"/>
      <c r="I91" s="163"/>
      <c r="J91" s="164">
        <f>BK91</f>
        <v>0</v>
      </c>
      <c r="K91" s="160"/>
      <c r="L91" s="165"/>
      <c r="M91" s="166"/>
      <c r="N91" s="167"/>
      <c r="O91" s="167"/>
      <c r="P91" s="168">
        <f>P92+P253+P261+P288+P301+P351+P399+P402+P426+P463</f>
        <v>0</v>
      </c>
      <c r="Q91" s="167"/>
      <c r="R91" s="168">
        <f>R92+R253+R261+R288+R301+R351+R399+R402+R426+R463</f>
        <v>6.91831</v>
      </c>
      <c r="S91" s="167"/>
      <c r="T91" s="169">
        <f>T92+T253+T261+T288+T301+T351+T399+T402+T426+T463</f>
        <v>10.234999999999999</v>
      </c>
      <c r="AR91" s="170" t="s">
        <v>81</v>
      </c>
      <c r="AT91" s="171" t="s">
        <v>72</v>
      </c>
      <c r="AU91" s="171" t="s">
        <v>73</v>
      </c>
      <c r="AY91" s="170" t="s">
        <v>125</v>
      </c>
      <c r="BK91" s="172">
        <f>BK92+BK253+BK261+BK288+BK301+BK351+BK399+BK402+BK426+BK463</f>
        <v>0</v>
      </c>
    </row>
    <row r="92" spans="1:65" s="12" customFormat="1" ht="22.9" customHeight="1">
      <c r="B92" s="159"/>
      <c r="C92" s="160"/>
      <c r="D92" s="161" t="s">
        <v>72</v>
      </c>
      <c r="E92" s="173" t="s">
        <v>81</v>
      </c>
      <c r="F92" s="173" t="s">
        <v>126</v>
      </c>
      <c r="G92" s="160"/>
      <c r="H92" s="160"/>
      <c r="I92" s="163"/>
      <c r="J92" s="174">
        <f>BK92</f>
        <v>0</v>
      </c>
      <c r="K92" s="160"/>
      <c r="L92" s="165"/>
      <c r="M92" s="166"/>
      <c r="N92" s="167"/>
      <c r="O92" s="167"/>
      <c r="P92" s="168">
        <f>SUM(P93:P252)</f>
        <v>0</v>
      </c>
      <c r="Q92" s="167"/>
      <c r="R92" s="168">
        <f>SUM(R93:R252)</f>
        <v>0.15956999999999999</v>
      </c>
      <c r="S92" s="167"/>
      <c r="T92" s="169">
        <f>SUM(T93:T252)</f>
        <v>0</v>
      </c>
      <c r="AR92" s="170" t="s">
        <v>81</v>
      </c>
      <c r="AT92" s="171" t="s">
        <v>72</v>
      </c>
      <c r="AU92" s="171" t="s">
        <v>81</v>
      </c>
      <c r="AY92" s="170" t="s">
        <v>125</v>
      </c>
      <c r="BK92" s="172">
        <f>SUM(BK93:BK252)</f>
        <v>0</v>
      </c>
    </row>
    <row r="93" spans="1:65" s="2" customFormat="1" ht="14.45" customHeight="1">
      <c r="A93" s="36"/>
      <c r="B93" s="37"/>
      <c r="C93" s="175" t="s">
        <v>81</v>
      </c>
      <c r="D93" s="175" t="s">
        <v>127</v>
      </c>
      <c r="E93" s="176" t="s">
        <v>792</v>
      </c>
      <c r="F93" s="177" t="s">
        <v>793</v>
      </c>
      <c r="G93" s="178" t="s">
        <v>160</v>
      </c>
      <c r="H93" s="179">
        <v>4</v>
      </c>
      <c r="I93" s="180"/>
      <c r="J93" s="181">
        <f>ROUND(I93*H93,2)</f>
        <v>0</v>
      </c>
      <c r="K93" s="177" t="s">
        <v>131</v>
      </c>
      <c r="L93" s="41"/>
      <c r="M93" s="182" t="s">
        <v>19</v>
      </c>
      <c r="N93" s="183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132</v>
      </c>
      <c r="AT93" s="186" t="s">
        <v>127</v>
      </c>
      <c r="AU93" s="186" t="s">
        <v>83</v>
      </c>
      <c r="AY93" s="19" t="s">
        <v>125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132</v>
      </c>
      <c r="BM93" s="186" t="s">
        <v>794</v>
      </c>
    </row>
    <row r="94" spans="1:65" s="2" customFormat="1" ht="19.5">
      <c r="A94" s="36"/>
      <c r="B94" s="37"/>
      <c r="C94" s="38"/>
      <c r="D94" s="188" t="s">
        <v>134</v>
      </c>
      <c r="E94" s="38"/>
      <c r="F94" s="189" t="s">
        <v>795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134</v>
      </c>
      <c r="AU94" s="19" t="s">
        <v>83</v>
      </c>
    </row>
    <row r="95" spans="1:65" s="2" customFormat="1" ht="14.45" customHeight="1">
      <c r="A95" s="36"/>
      <c r="B95" s="37"/>
      <c r="C95" s="175" t="s">
        <v>83</v>
      </c>
      <c r="D95" s="175" t="s">
        <v>127</v>
      </c>
      <c r="E95" s="176" t="s">
        <v>796</v>
      </c>
      <c r="F95" s="177" t="s">
        <v>797</v>
      </c>
      <c r="G95" s="178" t="s">
        <v>300</v>
      </c>
      <c r="H95" s="179">
        <v>3.3</v>
      </c>
      <c r="I95" s="180"/>
      <c r="J95" s="181">
        <f>ROUND(I95*H95,2)</f>
        <v>0</v>
      </c>
      <c r="K95" s="177" t="s">
        <v>131</v>
      </c>
      <c r="L95" s="41"/>
      <c r="M95" s="182" t="s">
        <v>19</v>
      </c>
      <c r="N95" s="183" t="s">
        <v>44</v>
      </c>
      <c r="O95" s="66"/>
      <c r="P95" s="184">
        <f>O95*H95</f>
        <v>0</v>
      </c>
      <c r="Q95" s="184">
        <v>3.6900000000000002E-2</v>
      </c>
      <c r="R95" s="184">
        <f>Q95*H95</f>
        <v>0.12177</v>
      </c>
      <c r="S95" s="184">
        <v>0</v>
      </c>
      <c r="T95" s="185">
        <f>S95*H95</f>
        <v>0</v>
      </c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R95" s="186" t="s">
        <v>132</v>
      </c>
      <c r="AT95" s="186" t="s">
        <v>127</v>
      </c>
      <c r="AU95" s="186" t="s">
        <v>83</v>
      </c>
      <c r="AY95" s="19" t="s">
        <v>125</v>
      </c>
      <c r="BE95" s="187">
        <f>IF(N95="základní",J95,0)</f>
        <v>0</v>
      </c>
      <c r="BF95" s="187">
        <f>IF(N95="snížená",J95,0)</f>
        <v>0</v>
      </c>
      <c r="BG95" s="187">
        <f>IF(N95="zákl. přenesená",J95,0)</f>
        <v>0</v>
      </c>
      <c r="BH95" s="187">
        <f>IF(N95="sníž. přenesená",J95,0)</f>
        <v>0</v>
      </c>
      <c r="BI95" s="187">
        <f>IF(N95="nulová",J95,0)</f>
        <v>0</v>
      </c>
      <c r="BJ95" s="19" t="s">
        <v>81</v>
      </c>
      <c r="BK95" s="187">
        <f>ROUND(I95*H95,2)</f>
        <v>0</v>
      </c>
      <c r="BL95" s="19" t="s">
        <v>132</v>
      </c>
      <c r="BM95" s="186" t="s">
        <v>798</v>
      </c>
    </row>
    <row r="96" spans="1:65" s="2" customFormat="1" ht="29.25">
      <c r="A96" s="36"/>
      <c r="B96" s="37"/>
      <c r="C96" s="38"/>
      <c r="D96" s="188" t="s">
        <v>134</v>
      </c>
      <c r="E96" s="38"/>
      <c r="F96" s="189" t="s">
        <v>799</v>
      </c>
      <c r="G96" s="38"/>
      <c r="H96" s="38"/>
      <c r="I96" s="190"/>
      <c r="J96" s="38"/>
      <c r="K96" s="38"/>
      <c r="L96" s="41"/>
      <c r="M96" s="191"/>
      <c r="N96" s="192"/>
      <c r="O96" s="66"/>
      <c r="P96" s="66"/>
      <c r="Q96" s="66"/>
      <c r="R96" s="66"/>
      <c r="S96" s="66"/>
      <c r="T96" s="67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134</v>
      </c>
      <c r="AU96" s="19" t="s">
        <v>83</v>
      </c>
    </row>
    <row r="97" spans="1:65" s="2" customFormat="1" ht="14.45" customHeight="1">
      <c r="A97" s="36"/>
      <c r="B97" s="37"/>
      <c r="C97" s="175" t="s">
        <v>144</v>
      </c>
      <c r="D97" s="175" t="s">
        <v>127</v>
      </c>
      <c r="E97" s="176" t="s">
        <v>194</v>
      </c>
      <c r="F97" s="177" t="s">
        <v>195</v>
      </c>
      <c r="G97" s="178" t="s">
        <v>160</v>
      </c>
      <c r="H97" s="179">
        <v>7</v>
      </c>
      <c r="I97" s="180"/>
      <c r="J97" s="181">
        <f>ROUND(I97*H97,2)</f>
        <v>0</v>
      </c>
      <c r="K97" s="177" t="s">
        <v>131</v>
      </c>
      <c r="L97" s="41"/>
      <c r="M97" s="182" t="s">
        <v>19</v>
      </c>
      <c r="N97" s="183" t="s">
        <v>44</v>
      </c>
      <c r="O97" s="66"/>
      <c r="P97" s="184">
        <f>O97*H97</f>
        <v>0</v>
      </c>
      <c r="Q97" s="184">
        <v>0</v>
      </c>
      <c r="R97" s="184">
        <f>Q97*H97</f>
        <v>0</v>
      </c>
      <c r="S97" s="184">
        <v>0</v>
      </c>
      <c r="T97" s="185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86" t="s">
        <v>132</v>
      </c>
      <c r="AT97" s="186" t="s">
        <v>127</v>
      </c>
      <c r="AU97" s="186" t="s">
        <v>83</v>
      </c>
      <c r="AY97" s="19" t="s">
        <v>125</v>
      </c>
      <c r="BE97" s="187">
        <f>IF(N97="základní",J97,0)</f>
        <v>0</v>
      </c>
      <c r="BF97" s="187">
        <f>IF(N97="snížená",J97,0)</f>
        <v>0</v>
      </c>
      <c r="BG97" s="187">
        <f>IF(N97="zákl. přenesená",J97,0)</f>
        <v>0</v>
      </c>
      <c r="BH97" s="187">
        <f>IF(N97="sníž. přenesená",J97,0)</f>
        <v>0</v>
      </c>
      <c r="BI97" s="187">
        <f>IF(N97="nulová",J97,0)</f>
        <v>0</v>
      </c>
      <c r="BJ97" s="19" t="s">
        <v>81</v>
      </c>
      <c r="BK97" s="187">
        <f>ROUND(I97*H97,2)</f>
        <v>0</v>
      </c>
      <c r="BL97" s="19" t="s">
        <v>132</v>
      </c>
      <c r="BM97" s="186" t="s">
        <v>800</v>
      </c>
    </row>
    <row r="98" spans="1:65" s="2" customFormat="1" ht="19.5">
      <c r="A98" s="36"/>
      <c r="B98" s="37"/>
      <c r="C98" s="38"/>
      <c r="D98" s="188" t="s">
        <v>134</v>
      </c>
      <c r="E98" s="38"/>
      <c r="F98" s="189" t="s">
        <v>197</v>
      </c>
      <c r="G98" s="38"/>
      <c r="H98" s="38"/>
      <c r="I98" s="190"/>
      <c r="J98" s="38"/>
      <c r="K98" s="38"/>
      <c r="L98" s="41"/>
      <c r="M98" s="191"/>
      <c r="N98" s="192"/>
      <c r="O98" s="66"/>
      <c r="P98" s="66"/>
      <c r="Q98" s="66"/>
      <c r="R98" s="66"/>
      <c r="S98" s="66"/>
      <c r="T98" s="67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134</v>
      </c>
      <c r="AU98" s="19" t="s">
        <v>83</v>
      </c>
    </row>
    <row r="99" spans="1:65" s="14" customFormat="1" ht="11.25">
      <c r="B99" s="204"/>
      <c r="C99" s="205"/>
      <c r="D99" s="188" t="s">
        <v>136</v>
      </c>
      <c r="E99" s="206" t="s">
        <v>19</v>
      </c>
      <c r="F99" s="207" t="s">
        <v>801</v>
      </c>
      <c r="G99" s="205"/>
      <c r="H99" s="206" t="s">
        <v>19</v>
      </c>
      <c r="I99" s="208"/>
      <c r="J99" s="205"/>
      <c r="K99" s="205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136</v>
      </c>
      <c r="AU99" s="213" t="s">
        <v>83</v>
      </c>
      <c r="AV99" s="14" t="s">
        <v>81</v>
      </c>
      <c r="AW99" s="14" t="s">
        <v>34</v>
      </c>
      <c r="AX99" s="14" t="s">
        <v>73</v>
      </c>
      <c r="AY99" s="213" t="s">
        <v>125</v>
      </c>
    </row>
    <row r="100" spans="1:65" s="14" customFormat="1" ht="11.25">
      <c r="B100" s="204"/>
      <c r="C100" s="205"/>
      <c r="D100" s="188" t="s">
        <v>136</v>
      </c>
      <c r="E100" s="206" t="s">
        <v>19</v>
      </c>
      <c r="F100" s="207" t="s">
        <v>802</v>
      </c>
      <c r="G100" s="205"/>
      <c r="H100" s="206" t="s">
        <v>19</v>
      </c>
      <c r="I100" s="208"/>
      <c r="J100" s="205"/>
      <c r="K100" s="205"/>
      <c r="L100" s="209"/>
      <c r="M100" s="210"/>
      <c r="N100" s="211"/>
      <c r="O100" s="211"/>
      <c r="P100" s="211"/>
      <c r="Q100" s="211"/>
      <c r="R100" s="211"/>
      <c r="S100" s="211"/>
      <c r="T100" s="212"/>
      <c r="AT100" s="213" t="s">
        <v>136</v>
      </c>
      <c r="AU100" s="213" t="s">
        <v>83</v>
      </c>
      <c r="AV100" s="14" t="s">
        <v>81</v>
      </c>
      <c r="AW100" s="14" t="s">
        <v>34</v>
      </c>
      <c r="AX100" s="14" t="s">
        <v>73</v>
      </c>
      <c r="AY100" s="213" t="s">
        <v>125</v>
      </c>
    </row>
    <row r="101" spans="1:65" s="14" customFormat="1" ht="11.25">
      <c r="B101" s="204"/>
      <c r="C101" s="205"/>
      <c r="D101" s="188" t="s">
        <v>136</v>
      </c>
      <c r="E101" s="206" t="s">
        <v>19</v>
      </c>
      <c r="F101" s="207" t="s">
        <v>803</v>
      </c>
      <c r="G101" s="205"/>
      <c r="H101" s="206" t="s">
        <v>19</v>
      </c>
      <c r="I101" s="208"/>
      <c r="J101" s="205"/>
      <c r="K101" s="205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136</v>
      </c>
      <c r="AU101" s="213" t="s">
        <v>83</v>
      </c>
      <c r="AV101" s="14" t="s">
        <v>81</v>
      </c>
      <c r="AW101" s="14" t="s">
        <v>34</v>
      </c>
      <c r="AX101" s="14" t="s">
        <v>73</v>
      </c>
      <c r="AY101" s="213" t="s">
        <v>125</v>
      </c>
    </row>
    <row r="102" spans="1:65" s="14" customFormat="1" ht="11.25">
      <c r="B102" s="204"/>
      <c r="C102" s="205"/>
      <c r="D102" s="188" t="s">
        <v>136</v>
      </c>
      <c r="E102" s="206" t="s">
        <v>19</v>
      </c>
      <c r="F102" s="207" t="s">
        <v>804</v>
      </c>
      <c r="G102" s="205"/>
      <c r="H102" s="206" t="s">
        <v>19</v>
      </c>
      <c r="I102" s="208"/>
      <c r="J102" s="205"/>
      <c r="K102" s="205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136</v>
      </c>
      <c r="AU102" s="213" t="s">
        <v>83</v>
      </c>
      <c r="AV102" s="14" t="s">
        <v>81</v>
      </c>
      <c r="AW102" s="14" t="s">
        <v>34</v>
      </c>
      <c r="AX102" s="14" t="s">
        <v>73</v>
      </c>
      <c r="AY102" s="213" t="s">
        <v>125</v>
      </c>
    </row>
    <row r="103" spans="1:65" s="13" customFormat="1" ht="11.25">
      <c r="B103" s="193"/>
      <c r="C103" s="194"/>
      <c r="D103" s="188" t="s">
        <v>136</v>
      </c>
      <c r="E103" s="195" t="s">
        <v>19</v>
      </c>
      <c r="F103" s="196" t="s">
        <v>805</v>
      </c>
      <c r="G103" s="194"/>
      <c r="H103" s="197">
        <v>6.6550000000000002</v>
      </c>
      <c r="I103" s="198"/>
      <c r="J103" s="194"/>
      <c r="K103" s="194"/>
      <c r="L103" s="199"/>
      <c r="M103" s="200"/>
      <c r="N103" s="201"/>
      <c r="O103" s="201"/>
      <c r="P103" s="201"/>
      <c r="Q103" s="201"/>
      <c r="R103" s="201"/>
      <c r="S103" s="201"/>
      <c r="T103" s="202"/>
      <c r="AT103" s="203" t="s">
        <v>136</v>
      </c>
      <c r="AU103" s="203" t="s">
        <v>83</v>
      </c>
      <c r="AV103" s="13" t="s">
        <v>83</v>
      </c>
      <c r="AW103" s="13" t="s">
        <v>34</v>
      </c>
      <c r="AX103" s="13" t="s">
        <v>73</v>
      </c>
      <c r="AY103" s="203" t="s">
        <v>125</v>
      </c>
    </row>
    <row r="104" spans="1:65" s="13" customFormat="1" ht="11.25">
      <c r="B104" s="193"/>
      <c r="C104" s="194"/>
      <c r="D104" s="188" t="s">
        <v>136</v>
      </c>
      <c r="E104" s="195" t="s">
        <v>19</v>
      </c>
      <c r="F104" s="196" t="s">
        <v>806</v>
      </c>
      <c r="G104" s="194"/>
      <c r="H104" s="197">
        <v>2.1120000000000001</v>
      </c>
      <c r="I104" s="198"/>
      <c r="J104" s="194"/>
      <c r="K104" s="194"/>
      <c r="L104" s="199"/>
      <c r="M104" s="200"/>
      <c r="N104" s="201"/>
      <c r="O104" s="201"/>
      <c r="P104" s="201"/>
      <c r="Q104" s="201"/>
      <c r="R104" s="201"/>
      <c r="S104" s="201"/>
      <c r="T104" s="202"/>
      <c r="AT104" s="203" t="s">
        <v>136</v>
      </c>
      <c r="AU104" s="203" t="s">
        <v>83</v>
      </c>
      <c r="AV104" s="13" t="s">
        <v>83</v>
      </c>
      <c r="AW104" s="13" t="s">
        <v>34</v>
      </c>
      <c r="AX104" s="13" t="s">
        <v>73</v>
      </c>
      <c r="AY104" s="203" t="s">
        <v>125</v>
      </c>
    </row>
    <row r="105" spans="1:65" s="14" customFormat="1" ht="11.25">
      <c r="B105" s="204"/>
      <c r="C105" s="205"/>
      <c r="D105" s="188" t="s">
        <v>136</v>
      </c>
      <c r="E105" s="206" t="s">
        <v>19</v>
      </c>
      <c r="F105" s="207" t="s">
        <v>807</v>
      </c>
      <c r="G105" s="205"/>
      <c r="H105" s="206" t="s">
        <v>19</v>
      </c>
      <c r="I105" s="208"/>
      <c r="J105" s="205"/>
      <c r="K105" s="205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136</v>
      </c>
      <c r="AU105" s="213" t="s">
        <v>83</v>
      </c>
      <c r="AV105" s="14" t="s">
        <v>81</v>
      </c>
      <c r="AW105" s="14" t="s">
        <v>34</v>
      </c>
      <c r="AX105" s="14" t="s">
        <v>73</v>
      </c>
      <c r="AY105" s="213" t="s">
        <v>125</v>
      </c>
    </row>
    <row r="106" spans="1:65" s="13" customFormat="1" ht="11.25">
      <c r="B106" s="193"/>
      <c r="C106" s="194"/>
      <c r="D106" s="188" t="s">
        <v>136</v>
      </c>
      <c r="E106" s="195" t="s">
        <v>19</v>
      </c>
      <c r="F106" s="196" t="s">
        <v>808</v>
      </c>
      <c r="G106" s="194"/>
      <c r="H106" s="197">
        <v>4.32</v>
      </c>
      <c r="I106" s="198"/>
      <c r="J106" s="194"/>
      <c r="K106" s="194"/>
      <c r="L106" s="199"/>
      <c r="M106" s="200"/>
      <c r="N106" s="201"/>
      <c r="O106" s="201"/>
      <c r="P106" s="201"/>
      <c r="Q106" s="201"/>
      <c r="R106" s="201"/>
      <c r="S106" s="201"/>
      <c r="T106" s="202"/>
      <c r="AT106" s="203" t="s">
        <v>136</v>
      </c>
      <c r="AU106" s="203" t="s">
        <v>83</v>
      </c>
      <c r="AV106" s="13" t="s">
        <v>83</v>
      </c>
      <c r="AW106" s="13" t="s">
        <v>34</v>
      </c>
      <c r="AX106" s="13" t="s">
        <v>73</v>
      </c>
      <c r="AY106" s="203" t="s">
        <v>125</v>
      </c>
    </row>
    <row r="107" spans="1:65" s="13" customFormat="1" ht="11.25">
      <c r="B107" s="193"/>
      <c r="C107" s="194"/>
      <c r="D107" s="188" t="s">
        <v>136</v>
      </c>
      <c r="E107" s="195" t="s">
        <v>19</v>
      </c>
      <c r="F107" s="196" t="s">
        <v>809</v>
      </c>
      <c r="G107" s="194"/>
      <c r="H107" s="197">
        <v>0.91300000000000003</v>
      </c>
      <c r="I107" s="198"/>
      <c r="J107" s="194"/>
      <c r="K107" s="194"/>
      <c r="L107" s="199"/>
      <c r="M107" s="200"/>
      <c r="N107" s="201"/>
      <c r="O107" s="201"/>
      <c r="P107" s="201"/>
      <c r="Q107" s="201"/>
      <c r="R107" s="201"/>
      <c r="S107" s="201"/>
      <c r="T107" s="202"/>
      <c r="AT107" s="203" t="s">
        <v>136</v>
      </c>
      <c r="AU107" s="203" t="s">
        <v>83</v>
      </c>
      <c r="AV107" s="13" t="s">
        <v>83</v>
      </c>
      <c r="AW107" s="13" t="s">
        <v>34</v>
      </c>
      <c r="AX107" s="13" t="s">
        <v>73</v>
      </c>
      <c r="AY107" s="203" t="s">
        <v>125</v>
      </c>
    </row>
    <row r="108" spans="1:65" s="16" customFormat="1" ht="11.25">
      <c r="B108" s="239"/>
      <c r="C108" s="240"/>
      <c r="D108" s="188" t="s">
        <v>136</v>
      </c>
      <c r="E108" s="241" t="s">
        <v>19</v>
      </c>
      <c r="F108" s="242" t="s">
        <v>810</v>
      </c>
      <c r="G108" s="240"/>
      <c r="H108" s="243">
        <v>14</v>
      </c>
      <c r="I108" s="244"/>
      <c r="J108" s="240"/>
      <c r="K108" s="240"/>
      <c r="L108" s="245"/>
      <c r="M108" s="246"/>
      <c r="N108" s="247"/>
      <c r="O108" s="247"/>
      <c r="P108" s="247"/>
      <c r="Q108" s="247"/>
      <c r="R108" s="247"/>
      <c r="S108" s="247"/>
      <c r="T108" s="248"/>
      <c r="AT108" s="249" t="s">
        <v>136</v>
      </c>
      <c r="AU108" s="249" t="s">
        <v>83</v>
      </c>
      <c r="AV108" s="16" t="s">
        <v>144</v>
      </c>
      <c r="AW108" s="16" t="s">
        <v>34</v>
      </c>
      <c r="AX108" s="16" t="s">
        <v>73</v>
      </c>
      <c r="AY108" s="249" t="s">
        <v>125</v>
      </c>
    </row>
    <row r="109" spans="1:65" s="14" customFormat="1" ht="11.25">
      <c r="B109" s="204"/>
      <c r="C109" s="205"/>
      <c r="D109" s="188" t="s">
        <v>136</v>
      </c>
      <c r="E109" s="206" t="s">
        <v>19</v>
      </c>
      <c r="F109" s="207" t="s">
        <v>811</v>
      </c>
      <c r="G109" s="205"/>
      <c r="H109" s="206" t="s">
        <v>19</v>
      </c>
      <c r="I109" s="208"/>
      <c r="J109" s="205"/>
      <c r="K109" s="205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136</v>
      </c>
      <c r="AU109" s="213" t="s">
        <v>83</v>
      </c>
      <c r="AV109" s="14" t="s">
        <v>81</v>
      </c>
      <c r="AW109" s="14" t="s">
        <v>34</v>
      </c>
      <c r="AX109" s="14" t="s">
        <v>73</v>
      </c>
      <c r="AY109" s="213" t="s">
        <v>125</v>
      </c>
    </row>
    <row r="110" spans="1:65" s="13" customFormat="1" ht="11.25">
      <c r="B110" s="193"/>
      <c r="C110" s="194"/>
      <c r="D110" s="188" t="s">
        <v>136</v>
      </c>
      <c r="E110" s="195" t="s">
        <v>19</v>
      </c>
      <c r="F110" s="196" t="s">
        <v>812</v>
      </c>
      <c r="G110" s="194"/>
      <c r="H110" s="197">
        <v>7</v>
      </c>
      <c r="I110" s="198"/>
      <c r="J110" s="194"/>
      <c r="K110" s="194"/>
      <c r="L110" s="199"/>
      <c r="M110" s="200"/>
      <c r="N110" s="201"/>
      <c r="O110" s="201"/>
      <c r="P110" s="201"/>
      <c r="Q110" s="201"/>
      <c r="R110" s="201"/>
      <c r="S110" s="201"/>
      <c r="T110" s="202"/>
      <c r="AT110" s="203" t="s">
        <v>136</v>
      </c>
      <c r="AU110" s="203" t="s">
        <v>83</v>
      </c>
      <c r="AV110" s="13" t="s">
        <v>83</v>
      </c>
      <c r="AW110" s="13" t="s">
        <v>34</v>
      </c>
      <c r="AX110" s="13" t="s">
        <v>73</v>
      </c>
      <c r="AY110" s="203" t="s">
        <v>125</v>
      </c>
    </row>
    <row r="111" spans="1:65" s="16" customFormat="1" ht="11.25">
      <c r="B111" s="239"/>
      <c r="C111" s="240"/>
      <c r="D111" s="188" t="s">
        <v>136</v>
      </c>
      <c r="E111" s="241" t="s">
        <v>19</v>
      </c>
      <c r="F111" s="242" t="s">
        <v>813</v>
      </c>
      <c r="G111" s="240"/>
      <c r="H111" s="243">
        <v>7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AT111" s="249" t="s">
        <v>136</v>
      </c>
      <c r="AU111" s="249" t="s">
        <v>83</v>
      </c>
      <c r="AV111" s="16" t="s">
        <v>144</v>
      </c>
      <c r="AW111" s="16" t="s">
        <v>34</v>
      </c>
      <c r="AX111" s="16" t="s">
        <v>81</v>
      </c>
      <c r="AY111" s="249" t="s">
        <v>125</v>
      </c>
    </row>
    <row r="112" spans="1:65" s="14" customFormat="1" ht="11.25">
      <c r="B112" s="204"/>
      <c r="C112" s="205"/>
      <c r="D112" s="188" t="s">
        <v>136</v>
      </c>
      <c r="E112" s="206" t="s">
        <v>19</v>
      </c>
      <c r="F112" s="207" t="s">
        <v>37</v>
      </c>
      <c r="G112" s="205"/>
      <c r="H112" s="206" t="s">
        <v>19</v>
      </c>
      <c r="I112" s="208"/>
      <c r="J112" s="205"/>
      <c r="K112" s="205"/>
      <c r="L112" s="209"/>
      <c r="M112" s="210"/>
      <c r="N112" s="211"/>
      <c r="O112" s="211"/>
      <c r="P112" s="211"/>
      <c r="Q112" s="211"/>
      <c r="R112" s="211"/>
      <c r="S112" s="211"/>
      <c r="T112" s="212"/>
      <c r="AT112" s="213" t="s">
        <v>136</v>
      </c>
      <c r="AU112" s="213" t="s">
        <v>83</v>
      </c>
      <c r="AV112" s="14" t="s">
        <v>81</v>
      </c>
      <c r="AW112" s="14" t="s">
        <v>34</v>
      </c>
      <c r="AX112" s="14" t="s">
        <v>73</v>
      </c>
      <c r="AY112" s="213" t="s">
        <v>125</v>
      </c>
    </row>
    <row r="113" spans="1:65" s="14" customFormat="1" ht="11.25">
      <c r="B113" s="204"/>
      <c r="C113" s="205"/>
      <c r="D113" s="188" t="s">
        <v>136</v>
      </c>
      <c r="E113" s="206" t="s">
        <v>19</v>
      </c>
      <c r="F113" s="207" t="s">
        <v>814</v>
      </c>
      <c r="G113" s="205"/>
      <c r="H113" s="206" t="s">
        <v>19</v>
      </c>
      <c r="I113" s="208"/>
      <c r="J113" s="205"/>
      <c r="K113" s="205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136</v>
      </c>
      <c r="AU113" s="213" t="s">
        <v>83</v>
      </c>
      <c r="AV113" s="14" t="s">
        <v>81</v>
      </c>
      <c r="AW113" s="14" t="s">
        <v>34</v>
      </c>
      <c r="AX113" s="14" t="s">
        <v>73</v>
      </c>
      <c r="AY113" s="213" t="s">
        <v>125</v>
      </c>
    </row>
    <row r="114" spans="1:65" s="2" customFormat="1" ht="14.45" customHeight="1">
      <c r="A114" s="36"/>
      <c r="B114" s="37"/>
      <c r="C114" s="175" t="s">
        <v>132</v>
      </c>
      <c r="D114" s="175" t="s">
        <v>127</v>
      </c>
      <c r="E114" s="176" t="s">
        <v>815</v>
      </c>
      <c r="F114" s="177" t="s">
        <v>816</v>
      </c>
      <c r="G114" s="178" t="s">
        <v>160</v>
      </c>
      <c r="H114" s="179">
        <v>7</v>
      </c>
      <c r="I114" s="180"/>
      <c r="J114" s="181">
        <f>ROUND(I114*H114,2)</f>
        <v>0</v>
      </c>
      <c r="K114" s="177" t="s">
        <v>131</v>
      </c>
      <c r="L114" s="41"/>
      <c r="M114" s="182" t="s">
        <v>19</v>
      </c>
      <c r="N114" s="183" t="s">
        <v>44</v>
      </c>
      <c r="O114" s="66"/>
      <c r="P114" s="184">
        <f>O114*H114</f>
        <v>0</v>
      </c>
      <c r="Q114" s="184">
        <v>0</v>
      </c>
      <c r="R114" s="184">
        <f>Q114*H114</f>
        <v>0</v>
      </c>
      <c r="S114" s="184">
        <v>0</v>
      </c>
      <c r="T114" s="185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86" t="s">
        <v>132</v>
      </c>
      <c r="AT114" s="186" t="s">
        <v>127</v>
      </c>
      <c r="AU114" s="186" t="s">
        <v>83</v>
      </c>
      <c r="AY114" s="19" t="s">
        <v>125</v>
      </c>
      <c r="BE114" s="187">
        <f>IF(N114="základní",J114,0)</f>
        <v>0</v>
      </c>
      <c r="BF114" s="187">
        <f>IF(N114="snížená",J114,0)</f>
        <v>0</v>
      </c>
      <c r="BG114" s="187">
        <f>IF(N114="zákl. přenesená",J114,0)</f>
        <v>0</v>
      </c>
      <c r="BH114" s="187">
        <f>IF(N114="sníž. přenesená",J114,0)</f>
        <v>0</v>
      </c>
      <c r="BI114" s="187">
        <f>IF(N114="nulová",J114,0)</f>
        <v>0</v>
      </c>
      <c r="BJ114" s="19" t="s">
        <v>81</v>
      </c>
      <c r="BK114" s="187">
        <f>ROUND(I114*H114,2)</f>
        <v>0</v>
      </c>
      <c r="BL114" s="19" t="s">
        <v>132</v>
      </c>
      <c r="BM114" s="186" t="s">
        <v>817</v>
      </c>
    </row>
    <row r="115" spans="1:65" s="2" customFormat="1" ht="19.5">
      <c r="A115" s="36"/>
      <c r="B115" s="37"/>
      <c r="C115" s="38"/>
      <c r="D115" s="188" t="s">
        <v>134</v>
      </c>
      <c r="E115" s="38"/>
      <c r="F115" s="189" t="s">
        <v>818</v>
      </c>
      <c r="G115" s="38"/>
      <c r="H115" s="38"/>
      <c r="I115" s="190"/>
      <c r="J115" s="38"/>
      <c r="K115" s="38"/>
      <c r="L115" s="41"/>
      <c r="M115" s="191"/>
      <c r="N115" s="192"/>
      <c r="O115" s="66"/>
      <c r="P115" s="66"/>
      <c r="Q115" s="66"/>
      <c r="R115" s="66"/>
      <c r="S115" s="66"/>
      <c r="T115" s="67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134</v>
      </c>
      <c r="AU115" s="19" t="s">
        <v>83</v>
      </c>
    </row>
    <row r="116" spans="1:65" s="14" customFormat="1" ht="11.25">
      <c r="B116" s="204"/>
      <c r="C116" s="205"/>
      <c r="D116" s="188" t="s">
        <v>136</v>
      </c>
      <c r="E116" s="206" t="s">
        <v>19</v>
      </c>
      <c r="F116" s="207" t="s">
        <v>801</v>
      </c>
      <c r="G116" s="205"/>
      <c r="H116" s="206" t="s">
        <v>19</v>
      </c>
      <c r="I116" s="208"/>
      <c r="J116" s="205"/>
      <c r="K116" s="205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136</v>
      </c>
      <c r="AU116" s="213" t="s">
        <v>83</v>
      </c>
      <c r="AV116" s="14" t="s">
        <v>81</v>
      </c>
      <c r="AW116" s="14" t="s">
        <v>34</v>
      </c>
      <c r="AX116" s="14" t="s">
        <v>73</v>
      </c>
      <c r="AY116" s="213" t="s">
        <v>125</v>
      </c>
    </row>
    <row r="117" spans="1:65" s="14" customFormat="1" ht="11.25">
      <c r="B117" s="204"/>
      <c r="C117" s="205"/>
      <c r="D117" s="188" t="s">
        <v>136</v>
      </c>
      <c r="E117" s="206" t="s">
        <v>19</v>
      </c>
      <c r="F117" s="207" t="s">
        <v>802</v>
      </c>
      <c r="G117" s="205"/>
      <c r="H117" s="206" t="s">
        <v>19</v>
      </c>
      <c r="I117" s="208"/>
      <c r="J117" s="205"/>
      <c r="K117" s="205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136</v>
      </c>
      <c r="AU117" s="213" t="s">
        <v>83</v>
      </c>
      <c r="AV117" s="14" t="s">
        <v>81</v>
      </c>
      <c r="AW117" s="14" t="s">
        <v>34</v>
      </c>
      <c r="AX117" s="14" t="s">
        <v>73</v>
      </c>
      <c r="AY117" s="213" t="s">
        <v>125</v>
      </c>
    </row>
    <row r="118" spans="1:65" s="14" customFormat="1" ht="11.25">
      <c r="B118" s="204"/>
      <c r="C118" s="205"/>
      <c r="D118" s="188" t="s">
        <v>136</v>
      </c>
      <c r="E118" s="206" t="s">
        <v>19</v>
      </c>
      <c r="F118" s="207" t="s">
        <v>803</v>
      </c>
      <c r="G118" s="205"/>
      <c r="H118" s="206" t="s">
        <v>19</v>
      </c>
      <c r="I118" s="208"/>
      <c r="J118" s="205"/>
      <c r="K118" s="205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136</v>
      </c>
      <c r="AU118" s="213" t="s">
        <v>83</v>
      </c>
      <c r="AV118" s="14" t="s">
        <v>81</v>
      </c>
      <c r="AW118" s="14" t="s">
        <v>34</v>
      </c>
      <c r="AX118" s="14" t="s">
        <v>73</v>
      </c>
      <c r="AY118" s="213" t="s">
        <v>125</v>
      </c>
    </row>
    <row r="119" spans="1:65" s="14" customFormat="1" ht="11.25">
      <c r="B119" s="204"/>
      <c r="C119" s="205"/>
      <c r="D119" s="188" t="s">
        <v>136</v>
      </c>
      <c r="E119" s="206" t="s">
        <v>19</v>
      </c>
      <c r="F119" s="207" t="s">
        <v>804</v>
      </c>
      <c r="G119" s="205"/>
      <c r="H119" s="206" t="s">
        <v>19</v>
      </c>
      <c r="I119" s="208"/>
      <c r="J119" s="205"/>
      <c r="K119" s="205"/>
      <c r="L119" s="209"/>
      <c r="M119" s="210"/>
      <c r="N119" s="211"/>
      <c r="O119" s="211"/>
      <c r="P119" s="211"/>
      <c r="Q119" s="211"/>
      <c r="R119" s="211"/>
      <c r="S119" s="211"/>
      <c r="T119" s="212"/>
      <c r="AT119" s="213" t="s">
        <v>136</v>
      </c>
      <c r="AU119" s="213" t="s">
        <v>83</v>
      </c>
      <c r="AV119" s="14" t="s">
        <v>81</v>
      </c>
      <c r="AW119" s="14" t="s">
        <v>34</v>
      </c>
      <c r="AX119" s="14" t="s">
        <v>73</v>
      </c>
      <c r="AY119" s="213" t="s">
        <v>125</v>
      </c>
    </row>
    <row r="120" spans="1:65" s="13" customFormat="1" ht="11.25">
      <c r="B120" s="193"/>
      <c r="C120" s="194"/>
      <c r="D120" s="188" t="s">
        <v>136</v>
      </c>
      <c r="E120" s="195" t="s">
        <v>19</v>
      </c>
      <c r="F120" s="196" t="s">
        <v>805</v>
      </c>
      <c r="G120" s="194"/>
      <c r="H120" s="197">
        <v>6.6550000000000002</v>
      </c>
      <c r="I120" s="198"/>
      <c r="J120" s="194"/>
      <c r="K120" s="194"/>
      <c r="L120" s="199"/>
      <c r="M120" s="200"/>
      <c r="N120" s="201"/>
      <c r="O120" s="201"/>
      <c r="P120" s="201"/>
      <c r="Q120" s="201"/>
      <c r="R120" s="201"/>
      <c r="S120" s="201"/>
      <c r="T120" s="202"/>
      <c r="AT120" s="203" t="s">
        <v>136</v>
      </c>
      <c r="AU120" s="203" t="s">
        <v>83</v>
      </c>
      <c r="AV120" s="13" t="s">
        <v>83</v>
      </c>
      <c r="AW120" s="13" t="s">
        <v>34</v>
      </c>
      <c r="AX120" s="13" t="s">
        <v>73</v>
      </c>
      <c r="AY120" s="203" t="s">
        <v>125</v>
      </c>
    </row>
    <row r="121" spans="1:65" s="13" customFormat="1" ht="11.25">
      <c r="B121" s="193"/>
      <c r="C121" s="194"/>
      <c r="D121" s="188" t="s">
        <v>136</v>
      </c>
      <c r="E121" s="195" t="s">
        <v>19</v>
      </c>
      <c r="F121" s="196" t="s">
        <v>806</v>
      </c>
      <c r="G121" s="194"/>
      <c r="H121" s="197">
        <v>2.1120000000000001</v>
      </c>
      <c r="I121" s="198"/>
      <c r="J121" s="194"/>
      <c r="K121" s="194"/>
      <c r="L121" s="199"/>
      <c r="M121" s="200"/>
      <c r="N121" s="201"/>
      <c r="O121" s="201"/>
      <c r="P121" s="201"/>
      <c r="Q121" s="201"/>
      <c r="R121" s="201"/>
      <c r="S121" s="201"/>
      <c r="T121" s="202"/>
      <c r="AT121" s="203" t="s">
        <v>136</v>
      </c>
      <c r="AU121" s="203" t="s">
        <v>83</v>
      </c>
      <c r="AV121" s="13" t="s">
        <v>83</v>
      </c>
      <c r="AW121" s="13" t="s">
        <v>34</v>
      </c>
      <c r="AX121" s="13" t="s">
        <v>73</v>
      </c>
      <c r="AY121" s="203" t="s">
        <v>125</v>
      </c>
    </row>
    <row r="122" spans="1:65" s="14" customFormat="1" ht="11.25">
      <c r="B122" s="204"/>
      <c r="C122" s="205"/>
      <c r="D122" s="188" t="s">
        <v>136</v>
      </c>
      <c r="E122" s="206" t="s">
        <v>19</v>
      </c>
      <c r="F122" s="207" t="s">
        <v>807</v>
      </c>
      <c r="G122" s="205"/>
      <c r="H122" s="206" t="s">
        <v>19</v>
      </c>
      <c r="I122" s="208"/>
      <c r="J122" s="205"/>
      <c r="K122" s="205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136</v>
      </c>
      <c r="AU122" s="213" t="s">
        <v>83</v>
      </c>
      <c r="AV122" s="14" t="s">
        <v>81</v>
      </c>
      <c r="AW122" s="14" t="s">
        <v>34</v>
      </c>
      <c r="AX122" s="14" t="s">
        <v>73</v>
      </c>
      <c r="AY122" s="213" t="s">
        <v>125</v>
      </c>
    </row>
    <row r="123" spans="1:65" s="13" customFormat="1" ht="11.25">
      <c r="B123" s="193"/>
      <c r="C123" s="194"/>
      <c r="D123" s="188" t="s">
        <v>136</v>
      </c>
      <c r="E123" s="195" t="s">
        <v>19</v>
      </c>
      <c r="F123" s="196" t="s">
        <v>808</v>
      </c>
      <c r="G123" s="194"/>
      <c r="H123" s="197">
        <v>4.32</v>
      </c>
      <c r="I123" s="198"/>
      <c r="J123" s="194"/>
      <c r="K123" s="194"/>
      <c r="L123" s="199"/>
      <c r="M123" s="200"/>
      <c r="N123" s="201"/>
      <c r="O123" s="201"/>
      <c r="P123" s="201"/>
      <c r="Q123" s="201"/>
      <c r="R123" s="201"/>
      <c r="S123" s="201"/>
      <c r="T123" s="202"/>
      <c r="AT123" s="203" t="s">
        <v>136</v>
      </c>
      <c r="AU123" s="203" t="s">
        <v>83</v>
      </c>
      <c r="AV123" s="13" t="s">
        <v>83</v>
      </c>
      <c r="AW123" s="13" t="s">
        <v>34</v>
      </c>
      <c r="AX123" s="13" t="s">
        <v>73</v>
      </c>
      <c r="AY123" s="203" t="s">
        <v>125</v>
      </c>
    </row>
    <row r="124" spans="1:65" s="13" customFormat="1" ht="11.25">
      <c r="B124" s="193"/>
      <c r="C124" s="194"/>
      <c r="D124" s="188" t="s">
        <v>136</v>
      </c>
      <c r="E124" s="195" t="s">
        <v>19</v>
      </c>
      <c r="F124" s="196" t="s">
        <v>809</v>
      </c>
      <c r="G124" s="194"/>
      <c r="H124" s="197">
        <v>0.91300000000000003</v>
      </c>
      <c r="I124" s="198"/>
      <c r="J124" s="194"/>
      <c r="K124" s="194"/>
      <c r="L124" s="199"/>
      <c r="M124" s="200"/>
      <c r="N124" s="201"/>
      <c r="O124" s="201"/>
      <c r="P124" s="201"/>
      <c r="Q124" s="201"/>
      <c r="R124" s="201"/>
      <c r="S124" s="201"/>
      <c r="T124" s="202"/>
      <c r="AT124" s="203" t="s">
        <v>136</v>
      </c>
      <c r="AU124" s="203" t="s">
        <v>83</v>
      </c>
      <c r="AV124" s="13" t="s">
        <v>83</v>
      </c>
      <c r="AW124" s="13" t="s">
        <v>34</v>
      </c>
      <c r="AX124" s="13" t="s">
        <v>73</v>
      </c>
      <c r="AY124" s="203" t="s">
        <v>125</v>
      </c>
    </row>
    <row r="125" spans="1:65" s="16" customFormat="1" ht="11.25">
      <c r="B125" s="239"/>
      <c r="C125" s="240"/>
      <c r="D125" s="188" t="s">
        <v>136</v>
      </c>
      <c r="E125" s="241" t="s">
        <v>19</v>
      </c>
      <c r="F125" s="242" t="s">
        <v>819</v>
      </c>
      <c r="G125" s="240"/>
      <c r="H125" s="243">
        <v>14</v>
      </c>
      <c r="I125" s="244"/>
      <c r="J125" s="240"/>
      <c r="K125" s="240"/>
      <c r="L125" s="245"/>
      <c r="M125" s="246"/>
      <c r="N125" s="247"/>
      <c r="O125" s="247"/>
      <c r="P125" s="247"/>
      <c r="Q125" s="247"/>
      <c r="R125" s="247"/>
      <c r="S125" s="247"/>
      <c r="T125" s="248"/>
      <c r="AT125" s="249" t="s">
        <v>136</v>
      </c>
      <c r="AU125" s="249" t="s">
        <v>83</v>
      </c>
      <c r="AV125" s="16" t="s">
        <v>144</v>
      </c>
      <c r="AW125" s="16" t="s">
        <v>34</v>
      </c>
      <c r="AX125" s="16" t="s">
        <v>73</v>
      </c>
      <c r="AY125" s="249" t="s">
        <v>125</v>
      </c>
    </row>
    <row r="126" spans="1:65" s="14" customFormat="1" ht="11.25">
      <c r="B126" s="204"/>
      <c r="C126" s="205"/>
      <c r="D126" s="188" t="s">
        <v>136</v>
      </c>
      <c r="E126" s="206" t="s">
        <v>19</v>
      </c>
      <c r="F126" s="207" t="s">
        <v>820</v>
      </c>
      <c r="G126" s="205"/>
      <c r="H126" s="206" t="s">
        <v>19</v>
      </c>
      <c r="I126" s="208"/>
      <c r="J126" s="205"/>
      <c r="K126" s="205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136</v>
      </c>
      <c r="AU126" s="213" t="s">
        <v>83</v>
      </c>
      <c r="AV126" s="14" t="s">
        <v>81</v>
      </c>
      <c r="AW126" s="14" t="s">
        <v>34</v>
      </c>
      <c r="AX126" s="14" t="s">
        <v>73</v>
      </c>
      <c r="AY126" s="213" t="s">
        <v>125</v>
      </c>
    </row>
    <row r="127" spans="1:65" s="13" customFormat="1" ht="11.25">
      <c r="B127" s="193"/>
      <c r="C127" s="194"/>
      <c r="D127" s="188" t="s">
        <v>136</v>
      </c>
      <c r="E127" s="195" t="s">
        <v>19</v>
      </c>
      <c r="F127" s="196" t="s">
        <v>812</v>
      </c>
      <c r="G127" s="194"/>
      <c r="H127" s="197">
        <v>7</v>
      </c>
      <c r="I127" s="198"/>
      <c r="J127" s="194"/>
      <c r="K127" s="194"/>
      <c r="L127" s="199"/>
      <c r="M127" s="200"/>
      <c r="N127" s="201"/>
      <c r="O127" s="201"/>
      <c r="P127" s="201"/>
      <c r="Q127" s="201"/>
      <c r="R127" s="201"/>
      <c r="S127" s="201"/>
      <c r="T127" s="202"/>
      <c r="AT127" s="203" t="s">
        <v>136</v>
      </c>
      <c r="AU127" s="203" t="s">
        <v>83</v>
      </c>
      <c r="AV127" s="13" t="s">
        <v>83</v>
      </c>
      <c r="AW127" s="13" t="s">
        <v>34</v>
      </c>
      <c r="AX127" s="13" t="s">
        <v>73</v>
      </c>
      <c r="AY127" s="203" t="s">
        <v>125</v>
      </c>
    </row>
    <row r="128" spans="1:65" s="16" customFormat="1" ht="11.25">
      <c r="B128" s="239"/>
      <c r="C128" s="240"/>
      <c r="D128" s="188" t="s">
        <v>136</v>
      </c>
      <c r="E128" s="241" t="s">
        <v>19</v>
      </c>
      <c r="F128" s="242" t="s">
        <v>821</v>
      </c>
      <c r="G128" s="240"/>
      <c r="H128" s="243">
        <v>7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136</v>
      </c>
      <c r="AU128" s="249" t="s">
        <v>83</v>
      </c>
      <c r="AV128" s="16" t="s">
        <v>144</v>
      </c>
      <c r="AW128" s="16" t="s">
        <v>34</v>
      </c>
      <c r="AX128" s="16" t="s">
        <v>81</v>
      </c>
      <c r="AY128" s="249" t="s">
        <v>125</v>
      </c>
    </row>
    <row r="129" spans="1:65" s="14" customFormat="1" ht="11.25">
      <c r="B129" s="204"/>
      <c r="C129" s="205"/>
      <c r="D129" s="188" t="s">
        <v>136</v>
      </c>
      <c r="E129" s="206" t="s">
        <v>19</v>
      </c>
      <c r="F129" s="207" t="s">
        <v>37</v>
      </c>
      <c r="G129" s="205"/>
      <c r="H129" s="206" t="s">
        <v>19</v>
      </c>
      <c r="I129" s="208"/>
      <c r="J129" s="205"/>
      <c r="K129" s="205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136</v>
      </c>
      <c r="AU129" s="213" t="s">
        <v>83</v>
      </c>
      <c r="AV129" s="14" t="s">
        <v>81</v>
      </c>
      <c r="AW129" s="14" t="s">
        <v>34</v>
      </c>
      <c r="AX129" s="14" t="s">
        <v>73</v>
      </c>
      <c r="AY129" s="213" t="s">
        <v>125</v>
      </c>
    </row>
    <row r="130" spans="1:65" s="14" customFormat="1" ht="11.25">
      <c r="B130" s="204"/>
      <c r="C130" s="205"/>
      <c r="D130" s="188" t="s">
        <v>136</v>
      </c>
      <c r="E130" s="206" t="s">
        <v>19</v>
      </c>
      <c r="F130" s="207" t="s">
        <v>814</v>
      </c>
      <c r="G130" s="205"/>
      <c r="H130" s="206" t="s">
        <v>19</v>
      </c>
      <c r="I130" s="208"/>
      <c r="J130" s="205"/>
      <c r="K130" s="205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136</v>
      </c>
      <c r="AU130" s="213" t="s">
        <v>83</v>
      </c>
      <c r="AV130" s="14" t="s">
        <v>81</v>
      </c>
      <c r="AW130" s="14" t="s">
        <v>34</v>
      </c>
      <c r="AX130" s="14" t="s">
        <v>73</v>
      </c>
      <c r="AY130" s="213" t="s">
        <v>125</v>
      </c>
    </row>
    <row r="131" spans="1:65" s="2" customFormat="1" ht="14.45" customHeight="1">
      <c r="A131" s="36"/>
      <c r="B131" s="37"/>
      <c r="C131" s="175" t="s">
        <v>157</v>
      </c>
      <c r="D131" s="175" t="s">
        <v>127</v>
      </c>
      <c r="E131" s="176" t="s">
        <v>822</v>
      </c>
      <c r="F131" s="177" t="s">
        <v>823</v>
      </c>
      <c r="G131" s="178" t="s">
        <v>160</v>
      </c>
      <c r="H131" s="179">
        <v>7</v>
      </c>
      <c r="I131" s="180"/>
      <c r="J131" s="181">
        <f>ROUND(I131*H131,2)</f>
        <v>0</v>
      </c>
      <c r="K131" s="177" t="s">
        <v>131</v>
      </c>
      <c r="L131" s="41"/>
      <c r="M131" s="182" t="s">
        <v>19</v>
      </c>
      <c r="N131" s="183" t="s">
        <v>44</v>
      </c>
      <c r="O131" s="66"/>
      <c r="P131" s="184">
        <f>O131*H131</f>
        <v>0</v>
      </c>
      <c r="Q131" s="184">
        <v>0</v>
      </c>
      <c r="R131" s="184">
        <f>Q131*H131</f>
        <v>0</v>
      </c>
      <c r="S131" s="184">
        <v>0</v>
      </c>
      <c r="T131" s="185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86" t="s">
        <v>132</v>
      </c>
      <c r="AT131" s="186" t="s">
        <v>127</v>
      </c>
      <c r="AU131" s="186" t="s">
        <v>83</v>
      </c>
      <c r="AY131" s="19" t="s">
        <v>125</v>
      </c>
      <c r="BE131" s="187">
        <f>IF(N131="základní",J131,0)</f>
        <v>0</v>
      </c>
      <c r="BF131" s="187">
        <f>IF(N131="snížená",J131,0)</f>
        <v>0</v>
      </c>
      <c r="BG131" s="187">
        <f>IF(N131="zákl. přenesená",J131,0)</f>
        <v>0</v>
      </c>
      <c r="BH131" s="187">
        <f>IF(N131="sníž. přenesená",J131,0)</f>
        <v>0</v>
      </c>
      <c r="BI131" s="187">
        <f>IF(N131="nulová",J131,0)</f>
        <v>0</v>
      </c>
      <c r="BJ131" s="19" t="s">
        <v>81</v>
      </c>
      <c r="BK131" s="187">
        <f>ROUND(I131*H131,2)</f>
        <v>0</v>
      </c>
      <c r="BL131" s="19" t="s">
        <v>132</v>
      </c>
      <c r="BM131" s="186" t="s">
        <v>824</v>
      </c>
    </row>
    <row r="132" spans="1:65" s="2" customFormat="1" ht="19.5">
      <c r="A132" s="36"/>
      <c r="B132" s="37"/>
      <c r="C132" s="38"/>
      <c r="D132" s="188" t="s">
        <v>134</v>
      </c>
      <c r="E132" s="38"/>
      <c r="F132" s="189" t="s">
        <v>825</v>
      </c>
      <c r="G132" s="38"/>
      <c r="H132" s="38"/>
      <c r="I132" s="190"/>
      <c r="J132" s="38"/>
      <c r="K132" s="38"/>
      <c r="L132" s="41"/>
      <c r="M132" s="191"/>
      <c r="N132" s="192"/>
      <c r="O132" s="66"/>
      <c r="P132" s="66"/>
      <c r="Q132" s="66"/>
      <c r="R132" s="66"/>
      <c r="S132" s="66"/>
      <c r="T132" s="67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134</v>
      </c>
      <c r="AU132" s="19" t="s">
        <v>83</v>
      </c>
    </row>
    <row r="133" spans="1:65" s="14" customFormat="1" ht="11.25">
      <c r="B133" s="204"/>
      <c r="C133" s="205"/>
      <c r="D133" s="188" t="s">
        <v>136</v>
      </c>
      <c r="E133" s="206" t="s">
        <v>19</v>
      </c>
      <c r="F133" s="207" t="s">
        <v>801</v>
      </c>
      <c r="G133" s="205"/>
      <c r="H133" s="206" t="s">
        <v>19</v>
      </c>
      <c r="I133" s="208"/>
      <c r="J133" s="205"/>
      <c r="K133" s="205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136</v>
      </c>
      <c r="AU133" s="213" t="s">
        <v>83</v>
      </c>
      <c r="AV133" s="14" t="s">
        <v>81</v>
      </c>
      <c r="AW133" s="14" t="s">
        <v>34</v>
      </c>
      <c r="AX133" s="14" t="s">
        <v>73</v>
      </c>
      <c r="AY133" s="213" t="s">
        <v>125</v>
      </c>
    </row>
    <row r="134" spans="1:65" s="14" customFormat="1" ht="11.25">
      <c r="B134" s="204"/>
      <c r="C134" s="205"/>
      <c r="D134" s="188" t="s">
        <v>136</v>
      </c>
      <c r="E134" s="206" t="s">
        <v>19</v>
      </c>
      <c r="F134" s="207" t="s">
        <v>802</v>
      </c>
      <c r="G134" s="205"/>
      <c r="H134" s="206" t="s">
        <v>19</v>
      </c>
      <c r="I134" s="208"/>
      <c r="J134" s="205"/>
      <c r="K134" s="205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136</v>
      </c>
      <c r="AU134" s="213" t="s">
        <v>83</v>
      </c>
      <c r="AV134" s="14" t="s">
        <v>81</v>
      </c>
      <c r="AW134" s="14" t="s">
        <v>34</v>
      </c>
      <c r="AX134" s="14" t="s">
        <v>73</v>
      </c>
      <c r="AY134" s="213" t="s">
        <v>125</v>
      </c>
    </row>
    <row r="135" spans="1:65" s="14" customFormat="1" ht="11.25">
      <c r="B135" s="204"/>
      <c r="C135" s="205"/>
      <c r="D135" s="188" t="s">
        <v>136</v>
      </c>
      <c r="E135" s="206" t="s">
        <v>19</v>
      </c>
      <c r="F135" s="207" t="s">
        <v>803</v>
      </c>
      <c r="G135" s="205"/>
      <c r="H135" s="206" t="s">
        <v>19</v>
      </c>
      <c r="I135" s="208"/>
      <c r="J135" s="205"/>
      <c r="K135" s="205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136</v>
      </c>
      <c r="AU135" s="213" t="s">
        <v>83</v>
      </c>
      <c r="AV135" s="14" t="s">
        <v>81</v>
      </c>
      <c r="AW135" s="14" t="s">
        <v>34</v>
      </c>
      <c r="AX135" s="14" t="s">
        <v>73</v>
      </c>
      <c r="AY135" s="213" t="s">
        <v>125</v>
      </c>
    </row>
    <row r="136" spans="1:65" s="14" customFormat="1" ht="11.25">
      <c r="B136" s="204"/>
      <c r="C136" s="205"/>
      <c r="D136" s="188" t="s">
        <v>136</v>
      </c>
      <c r="E136" s="206" t="s">
        <v>19</v>
      </c>
      <c r="F136" s="207" t="s">
        <v>804</v>
      </c>
      <c r="G136" s="205"/>
      <c r="H136" s="206" t="s">
        <v>19</v>
      </c>
      <c r="I136" s="208"/>
      <c r="J136" s="205"/>
      <c r="K136" s="205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136</v>
      </c>
      <c r="AU136" s="213" t="s">
        <v>83</v>
      </c>
      <c r="AV136" s="14" t="s">
        <v>81</v>
      </c>
      <c r="AW136" s="14" t="s">
        <v>34</v>
      </c>
      <c r="AX136" s="14" t="s">
        <v>73</v>
      </c>
      <c r="AY136" s="213" t="s">
        <v>125</v>
      </c>
    </row>
    <row r="137" spans="1:65" s="13" customFormat="1" ht="11.25">
      <c r="B137" s="193"/>
      <c r="C137" s="194"/>
      <c r="D137" s="188" t="s">
        <v>136</v>
      </c>
      <c r="E137" s="195" t="s">
        <v>19</v>
      </c>
      <c r="F137" s="196" t="s">
        <v>805</v>
      </c>
      <c r="G137" s="194"/>
      <c r="H137" s="197">
        <v>6.6550000000000002</v>
      </c>
      <c r="I137" s="198"/>
      <c r="J137" s="194"/>
      <c r="K137" s="194"/>
      <c r="L137" s="199"/>
      <c r="M137" s="200"/>
      <c r="N137" s="201"/>
      <c r="O137" s="201"/>
      <c r="P137" s="201"/>
      <c r="Q137" s="201"/>
      <c r="R137" s="201"/>
      <c r="S137" s="201"/>
      <c r="T137" s="202"/>
      <c r="AT137" s="203" t="s">
        <v>136</v>
      </c>
      <c r="AU137" s="203" t="s">
        <v>83</v>
      </c>
      <c r="AV137" s="13" t="s">
        <v>83</v>
      </c>
      <c r="AW137" s="13" t="s">
        <v>34</v>
      </c>
      <c r="AX137" s="13" t="s">
        <v>73</v>
      </c>
      <c r="AY137" s="203" t="s">
        <v>125</v>
      </c>
    </row>
    <row r="138" spans="1:65" s="13" customFormat="1" ht="11.25">
      <c r="B138" s="193"/>
      <c r="C138" s="194"/>
      <c r="D138" s="188" t="s">
        <v>136</v>
      </c>
      <c r="E138" s="195" t="s">
        <v>19</v>
      </c>
      <c r="F138" s="196" t="s">
        <v>806</v>
      </c>
      <c r="G138" s="194"/>
      <c r="H138" s="197">
        <v>2.1120000000000001</v>
      </c>
      <c r="I138" s="198"/>
      <c r="J138" s="194"/>
      <c r="K138" s="194"/>
      <c r="L138" s="199"/>
      <c r="M138" s="200"/>
      <c r="N138" s="201"/>
      <c r="O138" s="201"/>
      <c r="P138" s="201"/>
      <c r="Q138" s="201"/>
      <c r="R138" s="201"/>
      <c r="S138" s="201"/>
      <c r="T138" s="202"/>
      <c r="AT138" s="203" t="s">
        <v>136</v>
      </c>
      <c r="AU138" s="203" t="s">
        <v>83</v>
      </c>
      <c r="AV138" s="13" t="s">
        <v>83</v>
      </c>
      <c r="AW138" s="13" t="s">
        <v>34</v>
      </c>
      <c r="AX138" s="13" t="s">
        <v>73</v>
      </c>
      <c r="AY138" s="203" t="s">
        <v>125</v>
      </c>
    </row>
    <row r="139" spans="1:65" s="14" customFormat="1" ht="11.25">
      <c r="B139" s="204"/>
      <c r="C139" s="205"/>
      <c r="D139" s="188" t="s">
        <v>136</v>
      </c>
      <c r="E139" s="206" t="s">
        <v>19</v>
      </c>
      <c r="F139" s="207" t="s">
        <v>807</v>
      </c>
      <c r="G139" s="205"/>
      <c r="H139" s="206" t="s">
        <v>19</v>
      </c>
      <c r="I139" s="208"/>
      <c r="J139" s="205"/>
      <c r="K139" s="205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136</v>
      </c>
      <c r="AU139" s="213" t="s">
        <v>83</v>
      </c>
      <c r="AV139" s="14" t="s">
        <v>81</v>
      </c>
      <c r="AW139" s="14" t="s">
        <v>34</v>
      </c>
      <c r="AX139" s="14" t="s">
        <v>73</v>
      </c>
      <c r="AY139" s="213" t="s">
        <v>125</v>
      </c>
    </row>
    <row r="140" spans="1:65" s="13" customFormat="1" ht="11.25">
      <c r="B140" s="193"/>
      <c r="C140" s="194"/>
      <c r="D140" s="188" t="s">
        <v>136</v>
      </c>
      <c r="E140" s="195" t="s">
        <v>19</v>
      </c>
      <c r="F140" s="196" t="s">
        <v>808</v>
      </c>
      <c r="G140" s="194"/>
      <c r="H140" s="197">
        <v>4.32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136</v>
      </c>
      <c r="AU140" s="203" t="s">
        <v>83</v>
      </c>
      <c r="AV140" s="13" t="s">
        <v>83</v>
      </c>
      <c r="AW140" s="13" t="s">
        <v>34</v>
      </c>
      <c r="AX140" s="13" t="s">
        <v>73</v>
      </c>
      <c r="AY140" s="203" t="s">
        <v>125</v>
      </c>
    </row>
    <row r="141" spans="1:65" s="13" customFormat="1" ht="11.25">
      <c r="B141" s="193"/>
      <c r="C141" s="194"/>
      <c r="D141" s="188" t="s">
        <v>136</v>
      </c>
      <c r="E141" s="195" t="s">
        <v>19</v>
      </c>
      <c r="F141" s="196" t="s">
        <v>809</v>
      </c>
      <c r="G141" s="194"/>
      <c r="H141" s="197">
        <v>0.91300000000000003</v>
      </c>
      <c r="I141" s="198"/>
      <c r="J141" s="194"/>
      <c r="K141" s="194"/>
      <c r="L141" s="199"/>
      <c r="M141" s="200"/>
      <c r="N141" s="201"/>
      <c r="O141" s="201"/>
      <c r="P141" s="201"/>
      <c r="Q141" s="201"/>
      <c r="R141" s="201"/>
      <c r="S141" s="201"/>
      <c r="T141" s="202"/>
      <c r="AT141" s="203" t="s">
        <v>136</v>
      </c>
      <c r="AU141" s="203" t="s">
        <v>83</v>
      </c>
      <c r="AV141" s="13" t="s">
        <v>83</v>
      </c>
      <c r="AW141" s="13" t="s">
        <v>34</v>
      </c>
      <c r="AX141" s="13" t="s">
        <v>73</v>
      </c>
      <c r="AY141" s="203" t="s">
        <v>125</v>
      </c>
    </row>
    <row r="142" spans="1:65" s="16" customFormat="1" ht="11.25">
      <c r="B142" s="239"/>
      <c r="C142" s="240"/>
      <c r="D142" s="188" t="s">
        <v>136</v>
      </c>
      <c r="E142" s="241" t="s">
        <v>19</v>
      </c>
      <c r="F142" s="242" t="s">
        <v>810</v>
      </c>
      <c r="G142" s="240"/>
      <c r="H142" s="243">
        <v>14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AT142" s="249" t="s">
        <v>136</v>
      </c>
      <c r="AU142" s="249" t="s">
        <v>83</v>
      </c>
      <c r="AV142" s="16" t="s">
        <v>144</v>
      </c>
      <c r="AW142" s="16" t="s">
        <v>34</v>
      </c>
      <c r="AX142" s="16" t="s">
        <v>73</v>
      </c>
      <c r="AY142" s="249" t="s">
        <v>125</v>
      </c>
    </row>
    <row r="143" spans="1:65" s="14" customFormat="1" ht="11.25">
      <c r="B143" s="204"/>
      <c r="C143" s="205"/>
      <c r="D143" s="188" t="s">
        <v>136</v>
      </c>
      <c r="E143" s="206" t="s">
        <v>19</v>
      </c>
      <c r="F143" s="207" t="s">
        <v>811</v>
      </c>
      <c r="G143" s="205"/>
      <c r="H143" s="206" t="s">
        <v>19</v>
      </c>
      <c r="I143" s="208"/>
      <c r="J143" s="205"/>
      <c r="K143" s="205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136</v>
      </c>
      <c r="AU143" s="213" t="s">
        <v>83</v>
      </c>
      <c r="AV143" s="14" t="s">
        <v>81</v>
      </c>
      <c r="AW143" s="14" t="s">
        <v>34</v>
      </c>
      <c r="AX143" s="14" t="s">
        <v>73</v>
      </c>
      <c r="AY143" s="213" t="s">
        <v>125</v>
      </c>
    </row>
    <row r="144" spans="1:65" s="13" customFormat="1" ht="11.25">
      <c r="B144" s="193"/>
      <c r="C144" s="194"/>
      <c r="D144" s="188" t="s">
        <v>136</v>
      </c>
      <c r="E144" s="195" t="s">
        <v>19</v>
      </c>
      <c r="F144" s="196" t="s">
        <v>812</v>
      </c>
      <c r="G144" s="194"/>
      <c r="H144" s="197">
        <v>7</v>
      </c>
      <c r="I144" s="198"/>
      <c r="J144" s="194"/>
      <c r="K144" s="194"/>
      <c r="L144" s="199"/>
      <c r="M144" s="200"/>
      <c r="N144" s="201"/>
      <c r="O144" s="201"/>
      <c r="P144" s="201"/>
      <c r="Q144" s="201"/>
      <c r="R144" s="201"/>
      <c r="S144" s="201"/>
      <c r="T144" s="202"/>
      <c r="AT144" s="203" t="s">
        <v>136</v>
      </c>
      <c r="AU144" s="203" t="s">
        <v>83</v>
      </c>
      <c r="AV144" s="13" t="s">
        <v>83</v>
      </c>
      <c r="AW144" s="13" t="s">
        <v>34</v>
      </c>
      <c r="AX144" s="13" t="s">
        <v>73</v>
      </c>
      <c r="AY144" s="203" t="s">
        <v>125</v>
      </c>
    </row>
    <row r="145" spans="1:65" s="16" customFormat="1" ht="11.25">
      <c r="B145" s="239"/>
      <c r="C145" s="240"/>
      <c r="D145" s="188" t="s">
        <v>136</v>
      </c>
      <c r="E145" s="241" t="s">
        <v>19</v>
      </c>
      <c r="F145" s="242" t="s">
        <v>813</v>
      </c>
      <c r="G145" s="240"/>
      <c r="H145" s="243">
        <v>7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AT145" s="249" t="s">
        <v>136</v>
      </c>
      <c r="AU145" s="249" t="s">
        <v>83</v>
      </c>
      <c r="AV145" s="16" t="s">
        <v>144</v>
      </c>
      <c r="AW145" s="16" t="s">
        <v>34</v>
      </c>
      <c r="AX145" s="16" t="s">
        <v>81</v>
      </c>
      <c r="AY145" s="249" t="s">
        <v>125</v>
      </c>
    </row>
    <row r="146" spans="1:65" s="14" customFormat="1" ht="11.25">
      <c r="B146" s="204"/>
      <c r="C146" s="205"/>
      <c r="D146" s="188" t="s">
        <v>136</v>
      </c>
      <c r="E146" s="206" t="s">
        <v>19</v>
      </c>
      <c r="F146" s="207" t="s">
        <v>37</v>
      </c>
      <c r="G146" s="205"/>
      <c r="H146" s="206" t="s">
        <v>19</v>
      </c>
      <c r="I146" s="208"/>
      <c r="J146" s="205"/>
      <c r="K146" s="205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136</v>
      </c>
      <c r="AU146" s="213" t="s">
        <v>83</v>
      </c>
      <c r="AV146" s="14" t="s">
        <v>81</v>
      </c>
      <c r="AW146" s="14" t="s">
        <v>34</v>
      </c>
      <c r="AX146" s="14" t="s">
        <v>73</v>
      </c>
      <c r="AY146" s="213" t="s">
        <v>125</v>
      </c>
    </row>
    <row r="147" spans="1:65" s="14" customFormat="1" ht="11.25">
      <c r="B147" s="204"/>
      <c r="C147" s="205"/>
      <c r="D147" s="188" t="s">
        <v>136</v>
      </c>
      <c r="E147" s="206" t="s">
        <v>19</v>
      </c>
      <c r="F147" s="207" t="s">
        <v>814</v>
      </c>
      <c r="G147" s="205"/>
      <c r="H147" s="206" t="s">
        <v>19</v>
      </c>
      <c r="I147" s="208"/>
      <c r="J147" s="205"/>
      <c r="K147" s="205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136</v>
      </c>
      <c r="AU147" s="213" t="s">
        <v>83</v>
      </c>
      <c r="AV147" s="14" t="s">
        <v>81</v>
      </c>
      <c r="AW147" s="14" t="s">
        <v>34</v>
      </c>
      <c r="AX147" s="14" t="s">
        <v>73</v>
      </c>
      <c r="AY147" s="213" t="s">
        <v>125</v>
      </c>
    </row>
    <row r="148" spans="1:65" s="2" customFormat="1" ht="14.45" customHeight="1">
      <c r="A148" s="36"/>
      <c r="B148" s="37"/>
      <c r="C148" s="175" t="s">
        <v>164</v>
      </c>
      <c r="D148" s="175" t="s">
        <v>127</v>
      </c>
      <c r="E148" s="176" t="s">
        <v>826</v>
      </c>
      <c r="F148" s="177" t="s">
        <v>827</v>
      </c>
      <c r="G148" s="178" t="s">
        <v>160</v>
      </c>
      <c r="H148" s="179">
        <v>7</v>
      </c>
      <c r="I148" s="180"/>
      <c r="J148" s="181">
        <f>ROUND(I148*H148,2)</f>
        <v>0</v>
      </c>
      <c r="K148" s="177" t="s">
        <v>131</v>
      </c>
      <c r="L148" s="41"/>
      <c r="M148" s="182" t="s">
        <v>19</v>
      </c>
      <c r="N148" s="183" t="s">
        <v>44</v>
      </c>
      <c r="O148" s="66"/>
      <c r="P148" s="184">
        <f>O148*H148</f>
        <v>0</v>
      </c>
      <c r="Q148" s="184">
        <v>0</v>
      </c>
      <c r="R148" s="184">
        <f>Q148*H148</f>
        <v>0</v>
      </c>
      <c r="S148" s="184">
        <v>0</v>
      </c>
      <c r="T148" s="185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86" t="s">
        <v>132</v>
      </c>
      <c r="AT148" s="186" t="s">
        <v>127</v>
      </c>
      <c r="AU148" s="186" t="s">
        <v>83</v>
      </c>
      <c r="AY148" s="19" t="s">
        <v>125</v>
      </c>
      <c r="BE148" s="187">
        <f>IF(N148="základní",J148,0)</f>
        <v>0</v>
      </c>
      <c r="BF148" s="187">
        <f>IF(N148="snížená",J148,0)</f>
        <v>0</v>
      </c>
      <c r="BG148" s="187">
        <f>IF(N148="zákl. přenesená",J148,0)</f>
        <v>0</v>
      </c>
      <c r="BH148" s="187">
        <f>IF(N148="sníž. přenesená",J148,0)</f>
        <v>0</v>
      </c>
      <c r="BI148" s="187">
        <f>IF(N148="nulová",J148,0)</f>
        <v>0</v>
      </c>
      <c r="BJ148" s="19" t="s">
        <v>81</v>
      </c>
      <c r="BK148" s="187">
        <f>ROUND(I148*H148,2)</f>
        <v>0</v>
      </c>
      <c r="BL148" s="19" t="s">
        <v>132</v>
      </c>
      <c r="BM148" s="186" t="s">
        <v>828</v>
      </c>
    </row>
    <row r="149" spans="1:65" s="2" customFormat="1" ht="19.5">
      <c r="A149" s="36"/>
      <c r="B149" s="37"/>
      <c r="C149" s="38"/>
      <c r="D149" s="188" t="s">
        <v>134</v>
      </c>
      <c r="E149" s="38"/>
      <c r="F149" s="189" t="s">
        <v>829</v>
      </c>
      <c r="G149" s="38"/>
      <c r="H149" s="38"/>
      <c r="I149" s="190"/>
      <c r="J149" s="38"/>
      <c r="K149" s="38"/>
      <c r="L149" s="41"/>
      <c r="M149" s="191"/>
      <c r="N149" s="192"/>
      <c r="O149" s="66"/>
      <c r="P149" s="66"/>
      <c r="Q149" s="66"/>
      <c r="R149" s="66"/>
      <c r="S149" s="66"/>
      <c r="T149" s="67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134</v>
      </c>
      <c r="AU149" s="19" t="s">
        <v>83</v>
      </c>
    </row>
    <row r="150" spans="1:65" s="14" customFormat="1" ht="11.25">
      <c r="B150" s="204"/>
      <c r="C150" s="205"/>
      <c r="D150" s="188" t="s">
        <v>136</v>
      </c>
      <c r="E150" s="206" t="s">
        <v>19</v>
      </c>
      <c r="F150" s="207" t="s">
        <v>801</v>
      </c>
      <c r="G150" s="205"/>
      <c r="H150" s="206" t="s">
        <v>19</v>
      </c>
      <c r="I150" s="208"/>
      <c r="J150" s="205"/>
      <c r="K150" s="205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136</v>
      </c>
      <c r="AU150" s="213" t="s">
        <v>83</v>
      </c>
      <c r="AV150" s="14" t="s">
        <v>81</v>
      </c>
      <c r="AW150" s="14" t="s">
        <v>34</v>
      </c>
      <c r="AX150" s="14" t="s">
        <v>73</v>
      </c>
      <c r="AY150" s="213" t="s">
        <v>125</v>
      </c>
    </row>
    <row r="151" spans="1:65" s="14" customFormat="1" ht="11.25">
      <c r="B151" s="204"/>
      <c r="C151" s="205"/>
      <c r="D151" s="188" t="s">
        <v>136</v>
      </c>
      <c r="E151" s="206" t="s">
        <v>19</v>
      </c>
      <c r="F151" s="207" t="s">
        <v>802</v>
      </c>
      <c r="G151" s="205"/>
      <c r="H151" s="206" t="s">
        <v>19</v>
      </c>
      <c r="I151" s="208"/>
      <c r="J151" s="205"/>
      <c r="K151" s="205"/>
      <c r="L151" s="209"/>
      <c r="M151" s="210"/>
      <c r="N151" s="211"/>
      <c r="O151" s="211"/>
      <c r="P151" s="211"/>
      <c r="Q151" s="211"/>
      <c r="R151" s="211"/>
      <c r="S151" s="211"/>
      <c r="T151" s="212"/>
      <c r="AT151" s="213" t="s">
        <v>136</v>
      </c>
      <c r="AU151" s="213" t="s">
        <v>83</v>
      </c>
      <c r="AV151" s="14" t="s">
        <v>81</v>
      </c>
      <c r="AW151" s="14" t="s">
        <v>34</v>
      </c>
      <c r="AX151" s="14" t="s">
        <v>73</v>
      </c>
      <c r="AY151" s="213" t="s">
        <v>125</v>
      </c>
    </row>
    <row r="152" spans="1:65" s="14" customFormat="1" ht="11.25">
      <c r="B152" s="204"/>
      <c r="C152" s="205"/>
      <c r="D152" s="188" t="s">
        <v>136</v>
      </c>
      <c r="E152" s="206" t="s">
        <v>19</v>
      </c>
      <c r="F152" s="207" t="s">
        <v>803</v>
      </c>
      <c r="G152" s="205"/>
      <c r="H152" s="206" t="s">
        <v>19</v>
      </c>
      <c r="I152" s="208"/>
      <c r="J152" s="205"/>
      <c r="K152" s="205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136</v>
      </c>
      <c r="AU152" s="213" t="s">
        <v>83</v>
      </c>
      <c r="AV152" s="14" t="s">
        <v>81</v>
      </c>
      <c r="AW152" s="14" t="s">
        <v>34</v>
      </c>
      <c r="AX152" s="14" t="s">
        <v>73</v>
      </c>
      <c r="AY152" s="213" t="s">
        <v>125</v>
      </c>
    </row>
    <row r="153" spans="1:65" s="14" customFormat="1" ht="11.25">
      <c r="B153" s="204"/>
      <c r="C153" s="205"/>
      <c r="D153" s="188" t="s">
        <v>136</v>
      </c>
      <c r="E153" s="206" t="s">
        <v>19</v>
      </c>
      <c r="F153" s="207" t="s">
        <v>804</v>
      </c>
      <c r="G153" s="205"/>
      <c r="H153" s="206" t="s">
        <v>19</v>
      </c>
      <c r="I153" s="208"/>
      <c r="J153" s="205"/>
      <c r="K153" s="205"/>
      <c r="L153" s="209"/>
      <c r="M153" s="210"/>
      <c r="N153" s="211"/>
      <c r="O153" s="211"/>
      <c r="P153" s="211"/>
      <c r="Q153" s="211"/>
      <c r="R153" s="211"/>
      <c r="S153" s="211"/>
      <c r="T153" s="212"/>
      <c r="AT153" s="213" t="s">
        <v>136</v>
      </c>
      <c r="AU153" s="213" t="s">
        <v>83</v>
      </c>
      <c r="AV153" s="14" t="s">
        <v>81</v>
      </c>
      <c r="AW153" s="14" t="s">
        <v>34</v>
      </c>
      <c r="AX153" s="14" t="s">
        <v>73</v>
      </c>
      <c r="AY153" s="213" t="s">
        <v>125</v>
      </c>
    </row>
    <row r="154" spans="1:65" s="13" customFormat="1" ht="11.25">
      <c r="B154" s="193"/>
      <c r="C154" s="194"/>
      <c r="D154" s="188" t="s">
        <v>136</v>
      </c>
      <c r="E154" s="195" t="s">
        <v>19</v>
      </c>
      <c r="F154" s="196" t="s">
        <v>805</v>
      </c>
      <c r="G154" s="194"/>
      <c r="H154" s="197">
        <v>6.6550000000000002</v>
      </c>
      <c r="I154" s="198"/>
      <c r="J154" s="194"/>
      <c r="K154" s="194"/>
      <c r="L154" s="199"/>
      <c r="M154" s="200"/>
      <c r="N154" s="201"/>
      <c r="O154" s="201"/>
      <c r="P154" s="201"/>
      <c r="Q154" s="201"/>
      <c r="R154" s="201"/>
      <c r="S154" s="201"/>
      <c r="T154" s="202"/>
      <c r="AT154" s="203" t="s">
        <v>136</v>
      </c>
      <c r="AU154" s="203" t="s">
        <v>83</v>
      </c>
      <c r="AV154" s="13" t="s">
        <v>83</v>
      </c>
      <c r="AW154" s="13" t="s">
        <v>34</v>
      </c>
      <c r="AX154" s="13" t="s">
        <v>73</v>
      </c>
      <c r="AY154" s="203" t="s">
        <v>125</v>
      </c>
    </row>
    <row r="155" spans="1:65" s="13" customFormat="1" ht="11.25">
      <c r="B155" s="193"/>
      <c r="C155" s="194"/>
      <c r="D155" s="188" t="s">
        <v>136</v>
      </c>
      <c r="E155" s="195" t="s">
        <v>19</v>
      </c>
      <c r="F155" s="196" t="s">
        <v>806</v>
      </c>
      <c r="G155" s="194"/>
      <c r="H155" s="197">
        <v>2.1120000000000001</v>
      </c>
      <c r="I155" s="198"/>
      <c r="J155" s="194"/>
      <c r="K155" s="194"/>
      <c r="L155" s="199"/>
      <c r="M155" s="200"/>
      <c r="N155" s="201"/>
      <c r="O155" s="201"/>
      <c r="P155" s="201"/>
      <c r="Q155" s="201"/>
      <c r="R155" s="201"/>
      <c r="S155" s="201"/>
      <c r="T155" s="202"/>
      <c r="AT155" s="203" t="s">
        <v>136</v>
      </c>
      <c r="AU155" s="203" t="s">
        <v>83</v>
      </c>
      <c r="AV155" s="13" t="s">
        <v>83</v>
      </c>
      <c r="AW155" s="13" t="s">
        <v>34</v>
      </c>
      <c r="AX155" s="13" t="s">
        <v>73</v>
      </c>
      <c r="AY155" s="203" t="s">
        <v>125</v>
      </c>
    </row>
    <row r="156" spans="1:65" s="14" customFormat="1" ht="11.25">
      <c r="B156" s="204"/>
      <c r="C156" s="205"/>
      <c r="D156" s="188" t="s">
        <v>136</v>
      </c>
      <c r="E156" s="206" t="s">
        <v>19</v>
      </c>
      <c r="F156" s="207" t="s">
        <v>807</v>
      </c>
      <c r="G156" s="205"/>
      <c r="H156" s="206" t="s">
        <v>19</v>
      </c>
      <c r="I156" s="208"/>
      <c r="J156" s="205"/>
      <c r="K156" s="205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136</v>
      </c>
      <c r="AU156" s="213" t="s">
        <v>83</v>
      </c>
      <c r="AV156" s="14" t="s">
        <v>81</v>
      </c>
      <c r="AW156" s="14" t="s">
        <v>34</v>
      </c>
      <c r="AX156" s="14" t="s">
        <v>73</v>
      </c>
      <c r="AY156" s="213" t="s">
        <v>125</v>
      </c>
    </row>
    <row r="157" spans="1:65" s="13" customFormat="1" ht="11.25">
      <c r="B157" s="193"/>
      <c r="C157" s="194"/>
      <c r="D157" s="188" t="s">
        <v>136</v>
      </c>
      <c r="E157" s="195" t="s">
        <v>19</v>
      </c>
      <c r="F157" s="196" t="s">
        <v>808</v>
      </c>
      <c r="G157" s="194"/>
      <c r="H157" s="197">
        <v>4.32</v>
      </c>
      <c r="I157" s="198"/>
      <c r="J157" s="194"/>
      <c r="K157" s="194"/>
      <c r="L157" s="199"/>
      <c r="M157" s="200"/>
      <c r="N157" s="201"/>
      <c r="O157" s="201"/>
      <c r="P157" s="201"/>
      <c r="Q157" s="201"/>
      <c r="R157" s="201"/>
      <c r="S157" s="201"/>
      <c r="T157" s="202"/>
      <c r="AT157" s="203" t="s">
        <v>136</v>
      </c>
      <c r="AU157" s="203" t="s">
        <v>83</v>
      </c>
      <c r="AV157" s="13" t="s">
        <v>83</v>
      </c>
      <c r="AW157" s="13" t="s">
        <v>34</v>
      </c>
      <c r="AX157" s="13" t="s">
        <v>73</v>
      </c>
      <c r="AY157" s="203" t="s">
        <v>125</v>
      </c>
    </row>
    <row r="158" spans="1:65" s="13" customFormat="1" ht="11.25">
      <c r="B158" s="193"/>
      <c r="C158" s="194"/>
      <c r="D158" s="188" t="s">
        <v>136</v>
      </c>
      <c r="E158" s="195" t="s">
        <v>19</v>
      </c>
      <c r="F158" s="196" t="s">
        <v>809</v>
      </c>
      <c r="G158" s="194"/>
      <c r="H158" s="197">
        <v>0.91300000000000003</v>
      </c>
      <c r="I158" s="198"/>
      <c r="J158" s="194"/>
      <c r="K158" s="194"/>
      <c r="L158" s="199"/>
      <c r="M158" s="200"/>
      <c r="N158" s="201"/>
      <c r="O158" s="201"/>
      <c r="P158" s="201"/>
      <c r="Q158" s="201"/>
      <c r="R158" s="201"/>
      <c r="S158" s="201"/>
      <c r="T158" s="202"/>
      <c r="AT158" s="203" t="s">
        <v>136</v>
      </c>
      <c r="AU158" s="203" t="s">
        <v>83</v>
      </c>
      <c r="AV158" s="13" t="s">
        <v>83</v>
      </c>
      <c r="AW158" s="13" t="s">
        <v>34</v>
      </c>
      <c r="AX158" s="13" t="s">
        <v>73</v>
      </c>
      <c r="AY158" s="203" t="s">
        <v>125</v>
      </c>
    </row>
    <row r="159" spans="1:65" s="16" customFormat="1" ht="11.25">
      <c r="B159" s="239"/>
      <c r="C159" s="240"/>
      <c r="D159" s="188" t="s">
        <v>136</v>
      </c>
      <c r="E159" s="241" t="s">
        <v>19</v>
      </c>
      <c r="F159" s="242" t="s">
        <v>819</v>
      </c>
      <c r="G159" s="240"/>
      <c r="H159" s="243">
        <v>14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AT159" s="249" t="s">
        <v>136</v>
      </c>
      <c r="AU159" s="249" t="s">
        <v>83</v>
      </c>
      <c r="AV159" s="16" t="s">
        <v>144</v>
      </c>
      <c r="AW159" s="16" t="s">
        <v>34</v>
      </c>
      <c r="AX159" s="16" t="s">
        <v>73</v>
      </c>
      <c r="AY159" s="249" t="s">
        <v>125</v>
      </c>
    </row>
    <row r="160" spans="1:65" s="14" customFormat="1" ht="11.25">
      <c r="B160" s="204"/>
      <c r="C160" s="205"/>
      <c r="D160" s="188" t="s">
        <v>136</v>
      </c>
      <c r="E160" s="206" t="s">
        <v>19</v>
      </c>
      <c r="F160" s="207" t="s">
        <v>820</v>
      </c>
      <c r="G160" s="205"/>
      <c r="H160" s="206" t="s">
        <v>19</v>
      </c>
      <c r="I160" s="208"/>
      <c r="J160" s="205"/>
      <c r="K160" s="205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136</v>
      </c>
      <c r="AU160" s="213" t="s">
        <v>83</v>
      </c>
      <c r="AV160" s="14" t="s">
        <v>81</v>
      </c>
      <c r="AW160" s="14" t="s">
        <v>34</v>
      </c>
      <c r="AX160" s="14" t="s">
        <v>73</v>
      </c>
      <c r="AY160" s="213" t="s">
        <v>125</v>
      </c>
    </row>
    <row r="161" spans="1:65" s="13" customFormat="1" ht="11.25">
      <c r="B161" s="193"/>
      <c r="C161" s="194"/>
      <c r="D161" s="188" t="s">
        <v>136</v>
      </c>
      <c r="E161" s="195" t="s">
        <v>19</v>
      </c>
      <c r="F161" s="196" t="s">
        <v>812</v>
      </c>
      <c r="G161" s="194"/>
      <c r="H161" s="197">
        <v>7</v>
      </c>
      <c r="I161" s="198"/>
      <c r="J161" s="194"/>
      <c r="K161" s="194"/>
      <c r="L161" s="199"/>
      <c r="M161" s="200"/>
      <c r="N161" s="201"/>
      <c r="O161" s="201"/>
      <c r="P161" s="201"/>
      <c r="Q161" s="201"/>
      <c r="R161" s="201"/>
      <c r="S161" s="201"/>
      <c r="T161" s="202"/>
      <c r="AT161" s="203" t="s">
        <v>136</v>
      </c>
      <c r="AU161" s="203" t="s">
        <v>83</v>
      </c>
      <c r="AV161" s="13" t="s">
        <v>83</v>
      </c>
      <c r="AW161" s="13" t="s">
        <v>34</v>
      </c>
      <c r="AX161" s="13" t="s">
        <v>73</v>
      </c>
      <c r="AY161" s="203" t="s">
        <v>125</v>
      </c>
    </row>
    <row r="162" spans="1:65" s="16" customFormat="1" ht="11.25">
      <c r="B162" s="239"/>
      <c r="C162" s="240"/>
      <c r="D162" s="188" t="s">
        <v>136</v>
      </c>
      <c r="E162" s="241" t="s">
        <v>19</v>
      </c>
      <c r="F162" s="242" t="s">
        <v>821</v>
      </c>
      <c r="G162" s="240"/>
      <c r="H162" s="243">
        <v>7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AT162" s="249" t="s">
        <v>136</v>
      </c>
      <c r="AU162" s="249" t="s">
        <v>83</v>
      </c>
      <c r="AV162" s="16" t="s">
        <v>144</v>
      </c>
      <c r="AW162" s="16" t="s">
        <v>34</v>
      </c>
      <c r="AX162" s="16" t="s">
        <v>81</v>
      </c>
      <c r="AY162" s="249" t="s">
        <v>125</v>
      </c>
    </row>
    <row r="163" spans="1:65" s="14" customFormat="1" ht="11.25">
      <c r="B163" s="204"/>
      <c r="C163" s="205"/>
      <c r="D163" s="188" t="s">
        <v>136</v>
      </c>
      <c r="E163" s="206" t="s">
        <v>19</v>
      </c>
      <c r="F163" s="207" t="s">
        <v>37</v>
      </c>
      <c r="G163" s="205"/>
      <c r="H163" s="206" t="s">
        <v>19</v>
      </c>
      <c r="I163" s="208"/>
      <c r="J163" s="205"/>
      <c r="K163" s="205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136</v>
      </c>
      <c r="AU163" s="213" t="s">
        <v>83</v>
      </c>
      <c r="AV163" s="14" t="s">
        <v>81</v>
      </c>
      <c r="AW163" s="14" t="s">
        <v>34</v>
      </c>
      <c r="AX163" s="14" t="s">
        <v>73</v>
      </c>
      <c r="AY163" s="213" t="s">
        <v>125</v>
      </c>
    </row>
    <row r="164" spans="1:65" s="14" customFormat="1" ht="11.25">
      <c r="B164" s="204"/>
      <c r="C164" s="205"/>
      <c r="D164" s="188" t="s">
        <v>136</v>
      </c>
      <c r="E164" s="206" t="s">
        <v>19</v>
      </c>
      <c r="F164" s="207" t="s">
        <v>814</v>
      </c>
      <c r="G164" s="205"/>
      <c r="H164" s="206" t="s">
        <v>19</v>
      </c>
      <c r="I164" s="208"/>
      <c r="J164" s="205"/>
      <c r="K164" s="205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136</v>
      </c>
      <c r="AU164" s="213" t="s">
        <v>83</v>
      </c>
      <c r="AV164" s="14" t="s">
        <v>81</v>
      </c>
      <c r="AW164" s="14" t="s">
        <v>34</v>
      </c>
      <c r="AX164" s="14" t="s">
        <v>73</v>
      </c>
      <c r="AY164" s="213" t="s">
        <v>125</v>
      </c>
    </row>
    <row r="165" spans="1:65" s="2" customFormat="1" ht="14.45" customHeight="1">
      <c r="A165" s="36"/>
      <c r="B165" s="37"/>
      <c r="C165" s="175" t="s">
        <v>171</v>
      </c>
      <c r="D165" s="175" t="s">
        <v>127</v>
      </c>
      <c r="E165" s="176" t="s">
        <v>830</v>
      </c>
      <c r="F165" s="177" t="s">
        <v>831</v>
      </c>
      <c r="G165" s="178" t="s">
        <v>245</v>
      </c>
      <c r="H165" s="179">
        <v>45</v>
      </c>
      <c r="I165" s="180"/>
      <c r="J165" s="181">
        <f>ROUND(I165*H165,2)</f>
        <v>0</v>
      </c>
      <c r="K165" s="177" t="s">
        <v>131</v>
      </c>
      <c r="L165" s="41"/>
      <c r="M165" s="182" t="s">
        <v>19</v>
      </c>
      <c r="N165" s="183" t="s">
        <v>44</v>
      </c>
      <c r="O165" s="66"/>
      <c r="P165" s="184">
        <f>O165*H165</f>
        <v>0</v>
      </c>
      <c r="Q165" s="184">
        <v>8.4000000000000003E-4</v>
      </c>
      <c r="R165" s="184">
        <f>Q165*H165</f>
        <v>3.78E-2</v>
      </c>
      <c r="S165" s="184">
        <v>0</v>
      </c>
      <c r="T165" s="185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86" t="s">
        <v>132</v>
      </c>
      <c r="AT165" s="186" t="s">
        <v>127</v>
      </c>
      <c r="AU165" s="186" t="s">
        <v>83</v>
      </c>
      <c r="AY165" s="19" t="s">
        <v>125</v>
      </c>
      <c r="BE165" s="187">
        <f>IF(N165="základní",J165,0)</f>
        <v>0</v>
      </c>
      <c r="BF165" s="187">
        <f>IF(N165="snížená",J165,0)</f>
        <v>0</v>
      </c>
      <c r="BG165" s="187">
        <f>IF(N165="zákl. přenesená",J165,0)</f>
        <v>0</v>
      </c>
      <c r="BH165" s="187">
        <f>IF(N165="sníž. přenesená",J165,0)</f>
        <v>0</v>
      </c>
      <c r="BI165" s="187">
        <f>IF(N165="nulová",J165,0)</f>
        <v>0</v>
      </c>
      <c r="BJ165" s="19" t="s">
        <v>81</v>
      </c>
      <c r="BK165" s="187">
        <f>ROUND(I165*H165,2)</f>
        <v>0</v>
      </c>
      <c r="BL165" s="19" t="s">
        <v>132</v>
      </c>
      <c r="BM165" s="186" t="s">
        <v>832</v>
      </c>
    </row>
    <row r="166" spans="1:65" s="2" customFormat="1" ht="11.25">
      <c r="A166" s="36"/>
      <c r="B166" s="37"/>
      <c r="C166" s="38"/>
      <c r="D166" s="188" t="s">
        <v>134</v>
      </c>
      <c r="E166" s="38"/>
      <c r="F166" s="189" t="s">
        <v>833</v>
      </c>
      <c r="G166" s="38"/>
      <c r="H166" s="38"/>
      <c r="I166" s="190"/>
      <c r="J166" s="38"/>
      <c r="K166" s="38"/>
      <c r="L166" s="41"/>
      <c r="M166" s="191"/>
      <c r="N166" s="192"/>
      <c r="O166" s="66"/>
      <c r="P166" s="66"/>
      <c r="Q166" s="66"/>
      <c r="R166" s="66"/>
      <c r="S166" s="66"/>
      <c r="T166" s="67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9" t="s">
        <v>134</v>
      </c>
      <c r="AU166" s="19" t="s">
        <v>83</v>
      </c>
    </row>
    <row r="167" spans="1:65" s="14" customFormat="1" ht="11.25">
      <c r="B167" s="204"/>
      <c r="C167" s="205"/>
      <c r="D167" s="188" t="s">
        <v>136</v>
      </c>
      <c r="E167" s="206" t="s">
        <v>19</v>
      </c>
      <c r="F167" s="207" t="s">
        <v>804</v>
      </c>
      <c r="G167" s="205"/>
      <c r="H167" s="206" t="s">
        <v>19</v>
      </c>
      <c r="I167" s="208"/>
      <c r="J167" s="205"/>
      <c r="K167" s="205"/>
      <c r="L167" s="209"/>
      <c r="M167" s="210"/>
      <c r="N167" s="211"/>
      <c r="O167" s="211"/>
      <c r="P167" s="211"/>
      <c r="Q167" s="211"/>
      <c r="R167" s="211"/>
      <c r="S167" s="211"/>
      <c r="T167" s="212"/>
      <c r="AT167" s="213" t="s">
        <v>136</v>
      </c>
      <c r="AU167" s="213" t="s">
        <v>83</v>
      </c>
      <c r="AV167" s="14" t="s">
        <v>81</v>
      </c>
      <c r="AW167" s="14" t="s">
        <v>34</v>
      </c>
      <c r="AX167" s="14" t="s">
        <v>73</v>
      </c>
      <c r="AY167" s="213" t="s">
        <v>125</v>
      </c>
    </row>
    <row r="168" spans="1:65" s="13" customFormat="1" ht="11.25">
      <c r="B168" s="193"/>
      <c r="C168" s="194"/>
      <c r="D168" s="188" t="s">
        <v>136</v>
      </c>
      <c r="E168" s="195" t="s">
        <v>19</v>
      </c>
      <c r="F168" s="196" t="s">
        <v>834</v>
      </c>
      <c r="G168" s="194"/>
      <c r="H168" s="197">
        <v>24.2</v>
      </c>
      <c r="I168" s="198"/>
      <c r="J168" s="194"/>
      <c r="K168" s="194"/>
      <c r="L168" s="199"/>
      <c r="M168" s="200"/>
      <c r="N168" s="201"/>
      <c r="O168" s="201"/>
      <c r="P168" s="201"/>
      <c r="Q168" s="201"/>
      <c r="R168" s="201"/>
      <c r="S168" s="201"/>
      <c r="T168" s="202"/>
      <c r="AT168" s="203" t="s">
        <v>136</v>
      </c>
      <c r="AU168" s="203" t="s">
        <v>83</v>
      </c>
      <c r="AV168" s="13" t="s">
        <v>83</v>
      </c>
      <c r="AW168" s="13" t="s">
        <v>34</v>
      </c>
      <c r="AX168" s="13" t="s">
        <v>73</v>
      </c>
      <c r="AY168" s="203" t="s">
        <v>125</v>
      </c>
    </row>
    <row r="169" spans="1:65" s="13" customFormat="1" ht="11.25">
      <c r="B169" s="193"/>
      <c r="C169" s="194"/>
      <c r="D169" s="188" t="s">
        <v>136</v>
      </c>
      <c r="E169" s="195" t="s">
        <v>19</v>
      </c>
      <c r="F169" s="196" t="s">
        <v>835</v>
      </c>
      <c r="G169" s="194"/>
      <c r="H169" s="197">
        <v>7.68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136</v>
      </c>
      <c r="AU169" s="203" t="s">
        <v>83</v>
      </c>
      <c r="AV169" s="13" t="s">
        <v>83</v>
      </c>
      <c r="AW169" s="13" t="s">
        <v>34</v>
      </c>
      <c r="AX169" s="13" t="s">
        <v>73</v>
      </c>
      <c r="AY169" s="203" t="s">
        <v>125</v>
      </c>
    </row>
    <row r="170" spans="1:65" s="14" customFormat="1" ht="11.25">
      <c r="B170" s="204"/>
      <c r="C170" s="205"/>
      <c r="D170" s="188" t="s">
        <v>136</v>
      </c>
      <c r="E170" s="206" t="s">
        <v>19</v>
      </c>
      <c r="F170" s="207" t="s">
        <v>807</v>
      </c>
      <c r="G170" s="205"/>
      <c r="H170" s="206" t="s">
        <v>19</v>
      </c>
      <c r="I170" s="208"/>
      <c r="J170" s="205"/>
      <c r="K170" s="205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136</v>
      </c>
      <c r="AU170" s="213" t="s">
        <v>83</v>
      </c>
      <c r="AV170" s="14" t="s">
        <v>81</v>
      </c>
      <c r="AW170" s="14" t="s">
        <v>34</v>
      </c>
      <c r="AX170" s="14" t="s">
        <v>73</v>
      </c>
      <c r="AY170" s="213" t="s">
        <v>125</v>
      </c>
    </row>
    <row r="171" spans="1:65" s="13" customFormat="1" ht="11.25">
      <c r="B171" s="193"/>
      <c r="C171" s="194"/>
      <c r="D171" s="188" t="s">
        <v>136</v>
      </c>
      <c r="E171" s="195" t="s">
        <v>19</v>
      </c>
      <c r="F171" s="196" t="s">
        <v>836</v>
      </c>
      <c r="G171" s="194"/>
      <c r="H171" s="197">
        <v>8.4</v>
      </c>
      <c r="I171" s="198"/>
      <c r="J171" s="194"/>
      <c r="K171" s="194"/>
      <c r="L171" s="199"/>
      <c r="M171" s="200"/>
      <c r="N171" s="201"/>
      <c r="O171" s="201"/>
      <c r="P171" s="201"/>
      <c r="Q171" s="201"/>
      <c r="R171" s="201"/>
      <c r="S171" s="201"/>
      <c r="T171" s="202"/>
      <c r="AT171" s="203" t="s">
        <v>136</v>
      </c>
      <c r="AU171" s="203" t="s">
        <v>83</v>
      </c>
      <c r="AV171" s="13" t="s">
        <v>83</v>
      </c>
      <c r="AW171" s="13" t="s">
        <v>34</v>
      </c>
      <c r="AX171" s="13" t="s">
        <v>73</v>
      </c>
      <c r="AY171" s="203" t="s">
        <v>125</v>
      </c>
    </row>
    <row r="172" spans="1:65" s="13" customFormat="1" ht="11.25">
      <c r="B172" s="193"/>
      <c r="C172" s="194"/>
      <c r="D172" s="188" t="s">
        <v>136</v>
      </c>
      <c r="E172" s="195" t="s">
        <v>19</v>
      </c>
      <c r="F172" s="196" t="s">
        <v>837</v>
      </c>
      <c r="G172" s="194"/>
      <c r="H172" s="197">
        <v>4.72</v>
      </c>
      <c r="I172" s="198"/>
      <c r="J172" s="194"/>
      <c r="K172" s="194"/>
      <c r="L172" s="199"/>
      <c r="M172" s="200"/>
      <c r="N172" s="201"/>
      <c r="O172" s="201"/>
      <c r="P172" s="201"/>
      <c r="Q172" s="201"/>
      <c r="R172" s="201"/>
      <c r="S172" s="201"/>
      <c r="T172" s="202"/>
      <c r="AT172" s="203" t="s">
        <v>136</v>
      </c>
      <c r="AU172" s="203" t="s">
        <v>83</v>
      </c>
      <c r="AV172" s="13" t="s">
        <v>83</v>
      </c>
      <c r="AW172" s="13" t="s">
        <v>34</v>
      </c>
      <c r="AX172" s="13" t="s">
        <v>73</v>
      </c>
      <c r="AY172" s="203" t="s">
        <v>125</v>
      </c>
    </row>
    <row r="173" spans="1:65" s="15" customFormat="1" ht="11.25">
      <c r="B173" s="224"/>
      <c r="C173" s="225"/>
      <c r="D173" s="188" t="s">
        <v>136</v>
      </c>
      <c r="E173" s="226" t="s">
        <v>19</v>
      </c>
      <c r="F173" s="227" t="s">
        <v>215</v>
      </c>
      <c r="G173" s="225"/>
      <c r="H173" s="228">
        <v>45</v>
      </c>
      <c r="I173" s="229"/>
      <c r="J173" s="225"/>
      <c r="K173" s="225"/>
      <c r="L173" s="230"/>
      <c r="M173" s="231"/>
      <c r="N173" s="232"/>
      <c r="O173" s="232"/>
      <c r="P173" s="232"/>
      <c r="Q173" s="232"/>
      <c r="R173" s="232"/>
      <c r="S173" s="232"/>
      <c r="T173" s="233"/>
      <c r="AT173" s="234" t="s">
        <v>136</v>
      </c>
      <c r="AU173" s="234" t="s">
        <v>83</v>
      </c>
      <c r="AV173" s="15" t="s">
        <v>132</v>
      </c>
      <c r="AW173" s="15" t="s">
        <v>34</v>
      </c>
      <c r="AX173" s="15" t="s">
        <v>81</v>
      </c>
      <c r="AY173" s="234" t="s">
        <v>125</v>
      </c>
    </row>
    <row r="174" spans="1:65" s="2" customFormat="1" ht="14.45" customHeight="1">
      <c r="A174" s="36"/>
      <c r="B174" s="37"/>
      <c r="C174" s="175" t="s">
        <v>168</v>
      </c>
      <c r="D174" s="175" t="s">
        <v>127</v>
      </c>
      <c r="E174" s="176" t="s">
        <v>838</v>
      </c>
      <c r="F174" s="177" t="s">
        <v>839</v>
      </c>
      <c r="G174" s="178" t="s">
        <v>245</v>
      </c>
      <c r="H174" s="179">
        <v>45</v>
      </c>
      <c r="I174" s="180"/>
      <c r="J174" s="181">
        <f>ROUND(I174*H174,2)</f>
        <v>0</v>
      </c>
      <c r="K174" s="177" t="s">
        <v>131</v>
      </c>
      <c r="L174" s="41"/>
      <c r="M174" s="182" t="s">
        <v>19</v>
      </c>
      <c r="N174" s="183" t="s">
        <v>44</v>
      </c>
      <c r="O174" s="66"/>
      <c r="P174" s="184">
        <f>O174*H174</f>
        <v>0</v>
      </c>
      <c r="Q174" s="184">
        <v>0</v>
      </c>
      <c r="R174" s="184">
        <f>Q174*H174</f>
        <v>0</v>
      </c>
      <c r="S174" s="184">
        <v>0</v>
      </c>
      <c r="T174" s="185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86" t="s">
        <v>132</v>
      </c>
      <c r="AT174" s="186" t="s">
        <v>127</v>
      </c>
      <c r="AU174" s="186" t="s">
        <v>83</v>
      </c>
      <c r="AY174" s="19" t="s">
        <v>125</v>
      </c>
      <c r="BE174" s="187">
        <f>IF(N174="základní",J174,0)</f>
        <v>0</v>
      </c>
      <c r="BF174" s="187">
        <f>IF(N174="snížená",J174,0)</f>
        <v>0</v>
      </c>
      <c r="BG174" s="187">
        <f>IF(N174="zákl. přenesená",J174,0)</f>
        <v>0</v>
      </c>
      <c r="BH174" s="187">
        <f>IF(N174="sníž. přenesená",J174,0)</f>
        <v>0</v>
      </c>
      <c r="BI174" s="187">
        <f>IF(N174="nulová",J174,0)</f>
        <v>0</v>
      </c>
      <c r="BJ174" s="19" t="s">
        <v>81</v>
      </c>
      <c r="BK174" s="187">
        <f>ROUND(I174*H174,2)</f>
        <v>0</v>
      </c>
      <c r="BL174" s="19" t="s">
        <v>132</v>
      </c>
      <c r="BM174" s="186" t="s">
        <v>840</v>
      </c>
    </row>
    <row r="175" spans="1:65" s="2" customFormat="1" ht="19.5">
      <c r="A175" s="36"/>
      <c r="B175" s="37"/>
      <c r="C175" s="38"/>
      <c r="D175" s="188" t="s">
        <v>134</v>
      </c>
      <c r="E175" s="38"/>
      <c r="F175" s="189" t="s">
        <v>841</v>
      </c>
      <c r="G175" s="38"/>
      <c r="H175" s="38"/>
      <c r="I175" s="190"/>
      <c r="J175" s="38"/>
      <c r="K175" s="38"/>
      <c r="L175" s="41"/>
      <c r="M175" s="191"/>
      <c r="N175" s="192"/>
      <c r="O175" s="66"/>
      <c r="P175" s="66"/>
      <c r="Q175" s="66"/>
      <c r="R175" s="66"/>
      <c r="S175" s="66"/>
      <c r="T175" s="67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134</v>
      </c>
      <c r="AU175" s="19" t="s">
        <v>83</v>
      </c>
    </row>
    <row r="176" spans="1:65" s="2" customFormat="1" ht="14.45" customHeight="1">
      <c r="A176" s="36"/>
      <c r="B176" s="37"/>
      <c r="C176" s="175" t="s">
        <v>187</v>
      </c>
      <c r="D176" s="175" t="s">
        <v>127</v>
      </c>
      <c r="E176" s="176" t="s">
        <v>842</v>
      </c>
      <c r="F176" s="177" t="s">
        <v>843</v>
      </c>
      <c r="G176" s="178" t="s">
        <v>160</v>
      </c>
      <c r="H176" s="179">
        <v>7.8</v>
      </c>
      <c r="I176" s="180"/>
      <c r="J176" s="181">
        <f>ROUND(I176*H176,2)</f>
        <v>0</v>
      </c>
      <c r="K176" s="177" t="s">
        <v>131</v>
      </c>
      <c r="L176" s="41"/>
      <c r="M176" s="182" t="s">
        <v>19</v>
      </c>
      <c r="N176" s="183" t="s">
        <v>44</v>
      </c>
      <c r="O176" s="66"/>
      <c r="P176" s="184">
        <f>O176*H176</f>
        <v>0</v>
      </c>
      <c r="Q176" s="184">
        <v>0</v>
      </c>
      <c r="R176" s="184">
        <f>Q176*H176</f>
        <v>0</v>
      </c>
      <c r="S176" s="184">
        <v>0</v>
      </c>
      <c r="T176" s="185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86" t="s">
        <v>132</v>
      </c>
      <c r="AT176" s="186" t="s">
        <v>127</v>
      </c>
      <c r="AU176" s="186" t="s">
        <v>83</v>
      </c>
      <c r="AY176" s="19" t="s">
        <v>125</v>
      </c>
      <c r="BE176" s="187">
        <f>IF(N176="základní",J176,0)</f>
        <v>0</v>
      </c>
      <c r="BF176" s="187">
        <f>IF(N176="snížená",J176,0)</f>
        <v>0</v>
      </c>
      <c r="BG176" s="187">
        <f>IF(N176="zákl. přenesená",J176,0)</f>
        <v>0</v>
      </c>
      <c r="BH176" s="187">
        <f>IF(N176="sníž. přenesená",J176,0)</f>
        <v>0</v>
      </c>
      <c r="BI176" s="187">
        <f>IF(N176="nulová",J176,0)</f>
        <v>0</v>
      </c>
      <c r="BJ176" s="19" t="s">
        <v>81</v>
      </c>
      <c r="BK176" s="187">
        <f>ROUND(I176*H176,2)</f>
        <v>0</v>
      </c>
      <c r="BL176" s="19" t="s">
        <v>132</v>
      </c>
      <c r="BM176" s="186" t="s">
        <v>844</v>
      </c>
    </row>
    <row r="177" spans="1:65" s="2" customFormat="1" ht="19.5">
      <c r="A177" s="36"/>
      <c r="B177" s="37"/>
      <c r="C177" s="38"/>
      <c r="D177" s="188" t="s">
        <v>134</v>
      </c>
      <c r="E177" s="38"/>
      <c r="F177" s="189" t="s">
        <v>845</v>
      </c>
      <c r="G177" s="38"/>
      <c r="H177" s="38"/>
      <c r="I177" s="190"/>
      <c r="J177" s="38"/>
      <c r="K177" s="38"/>
      <c r="L177" s="41"/>
      <c r="M177" s="191"/>
      <c r="N177" s="192"/>
      <c r="O177" s="66"/>
      <c r="P177" s="66"/>
      <c r="Q177" s="66"/>
      <c r="R177" s="66"/>
      <c r="S177" s="66"/>
      <c r="T177" s="67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134</v>
      </c>
      <c r="AU177" s="19" t="s">
        <v>83</v>
      </c>
    </row>
    <row r="178" spans="1:65" s="14" customFormat="1" ht="11.25">
      <c r="B178" s="204"/>
      <c r="C178" s="205"/>
      <c r="D178" s="188" t="s">
        <v>136</v>
      </c>
      <c r="E178" s="206" t="s">
        <v>19</v>
      </c>
      <c r="F178" s="207" t="s">
        <v>846</v>
      </c>
      <c r="G178" s="205"/>
      <c r="H178" s="206" t="s">
        <v>19</v>
      </c>
      <c r="I178" s="208"/>
      <c r="J178" s="205"/>
      <c r="K178" s="205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136</v>
      </c>
      <c r="AU178" s="213" t="s">
        <v>83</v>
      </c>
      <c r="AV178" s="14" t="s">
        <v>81</v>
      </c>
      <c r="AW178" s="14" t="s">
        <v>34</v>
      </c>
      <c r="AX178" s="14" t="s">
        <v>73</v>
      </c>
      <c r="AY178" s="213" t="s">
        <v>125</v>
      </c>
    </row>
    <row r="179" spans="1:65" s="14" customFormat="1" ht="11.25">
      <c r="B179" s="204"/>
      <c r="C179" s="205"/>
      <c r="D179" s="188" t="s">
        <v>136</v>
      </c>
      <c r="E179" s="206" t="s">
        <v>19</v>
      </c>
      <c r="F179" s="207" t="s">
        <v>847</v>
      </c>
      <c r="G179" s="205"/>
      <c r="H179" s="206" t="s">
        <v>19</v>
      </c>
      <c r="I179" s="208"/>
      <c r="J179" s="205"/>
      <c r="K179" s="205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136</v>
      </c>
      <c r="AU179" s="213" t="s">
        <v>83</v>
      </c>
      <c r="AV179" s="14" t="s">
        <v>81</v>
      </c>
      <c r="AW179" s="14" t="s">
        <v>34</v>
      </c>
      <c r="AX179" s="14" t="s">
        <v>73</v>
      </c>
      <c r="AY179" s="213" t="s">
        <v>125</v>
      </c>
    </row>
    <row r="180" spans="1:65" s="13" customFormat="1" ht="11.25">
      <c r="B180" s="193"/>
      <c r="C180" s="194"/>
      <c r="D180" s="188" t="s">
        <v>136</v>
      </c>
      <c r="E180" s="195" t="s">
        <v>19</v>
      </c>
      <c r="F180" s="196" t="s">
        <v>848</v>
      </c>
      <c r="G180" s="194"/>
      <c r="H180" s="197">
        <v>2</v>
      </c>
      <c r="I180" s="198"/>
      <c r="J180" s="194"/>
      <c r="K180" s="194"/>
      <c r="L180" s="199"/>
      <c r="M180" s="200"/>
      <c r="N180" s="201"/>
      <c r="O180" s="201"/>
      <c r="P180" s="201"/>
      <c r="Q180" s="201"/>
      <c r="R180" s="201"/>
      <c r="S180" s="201"/>
      <c r="T180" s="202"/>
      <c r="AT180" s="203" t="s">
        <v>136</v>
      </c>
      <c r="AU180" s="203" t="s">
        <v>83</v>
      </c>
      <c r="AV180" s="13" t="s">
        <v>83</v>
      </c>
      <c r="AW180" s="13" t="s">
        <v>34</v>
      </c>
      <c r="AX180" s="13" t="s">
        <v>73</v>
      </c>
      <c r="AY180" s="203" t="s">
        <v>125</v>
      </c>
    </row>
    <row r="181" spans="1:65" s="14" customFormat="1" ht="11.25">
      <c r="B181" s="204"/>
      <c r="C181" s="205"/>
      <c r="D181" s="188" t="s">
        <v>136</v>
      </c>
      <c r="E181" s="206" t="s">
        <v>19</v>
      </c>
      <c r="F181" s="207" t="s">
        <v>849</v>
      </c>
      <c r="G181" s="205"/>
      <c r="H181" s="206" t="s">
        <v>19</v>
      </c>
      <c r="I181" s="208"/>
      <c r="J181" s="205"/>
      <c r="K181" s="205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136</v>
      </c>
      <c r="AU181" s="213" t="s">
        <v>83</v>
      </c>
      <c r="AV181" s="14" t="s">
        <v>81</v>
      </c>
      <c r="AW181" s="14" t="s">
        <v>34</v>
      </c>
      <c r="AX181" s="14" t="s">
        <v>73</v>
      </c>
      <c r="AY181" s="213" t="s">
        <v>125</v>
      </c>
    </row>
    <row r="182" spans="1:65" s="13" customFormat="1" ht="11.25">
      <c r="B182" s="193"/>
      <c r="C182" s="194"/>
      <c r="D182" s="188" t="s">
        <v>136</v>
      </c>
      <c r="E182" s="195" t="s">
        <v>19</v>
      </c>
      <c r="F182" s="196" t="s">
        <v>850</v>
      </c>
      <c r="G182" s="194"/>
      <c r="H182" s="197">
        <v>6</v>
      </c>
      <c r="I182" s="198"/>
      <c r="J182" s="194"/>
      <c r="K182" s="194"/>
      <c r="L182" s="199"/>
      <c r="M182" s="200"/>
      <c r="N182" s="201"/>
      <c r="O182" s="201"/>
      <c r="P182" s="201"/>
      <c r="Q182" s="201"/>
      <c r="R182" s="201"/>
      <c r="S182" s="201"/>
      <c r="T182" s="202"/>
      <c r="AT182" s="203" t="s">
        <v>136</v>
      </c>
      <c r="AU182" s="203" t="s">
        <v>83</v>
      </c>
      <c r="AV182" s="13" t="s">
        <v>83</v>
      </c>
      <c r="AW182" s="13" t="s">
        <v>34</v>
      </c>
      <c r="AX182" s="13" t="s">
        <v>73</v>
      </c>
      <c r="AY182" s="203" t="s">
        <v>125</v>
      </c>
    </row>
    <row r="183" spans="1:65" s="16" customFormat="1" ht="11.25">
      <c r="B183" s="239"/>
      <c r="C183" s="240"/>
      <c r="D183" s="188" t="s">
        <v>136</v>
      </c>
      <c r="E183" s="241" t="s">
        <v>19</v>
      </c>
      <c r="F183" s="242" t="s">
        <v>851</v>
      </c>
      <c r="G183" s="240"/>
      <c r="H183" s="243">
        <v>8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136</v>
      </c>
      <c r="AU183" s="249" t="s">
        <v>83</v>
      </c>
      <c r="AV183" s="16" t="s">
        <v>144</v>
      </c>
      <c r="AW183" s="16" t="s">
        <v>34</v>
      </c>
      <c r="AX183" s="16" t="s">
        <v>73</v>
      </c>
      <c r="AY183" s="249" t="s">
        <v>125</v>
      </c>
    </row>
    <row r="184" spans="1:65" s="14" customFormat="1" ht="11.25">
      <c r="B184" s="204"/>
      <c r="C184" s="205"/>
      <c r="D184" s="188" t="s">
        <v>136</v>
      </c>
      <c r="E184" s="206" t="s">
        <v>19</v>
      </c>
      <c r="F184" s="207" t="s">
        <v>852</v>
      </c>
      <c r="G184" s="205"/>
      <c r="H184" s="206" t="s">
        <v>19</v>
      </c>
      <c r="I184" s="208"/>
      <c r="J184" s="205"/>
      <c r="K184" s="205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136</v>
      </c>
      <c r="AU184" s="213" t="s">
        <v>83</v>
      </c>
      <c r="AV184" s="14" t="s">
        <v>81</v>
      </c>
      <c r="AW184" s="14" t="s">
        <v>34</v>
      </c>
      <c r="AX184" s="14" t="s">
        <v>73</v>
      </c>
      <c r="AY184" s="213" t="s">
        <v>125</v>
      </c>
    </row>
    <row r="185" spans="1:65" s="13" customFormat="1" ht="11.25">
      <c r="B185" s="193"/>
      <c r="C185" s="194"/>
      <c r="D185" s="188" t="s">
        <v>136</v>
      </c>
      <c r="E185" s="195" t="s">
        <v>19</v>
      </c>
      <c r="F185" s="196" t="s">
        <v>853</v>
      </c>
      <c r="G185" s="194"/>
      <c r="H185" s="197">
        <v>-4.9000000000000002E-2</v>
      </c>
      <c r="I185" s="198"/>
      <c r="J185" s="194"/>
      <c r="K185" s="194"/>
      <c r="L185" s="199"/>
      <c r="M185" s="200"/>
      <c r="N185" s="201"/>
      <c r="O185" s="201"/>
      <c r="P185" s="201"/>
      <c r="Q185" s="201"/>
      <c r="R185" s="201"/>
      <c r="S185" s="201"/>
      <c r="T185" s="202"/>
      <c r="AT185" s="203" t="s">
        <v>136</v>
      </c>
      <c r="AU185" s="203" t="s">
        <v>83</v>
      </c>
      <c r="AV185" s="13" t="s">
        <v>83</v>
      </c>
      <c r="AW185" s="13" t="s">
        <v>34</v>
      </c>
      <c r="AX185" s="13" t="s">
        <v>73</v>
      </c>
      <c r="AY185" s="203" t="s">
        <v>125</v>
      </c>
    </row>
    <row r="186" spans="1:65" s="14" customFormat="1" ht="11.25">
      <c r="B186" s="204"/>
      <c r="C186" s="205"/>
      <c r="D186" s="188" t="s">
        <v>136</v>
      </c>
      <c r="E186" s="206" t="s">
        <v>19</v>
      </c>
      <c r="F186" s="207" t="s">
        <v>854</v>
      </c>
      <c r="G186" s="205"/>
      <c r="H186" s="206" t="s">
        <v>19</v>
      </c>
      <c r="I186" s="208"/>
      <c r="J186" s="205"/>
      <c r="K186" s="205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136</v>
      </c>
      <c r="AU186" s="213" t="s">
        <v>83</v>
      </c>
      <c r="AV186" s="14" t="s">
        <v>81</v>
      </c>
      <c r="AW186" s="14" t="s">
        <v>34</v>
      </c>
      <c r="AX186" s="14" t="s">
        <v>73</v>
      </c>
      <c r="AY186" s="213" t="s">
        <v>125</v>
      </c>
    </row>
    <row r="187" spans="1:65" s="13" customFormat="1" ht="11.25">
      <c r="B187" s="193"/>
      <c r="C187" s="194"/>
      <c r="D187" s="188" t="s">
        <v>136</v>
      </c>
      <c r="E187" s="195" t="s">
        <v>19</v>
      </c>
      <c r="F187" s="196" t="s">
        <v>855</v>
      </c>
      <c r="G187" s="194"/>
      <c r="H187" s="197">
        <v>-0.19400000000000001</v>
      </c>
      <c r="I187" s="198"/>
      <c r="J187" s="194"/>
      <c r="K187" s="194"/>
      <c r="L187" s="199"/>
      <c r="M187" s="200"/>
      <c r="N187" s="201"/>
      <c r="O187" s="201"/>
      <c r="P187" s="201"/>
      <c r="Q187" s="201"/>
      <c r="R187" s="201"/>
      <c r="S187" s="201"/>
      <c r="T187" s="202"/>
      <c r="AT187" s="203" t="s">
        <v>136</v>
      </c>
      <c r="AU187" s="203" t="s">
        <v>83</v>
      </c>
      <c r="AV187" s="13" t="s">
        <v>83</v>
      </c>
      <c r="AW187" s="13" t="s">
        <v>34</v>
      </c>
      <c r="AX187" s="13" t="s">
        <v>73</v>
      </c>
      <c r="AY187" s="203" t="s">
        <v>125</v>
      </c>
    </row>
    <row r="188" spans="1:65" s="13" customFormat="1" ht="11.25">
      <c r="B188" s="193"/>
      <c r="C188" s="194"/>
      <c r="D188" s="188" t="s">
        <v>136</v>
      </c>
      <c r="E188" s="195" t="s">
        <v>19</v>
      </c>
      <c r="F188" s="196" t="s">
        <v>856</v>
      </c>
      <c r="G188" s="194"/>
      <c r="H188" s="197">
        <v>4.2999999999999997E-2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136</v>
      </c>
      <c r="AU188" s="203" t="s">
        <v>83</v>
      </c>
      <c r="AV188" s="13" t="s">
        <v>83</v>
      </c>
      <c r="AW188" s="13" t="s">
        <v>34</v>
      </c>
      <c r="AX188" s="13" t="s">
        <v>73</v>
      </c>
      <c r="AY188" s="203" t="s">
        <v>125</v>
      </c>
    </row>
    <row r="189" spans="1:65" s="15" customFormat="1" ht="11.25">
      <c r="B189" s="224"/>
      <c r="C189" s="225"/>
      <c r="D189" s="188" t="s">
        <v>136</v>
      </c>
      <c r="E189" s="226" t="s">
        <v>19</v>
      </c>
      <c r="F189" s="227" t="s">
        <v>215</v>
      </c>
      <c r="G189" s="225"/>
      <c r="H189" s="228">
        <v>7.8</v>
      </c>
      <c r="I189" s="229"/>
      <c r="J189" s="225"/>
      <c r="K189" s="225"/>
      <c r="L189" s="230"/>
      <c r="M189" s="231"/>
      <c r="N189" s="232"/>
      <c r="O189" s="232"/>
      <c r="P189" s="232"/>
      <c r="Q189" s="232"/>
      <c r="R189" s="232"/>
      <c r="S189" s="232"/>
      <c r="T189" s="233"/>
      <c r="AT189" s="234" t="s">
        <v>136</v>
      </c>
      <c r="AU189" s="234" t="s">
        <v>83</v>
      </c>
      <c r="AV189" s="15" t="s">
        <v>132</v>
      </c>
      <c r="AW189" s="15" t="s">
        <v>34</v>
      </c>
      <c r="AX189" s="15" t="s">
        <v>81</v>
      </c>
      <c r="AY189" s="234" t="s">
        <v>125</v>
      </c>
    </row>
    <row r="190" spans="1:65" s="2" customFormat="1" ht="14.45" customHeight="1">
      <c r="A190" s="36"/>
      <c r="B190" s="37"/>
      <c r="C190" s="214" t="s">
        <v>137</v>
      </c>
      <c r="D190" s="214" t="s">
        <v>165</v>
      </c>
      <c r="E190" s="215" t="s">
        <v>857</v>
      </c>
      <c r="F190" s="216" t="s">
        <v>858</v>
      </c>
      <c r="G190" s="217" t="s">
        <v>153</v>
      </c>
      <c r="H190" s="218">
        <v>15.6</v>
      </c>
      <c r="I190" s="219"/>
      <c r="J190" s="220">
        <f>ROUND(I190*H190,2)</f>
        <v>0</v>
      </c>
      <c r="K190" s="216" t="s">
        <v>131</v>
      </c>
      <c r="L190" s="221"/>
      <c r="M190" s="222" t="s">
        <v>19</v>
      </c>
      <c r="N190" s="223" t="s">
        <v>44</v>
      </c>
      <c r="O190" s="66"/>
      <c r="P190" s="184">
        <f>O190*H190</f>
        <v>0</v>
      </c>
      <c r="Q190" s="184">
        <v>0</v>
      </c>
      <c r="R190" s="184">
        <f>Q190*H190</f>
        <v>0</v>
      </c>
      <c r="S190" s="184">
        <v>0</v>
      </c>
      <c r="T190" s="185">
        <f>S190*H190</f>
        <v>0</v>
      </c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R190" s="186" t="s">
        <v>168</v>
      </c>
      <c r="AT190" s="186" t="s">
        <v>165</v>
      </c>
      <c r="AU190" s="186" t="s">
        <v>83</v>
      </c>
      <c r="AY190" s="19" t="s">
        <v>125</v>
      </c>
      <c r="BE190" s="187">
        <f>IF(N190="základní",J190,0)</f>
        <v>0</v>
      </c>
      <c r="BF190" s="187">
        <f>IF(N190="snížená",J190,0)</f>
        <v>0</v>
      </c>
      <c r="BG190" s="187">
        <f>IF(N190="zákl. přenesená",J190,0)</f>
        <v>0</v>
      </c>
      <c r="BH190" s="187">
        <f>IF(N190="sníž. přenesená",J190,0)</f>
        <v>0</v>
      </c>
      <c r="BI190" s="187">
        <f>IF(N190="nulová",J190,0)</f>
        <v>0</v>
      </c>
      <c r="BJ190" s="19" t="s">
        <v>81</v>
      </c>
      <c r="BK190" s="187">
        <f>ROUND(I190*H190,2)</f>
        <v>0</v>
      </c>
      <c r="BL190" s="19" t="s">
        <v>132</v>
      </c>
      <c r="BM190" s="186" t="s">
        <v>859</v>
      </c>
    </row>
    <row r="191" spans="1:65" s="2" customFormat="1" ht="11.25">
      <c r="A191" s="36"/>
      <c r="B191" s="37"/>
      <c r="C191" s="38"/>
      <c r="D191" s="188" t="s">
        <v>134</v>
      </c>
      <c r="E191" s="38"/>
      <c r="F191" s="189" t="s">
        <v>858</v>
      </c>
      <c r="G191" s="38"/>
      <c r="H191" s="38"/>
      <c r="I191" s="190"/>
      <c r="J191" s="38"/>
      <c r="K191" s="38"/>
      <c r="L191" s="41"/>
      <c r="M191" s="191"/>
      <c r="N191" s="192"/>
      <c r="O191" s="66"/>
      <c r="P191" s="66"/>
      <c r="Q191" s="66"/>
      <c r="R191" s="66"/>
      <c r="S191" s="66"/>
      <c r="T191" s="67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9" t="s">
        <v>134</v>
      </c>
      <c r="AU191" s="19" t="s">
        <v>83</v>
      </c>
    </row>
    <row r="192" spans="1:65" s="14" customFormat="1" ht="11.25">
      <c r="B192" s="204"/>
      <c r="C192" s="205"/>
      <c r="D192" s="188" t="s">
        <v>136</v>
      </c>
      <c r="E192" s="206" t="s">
        <v>19</v>
      </c>
      <c r="F192" s="207" t="s">
        <v>860</v>
      </c>
      <c r="G192" s="205"/>
      <c r="H192" s="206" t="s">
        <v>19</v>
      </c>
      <c r="I192" s="208"/>
      <c r="J192" s="205"/>
      <c r="K192" s="205"/>
      <c r="L192" s="209"/>
      <c r="M192" s="210"/>
      <c r="N192" s="211"/>
      <c r="O192" s="211"/>
      <c r="P192" s="211"/>
      <c r="Q192" s="211"/>
      <c r="R192" s="211"/>
      <c r="S192" s="211"/>
      <c r="T192" s="212"/>
      <c r="AT192" s="213" t="s">
        <v>136</v>
      </c>
      <c r="AU192" s="213" t="s">
        <v>83</v>
      </c>
      <c r="AV192" s="14" t="s">
        <v>81</v>
      </c>
      <c r="AW192" s="14" t="s">
        <v>34</v>
      </c>
      <c r="AX192" s="14" t="s">
        <v>73</v>
      </c>
      <c r="AY192" s="213" t="s">
        <v>125</v>
      </c>
    </row>
    <row r="193" spans="1:65" s="13" customFormat="1" ht="11.25">
      <c r="B193" s="193"/>
      <c r="C193" s="194"/>
      <c r="D193" s="188" t="s">
        <v>136</v>
      </c>
      <c r="E193" s="195" t="s">
        <v>19</v>
      </c>
      <c r="F193" s="196" t="s">
        <v>861</v>
      </c>
      <c r="G193" s="194"/>
      <c r="H193" s="197">
        <v>15.6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136</v>
      </c>
      <c r="AU193" s="203" t="s">
        <v>83</v>
      </c>
      <c r="AV193" s="13" t="s">
        <v>83</v>
      </c>
      <c r="AW193" s="13" t="s">
        <v>34</v>
      </c>
      <c r="AX193" s="13" t="s">
        <v>81</v>
      </c>
      <c r="AY193" s="203" t="s">
        <v>125</v>
      </c>
    </row>
    <row r="194" spans="1:65" s="2" customFormat="1" ht="14.45" customHeight="1">
      <c r="A194" s="36"/>
      <c r="B194" s="37"/>
      <c r="C194" s="175" t="s">
        <v>200</v>
      </c>
      <c r="D194" s="175" t="s">
        <v>127</v>
      </c>
      <c r="E194" s="176" t="s">
        <v>206</v>
      </c>
      <c r="F194" s="177" t="s">
        <v>207</v>
      </c>
      <c r="G194" s="178" t="s">
        <v>160</v>
      </c>
      <c r="H194" s="179">
        <v>16.5</v>
      </c>
      <c r="I194" s="180"/>
      <c r="J194" s="181">
        <f>ROUND(I194*H194,2)</f>
        <v>0</v>
      </c>
      <c r="K194" s="177" t="s">
        <v>131</v>
      </c>
      <c r="L194" s="41"/>
      <c r="M194" s="182" t="s">
        <v>19</v>
      </c>
      <c r="N194" s="183" t="s">
        <v>44</v>
      </c>
      <c r="O194" s="66"/>
      <c r="P194" s="184">
        <f>O194*H194</f>
        <v>0</v>
      </c>
      <c r="Q194" s="184">
        <v>0</v>
      </c>
      <c r="R194" s="184">
        <f>Q194*H194</f>
        <v>0</v>
      </c>
      <c r="S194" s="184">
        <v>0</v>
      </c>
      <c r="T194" s="185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86" t="s">
        <v>132</v>
      </c>
      <c r="AT194" s="186" t="s">
        <v>127</v>
      </c>
      <c r="AU194" s="186" t="s">
        <v>83</v>
      </c>
      <c r="AY194" s="19" t="s">
        <v>125</v>
      </c>
      <c r="BE194" s="187">
        <f>IF(N194="základní",J194,0)</f>
        <v>0</v>
      </c>
      <c r="BF194" s="187">
        <f>IF(N194="snížená",J194,0)</f>
        <v>0</v>
      </c>
      <c r="BG194" s="187">
        <f>IF(N194="zákl. přenesená",J194,0)</f>
        <v>0</v>
      </c>
      <c r="BH194" s="187">
        <f>IF(N194="sníž. přenesená",J194,0)</f>
        <v>0</v>
      </c>
      <c r="BI194" s="187">
        <f>IF(N194="nulová",J194,0)</f>
        <v>0</v>
      </c>
      <c r="BJ194" s="19" t="s">
        <v>81</v>
      </c>
      <c r="BK194" s="187">
        <f>ROUND(I194*H194,2)</f>
        <v>0</v>
      </c>
      <c r="BL194" s="19" t="s">
        <v>132</v>
      </c>
      <c r="BM194" s="186" t="s">
        <v>862</v>
      </c>
    </row>
    <row r="195" spans="1:65" s="2" customFormat="1" ht="19.5">
      <c r="A195" s="36"/>
      <c r="B195" s="37"/>
      <c r="C195" s="38"/>
      <c r="D195" s="188" t="s">
        <v>134</v>
      </c>
      <c r="E195" s="38"/>
      <c r="F195" s="189" t="s">
        <v>209</v>
      </c>
      <c r="G195" s="38"/>
      <c r="H195" s="38"/>
      <c r="I195" s="190"/>
      <c r="J195" s="38"/>
      <c r="K195" s="38"/>
      <c r="L195" s="41"/>
      <c r="M195" s="191"/>
      <c r="N195" s="192"/>
      <c r="O195" s="66"/>
      <c r="P195" s="66"/>
      <c r="Q195" s="66"/>
      <c r="R195" s="66"/>
      <c r="S195" s="66"/>
      <c r="T195" s="67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134</v>
      </c>
      <c r="AU195" s="19" t="s">
        <v>83</v>
      </c>
    </row>
    <row r="196" spans="1:65" s="14" customFormat="1" ht="11.25">
      <c r="B196" s="204"/>
      <c r="C196" s="205"/>
      <c r="D196" s="188" t="s">
        <v>136</v>
      </c>
      <c r="E196" s="206" t="s">
        <v>19</v>
      </c>
      <c r="F196" s="207" t="s">
        <v>863</v>
      </c>
      <c r="G196" s="205"/>
      <c r="H196" s="206" t="s">
        <v>19</v>
      </c>
      <c r="I196" s="208"/>
      <c r="J196" s="205"/>
      <c r="K196" s="205"/>
      <c r="L196" s="209"/>
      <c r="M196" s="210"/>
      <c r="N196" s="211"/>
      <c r="O196" s="211"/>
      <c r="P196" s="211"/>
      <c r="Q196" s="211"/>
      <c r="R196" s="211"/>
      <c r="S196" s="211"/>
      <c r="T196" s="212"/>
      <c r="AT196" s="213" t="s">
        <v>136</v>
      </c>
      <c r="AU196" s="213" t="s">
        <v>83</v>
      </c>
      <c r="AV196" s="14" t="s">
        <v>81</v>
      </c>
      <c r="AW196" s="14" t="s">
        <v>34</v>
      </c>
      <c r="AX196" s="14" t="s">
        <v>73</v>
      </c>
      <c r="AY196" s="213" t="s">
        <v>125</v>
      </c>
    </row>
    <row r="197" spans="1:65" s="14" customFormat="1" ht="11.25">
      <c r="B197" s="204"/>
      <c r="C197" s="205"/>
      <c r="D197" s="188" t="s">
        <v>136</v>
      </c>
      <c r="E197" s="206" t="s">
        <v>19</v>
      </c>
      <c r="F197" s="207" t="s">
        <v>864</v>
      </c>
      <c r="G197" s="205"/>
      <c r="H197" s="206" t="s">
        <v>19</v>
      </c>
      <c r="I197" s="208"/>
      <c r="J197" s="205"/>
      <c r="K197" s="205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136</v>
      </c>
      <c r="AU197" s="213" t="s">
        <v>83</v>
      </c>
      <c r="AV197" s="14" t="s">
        <v>81</v>
      </c>
      <c r="AW197" s="14" t="s">
        <v>34</v>
      </c>
      <c r="AX197" s="14" t="s">
        <v>73</v>
      </c>
      <c r="AY197" s="213" t="s">
        <v>125</v>
      </c>
    </row>
    <row r="198" spans="1:65" s="13" customFormat="1" ht="11.25">
      <c r="B198" s="193"/>
      <c r="C198" s="194"/>
      <c r="D198" s="188" t="s">
        <v>136</v>
      </c>
      <c r="E198" s="195" t="s">
        <v>19</v>
      </c>
      <c r="F198" s="196" t="s">
        <v>865</v>
      </c>
      <c r="G198" s="194"/>
      <c r="H198" s="197">
        <v>14</v>
      </c>
      <c r="I198" s="198"/>
      <c r="J198" s="194"/>
      <c r="K198" s="194"/>
      <c r="L198" s="199"/>
      <c r="M198" s="200"/>
      <c r="N198" s="201"/>
      <c r="O198" s="201"/>
      <c r="P198" s="201"/>
      <c r="Q198" s="201"/>
      <c r="R198" s="201"/>
      <c r="S198" s="201"/>
      <c r="T198" s="202"/>
      <c r="AT198" s="203" t="s">
        <v>136</v>
      </c>
      <c r="AU198" s="203" t="s">
        <v>83</v>
      </c>
      <c r="AV198" s="13" t="s">
        <v>83</v>
      </c>
      <c r="AW198" s="13" t="s">
        <v>34</v>
      </c>
      <c r="AX198" s="13" t="s">
        <v>73</v>
      </c>
      <c r="AY198" s="203" t="s">
        <v>125</v>
      </c>
    </row>
    <row r="199" spans="1:65" s="14" customFormat="1" ht="11.25">
      <c r="B199" s="204"/>
      <c r="C199" s="205"/>
      <c r="D199" s="188" t="s">
        <v>136</v>
      </c>
      <c r="E199" s="206" t="s">
        <v>19</v>
      </c>
      <c r="F199" s="207" t="s">
        <v>866</v>
      </c>
      <c r="G199" s="205"/>
      <c r="H199" s="206" t="s">
        <v>19</v>
      </c>
      <c r="I199" s="208"/>
      <c r="J199" s="205"/>
      <c r="K199" s="205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136</v>
      </c>
      <c r="AU199" s="213" t="s">
        <v>83</v>
      </c>
      <c r="AV199" s="14" t="s">
        <v>81</v>
      </c>
      <c r="AW199" s="14" t="s">
        <v>34</v>
      </c>
      <c r="AX199" s="14" t="s">
        <v>73</v>
      </c>
      <c r="AY199" s="213" t="s">
        <v>125</v>
      </c>
    </row>
    <row r="200" spans="1:65" s="13" customFormat="1" ht="11.25">
      <c r="B200" s="193"/>
      <c r="C200" s="194"/>
      <c r="D200" s="188" t="s">
        <v>136</v>
      </c>
      <c r="E200" s="195" t="s">
        <v>19</v>
      </c>
      <c r="F200" s="196" t="s">
        <v>865</v>
      </c>
      <c r="G200" s="194"/>
      <c r="H200" s="197">
        <v>14</v>
      </c>
      <c r="I200" s="198"/>
      <c r="J200" s="194"/>
      <c r="K200" s="194"/>
      <c r="L200" s="199"/>
      <c r="M200" s="200"/>
      <c r="N200" s="201"/>
      <c r="O200" s="201"/>
      <c r="P200" s="201"/>
      <c r="Q200" s="201"/>
      <c r="R200" s="201"/>
      <c r="S200" s="201"/>
      <c r="T200" s="202"/>
      <c r="AT200" s="203" t="s">
        <v>136</v>
      </c>
      <c r="AU200" s="203" t="s">
        <v>83</v>
      </c>
      <c r="AV200" s="13" t="s">
        <v>83</v>
      </c>
      <c r="AW200" s="13" t="s">
        <v>34</v>
      </c>
      <c r="AX200" s="13" t="s">
        <v>73</v>
      </c>
      <c r="AY200" s="203" t="s">
        <v>125</v>
      </c>
    </row>
    <row r="201" spans="1:65" s="14" customFormat="1" ht="11.25">
      <c r="B201" s="204"/>
      <c r="C201" s="205"/>
      <c r="D201" s="188" t="s">
        <v>136</v>
      </c>
      <c r="E201" s="206" t="s">
        <v>19</v>
      </c>
      <c r="F201" s="207" t="s">
        <v>867</v>
      </c>
      <c r="G201" s="205"/>
      <c r="H201" s="206" t="s">
        <v>19</v>
      </c>
      <c r="I201" s="208"/>
      <c r="J201" s="205"/>
      <c r="K201" s="205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136</v>
      </c>
      <c r="AU201" s="213" t="s">
        <v>83</v>
      </c>
      <c r="AV201" s="14" t="s">
        <v>81</v>
      </c>
      <c r="AW201" s="14" t="s">
        <v>34</v>
      </c>
      <c r="AX201" s="14" t="s">
        <v>73</v>
      </c>
      <c r="AY201" s="213" t="s">
        <v>125</v>
      </c>
    </row>
    <row r="202" spans="1:65" s="13" customFormat="1" ht="11.25">
      <c r="B202" s="193"/>
      <c r="C202" s="194"/>
      <c r="D202" s="188" t="s">
        <v>136</v>
      </c>
      <c r="E202" s="195" t="s">
        <v>19</v>
      </c>
      <c r="F202" s="196" t="s">
        <v>868</v>
      </c>
      <c r="G202" s="194"/>
      <c r="H202" s="197">
        <v>-8</v>
      </c>
      <c r="I202" s="198"/>
      <c r="J202" s="194"/>
      <c r="K202" s="194"/>
      <c r="L202" s="199"/>
      <c r="M202" s="200"/>
      <c r="N202" s="201"/>
      <c r="O202" s="201"/>
      <c r="P202" s="201"/>
      <c r="Q202" s="201"/>
      <c r="R202" s="201"/>
      <c r="S202" s="201"/>
      <c r="T202" s="202"/>
      <c r="AT202" s="203" t="s">
        <v>136</v>
      </c>
      <c r="AU202" s="203" t="s">
        <v>83</v>
      </c>
      <c r="AV202" s="13" t="s">
        <v>83</v>
      </c>
      <c r="AW202" s="13" t="s">
        <v>34</v>
      </c>
      <c r="AX202" s="13" t="s">
        <v>73</v>
      </c>
      <c r="AY202" s="203" t="s">
        <v>125</v>
      </c>
    </row>
    <row r="203" spans="1:65" s="14" customFormat="1" ht="11.25">
      <c r="B203" s="204"/>
      <c r="C203" s="205"/>
      <c r="D203" s="188" t="s">
        <v>136</v>
      </c>
      <c r="E203" s="206" t="s">
        <v>19</v>
      </c>
      <c r="F203" s="207" t="s">
        <v>869</v>
      </c>
      <c r="G203" s="205"/>
      <c r="H203" s="206" t="s">
        <v>19</v>
      </c>
      <c r="I203" s="208"/>
      <c r="J203" s="205"/>
      <c r="K203" s="205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136</v>
      </c>
      <c r="AU203" s="213" t="s">
        <v>83</v>
      </c>
      <c r="AV203" s="14" t="s">
        <v>81</v>
      </c>
      <c r="AW203" s="14" t="s">
        <v>34</v>
      </c>
      <c r="AX203" s="14" t="s">
        <v>73</v>
      </c>
      <c r="AY203" s="213" t="s">
        <v>125</v>
      </c>
    </row>
    <row r="204" spans="1:65" s="13" customFormat="1" ht="11.25">
      <c r="B204" s="193"/>
      <c r="C204" s="194"/>
      <c r="D204" s="188" t="s">
        <v>136</v>
      </c>
      <c r="E204" s="195" t="s">
        <v>19</v>
      </c>
      <c r="F204" s="196" t="s">
        <v>870</v>
      </c>
      <c r="G204" s="194"/>
      <c r="H204" s="197">
        <v>-2</v>
      </c>
      <c r="I204" s="198"/>
      <c r="J204" s="194"/>
      <c r="K204" s="194"/>
      <c r="L204" s="199"/>
      <c r="M204" s="200"/>
      <c r="N204" s="201"/>
      <c r="O204" s="201"/>
      <c r="P204" s="201"/>
      <c r="Q204" s="201"/>
      <c r="R204" s="201"/>
      <c r="S204" s="201"/>
      <c r="T204" s="202"/>
      <c r="AT204" s="203" t="s">
        <v>136</v>
      </c>
      <c r="AU204" s="203" t="s">
        <v>83</v>
      </c>
      <c r="AV204" s="13" t="s">
        <v>83</v>
      </c>
      <c r="AW204" s="13" t="s">
        <v>34</v>
      </c>
      <c r="AX204" s="13" t="s">
        <v>73</v>
      </c>
      <c r="AY204" s="203" t="s">
        <v>125</v>
      </c>
    </row>
    <row r="205" spans="1:65" s="14" customFormat="1" ht="11.25">
      <c r="B205" s="204"/>
      <c r="C205" s="205"/>
      <c r="D205" s="188" t="s">
        <v>136</v>
      </c>
      <c r="E205" s="206" t="s">
        <v>19</v>
      </c>
      <c r="F205" s="207" t="s">
        <v>871</v>
      </c>
      <c r="G205" s="205"/>
      <c r="H205" s="206" t="s">
        <v>19</v>
      </c>
      <c r="I205" s="208"/>
      <c r="J205" s="205"/>
      <c r="K205" s="205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136</v>
      </c>
      <c r="AU205" s="213" t="s">
        <v>83</v>
      </c>
      <c r="AV205" s="14" t="s">
        <v>81</v>
      </c>
      <c r="AW205" s="14" t="s">
        <v>34</v>
      </c>
      <c r="AX205" s="14" t="s">
        <v>73</v>
      </c>
      <c r="AY205" s="213" t="s">
        <v>125</v>
      </c>
    </row>
    <row r="206" spans="1:65" s="13" customFormat="1" ht="11.25">
      <c r="B206" s="193"/>
      <c r="C206" s="194"/>
      <c r="D206" s="188" t="s">
        <v>136</v>
      </c>
      <c r="E206" s="195" t="s">
        <v>19</v>
      </c>
      <c r="F206" s="196" t="s">
        <v>872</v>
      </c>
      <c r="G206" s="194"/>
      <c r="H206" s="197">
        <v>-1.583</v>
      </c>
      <c r="I206" s="198"/>
      <c r="J206" s="194"/>
      <c r="K206" s="194"/>
      <c r="L206" s="199"/>
      <c r="M206" s="200"/>
      <c r="N206" s="201"/>
      <c r="O206" s="201"/>
      <c r="P206" s="201"/>
      <c r="Q206" s="201"/>
      <c r="R206" s="201"/>
      <c r="S206" s="201"/>
      <c r="T206" s="202"/>
      <c r="AT206" s="203" t="s">
        <v>136</v>
      </c>
      <c r="AU206" s="203" t="s">
        <v>83</v>
      </c>
      <c r="AV206" s="13" t="s">
        <v>83</v>
      </c>
      <c r="AW206" s="13" t="s">
        <v>34</v>
      </c>
      <c r="AX206" s="13" t="s">
        <v>73</v>
      </c>
      <c r="AY206" s="203" t="s">
        <v>125</v>
      </c>
    </row>
    <row r="207" spans="1:65" s="14" customFormat="1" ht="11.25">
      <c r="B207" s="204"/>
      <c r="C207" s="205"/>
      <c r="D207" s="188" t="s">
        <v>136</v>
      </c>
      <c r="E207" s="206" t="s">
        <v>19</v>
      </c>
      <c r="F207" s="207" t="s">
        <v>873</v>
      </c>
      <c r="G207" s="205"/>
      <c r="H207" s="206" t="s">
        <v>19</v>
      </c>
      <c r="I207" s="208"/>
      <c r="J207" s="205"/>
      <c r="K207" s="205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136</v>
      </c>
      <c r="AU207" s="213" t="s">
        <v>83</v>
      </c>
      <c r="AV207" s="14" t="s">
        <v>81</v>
      </c>
      <c r="AW207" s="14" t="s">
        <v>34</v>
      </c>
      <c r="AX207" s="14" t="s">
        <v>73</v>
      </c>
      <c r="AY207" s="213" t="s">
        <v>125</v>
      </c>
    </row>
    <row r="208" spans="1:65" s="13" customFormat="1" ht="11.25">
      <c r="B208" s="193"/>
      <c r="C208" s="194"/>
      <c r="D208" s="188" t="s">
        <v>136</v>
      </c>
      <c r="E208" s="195" t="s">
        <v>19</v>
      </c>
      <c r="F208" s="196" t="s">
        <v>874</v>
      </c>
      <c r="G208" s="194"/>
      <c r="H208" s="197">
        <v>-0.28299999999999997</v>
      </c>
      <c r="I208" s="198"/>
      <c r="J208" s="194"/>
      <c r="K208" s="194"/>
      <c r="L208" s="199"/>
      <c r="M208" s="200"/>
      <c r="N208" s="201"/>
      <c r="O208" s="201"/>
      <c r="P208" s="201"/>
      <c r="Q208" s="201"/>
      <c r="R208" s="201"/>
      <c r="S208" s="201"/>
      <c r="T208" s="202"/>
      <c r="AT208" s="203" t="s">
        <v>136</v>
      </c>
      <c r="AU208" s="203" t="s">
        <v>83</v>
      </c>
      <c r="AV208" s="13" t="s">
        <v>83</v>
      </c>
      <c r="AW208" s="13" t="s">
        <v>34</v>
      </c>
      <c r="AX208" s="13" t="s">
        <v>73</v>
      </c>
      <c r="AY208" s="203" t="s">
        <v>125</v>
      </c>
    </row>
    <row r="209" spans="1:65" s="13" customFormat="1" ht="11.25">
      <c r="B209" s="193"/>
      <c r="C209" s="194"/>
      <c r="D209" s="188" t="s">
        <v>136</v>
      </c>
      <c r="E209" s="195" t="s">
        <v>19</v>
      </c>
      <c r="F209" s="196" t="s">
        <v>875</v>
      </c>
      <c r="G209" s="194"/>
      <c r="H209" s="197">
        <v>0.36599999999999999</v>
      </c>
      <c r="I209" s="198"/>
      <c r="J209" s="194"/>
      <c r="K209" s="194"/>
      <c r="L209" s="199"/>
      <c r="M209" s="200"/>
      <c r="N209" s="201"/>
      <c r="O209" s="201"/>
      <c r="P209" s="201"/>
      <c r="Q209" s="201"/>
      <c r="R209" s="201"/>
      <c r="S209" s="201"/>
      <c r="T209" s="202"/>
      <c r="AT209" s="203" t="s">
        <v>136</v>
      </c>
      <c r="AU209" s="203" t="s">
        <v>83</v>
      </c>
      <c r="AV209" s="13" t="s">
        <v>83</v>
      </c>
      <c r="AW209" s="13" t="s">
        <v>34</v>
      </c>
      <c r="AX209" s="13" t="s">
        <v>73</v>
      </c>
      <c r="AY209" s="203" t="s">
        <v>125</v>
      </c>
    </row>
    <row r="210" spans="1:65" s="15" customFormat="1" ht="11.25">
      <c r="B210" s="224"/>
      <c r="C210" s="225"/>
      <c r="D210" s="188" t="s">
        <v>136</v>
      </c>
      <c r="E210" s="226" t="s">
        <v>19</v>
      </c>
      <c r="F210" s="227" t="s">
        <v>215</v>
      </c>
      <c r="G210" s="225"/>
      <c r="H210" s="228">
        <v>16.5</v>
      </c>
      <c r="I210" s="229"/>
      <c r="J210" s="225"/>
      <c r="K210" s="225"/>
      <c r="L210" s="230"/>
      <c r="M210" s="231"/>
      <c r="N210" s="232"/>
      <c r="O210" s="232"/>
      <c r="P210" s="232"/>
      <c r="Q210" s="232"/>
      <c r="R210" s="232"/>
      <c r="S210" s="232"/>
      <c r="T210" s="233"/>
      <c r="AT210" s="234" t="s">
        <v>136</v>
      </c>
      <c r="AU210" s="234" t="s">
        <v>83</v>
      </c>
      <c r="AV210" s="15" t="s">
        <v>132</v>
      </c>
      <c r="AW210" s="15" t="s">
        <v>34</v>
      </c>
      <c r="AX210" s="15" t="s">
        <v>81</v>
      </c>
      <c r="AY210" s="234" t="s">
        <v>125</v>
      </c>
    </row>
    <row r="211" spans="1:65" s="2" customFormat="1" ht="14.45" customHeight="1">
      <c r="A211" s="36"/>
      <c r="B211" s="37"/>
      <c r="C211" s="214" t="s">
        <v>205</v>
      </c>
      <c r="D211" s="214" t="s">
        <v>165</v>
      </c>
      <c r="E211" s="215" t="s">
        <v>755</v>
      </c>
      <c r="F211" s="216" t="s">
        <v>756</v>
      </c>
      <c r="G211" s="217" t="s">
        <v>153</v>
      </c>
      <c r="H211" s="218">
        <v>33</v>
      </c>
      <c r="I211" s="219"/>
      <c r="J211" s="220">
        <f>ROUND(I211*H211,2)</f>
        <v>0</v>
      </c>
      <c r="K211" s="216" t="s">
        <v>131</v>
      </c>
      <c r="L211" s="221"/>
      <c r="M211" s="222" t="s">
        <v>19</v>
      </c>
      <c r="N211" s="223" t="s">
        <v>44</v>
      </c>
      <c r="O211" s="66"/>
      <c r="P211" s="184">
        <f>O211*H211</f>
        <v>0</v>
      </c>
      <c r="Q211" s="184">
        <v>0</v>
      </c>
      <c r="R211" s="184">
        <f>Q211*H211</f>
        <v>0</v>
      </c>
      <c r="S211" s="184">
        <v>0</v>
      </c>
      <c r="T211" s="185">
        <f>S211*H211</f>
        <v>0</v>
      </c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R211" s="186" t="s">
        <v>168</v>
      </c>
      <c r="AT211" s="186" t="s">
        <v>165</v>
      </c>
      <c r="AU211" s="186" t="s">
        <v>83</v>
      </c>
      <c r="AY211" s="19" t="s">
        <v>125</v>
      </c>
      <c r="BE211" s="187">
        <f>IF(N211="základní",J211,0)</f>
        <v>0</v>
      </c>
      <c r="BF211" s="187">
        <f>IF(N211="snížená",J211,0)</f>
        <v>0</v>
      </c>
      <c r="BG211" s="187">
        <f>IF(N211="zákl. přenesená",J211,0)</f>
        <v>0</v>
      </c>
      <c r="BH211" s="187">
        <f>IF(N211="sníž. přenesená",J211,0)</f>
        <v>0</v>
      </c>
      <c r="BI211" s="187">
        <f>IF(N211="nulová",J211,0)</f>
        <v>0</v>
      </c>
      <c r="BJ211" s="19" t="s">
        <v>81</v>
      </c>
      <c r="BK211" s="187">
        <f>ROUND(I211*H211,2)</f>
        <v>0</v>
      </c>
      <c r="BL211" s="19" t="s">
        <v>132</v>
      </c>
      <c r="BM211" s="186" t="s">
        <v>876</v>
      </c>
    </row>
    <row r="212" spans="1:65" s="2" customFormat="1" ht="11.25">
      <c r="A212" s="36"/>
      <c r="B212" s="37"/>
      <c r="C212" s="38"/>
      <c r="D212" s="188" t="s">
        <v>134</v>
      </c>
      <c r="E212" s="38"/>
      <c r="F212" s="189" t="s">
        <v>756</v>
      </c>
      <c r="G212" s="38"/>
      <c r="H212" s="38"/>
      <c r="I212" s="190"/>
      <c r="J212" s="38"/>
      <c r="K212" s="38"/>
      <c r="L212" s="41"/>
      <c r="M212" s="191"/>
      <c r="N212" s="192"/>
      <c r="O212" s="66"/>
      <c r="P212" s="66"/>
      <c r="Q212" s="66"/>
      <c r="R212" s="66"/>
      <c r="S212" s="66"/>
      <c r="T212" s="67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T212" s="19" t="s">
        <v>134</v>
      </c>
      <c r="AU212" s="19" t="s">
        <v>83</v>
      </c>
    </row>
    <row r="213" spans="1:65" s="14" customFormat="1" ht="11.25">
      <c r="B213" s="204"/>
      <c r="C213" s="205"/>
      <c r="D213" s="188" t="s">
        <v>136</v>
      </c>
      <c r="E213" s="206" t="s">
        <v>19</v>
      </c>
      <c r="F213" s="207" t="s">
        <v>877</v>
      </c>
      <c r="G213" s="205"/>
      <c r="H213" s="206" t="s">
        <v>19</v>
      </c>
      <c r="I213" s="208"/>
      <c r="J213" s="205"/>
      <c r="K213" s="205"/>
      <c r="L213" s="209"/>
      <c r="M213" s="210"/>
      <c r="N213" s="211"/>
      <c r="O213" s="211"/>
      <c r="P213" s="211"/>
      <c r="Q213" s="211"/>
      <c r="R213" s="211"/>
      <c r="S213" s="211"/>
      <c r="T213" s="212"/>
      <c r="AT213" s="213" t="s">
        <v>136</v>
      </c>
      <c r="AU213" s="213" t="s">
        <v>83</v>
      </c>
      <c r="AV213" s="14" t="s">
        <v>81</v>
      </c>
      <c r="AW213" s="14" t="s">
        <v>34</v>
      </c>
      <c r="AX213" s="14" t="s">
        <v>73</v>
      </c>
      <c r="AY213" s="213" t="s">
        <v>125</v>
      </c>
    </row>
    <row r="214" spans="1:65" s="13" customFormat="1" ht="11.25">
      <c r="B214" s="193"/>
      <c r="C214" s="194"/>
      <c r="D214" s="188" t="s">
        <v>136</v>
      </c>
      <c r="E214" s="195" t="s">
        <v>19</v>
      </c>
      <c r="F214" s="196" t="s">
        <v>878</v>
      </c>
      <c r="G214" s="194"/>
      <c r="H214" s="197">
        <v>33</v>
      </c>
      <c r="I214" s="198"/>
      <c r="J214" s="194"/>
      <c r="K214" s="194"/>
      <c r="L214" s="199"/>
      <c r="M214" s="200"/>
      <c r="N214" s="201"/>
      <c r="O214" s="201"/>
      <c r="P214" s="201"/>
      <c r="Q214" s="201"/>
      <c r="R214" s="201"/>
      <c r="S214" s="201"/>
      <c r="T214" s="202"/>
      <c r="AT214" s="203" t="s">
        <v>136</v>
      </c>
      <c r="AU214" s="203" t="s">
        <v>83</v>
      </c>
      <c r="AV214" s="13" t="s">
        <v>83</v>
      </c>
      <c r="AW214" s="13" t="s">
        <v>34</v>
      </c>
      <c r="AX214" s="13" t="s">
        <v>81</v>
      </c>
      <c r="AY214" s="203" t="s">
        <v>125</v>
      </c>
    </row>
    <row r="215" spans="1:65" s="2" customFormat="1" ht="14.45" customHeight="1">
      <c r="A215" s="36"/>
      <c r="B215" s="37"/>
      <c r="C215" s="175" t="s">
        <v>216</v>
      </c>
      <c r="D215" s="175" t="s">
        <v>127</v>
      </c>
      <c r="E215" s="176" t="s">
        <v>879</v>
      </c>
      <c r="F215" s="177" t="s">
        <v>880</v>
      </c>
      <c r="G215" s="178" t="s">
        <v>160</v>
      </c>
      <c r="H215" s="179">
        <v>26.3</v>
      </c>
      <c r="I215" s="180"/>
      <c r="J215" s="181">
        <f>ROUND(I215*H215,2)</f>
        <v>0</v>
      </c>
      <c r="K215" s="177" t="s">
        <v>881</v>
      </c>
      <c r="L215" s="41"/>
      <c r="M215" s="182" t="s">
        <v>19</v>
      </c>
      <c r="N215" s="183" t="s">
        <v>44</v>
      </c>
      <c r="O215" s="66"/>
      <c r="P215" s="184">
        <f>O215*H215</f>
        <v>0</v>
      </c>
      <c r="Q215" s="184">
        <v>0</v>
      </c>
      <c r="R215" s="184">
        <f>Q215*H215</f>
        <v>0</v>
      </c>
      <c r="S215" s="184">
        <v>0</v>
      </c>
      <c r="T215" s="185">
        <f>S215*H215</f>
        <v>0</v>
      </c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R215" s="186" t="s">
        <v>132</v>
      </c>
      <c r="AT215" s="186" t="s">
        <v>127</v>
      </c>
      <c r="AU215" s="186" t="s">
        <v>83</v>
      </c>
      <c r="AY215" s="19" t="s">
        <v>125</v>
      </c>
      <c r="BE215" s="187">
        <f>IF(N215="základní",J215,0)</f>
        <v>0</v>
      </c>
      <c r="BF215" s="187">
        <f>IF(N215="snížená",J215,0)</f>
        <v>0</v>
      </c>
      <c r="BG215" s="187">
        <f>IF(N215="zákl. přenesená",J215,0)</f>
        <v>0</v>
      </c>
      <c r="BH215" s="187">
        <f>IF(N215="sníž. přenesená",J215,0)</f>
        <v>0</v>
      </c>
      <c r="BI215" s="187">
        <f>IF(N215="nulová",J215,0)</f>
        <v>0</v>
      </c>
      <c r="BJ215" s="19" t="s">
        <v>81</v>
      </c>
      <c r="BK215" s="187">
        <f>ROUND(I215*H215,2)</f>
        <v>0</v>
      </c>
      <c r="BL215" s="19" t="s">
        <v>132</v>
      </c>
      <c r="BM215" s="186" t="s">
        <v>882</v>
      </c>
    </row>
    <row r="216" spans="1:65" s="2" customFormat="1" ht="19.5">
      <c r="A216" s="36"/>
      <c r="B216" s="37"/>
      <c r="C216" s="38"/>
      <c r="D216" s="188" t="s">
        <v>134</v>
      </c>
      <c r="E216" s="38"/>
      <c r="F216" s="189" t="s">
        <v>883</v>
      </c>
      <c r="G216" s="38"/>
      <c r="H216" s="38"/>
      <c r="I216" s="190"/>
      <c r="J216" s="38"/>
      <c r="K216" s="38"/>
      <c r="L216" s="41"/>
      <c r="M216" s="191"/>
      <c r="N216" s="192"/>
      <c r="O216" s="66"/>
      <c r="P216" s="66"/>
      <c r="Q216" s="66"/>
      <c r="R216" s="66"/>
      <c r="S216" s="66"/>
      <c r="T216" s="67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T216" s="19" t="s">
        <v>134</v>
      </c>
      <c r="AU216" s="19" t="s">
        <v>83</v>
      </c>
    </row>
    <row r="217" spans="1:65" s="14" customFormat="1" ht="11.25">
      <c r="B217" s="204"/>
      <c r="C217" s="205"/>
      <c r="D217" s="188" t="s">
        <v>136</v>
      </c>
      <c r="E217" s="206" t="s">
        <v>19</v>
      </c>
      <c r="F217" s="207" t="s">
        <v>884</v>
      </c>
      <c r="G217" s="205"/>
      <c r="H217" s="206" t="s">
        <v>19</v>
      </c>
      <c r="I217" s="208"/>
      <c r="J217" s="205"/>
      <c r="K217" s="205"/>
      <c r="L217" s="209"/>
      <c r="M217" s="210"/>
      <c r="N217" s="211"/>
      <c r="O217" s="211"/>
      <c r="P217" s="211"/>
      <c r="Q217" s="211"/>
      <c r="R217" s="211"/>
      <c r="S217" s="211"/>
      <c r="T217" s="212"/>
      <c r="AT217" s="213" t="s">
        <v>136</v>
      </c>
      <c r="AU217" s="213" t="s">
        <v>83</v>
      </c>
      <c r="AV217" s="14" t="s">
        <v>81</v>
      </c>
      <c r="AW217" s="14" t="s">
        <v>34</v>
      </c>
      <c r="AX217" s="14" t="s">
        <v>73</v>
      </c>
      <c r="AY217" s="213" t="s">
        <v>125</v>
      </c>
    </row>
    <row r="218" spans="1:65" s="14" customFormat="1" ht="11.25">
      <c r="B218" s="204"/>
      <c r="C218" s="205"/>
      <c r="D218" s="188" t="s">
        <v>136</v>
      </c>
      <c r="E218" s="206" t="s">
        <v>19</v>
      </c>
      <c r="F218" s="207" t="s">
        <v>885</v>
      </c>
      <c r="G218" s="205"/>
      <c r="H218" s="206" t="s">
        <v>19</v>
      </c>
      <c r="I218" s="208"/>
      <c r="J218" s="205"/>
      <c r="K218" s="205"/>
      <c r="L218" s="209"/>
      <c r="M218" s="210"/>
      <c r="N218" s="211"/>
      <c r="O218" s="211"/>
      <c r="P218" s="211"/>
      <c r="Q218" s="211"/>
      <c r="R218" s="211"/>
      <c r="S218" s="211"/>
      <c r="T218" s="212"/>
      <c r="AT218" s="213" t="s">
        <v>136</v>
      </c>
      <c r="AU218" s="213" t="s">
        <v>83</v>
      </c>
      <c r="AV218" s="14" t="s">
        <v>81</v>
      </c>
      <c r="AW218" s="14" t="s">
        <v>34</v>
      </c>
      <c r="AX218" s="14" t="s">
        <v>73</v>
      </c>
      <c r="AY218" s="213" t="s">
        <v>125</v>
      </c>
    </row>
    <row r="219" spans="1:65" s="13" customFormat="1" ht="11.25">
      <c r="B219" s="193"/>
      <c r="C219" s="194"/>
      <c r="D219" s="188" t="s">
        <v>136</v>
      </c>
      <c r="E219" s="195" t="s">
        <v>19</v>
      </c>
      <c r="F219" s="196" t="s">
        <v>886</v>
      </c>
      <c r="G219" s="194"/>
      <c r="H219" s="197">
        <v>16.5</v>
      </c>
      <c r="I219" s="198"/>
      <c r="J219" s="194"/>
      <c r="K219" s="194"/>
      <c r="L219" s="199"/>
      <c r="M219" s="200"/>
      <c r="N219" s="201"/>
      <c r="O219" s="201"/>
      <c r="P219" s="201"/>
      <c r="Q219" s="201"/>
      <c r="R219" s="201"/>
      <c r="S219" s="201"/>
      <c r="T219" s="202"/>
      <c r="AT219" s="203" t="s">
        <v>136</v>
      </c>
      <c r="AU219" s="203" t="s">
        <v>83</v>
      </c>
      <c r="AV219" s="13" t="s">
        <v>83</v>
      </c>
      <c r="AW219" s="13" t="s">
        <v>34</v>
      </c>
      <c r="AX219" s="13" t="s">
        <v>73</v>
      </c>
      <c r="AY219" s="203" t="s">
        <v>125</v>
      </c>
    </row>
    <row r="220" spans="1:65" s="14" customFormat="1" ht="11.25">
      <c r="B220" s="204"/>
      <c r="C220" s="205"/>
      <c r="D220" s="188" t="s">
        <v>136</v>
      </c>
      <c r="E220" s="206" t="s">
        <v>19</v>
      </c>
      <c r="F220" s="207" t="s">
        <v>887</v>
      </c>
      <c r="G220" s="205"/>
      <c r="H220" s="206" t="s">
        <v>19</v>
      </c>
      <c r="I220" s="208"/>
      <c r="J220" s="205"/>
      <c r="K220" s="205"/>
      <c r="L220" s="209"/>
      <c r="M220" s="210"/>
      <c r="N220" s="211"/>
      <c r="O220" s="211"/>
      <c r="P220" s="211"/>
      <c r="Q220" s="211"/>
      <c r="R220" s="211"/>
      <c r="S220" s="211"/>
      <c r="T220" s="212"/>
      <c r="AT220" s="213" t="s">
        <v>136</v>
      </c>
      <c r="AU220" s="213" t="s">
        <v>83</v>
      </c>
      <c r="AV220" s="14" t="s">
        <v>81</v>
      </c>
      <c r="AW220" s="14" t="s">
        <v>34</v>
      </c>
      <c r="AX220" s="14" t="s">
        <v>73</v>
      </c>
      <c r="AY220" s="213" t="s">
        <v>125</v>
      </c>
    </row>
    <row r="221" spans="1:65" s="13" customFormat="1" ht="11.25">
      <c r="B221" s="193"/>
      <c r="C221" s="194"/>
      <c r="D221" s="188" t="s">
        <v>136</v>
      </c>
      <c r="E221" s="195" t="s">
        <v>19</v>
      </c>
      <c r="F221" s="196" t="s">
        <v>888</v>
      </c>
      <c r="G221" s="194"/>
      <c r="H221" s="197">
        <v>7.8</v>
      </c>
      <c r="I221" s="198"/>
      <c r="J221" s="194"/>
      <c r="K221" s="194"/>
      <c r="L221" s="199"/>
      <c r="M221" s="200"/>
      <c r="N221" s="201"/>
      <c r="O221" s="201"/>
      <c r="P221" s="201"/>
      <c r="Q221" s="201"/>
      <c r="R221" s="201"/>
      <c r="S221" s="201"/>
      <c r="T221" s="202"/>
      <c r="AT221" s="203" t="s">
        <v>136</v>
      </c>
      <c r="AU221" s="203" t="s">
        <v>83</v>
      </c>
      <c r="AV221" s="13" t="s">
        <v>83</v>
      </c>
      <c r="AW221" s="13" t="s">
        <v>34</v>
      </c>
      <c r="AX221" s="13" t="s">
        <v>73</v>
      </c>
      <c r="AY221" s="203" t="s">
        <v>125</v>
      </c>
    </row>
    <row r="222" spans="1:65" s="14" customFormat="1" ht="11.25">
      <c r="B222" s="204"/>
      <c r="C222" s="205"/>
      <c r="D222" s="188" t="s">
        <v>136</v>
      </c>
      <c r="E222" s="206" t="s">
        <v>19</v>
      </c>
      <c r="F222" s="207" t="s">
        <v>889</v>
      </c>
      <c r="G222" s="205"/>
      <c r="H222" s="206" t="s">
        <v>19</v>
      </c>
      <c r="I222" s="208"/>
      <c r="J222" s="205"/>
      <c r="K222" s="205"/>
      <c r="L222" s="209"/>
      <c r="M222" s="210"/>
      <c r="N222" s="211"/>
      <c r="O222" s="211"/>
      <c r="P222" s="211"/>
      <c r="Q222" s="211"/>
      <c r="R222" s="211"/>
      <c r="S222" s="211"/>
      <c r="T222" s="212"/>
      <c r="AT222" s="213" t="s">
        <v>136</v>
      </c>
      <c r="AU222" s="213" t="s">
        <v>83</v>
      </c>
      <c r="AV222" s="14" t="s">
        <v>81</v>
      </c>
      <c r="AW222" s="14" t="s">
        <v>34</v>
      </c>
      <c r="AX222" s="14" t="s">
        <v>73</v>
      </c>
      <c r="AY222" s="213" t="s">
        <v>125</v>
      </c>
    </row>
    <row r="223" spans="1:65" s="13" customFormat="1" ht="11.25">
      <c r="B223" s="193"/>
      <c r="C223" s="194"/>
      <c r="D223" s="188" t="s">
        <v>136</v>
      </c>
      <c r="E223" s="195" t="s">
        <v>19</v>
      </c>
      <c r="F223" s="196" t="s">
        <v>890</v>
      </c>
      <c r="G223" s="194"/>
      <c r="H223" s="197">
        <v>2</v>
      </c>
      <c r="I223" s="198"/>
      <c r="J223" s="194"/>
      <c r="K223" s="194"/>
      <c r="L223" s="199"/>
      <c r="M223" s="200"/>
      <c r="N223" s="201"/>
      <c r="O223" s="201"/>
      <c r="P223" s="201"/>
      <c r="Q223" s="201"/>
      <c r="R223" s="201"/>
      <c r="S223" s="201"/>
      <c r="T223" s="202"/>
      <c r="AT223" s="203" t="s">
        <v>136</v>
      </c>
      <c r="AU223" s="203" t="s">
        <v>83</v>
      </c>
      <c r="AV223" s="13" t="s">
        <v>83</v>
      </c>
      <c r="AW223" s="13" t="s">
        <v>34</v>
      </c>
      <c r="AX223" s="13" t="s">
        <v>73</v>
      </c>
      <c r="AY223" s="203" t="s">
        <v>125</v>
      </c>
    </row>
    <row r="224" spans="1:65" s="15" customFormat="1" ht="11.25">
      <c r="B224" s="224"/>
      <c r="C224" s="225"/>
      <c r="D224" s="188" t="s">
        <v>136</v>
      </c>
      <c r="E224" s="226" t="s">
        <v>19</v>
      </c>
      <c r="F224" s="227" t="s">
        <v>215</v>
      </c>
      <c r="G224" s="225"/>
      <c r="H224" s="228">
        <v>26.3</v>
      </c>
      <c r="I224" s="229"/>
      <c r="J224" s="225"/>
      <c r="K224" s="225"/>
      <c r="L224" s="230"/>
      <c r="M224" s="231"/>
      <c r="N224" s="232"/>
      <c r="O224" s="232"/>
      <c r="P224" s="232"/>
      <c r="Q224" s="232"/>
      <c r="R224" s="232"/>
      <c r="S224" s="232"/>
      <c r="T224" s="233"/>
      <c r="AT224" s="234" t="s">
        <v>136</v>
      </c>
      <c r="AU224" s="234" t="s">
        <v>83</v>
      </c>
      <c r="AV224" s="15" t="s">
        <v>132</v>
      </c>
      <c r="AW224" s="15" t="s">
        <v>34</v>
      </c>
      <c r="AX224" s="15" t="s">
        <v>81</v>
      </c>
      <c r="AY224" s="234" t="s">
        <v>125</v>
      </c>
    </row>
    <row r="225" spans="1:65" s="2" customFormat="1" ht="14.45" customHeight="1">
      <c r="A225" s="36"/>
      <c r="B225" s="37"/>
      <c r="C225" s="175" t="s">
        <v>222</v>
      </c>
      <c r="D225" s="175" t="s">
        <v>127</v>
      </c>
      <c r="E225" s="176" t="s">
        <v>891</v>
      </c>
      <c r="F225" s="177" t="s">
        <v>892</v>
      </c>
      <c r="G225" s="178" t="s">
        <v>160</v>
      </c>
      <c r="H225" s="179">
        <v>28</v>
      </c>
      <c r="I225" s="180"/>
      <c r="J225" s="181">
        <f>ROUND(I225*H225,2)</f>
        <v>0</v>
      </c>
      <c r="K225" s="177" t="s">
        <v>881</v>
      </c>
      <c r="L225" s="41"/>
      <c r="M225" s="182" t="s">
        <v>19</v>
      </c>
      <c r="N225" s="183" t="s">
        <v>44</v>
      </c>
      <c r="O225" s="66"/>
      <c r="P225" s="184">
        <f>O225*H225</f>
        <v>0</v>
      </c>
      <c r="Q225" s="184">
        <v>0</v>
      </c>
      <c r="R225" s="184">
        <f>Q225*H225</f>
        <v>0</v>
      </c>
      <c r="S225" s="184">
        <v>0</v>
      </c>
      <c r="T225" s="185">
        <f>S225*H225</f>
        <v>0</v>
      </c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R225" s="186" t="s">
        <v>132</v>
      </c>
      <c r="AT225" s="186" t="s">
        <v>127</v>
      </c>
      <c r="AU225" s="186" t="s">
        <v>83</v>
      </c>
      <c r="AY225" s="19" t="s">
        <v>125</v>
      </c>
      <c r="BE225" s="187">
        <f>IF(N225="základní",J225,0)</f>
        <v>0</v>
      </c>
      <c r="BF225" s="187">
        <f>IF(N225="snížená",J225,0)</f>
        <v>0</v>
      </c>
      <c r="BG225" s="187">
        <f>IF(N225="zákl. přenesená",J225,0)</f>
        <v>0</v>
      </c>
      <c r="BH225" s="187">
        <f>IF(N225="sníž. přenesená",J225,0)</f>
        <v>0</v>
      </c>
      <c r="BI225" s="187">
        <f>IF(N225="nulová",J225,0)</f>
        <v>0</v>
      </c>
      <c r="BJ225" s="19" t="s">
        <v>81</v>
      </c>
      <c r="BK225" s="187">
        <f>ROUND(I225*H225,2)</f>
        <v>0</v>
      </c>
      <c r="BL225" s="19" t="s">
        <v>132</v>
      </c>
      <c r="BM225" s="186" t="s">
        <v>893</v>
      </c>
    </row>
    <row r="226" spans="1:65" s="2" customFormat="1" ht="19.5">
      <c r="A226" s="36"/>
      <c r="B226" s="37"/>
      <c r="C226" s="38"/>
      <c r="D226" s="188" t="s">
        <v>134</v>
      </c>
      <c r="E226" s="38"/>
      <c r="F226" s="189" t="s">
        <v>894</v>
      </c>
      <c r="G226" s="38"/>
      <c r="H226" s="38"/>
      <c r="I226" s="190"/>
      <c r="J226" s="38"/>
      <c r="K226" s="38"/>
      <c r="L226" s="41"/>
      <c r="M226" s="191"/>
      <c r="N226" s="192"/>
      <c r="O226" s="66"/>
      <c r="P226" s="66"/>
      <c r="Q226" s="66"/>
      <c r="R226" s="66"/>
      <c r="S226" s="66"/>
      <c r="T226" s="67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T226" s="19" t="s">
        <v>134</v>
      </c>
      <c r="AU226" s="19" t="s">
        <v>83</v>
      </c>
    </row>
    <row r="227" spans="1:65" s="14" customFormat="1" ht="11.25">
      <c r="B227" s="204"/>
      <c r="C227" s="205"/>
      <c r="D227" s="188" t="s">
        <v>136</v>
      </c>
      <c r="E227" s="206" t="s">
        <v>19</v>
      </c>
      <c r="F227" s="207" t="s">
        <v>895</v>
      </c>
      <c r="G227" s="205"/>
      <c r="H227" s="206" t="s">
        <v>19</v>
      </c>
      <c r="I227" s="208"/>
      <c r="J227" s="205"/>
      <c r="K227" s="205"/>
      <c r="L227" s="209"/>
      <c r="M227" s="210"/>
      <c r="N227" s="211"/>
      <c r="O227" s="211"/>
      <c r="P227" s="211"/>
      <c r="Q227" s="211"/>
      <c r="R227" s="211"/>
      <c r="S227" s="211"/>
      <c r="T227" s="212"/>
      <c r="AT227" s="213" t="s">
        <v>136</v>
      </c>
      <c r="AU227" s="213" t="s">
        <v>83</v>
      </c>
      <c r="AV227" s="14" t="s">
        <v>81</v>
      </c>
      <c r="AW227" s="14" t="s">
        <v>34</v>
      </c>
      <c r="AX227" s="14" t="s">
        <v>73</v>
      </c>
      <c r="AY227" s="213" t="s">
        <v>125</v>
      </c>
    </row>
    <row r="228" spans="1:65" s="14" customFormat="1" ht="11.25">
      <c r="B228" s="204"/>
      <c r="C228" s="205"/>
      <c r="D228" s="188" t="s">
        <v>136</v>
      </c>
      <c r="E228" s="206" t="s">
        <v>19</v>
      </c>
      <c r="F228" s="207" t="s">
        <v>864</v>
      </c>
      <c r="G228" s="205"/>
      <c r="H228" s="206" t="s">
        <v>19</v>
      </c>
      <c r="I228" s="208"/>
      <c r="J228" s="205"/>
      <c r="K228" s="205"/>
      <c r="L228" s="209"/>
      <c r="M228" s="210"/>
      <c r="N228" s="211"/>
      <c r="O228" s="211"/>
      <c r="P228" s="211"/>
      <c r="Q228" s="211"/>
      <c r="R228" s="211"/>
      <c r="S228" s="211"/>
      <c r="T228" s="212"/>
      <c r="AT228" s="213" t="s">
        <v>136</v>
      </c>
      <c r="AU228" s="213" t="s">
        <v>83</v>
      </c>
      <c r="AV228" s="14" t="s">
        <v>81</v>
      </c>
      <c r="AW228" s="14" t="s">
        <v>34</v>
      </c>
      <c r="AX228" s="14" t="s">
        <v>73</v>
      </c>
      <c r="AY228" s="213" t="s">
        <v>125</v>
      </c>
    </row>
    <row r="229" spans="1:65" s="13" customFormat="1" ht="11.25">
      <c r="B229" s="193"/>
      <c r="C229" s="194"/>
      <c r="D229" s="188" t="s">
        <v>136</v>
      </c>
      <c r="E229" s="195" t="s">
        <v>19</v>
      </c>
      <c r="F229" s="196" t="s">
        <v>865</v>
      </c>
      <c r="G229" s="194"/>
      <c r="H229" s="197">
        <v>14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136</v>
      </c>
      <c r="AU229" s="203" t="s">
        <v>83</v>
      </c>
      <c r="AV229" s="13" t="s">
        <v>83</v>
      </c>
      <c r="AW229" s="13" t="s">
        <v>34</v>
      </c>
      <c r="AX229" s="13" t="s">
        <v>73</v>
      </c>
      <c r="AY229" s="203" t="s">
        <v>125</v>
      </c>
    </row>
    <row r="230" spans="1:65" s="14" customFormat="1" ht="11.25">
      <c r="B230" s="204"/>
      <c r="C230" s="205"/>
      <c r="D230" s="188" t="s">
        <v>136</v>
      </c>
      <c r="E230" s="206" t="s">
        <v>19</v>
      </c>
      <c r="F230" s="207" t="s">
        <v>866</v>
      </c>
      <c r="G230" s="205"/>
      <c r="H230" s="206" t="s">
        <v>19</v>
      </c>
      <c r="I230" s="208"/>
      <c r="J230" s="205"/>
      <c r="K230" s="205"/>
      <c r="L230" s="209"/>
      <c r="M230" s="210"/>
      <c r="N230" s="211"/>
      <c r="O230" s="211"/>
      <c r="P230" s="211"/>
      <c r="Q230" s="211"/>
      <c r="R230" s="211"/>
      <c r="S230" s="211"/>
      <c r="T230" s="212"/>
      <c r="AT230" s="213" t="s">
        <v>136</v>
      </c>
      <c r="AU230" s="213" t="s">
        <v>83</v>
      </c>
      <c r="AV230" s="14" t="s">
        <v>81</v>
      </c>
      <c r="AW230" s="14" t="s">
        <v>34</v>
      </c>
      <c r="AX230" s="14" t="s">
        <v>73</v>
      </c>
      <c r="AY230" s="213" t="s">
        <v>125</v>
      </c>
    </row>
    <row r="231" spans="1:65" s="13" customFormat="1" ht="11.25">
      <c r="B231" s="193"/>
      <c r="C231" s="194"/>
      <c r="D231" s="188" t="s">
        <v>136</v>
      </c>
      <c r="E231" s="195" t="s">
        <v>19</v>
      </c>
      <c r="F231" s="196" t="s">
        <v>865</v>
      </c>
      <c r="G231" s="194"/>
      <c r="H231" s="197">
        <v>14</v>
      </c>
      <c r="I231" s="198"/>
      <c r="J231" s="194"/>
      <c r="K231" s="194"/>
      <c r="L231" s="199"/>
      <c r="M231" s="200"/>
      <c r="N231" s="201"/>
      <c r="O231" s="201"/>
      <c r="P231" s="201"/>
      <c r="Q231" s="201"/>
      <c r="R231" s="201"/>
      <c r="S231" s="201"/>
      <c r="T231" s="202"/>
      <c r="AT231" s="203" t="s">
        <v>136</v>
      </c>
      <c r="AU231" s="203" t="s">
        <v>83</v>
      </c>
      <c r="AV231" s="13" t="s">
        <v>83</v>
      </c>
      <c r="AW231" s="13" t="s">
        <v>34</v>
      </c>
      <c r="AX231" s="13" t="s">
        <v>73</v>
      </c>
      <c r="AY231" s="203" t="s">
        <v>125</v>
      </c>
    </row>
    <row r="232" spans="1:65" s="15" customFormat="1" ht="11.25">
      <c r="B232" s="224"/>
      <c r="C232" s="225"/>
      <c r="D232" s="188" t="s">
        <v>136</v>
      </c>
      <c r="E232" s="226" t="s">
        <v>19</v>
      </c>
      <c r="F232" s="227" t="s">
        <v>215</v>
      </c>
      <c r="G232" s="225"/>
      <c r="H232" s="228">
        <v>28</v>
      </c>
      <c r="I232" s="229"/>
      <c r="J232" s="225"/>
      <c r="K232" s="225"/>
      <c r="L232" s="230"/>
      <c r="M232" s="231"/>
      <c r="N232" s="232"/>
      <c r="O232" s="232"/>
      <c r="P232" s="232"/>
      <c r="Q232" s="232"/>
      <c r="R232" s="232"/>
      <c r="S232" s="232"/>
      <c r="T232" s="233"/>
      <c r="AT232" s="234" t="s">
        <v>136</v>
      </c>
      <c r="AU232" s="234" t="s">
        <v>83</v>
      </c>
      <c r="AV232" s="15" t="s">
        <v>132</v>
      </c>
      <c r="AW232" s="15" t="s">
        <v>34</v>
      </c>
      <c r="AX232" s="15" t="s">
        <v>81</v>
      </c>
      <c r="AY232" s="234" t="s">
        <v>125</v>
      </c>
    </row>
    <row r="233" spans="1:65" s="2" customFormat="1" ht="14.45" customHeight="1">
      <c r="A233" s="36"/>
      <c r="B233" s="37"/>
      <c r="C233" s="175" t="s">
        <v>8</v>
      </c>
      <c r="D233" s="175" t="s">
        <v>127</v>
      </c>
      <c r="E233" s="176" t="s">
        <v>223</v>
      </c>
      <c r="F233" s="177" t="s">
        <v>224</v>
      </c>
      <c r="G233" s="178" t="s">
        <v>160</v>
      </c>
      <c r="H233" s="179">
        <v>14</v>
      </c>
      <c r="I233" s="180"/>
      <c r="J233" s="181">
        <f>ROUND(I233*H233,2)</f>
        <v>0</v>
      </c>
      <c r="K233" s="177" t="s">
        <v>131</v>
      </c>
      <c r="L233" s="41"/>
      <c r="M233" s="182" t="s">
        <v>19</v>
      </c>
      <c r="N233" s="183" t="s">
        <v>44</v>
      </c>
      <c r="O233" s="66"/>
      <c r="P233" s="184">
        <f>O233*H233</f>
        <v>0</v>
      </c>
      <c r="Q233" s="184">
        <v>0</v>
      </c>
      <c r="R233" s="184">
        <f>Q233*H233</f>
        <v>0</v>
      </c>
      <c r="S233" s="184">
        <v>0</v>
      </c>
      <c r="T233" s="185">
        <f>S233*H233</f>
        <v>0</v>
      </c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R233" s="186" t="s">
        <v>132</v>
      </c>
      <c r="AT233" s="186" t="s">
        <v>127</v>
      </c>
      <c r="AU233" s="186" t="s">
        <v>83</v>
      </c>
      <c r="AY233" s="19" t="s">
        <v>125</v>
      </c>
      <c r="BE233" s="187">
        <f>IF(N233="základní",J233,0)</f>
        <v>0</v>
      </c>
      <c r="BF233" s="187">
        <f>IF(N233="snížená",J233,0)</f>
        <v>0</v>
      </c>
      <c r="BG233" s="187">
        <f>IF(N233="zákl. přenesená",J233,0)</f>
        <v>0</v>
      </c>
      <c r="BH233" s="187">
        <f>IF(N233="sníž. přenesená",J233,0)</f>
        <v>0</v>
      </c>
      <c r="BI233" s="187">
        <f>IF(N233="nulová",J233,0)</f>
        <v>0</v>
      </c>
      <c r="BJ233" s="19" t="s">
        <v>81</v>
      </c>
      <c r="BK233" s="187">
        <f>ROUND(I233*H233,2)</f>
        <v>0</v>
      </c>
      <c r="BL233" s="19" t="s">
        <v>132</v>
      </c>
      <c r="BM233" s="186" t="s">
        <v>896</v>
      </c>
    </row>
    <row r="234" spans="1:65" s="2" customFormat="1" ht="19.5">
      <c r="A234" s="36"/>
      <c r="B234" s="37"/>
      <c r="C234" s="38"/>
      <c r="D234" s="188" t="s">
        <v>134</v>
      </c>
      <c r="E234" s="38"/>
      <c r="F234" s="189" t="s">
        <v>226</v>
      </c>
      <c r="G234" s="38"/>
      <c r="H234" s="38"/>
      <c r="I234" s="190"/>
      <c r="J234" s="38"/>
      <c r="K234" s="38"/>
      <c r="L234" s="41"/>
      <c r="M234" s="191"/>
      <c r="N234" s="192"/>
      <c r="O234" s="66"/>
      <c r="P234" s="66"/>
      <c r="Q234" s="66"/>
      <c r="R234" s="66"/>
      <c r="S234" s="66"/>
      <c r="T234" s="67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T234" s="19" t="s">
        <v>134</v>
      </c>
      <c r="AU234" s="19" t="s">
        <v>83</v>
      </c>
    </row>
    <row r="235" spans="1:65" s="14" customFormat="1" ht="11.25">
      <c r="B235" s="204"/>
      <c r="C235" s="205"/>
      <c r="D235" s="188" t="s">
        <v>136</v>
      </c>
      <c r="E235" s="206" t="s">
        <v>19</v>
      </c>
      <c r="F235" s="207" t="s">
        <v>897</v>
      </c>
      <c r="G235" s="205"/>
      <c r="H235" s="206" t="s">
        <v>19</v>
      </c>
      <c r="I235" s="208"/>
      <c r="J235" s="205"/>
      <c r="K235" s="205"/>
      <c r="L235" s="209"/>
      <c r="M235" s="210"/>
      <c r="N235" s="211"/>
      <c r="O235" s="211"/>
      <c r="P235" s="211"/>
      <c r="Q235" s="211"/>
      <c r="R235" s="211"/>
      <c r="S235" s="211"/>
      <c r="T235" s="212"/>
      <c r="AT235" s="213" t="s">
        <v>136</v>
      </c>
      <c r="AU235" s="213" t="s">
        <v>83</v>
      </c>
      <c r="AV235" s="14" t="s">
        <v>81</v>
      </c>
      <c r="AW235" s="14" t="s">
        <v>34</v>
      </c>
      <c r="AX235" s="14" t="s">
        <v>73</v>
      </c>
      <c r="AY235" s="213" t="s">
        <v>125</v>
      </c>
    </row>
    <row r="236" spans="1:65" s="13" customFormat="1" ht="11.25">
      <c r="B236" s="193"/>
      <c r="C236" s="194"/>
      <c r="D236" s="188" t="s">
        <v>136</v>
      </c>
      <c r="E236" s="195" t="s">
        <v>19</v>
      </c>
      <c r="F236" s="196" t="s">
        <v>865</v>
      </c>
      <c r="G236" s="194"/>
      <c r="H236" s="197">
        <v>14</v>
      </c>
      <c r="I236" s="198"/>
      <c r="J236" s="194"/>
      <c r="K236" s="194"/>
      <c r="L236" s="199"/>
      <c r="M236" s="200"/>
      <c r="N236" s="201"/>
      <c r="O236" s="201"/>
      <c r="P236" s="201"/>
      <c r="Q236" s="201"/>
      <c r="R236" s="201"/>
      <c r="S236" s="201"/>
      <c r="T236" s="202"/>
      <c r="AT236" s="203" t="s">
        <v>136</v>
      </c>
      <c r="AU236" s="203" t="s">
        <v>83</v>
      </c>
      <c r="AV236" s="13" t="s">
        <v>83</v>
      </c>
      <c r="AW236" s="13" t="s">
        <v>34</v>
      </c>
      <c r="AX236" s="13" t="s">
        <v>81</v>
      </c>
      <c r="AY236" s="203" t="s">
        <v>125</v>
      </c>
    </row>
    <row r="237" spans="1:65" s="2" customFormat="1" ht="14.45" customHeight="1">
      <c r="A237" s="36"/>
      <c r="B237" s="37"/>
      <c r="C237" s="175" t="s">
        <v>235</v>
      </c>
      <c r="D237" s="175" t="s">
        <v>127</v>
      </c>
      <c r="E237" s="176" t="s">
        <v>898</v>
      </c>
      <c r="F237" s="177" t="s">
        <v>899</v>
      </c>
      <c r="G237" s="178" t="s">
        <v>160</v>
      </c>
      <c r="H237" s="179">
        <v>14</v>
      </c>
      <c r="I237" s="180"/>
      <c r="J237" s="181">
        <f>ROUND(I237*H237,2)</f>
        <v>0</v>
      </c>
      <c r="K237" s="177" t="s">
        <v>131</v>
      </c>
      <c r="L237" s="41"/>
      <c r="M237" s="182" t="s">
        <v>19</v>
      </c>
      <c r="N237" s="183" t="s">
        <v>44</v>
      </c>
      <c r="O237" s="66"/>
      <c r="P237" s="184">
        <f>O237*H237</f>
        <v>0</v>
      </c>
      <c r="Q237" s="184">
        <v>0</v>
      </c>
      <c r="R237" s="184">
        <f>Q237*H237</f>
        <v>0</v>
      </c>
      <c r="S237" s="184">
        <v>0</v>
      </c>
      <c r="T237" s="185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86" t="s">
        <v>132</v>
      </c>
      <c r="AT237" s="186" t="s">
        <v>127</v>
      </c>
      <c r="AU237" s="186" t="s">
        <v>83</v>
      </c>
      <c r="AY237" s="19" t="s">
        <v>125</v>
      </c>
      <c r="BE237" s="187">
        <f>IF(N237="základní",J237,0)</f>
        <v>0</v>
      </c>
      <c r="BF237" s="187">
        <f>IF(N237="snížená",J237,0)</f>
        <v>0</v>
      </c>
      <c r="BG237" s="187">
        <f>IF(N237="zákl. přenesená",J237,0)</f>
        <v>0</v>
      </c>
      <c r="BH237" s="187">
        <f>IF(N237="sníž. přenesená",J237,0)</f>
        <v>0</v>
      </c>
      <c r="BI237" s="187">
        <f>IF(N237="nulová",J237,0)</f>
        <v>0</v>
      </c>
      <c r="BJ237" s="19" t="s">
        <v>81</v>
      </c>
      <c r="BK237" s="187">
        <f>ROUND(I237*H237,2)</f>
        <v>0</v>
      </c>
      <c r="BL237" s="19" t="s">
        <v>132</v>
      </c>
      <c r="BM237" s="186" t="s">
        <v>900</v>
      </c>
    </row>
    <row r="238" spans="1:65" s="2" customFormat="1" ht="19.5">
      <c r="A238" s="36"/>
      <c r="B238" s="37"/>
      <c r="C238" s="38"/>
      <c r="D238" s="188" t="s">
        <v>134</v>
      </c>
      <c r="E238" s="38"/>
      <c r="F238" s="189" t="s">
        <v>901</v>
      </c>
      <c r="G238" s="38"/>
      <c r="H238" s="38"/>
      <c r="I238" s="190"/>
      <c r="J238" s="38"/>
      <c r="K238" s="38"/>
      <c r="L238" s="41"/>
      <c r="M238" s="191"/>
      <c r="N238" s="192"/>
      <c r="O238" s="66"/>
      <c r="P238" s="66"/>
      <c r="Q238" s="66"/>
      <c r="R238" s="66"/>
      <c r="S238" s="66"/>
      <c r="T238" s="67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134</v>
      </c>
      <c r="AU238" s="19" t="s">
        <v>83</v>
      </c>
    </row>
    <row r="239" spans="1:65" s="14" customFormat="1" ht="11.25">
      <c r="B239" s="204"/>
      <c r="C239" s="205"/>
      <c r="D239" s="188" t="s">
        <v>136</v>
      </c>
      <c r="E239" s="206" t="s">
        <v>19</v>
      </c>
      <c r="F239" s="207" t="s">
        <v>902</v>
      </c>
      <c r="G239" s="205"/>
      <c r="H239" s="206" t="s">
        <v>19</v>
      </c>
      <c r="I239" s="208"/>
      <c r="J239" s="205"/>
      <c r="K239" s="205"/>
      <c r="L239" s="209"/>
      <c r="M239" s="210"/>
      <c r="N239" s="211"/>
      <c r="O239" s="211"/>
      <c r="P239" s="211"/>
      <c r="Q239" s="211"/>
      <c r="R239" s="211"/>
      <c r="S239" s="211"/>
      <c r="T239" s="212"/>
      <c r="AT239" s="213" t="s">
        <v>136</v>
      </c>
      <c r="AU239" s="213" t="s">
        <v>83</v>
      </c>
      <c r="AV239" s="14" t="s">
        <v>81</v>
      </c>
      <c r="AW239" s="14" t="s">
        <v>34</v>
      </c>
      <c r="AX239" s="14" t="s">
        <v>73</v>
      </c>
      <c r="AY239" s="213" t="s">
        <v>125</v>
      </c>
    </row>
    <row r="240" spans="1:65" s="13" customFormat="1" ht="11.25">
      <c r="B240" s="193"/>
      <c r="C240" s="194"/>
      <c r="D240" s="188" t="s">
        <v>136</v>
      </c>
      <c r="E240" s="195" t="s">
        <v>19</v>
      </c>
      <c r="F240" s="196" t="s">
        <v>865</v>
      </c>
      <c r="G240" s="194"/>
      <c r="H240" s="197">
        <v>14</v>
      </c>
      <c r="I240" s="198"/>
      <c r="J240" s="194"/>
      <c r="K240" s="194"/>
      <c r="L240" s="199"/>
      <c r="M240" s="200"/>
      <c r="N240" s="201"/>
      <c r="O240" s="201"/>
      <c r="P240" s="201"/>
      <c r="Q240" s="201"/>
      <c r="R240" s="201"/>
      <c r="S240" s="201"/>
      <c r="T240" s="202"/>
      <c r="AT240" s="203" t="s">
        <v>136</v>
      </c>
      <c r="AU240" s="203" t="s">
        <v>83</v>
      </c>
      <c r="AV240" s="13" t="s">
        <v>83</v>
      </c>
      <c r="AW240" s="13" t="s">
        <v>34</v>
      </c>
      <c r="AX240" s="13" t="s">
        <v>81</v>
      </c>
      <c r="AY240" s="203" t="s">
        <v>125</v>
      </c>
    </row>
    <row r="241" spans="1:65" s="2" customFormat="1" ht="14.45" customHeight="1">
      <c r="A241" s="36"/>
      <c r="B241" s="37"/>
      <c r="C241" s="175" t="s">
        <v>242</v>
      </c>
      <c r="D241" s="175" t="s">
        <v>127</v>
      </c>
      <c r="E241" s="176" t="s">
        <v>231</v>
      </c>
      <c r="F241" s="177" t="s">
        <v>232</v>
      </c>
      <c r="G241" s="178" t="s">
        <v>160</v>
      </c>
      <c r="H241" s="179">
        <v>28</v>
      </c>
      <c r="I241" s="180"/>
      <c r="J241" s="181">
        <f>ROUND(I241*H241,2)</f>
        <v>0</v>
      </c>
      <c r="K241" s="177" t="s">
        <v>131</v>
      </c>
      <c r="L241" s="41"/>
      <c r="M241" s="182" t="s">
        <v>19</v>
      </c>
      <c r="N241" s="183" t="s">
        <v>44</v>
      </c>
      <c r="O241" s="66"/>
      <c r="P241" s="184">
        <f>O241*H241</f>
        <v>0</v>
      </c>
      <c r="Q241" s="184">
        <v>0</v>
      </c>
      <c r="R241" s="184">
        <f>Q241*H241</f>
        <v>0</v>
      </c>
      <c r="S241" s="184">
        <v>0</v>
      </c>
      <c r="T241" s="185">
        <f>S241*H241</f>
        <v>0</v>
      </c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R241" s="186" t="s">
        <v>132</v>
      </c>
      <c r="AT241" s="186" t="s">
        <v>127</v>
      </c>
      <c r="AU241" s="186" t="s">
        <v>83</v>
      </c>
      <c r="AY241" s="19" t="s">
        <v>125</v>
      </c>
      <c r="BE241" s="187">
        <f>IF(N241="základní",J241,0)</f>
        <v>0</v>
      </c>
      <c r="BF241" s="187">
        <f>IF(N241="snížená",J241,0)</f>
        <v>0</v>
      </c>
      <c r="BG241" s="187">
        <f>IF(N241="zákl. přenesená",J241,0)</f>
        <v>0</v>
      </c>
      <c r="BH241" s="187">
        <f>IF(N241="sníž. přenesená",J241,0)</f>
        <v>0</v>
      </c>
      <c r="BI241" s="187">
        <f>IF(N241="nulová",J241,0)</f>
        <v>0</v>
      </c>
      <c r="BJ241" s="19" t="s">
        <v>81</v>
      </c>
      <c r="BK241" s="187">
        <f>ROUND(I241*H241,2)</f>
        <v>0</v>
      </c>
      <c r="BL241" s="19" t="s">
        <v>132</v>
      </c>
      <c r="BM241" s="186" t="s">
        <v>903</v>
      </c>
    </row>
    <row r="242" spans="1:65" s="2" customFormat="1" ht="11.25">
      <c r="A242" s="36"/>
      <c r="B242" s="37"/>
      <c r="C242" s="38"/>
      <c r="D242" s="188" t="s">
        <v>134</v>
      </c>
      <c r="E242" s="38"/>
      <c r="F242" s="189" t="s">
        <v>234</v>
      </c>
      <c r="G242" s="38"/>
      <c r="H242" s="38"/>
      <c r="I242" s="190"/>
      <c r="J242" s="38"/>
      <c r="K242" s="38"/>
      <c r="L242" s="41"/>
      <c r="M242" s="191"/>
      <c r="N242" s="192"/>
      <c r="O242" s="66"/>
      <c r="P242" s="66"/>
      <c r="Q242" s="66"/>
      <c r="R242" s="66"/>
      <c r="S242" s="66"/>
      <c r="T242" s="67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T242" s="19" t="s">
        <v>134</v>
      </c>
      <c r="AU242" s="19" t="s">
        <v>83</v>
      </c>
    </row>
    <row r="243" spans="1:65" s="14" customFormat="1" ht="11.25">
      <c r="B243" s="204"/>
      <c r="C243" s="205"/>
      <c r="D243" s="188" t="s">
        <v>136</v>
      </c>
      <c r="E243" s="206" t="s">
        <v>19</v>
      </c>
      <c r="F243" s="207" t="s">
        <v>904</v>
      </c>
      <c r="G243" s="205"/>
      <c r="H243" s="206" t="s">
        <v>19</v>
      </c>
      <c r="I243" s="208"/>
      <c r="J243" s="205"/>
      <c r="K243" s="205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136</v>
      </c>
      <c r="AU243" s="213" t="s">
        <v>83</v>
      </c>
      <c r="AV243" s="14" t="s">
        <v>81</v>
      </c>
      <c r="AW243" s="14" t="s">
        <v>34</v>
      </c>
      <c r="AX243" s="14" t="s">
        <v>73</v>
      </c>
      <c r="AY243" s="213" t="s">
        <v>125</v>
      </c>
    </row>
    <row r="244" spans="1:65" s="13" customFormat="1" ht="11.25">
      <c r="B244" s="193"/>
      <c r="C244" s="194"/>
      <c r="D244" s="188" t="s">
        <v>136</v>
      </c>
      <c r="E244" s="195" t="s">
        <v>19</v>
      </c>
      <c r="F244" s="196" t="s">
        <v>905</v>
      </c>
      <c r="G244" s="194"/>
      <c r="H244" s="197">
        <v>28</v>
      </c>
      <c r="I244" s="198"/>
      <c r="J244" s="194"/>
      <c r="K244" s="194"/>
      <c r="L244" s="199"/>
      <c r="M244" s="200"/>
      <c r="N244" s="201"/>
      <c r="O244" s="201"/>
      <c r="P244" s="201"/>
      <c r="Q244" s="201"/>
      <c r="R244" s="201"/>
      <c r="S244" s="201"/>
      <c r="T244" s="202"/>
      <c r="AT244" s="203" t="s">
        <v>136</v>
      </c>
      <c r="AU244" s="203" t="s">
        <v>83</v>
      </c>
      <c r="AV244" s="13" t="s">
        <v>83</v>
      </c>
      <c r="AW244" s="13" t="s">
        <v>34</v>
      </c>
      <c r="AX244" s="13" t="s">
        <v>81</v>
      </c>
      <c r="AY244" s="203" t="s">
        <v>125</v>
      </c>
    </row>
    <row r="245" spans="1:65" s="2" customFormat="1" ht="14.45" customHeight="1">
      <c r="A245" s="36"/>
      <c r="B245" s="37"/>
      <c r="C245" s="175" t="s">
        <v>250</v>
      </c>
      <c r="D245" s="175" t="s">
        <v>127</v>
      </c>
      <c r="E245" s="176" t="s">
        <v>906</v>
      </c>
      <c r="F245" s="177" t="s">
        <v>237</v>
      </c>
      <c r="G245" s="178" t="s">
        <v>153</v>
      </c>
      <c r="H245" s="179">
        <v>42</v>
      </c>
      <c r="I245" s="180"/>
      <c r="J245" s="181">
        <f>ROUND(I245*H245,2)</f>
        <v>0</v>
      </c>
      <c r="K245" s="177" t="s">
        <v>19</v>
      </c>
      <c r="L245" s="41"/>
      <c r="M245" s="182" t="s">
        <v>19</v>
      </c>
      <c r="N245" s="183" t="s">
        <v>44</v>
      </c>
      <c r="O245" s="66"/>
      <c r="P245" s="184">
        <f>O245*H245</f>
        <v>0</v>
      </c>
      <c r="Q245" s="184">
        <v>0</v>
      </c>
      <c r="R245" s="184">
        <f>Q245*H245</f>
        <v>0</v>
      </c>
      <c r="S245" s="184">
        <v>0</v>
      </c>
      <c r="T245" s="185">
        <f>S245*H245</f>
        <v>0</v>
      </c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R245" s="186" t="s">
        <v>132</v>
      </c>
      <c r="AT245" s="186" t="s">
        <v>127</v>
      </c>
      <c r="AU245" s="186" t="s">
        <v>83</v>
      </c>
      <c r="AY245" s="19" t="s">
        <v>125</v>
      </c>
      <c r="BE245" s="187">
        <f>IF(N245="základní",J245,0)</f>
        <v>0</v>
      </c>
      <c r="BF245" s="187">
        <f>IF(N245="snížená",J245,0)</f>
        <v>0</v>
      </c>
      <c r="BG245" s="187">
        <f>IF(N245="zákl. přenesená",J245,0)</f>
        <v>0</v>
      </c>
      <c r="BH245" s="187">
        <f>IF(N245="sníž. přenesená",J245,0)</f>
        <v>0</v>
      </c>
      <c r="BI245" s="187">
        <f>IF(N245="nulová",J245,0)</f>
        <v>0</v>
      </c>
      <c r="BJ245" s="19" t="s">
        <v>81</v>
      </c>
      <c r="BK245" s="187">
        <f>ROUND(I245*H245,2)</f>
        <v>0</v>
      </c>
      <c r="BL245" s="19" t="s">
        <v>132</v>
      </c>
      <c r="BM245" s="186" t="s">
        <v>907</v>
      </c>
    </row>
    <row r="246" spans="1:65" s="2" customFormat="1" ht="11.25">
      <c r="A246" s="36"/>
      <c r="B246" s="37"/>
      <c r="C246" s="38"/>
      <c r="D246" s="188" t="s">
        <v>134</v>
      </c>
      <c r="E246" s="38"/>
      <c r="F246" s="189" t="s">
        <v>237</v>
      </c>
      <c r="G246" s="38"/>
      <c r="H246" s="38"/>
      <c r="I246" s="190"/>
      <c r="J246" s="38"/>
      <c r="K246" s="38"/>
      <c r="L246" s="41"/>
      <c r="M246" s="191"/>
      <c r="N246" s="192"/>
      <c r="O246" s="66"/>
      <c r="P246" s="66"/>
      <c r="Q246" s="66"/>
      <c r="R246" s="66"/>
      <c r="S246" s="66"/>
      <c r="T246" s="67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T246" s="19" t="s">
        <v>134</v>
      </c>
      <c r="AU246" s="19" t="s">
        <v>83</v>
      </c>
    </row>
    <row r="247" spans="1:65" s="14" customFormat="1" ht="11.25">
      <c r="B247" s="204"/>
      <c r="C247" s="205"/>
      <c r="D247" s="188" t="s">
        <v>136</v>
      </c>
      <c r="E247" s="206" t="s">
        <v>19</v>
      </c>
      <c r="F247" s="207" t="s">
        <v>240</v>
      </c>
      <c r="G247" s="205"/>
      <c r="H247" s="206" t="s">
        <v>19</v>
      </c>
      <c r="I247" s="208"/>
      <c r="J247" s="205"/>
      <c r="K247" s="205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136</v>
      </c>
      <c r="AU247" s="213" t="s">
        <v>83</v>
      </c>
      <c r="AV247" s="14" t="s">
        <v>81</v>
      </c>
      <c r="AW247" s="14" t="s">
        <v>34</v>
      </c>
      <c r="AX247" s="14" t="s">
        <v>73</v>
      </c>
      <c r="AY247" s="213" t="s">
        <v>125</v>
      </c>
    </row>
    <row r="248" spans="1:65" s="13" customFormat="1" ht="11.25">
      <c r="B248" s="193"/>
      <c r="C248" s="194"/>
      <c r="D248" s="188" t="s">
        <v>136</v>
      </c>
      <c r="E248" s="195" t="s">
        <v>19</v>
      </c>
      <c r="F248" s="196" t="s">
        <v>908</v>
      </c>
      <c r="G248" s="194"/>
      <c r="H248" s="197">
        <v>42</v>
      </c>
      <c r="I248" s="198"/>
      <c r="J248" s="194"/>
      <c r="K248" s="194"/>
      <c r="L248" s="199"/>
      <c r="M248" s="200"/>
      <c r="N248" s="201"/>
      <c r="O248" s="201"/>
      <c r="P248" s="201"/>
      <c r="Q248" s="201"/>
      <c r="R248" s="201"/>
      <c r="S248" s="201"/>
      <c r="T248" s="202"/>
      <c r="AT248" s="203" t="s">
        <v>136</v>
      </c>
      <c r="AU248" s="203" t="s">
        <v>83</v>
      </c>
      <c r="AV248" s="13" t="s">
        <v>83</v>
      </c>
      <c r="AW248" s="13" t="s">
        <v>34</v>
      </c>
      <c r="AX248" s="13" t="s">
        <v>81</v>
      </c>
      <c r="AY248" s="203" t="s">
        <v>125</v>
      </c>
    </row>
    <row r="249" spans="1:65" s="2" customFormat="1" ht="14.45" customHeight="1">
      <c r="A249" s="36"/>
      <c r="B249" s="37"/>
      <c r="C249" s="175" t="s">
        <v>255</v>
      </c>
      <c r="D249" s="175" t="s">
        <v>127</v>
      </c>
      <c r="E249" s="176" t="s">
        <v>909</v>
      </c>
      <c r="F249" s="177" t="s">
        <v>910</v>
      </c>
      <c r="G249" s="178" t="s">
        <v>245</v>
      </c>
      <c r="H249" s="179">
        <v>25</v>
      </c>
      <c r="I249" s="180"/>
      <c r="J249" s="181">
        <f>ROUND(I249*H249,2)</f>
        <v>0</v>
      </c>
      <c r="K249" s="177" t="s">
        <v>881</v>
      </c>
      <c r="L249" s="41"/>
      <c r="M249" s="182" t="s">
        <v>19</v>
      </c>
      <c r="N249" s="183" t="s">
        <v>44</v>
      </c>
      <c r="O249" s="66"/>
      <c r="P249" s="184">
        <f>O249*H249</f>
        <v>0</v>
      </c>
      <c r="Q249" s="184">
        <v>0</v>
      </c>
      <c r="R249" s="184">
        <f>Q249*H249</f>
        <v>0</v>
      </c>
      <c r="S249" s="184">
        <v>0</v>
      </c>
      <c r="T249" s="185">
        <f>S249*H249</f>
        <v>0</v>
      </c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R249" s="186" t="s">
        <v>132</v>
      </c>
      <c r="AT249" s="186" t="s">
        <v>127</v>
      </c>
      <c r="AU249" s="186" t="s">
        <v>83</v>
      </c>
      <c r="AY249" s="19" t="s">
        <v>125</v>
      </c>
      <c r="BE249" s="187">
        <f>IF(N249="základní",J249,0)</f>
        <v>0</v>
      </c>
      <c r="BF249" s="187">
        <f>IF(N249="snížená",J249,0)</f>
        <v>0</v>
      </c>
      <c r="BG249" s="187">
        <f>IF(N249="zákl. přenesená",J249,0)</f>
        <v>0</v>
      </c>
      <c r="BH249" s="187">
        <f>IF(N249="sníž. přenesená",J249,0)</f>
        <v>0</v>
      </c>
      <c r="BI249" s="187">
        <f>IF(N249="nulová",J249,0)</f>
        <v>0</v>
      </c>
      <c r="BJ249" s="19" t="s">
        <v>81</v>
      </c>
      <c r="BK249" s="187">
        <f>ROUND(I249*H249,2)</f>
        <v>0</v>
      </c>
      <c r="BL249" s="19" t="s">
        <v>132</v>
      </c>
      <c r="BM249" s="186" t="s">
        <v>911</v>
      </c>
    </row>
    <row r="250" spans="1:65" s="2" customFormat="1" ht="11.25">
      <c r="A250" s="36"/>
      <c r="B250" s="37"/>
      <c r="C250" s="38"/>
      <c r="D250" s="188" t="s">
        <v>134</v>
      </c>
      <c r="E250" s="38"/>
      <c r="F250" s="189" t="s">
        <v>912</v>
      </c>
      <c r="G250" s="38"/>
      <c r="H250" s="38"/>
      <c r="I250" s="190"/>
      <c r="J250" s="38"/>
      <c r="K250" s="38"/>
      <c r="L250" s="41"/>
      <c r="M250" s="191"/>
      <c r="N250" s="192"/>
      <c r="O250" s="66"/>
      <c r="P250" s="66"/>
      <c r="Q250" s="66"/>
      <c r="R250" s="66"/>
      <c r="S250" s="66"/>
      <c r="T250" s="67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T250" s="19" t="s">
        <v>134</v>
      </c>
      <c r="AU250" s="19" t="s">
        <v>83</v>
      </c>
    </row>
    <row r="251" spans="1:65" s="14" customFormat="1" ht="11.25">
      <c r="B251" s="204"/>
      <c r="C251" s="205"/>
      <c r="D251" s="188" t="s">
        <v>136</v>
      </c>
      <c r="E251" s="206" t="s">
        <v>19</v>
      </c>
      <c r="F251" s="207" t="s">
        <v>913</v>
      </c>
      <c r="G251" s="205"/>
      <c r="H251" s="206" t="s">
        <v>19</v>
      </c>
      <c r="I251" s="208"/>
      <c r="J251" s="205"/>
      <c r="K251" s="205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136</v>
      </c>
      <c r="AU251" s="213" t="s">
        <v>83</v>
      </c>
      <c r="AV251" s="14" t="s">
        <v>81</v>
      </c>
      <c r="AW251" s="14" t="s">
        <v>34</v>
      </c>
      <c r="AX251" s="14" t="s">
        <v>73</v>
      </c>
      <c r="AY251" s="213" t="s">
        <v>125</v>
      </c>
    </row>
    <row r="252" spans="1:65" s="13" customFormat="1" ht="11.25">
      <c r="B252" s="193"/>
      <c r="C252" s="194"/>
      <c r="D252" s="188" t="s">
        <v>136</v>
      </c>
      <c r="E252" s="195" t="s">
        <v>19</v>
      </c>
      <c r="F252" s="196" t="s">
        <v>914</v>
      </c>
      <c r="G252" s="194"/>
      <c r="H252" s="197">
        <v>25</v>
      </c>
      <c r="I252" s="198"/>
      <c r="J252" s="194"/>
      <c r="K252" s="194"/>
      <c r="L252" s="199"/>
      <c r="M252" s="200"/>
      <c r="N252" s="201"/>
      <c r="O252" s="201"/>
      <c r="P252" s="201"/>
      <c r="Q252" s="201"/>
      <c r="R252" s="201"/>
      <c r="S252" s="201"/>
      <c r="T252" s="202"/>
      <c r="AT252" s="203" t="s">
        <v>136</v>
      </c>
      <c r="AU252" s="203" t="s">
        <v>83</v>
      </c>
      <c r="AV252" s="13" t="s">
        <v>83</v>
      </c>
      <c r="AW252" s="13" t="s">
        <v>34</v>
      </c>
      <c r="AX252" s="13" t="s">
        <v>81</v>
      </c>
      <c r="AY252" s="203" t="s">
        <v>125</v>
      </c>
    </row>
    <row r="253" spans="1:65" s="12" customFormat="1" ht="22.9" customHeight="1">
      <c r="B253" s="159"/>
      <c r="C253" s="160"/>
      <c r="D253" s="161" t="s">
        <v>72</v>
      </c>
      <c r="E253" s="173" t="s">
        <v>200</v>
      </c>
      <c r="F253" s="173" t="s">
        <v>915</v>
      </c>
      <c r="G253" s="160"/>
      <c r="H253" s="160"/>
      <c r="I253" s="163"/>
      <c r="J253" s="174">
        <f>BK253</f>
        <v>0</v>
      </c>
      <c r="K253" s="160"/>
      <c r="L253" s="165"/>
      <c r="M253" s="166"/>
      <c r="N253" s="167"/>
      <c r="O253" s="167"/>
      <c r="P253" s="168">
        <f>SUM(P254:P260)</f>
        <v>0</v>
      </c>
      <c r="Q253" s="167"/>
      <c r="R253" s="168">
        <f>SUM(R254:R260)</f>
        <v>0</v>
      </c>
      <c r="S253" s="167"/>
      <c r="T253" s="169">
        <f>SUM(T254:T260)</f>
        <v>7</v>
      </c>
      <c r="AR253" s="170" t="s">
        <v>81</v>
      </c>
      <c r="AT253" s="171" t="s">
        <v>72</v>
      </c>
      <c r="AU253" s="171" t="s">
        <v>81</v>
      </c>
      <c r="AY253" s="170" t="s">
        <v>125</v>
      </c>
      <c r="BK253" s="172">
        <f>SUM(BK254:BK260)</f>
        <v>0</v>
      </c>
    </row>
    <row r="254" spans="1:65" s="2" customFormat="1" ht="14.45" customHeight="1">
      <c r="A254" s="36"/>
      <c r="B254" s="37"/>
      <c r="C254" s="175" t="s">
        <v>260</v>
      </c>
      <c r="D254" s="175" t="s">
        <v>127</v>
      </c>
      <c r="E254" s="176" t="s">
        <v>916</v>
      </c>
      <c r="F254" s="177" t="s">
        <v>917</v>
      </c>
      <c r="G254" s="178" t="s">
        <v>245</v>
      </c>
      <c r="H254" s="179">
        <v>20</v>
      </c>
      <c r="I254" s="180"/>
      <c r="J254" s="181">
        <f>ROUND(I254*H254,2)</f>
        <v>0</v>
      </c>
      <c r="K254" s="177" t="s">
        <v>131</v>
      </c>
      <c r="L254" s="41"/>
      <c r="M254" s="182" t="s">
        <v>19</v>
      </c>
      <c r="N254" s="183" t="s">
        <v>44</v>
      </c>
      <c r="O254" s="66"/>
      <c r="P254" s="184">
        <f>O254*H254</f>
        <v>0</v>
      </c>
      <c r="Q254" s="184">
        <v>0</v>
      </c>
      <c r="R254" s="184">
        <f>Q254*H254</f>
        <v>0</v>
      </c>
      <c r="S254" s="184">
        <v>0.29499999999999998</v>
      </c>
      <c r="T254" s="185">
        <f>S254*H254</f>
        <v>5.8999999999999995</v>
      </c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R254" s="186" t="s">
        <v>132</v>
      </c>
      <c r="AT254" s="186" t="s">
        <v>127</v>
      </c>
      <c r="AU254" s="186" t="s">
        <v>83</v>
      </c>
      <c r="AY254" s="19" t="s">
        <v>125</v>
      </c>
      <c r="BE254" s="187">
        <f>IF(N254="základní",J254,0)</f>
        <v>0</v>
      </c>
      <c r="BF254" s="187">
        <f>IF(N254="snížená",J254,0)</f>
        <v>0</v>
      </c>
      <c r="BG254" s="187">
        <f>IF(N254="zákl. přenesená",J254,0)</f>
        <v>0</v>
      </c>
      <c r="BH254" s="187">
        <f>IF(N254="sníž. přenesená",J254,0)</f>
        <v>0</v>
      </c>
      <c r="BI254" s="187">
        <f>IF(N254="nulová",J254,0)</f>
        <v>0</v>
      </c>
      <c r="BJ254" s="19" t="s">
        <v>81</v>
      </c>
      <c r="BK254" s="187">
        <f>ROUND(I254*H254,2)</f>
        <v>0</v>
      </c>
      <c r="BL254" s="19" t="s">
        <v>132</v>
      </c>
      <c r="BM254" s="186" t="s">
        <v>918</v>
      </c>
    </row>
    <row r="255" spans="1:65" s="2" customFormat="1" ht="19.5">
      <c r="A255" s="36"/>
      <c r="B255" s="37"/>
      <c r="C255" s="38"/>
      <c r="D255" s="188" t="s">
        <v>134</v>
      </c>
      <c r="E255" s="38"/>
      <c r="F255" s="189" t="s">
        <v>919</v>
      </c>
      <c r="G255" s="38"/>
      <c r="H255" s="38"/>
      <c r="I255" s="190"/>
      <c r="J255" s="38"/>
      <c r="K255" s="38"/>
      <c r="L255" s="41"/>
      <c r="M255" s="191"/>
      <c r="N255" s="192"/>
      <c r="O255" s="66"/>
      <c r="P255" s="66"/>
      <c r="Q255" s="66"/>
      <c r="R255" s="66"/>
      <c r="S255" s="66"/>
      <c r="T255" s="67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T255" s="19" t="s">
        <v>134</v>
      </c>
      <c r="AU255" s="19" t="s">
        <v>83</v>
      </c>
    </row>
    <row r="256" spans="1:65" s="14" customFormat="1" ht="11.25">
      <c r="B256" s="204"/>
      <c r="C256" s="205"/>
      <c r="D256" s="188" t="s">
        <v>136</v>
      </c>
      <c r="E256" s="206" t="s">
        <v>19</v>
      </c>
      <c r="F256" s="207" t="s">
        <v>920</v>
      </c>
      <c r="G256" s="205"/>
      <c r="H256" s="206" t="s">
        <v>19</v>
      </c>
      <c r="I256" s="208"/>
      <c r="J256" s="205"/>
      <c r="K256" s="205"/>
      <c r="L256" s="209"/>
      <c r="M256" s="210"/>
      <c r="N256" s="211"/>
      <c r="O256" s="211"/>
      <c r="P256" s="211"/>
      <c r="Q256" s="211"/>
      <c r="R256" s="211"/>
      <c r="S256" s="211"/>
      <c r="T256" s="212"/>
      <c r="AT256" s="213" t="s">
        <v>136</v>
      </c>
      <c r="AU256" s="213" t="s">
        <v>83</v>
      </c>
      <c r="AV256" s="14" t="s">
        <v>81</v>
      </c>
      <c r="AW256" s="14" t="s">
        <v>34</v>
      </c>
      <c r="AX256" s="14" t="s">
        <v>73</v>
      </c>
      <c r="AY256" s="213" t="s">
        <v>125</v>
      </c>
    </row>
    <row r="257" spans="1:65" s="13" customFormat="1" ht="11.25">
      <c r="B257" s="193"/>
      <c r="C257" s="194"/>
      <c r="D257" s="188" t="s">
        <v>136</v>
      </c>
      <c r="E257" s="195" t="s">
        <v>19</v>
      </c>
      <c r="F257" s="196" t="s">
        <v>921</v>
      </c>
      <c r="G257" s="194"/>
      <c r="H257" s="197">
        <v>20</v>
      </c>
      <c r="I257" s="198"/>
      <c r="J257" s="194"/>
      <c r="K257" s="194"/>
      <c r="L257" s="199"/>
      <c r="M257" s="200"/>
      <c r="N257" s="201"/>
      <c r="O257" s="201"/>
      <c r="P257" s="201"/>
      <c r="Q257" s="201"/>
      <c r="R257" s="201"/>
      <c r="S257" s="201"/>
      <c r="T257" s="202"/>
      <c r="AT257" s="203" t="s">
        <v>136</v>
      </c>
      <c r="AU257" s="203" t="s">
        <v>83</v>
      </c>
      <c r="AV257" s="13" t="s">
        <v>83</v>
      </c>
      <c r="AW257" s="13" t="s">
        <v>34</v>
      </c>
      <c r="AX257" s="13" t="s">
        <v>81</v>
      </c>
      <c r="AY257" s="203" t="s">
        <v>125</v>
      </c>
    </row>
    <row r="258" spans="1:65" s="2" customFormat="1" ht="14.45" customHeight="1">
      <c r="A258" s="36"/>
      <c r="B258" s="37"/>
      <c r="C258" s="175" t="s">
        <v>7</v>
      </c>
      <c r="D258" s="175" t="s">
        <v>127</v>
      </c>
      <c r="E258" s="176" t="s">
        <v>922</v>
      </c>
      <c r="F258" s="177" t="s">
        <v>923</v>
      </c>
      <c r="G258" s="178" t="s">
        <v>245</v>
      </c>
      <c r="H258" s="179">
        <v>5</v>
      </c>
      <c r="I258" s="180"/>
      <c r="J258" s="181">
        <f>ROUND(I258*H258,2)</f>
        <v>0</v>
      </c>
      <c r="K258" s="177" t="s">
        <v>131</v>
      </c>
      <c r="L258" s="41"/>
      <c r="M258" s="182" t="s">
        <v>19</v>
      </c>
      <c r="N258" s="183" t="s">
        <v>44</v>
      </c>
      <c r="O258" s="66"/>
      <c r="P258" s="184">
        <f>O258*H258</f>
        <v>0</v>
      </c>
      <c r="Q258" s="184">
        <v>0</v>
      </c>
      <c r="R258" s="184">
        <f>Q258*H258</f>
        <v>0</v>
      </c>
      <c r="S258" s="184">
        <v>0.22</v>
      </c>
      <c r="T258" s="185">
        <f>S258*H258</f>
        <v>1.1000000000000001</v>
      </c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R258" s="186" t="s">
        <v>132</v>
      </c>
      <c r="AT258" s="186" t="s">
        <v>127</v>
      </c>
      <c r="AU258" s="186" t="s">
        <v>83</v>
      </c>
      <c r="AY258" s="19" t="s">
        <v>125</v>
      </c>
      <c r="BE258" s="187">
        <f>IF(N258="základní",J258,0)</f>
        <v>0</v>
      </c>
      <c r="BF258" s="187">
        <f>IF(N258="snížená",J258,0)</f>
        <v>0</v>
      </c>
      <c r="BG258" s="187">
        <f>IF(N258="zákl. přenesená",J258,0)</f>
        <v>0</v>
      </c>
      <c r="BH258" s="187">
        <f>IF(N258="sníž. přenesená",J258,0)</f>
        <v>0</v>
      </c>
      <c r="BI258" s="187">
        <f>IF(N258="nulová",J258,0)</f>
        <v>0</v>
      </c>
      <c r="BJ258" s="19" t="s">
        <v>81</v>
      </c>
      <c r="BK258" s="187">
        <f>ROUND(I258*H258,2)</f>
        <v>0</v>
      </c>
      <c r="BL258" s="19" t="s">
        <v>132</v>
      </c>
      <c r="BM258" s="186" t="s">
        <v>924</v>
      </c>
    </row>
    <row r="259" spans="1:65" s="2" customFormat="1" ht="19.5">
      <c r="A259" s="36"/>
      <c r="B259" s="37"/>
      <c r="C259" s="38"/>
      <c r="D259" s="188" t="s">
        <v>134</v>
      </c>
      <c r="E259" s="38"/>
      <c r="F259" s="189" t="s">
        <v>925</v>
      </c>
      <c r="G259" s="38"/>
      <c r="H259" s="38"/>
      <c r="I259" s="190"/>
      <c r="J259" s="38"/>
      <c r="K259" s="38"/>
      <c r="L259" s="41"/>
      <c r="M259" s="191"/>
      <c r="N259" s="192"/>
      <c r="O259" s="66"/>
      <c r="P259" s="66"/>
      <c r="Q259" s="66"/>
      <c r="R259" s="66"/>
      <c r="S259" s="66"/>
      <c r="T259" s="67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T259" s="19" t="s">
        <v>134</v>
      </c>
      <c r="AU259" s="19" t="s">
        <v>83</v>
      </c>
    </row>
    <row r="260" spans="1:65" s="13" customFormat="1" ht="11.25">
      <c r="B260" s="193"/>
      <c r="C260" s="194"/>
      <c r="D260" s="188" t="s">
        <v>136</v>
      </c>
      <c r="E260" s="195" t="s">
        <v>19</v>
      </c>
      <c r="F260" s="196" t="s">
        <v>926</v>
      </c>
      <c r="G260" s="194"/>
      <c r="H260" s="197">
        <v>5</v>
      </c>
      <c r="I260" s="198"/>
      <c r="J260" s="194"/>
      <c r="K260" s="194"/>
      <c r="L260" s="199"/>
      <c r="M260" s="200"/>
      <c r="N260" s="201"/>
      <c r="O260" s="201"/>
      <c r="P260" s="201"/>
      <c r="Q260" s="201"/>
      <c r="R260" s="201"/>
      <c r="S260" s="201"/>
      <c r="T260" s="202"/>
      <c r="AT260" s="203" t="s">
        <v>136</v>
      </c>
      <c r="AU260" s="203" t="s">
        <v>83</v>
      </c>
      <c r="AV260" s="13" t="s">
        <v>83</v>
      </c>
      <c r="AW260" s="13" t="s">
        <v>34</v>
      </c>
      <c r="AX260" s="13" t="s">
        <v>81</v>
      </c>
      <c r="AY260" s="203" t="s">
        <v>125</v>
      </c>
    </row>
    <row r="261" spans="1:65" s="12" customFormat="1" ht="22.9" customHeight="1">
      <c r="B261" s="159"/>
      <c r="C261" s="160"/>
      <c r="D261" s="161" t="s">
        <v>72</v>
      </c>
      <c r="E261" s="173" t="s">
        <v>132</v>
      </c>
      <c r="F261" s="173" t="s">
        <v>304</v>
      </c>
      <c r="G261" s="160"/>
      <c r="H261" s="160"/>
      <c r="I261" s="163"/>
      <c r="J261" s="174">
        <f>BK261</f>
        <v>0</v>
      </c>
      <c r="K261" s="160"/>
      <c r="L261" s="165"/>
      <c r="M261" s="166"/>
      <c r="N261" s="167"/>
      <c r="O261" s="167"/>
      <c r="P261" s="168">
        <f>SUM(P262:P287)</f>
        <v>0</v>
      </c>
      <c r="Q261" s="167"/>
      <c r="R261" s="168">
        <f>SUM(R262:R287)</f>
        <v>0.10920000000000001</v>
      </c>
      <c r="S261" s="167"/>
      <c r="T261" s="169">
        <f>SUM(T262:T287)</f>
        <v>0</v>
      </c>
      <c r="AR261" s="170" t="s">
        <v>81</v>
      </c>
      <c r="AT261" s="171" t="s">
        <v>72</v>
      </c>
      <c r="AU261" s="171" t="s">
        <v>81</v>
      </c>
      <c r="AY261" s="170" t="s">
        <v>125</v>
      </c>
      <c r="BK261" s="172">
        <f>SUM(BK262:BK287)</f>
        <v>0</v>
      </c>
    </row>
    <row r="262" spans="1:65" s="2" customFormat="1" ht="14.45" customHeight="1">
      <c r="A262" s="36"/>
      <c r="B262" s="37"/>
      <c r="C262" s="175" t="s">
        <v>274</v>
      </c>
      <c r="D262" s="175" t="s">
        <v>127</v>
      </c>
      <c r="E262" s="176" t="s">
        <v>927</v>
      </c>
      <c r="F262" s="177" t="s">
        <v>928</v>
      </c>
      <c r="G262" s="178" t="s">
        <v>160</v>
      </c>
      <c r="H262" s="179">
        <v>2</v>
      </c>
      <c r="I262" s="180"/>
      <c r="J262" s="181">
        <f>ROUND(I262*H262,2)</f>
        <v>0</v>
      </c>
      <c r="K262" s="177" t="s">
        <v>131</v>
      </c>
      <c r="L262" s="41"/>
      <c r="M262" s="182" t="s">
        <v>19</v>
      </c>
      <c r="N262" s="183" t="s">
        <v>44</v>
      </c>
      <c r="O262" s="66"/>
      <c r="P262" s="184">
        <f>O262*H262</f>
        <v>0</v>
      </c>
      <c r="Q262" s="184">
        <v>0</v>
      </c>
      <c r="R262" s="184">
        <f>Q262*H262</f>
        <v>0</v>
      </c>
      <c r="S262" s="184">
        <v>0</v>
      </c>
      <c r="T262" s="185">
        <f>S262*H262</f>
        <v>0</v>
      </c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R262" s="186" t="s">
        <v>132</v>
      </c>
      <c r="AT262" s="186" t="s">
        <v>127</v>
      </c>
      <c r="AU262" s="186" t="s">
        <v>83</v>
      </c>
      <c r="AY262" s="19" t="s">
        <v>125</v>
      </c>
      <c r="BE262" s="187">
        <f>IF(N262="základní",J262,0)</f>
        <v>0</v>
      </c>
      <c r="BF262" s="187">
        <f>IF(N262="snížená",J262,0)</f>
        <v>0</v>
      </c>
      <c r="BG262" s="187">
        <f>IF(N262="zákl. přenesená",J262,0)</f>
        <v>0</v>
      </c>
      <c r="BH262" s="187">
        <f>IF(N262="sníž. přenesená",J262,0)</f>
        <v>0</v>
      </c>
      <c r="BI262" s="187">
        <f>IF(N262="nulová",J262,0)</f>
        <v>0</v>
      </c>
      <c r="BJ262" s="19" t="s">
        <v>81</v>
      </c>
      <c r="BK262" s="187">
        <f>ROUND(I262*H262,2)</f>
        <v>0</v>
      </c>
      <c r="BL262" s="19" t="s">
        <v>132</v>
      </c>
      <c r="BM262" s="186" t="s">
        <v>929</v>
      </c>
    </row>
    <row r="263" spans="1:65" s="2" customFormat="1" ht="11.25">
      <c r="A263" s="36"/>
      <c r="B263" s="37"/>
      <c r="C263" s="38"/>
      <c r="D263" s="188" t="s">
        <v>134</v>
      </c>
      <c r="E263" s="38"/>
      <c r="F263" s="189" t="s">
        <v>930</v>
      </c>
      <c r="G263" s="38"/>
      <c r="H263" s="38"/>
      <c r="I263" s="190"/>
      <c r="J263" s="38"/>
      <c r="K263" s="38"/>
      <c r="L263" s="41"/>
      <c r="M263" s="191"/>
      <c r="N263" s="192"/>
      <c r="O263" s="66"/>
      <c r="P263" s="66"/>
      <c r="Q263" s="66"/>
      <c r="R263" s="66"/>
      <c r="S263" s="66"/>
      <c r="T263" s="67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T263" s="19" t="s">
        <v>134</v>
      </c>
      <c r="AU263" s="19" t="s">
        <v>83</v>
      </c>
    </row>
    <row r="264" spans="1:65" s="14" customFormat="1" ht="11.25">
      <c r="B264" s="204"/>
      <c r="C264" s="205"/>
      <c r="D264" s="188" t="s">
        <v>136</v>
      </c>
      <c r="E264" s="206" t="s">
        <v>19</v>
      </c>
      <c r="F264" s="207" t="s">
        <v>931</v>
      </c>
      <c r="G264" s="205"/>
      <c r="H264" s="206" t="s">
        <v>19</v>
      </c>
      <c r="I264" s="208"/>
      <c r="J264" s="205"/>
      <c r="K264" s="205"/>
      <c r="L264" s="209"/>
      <c r="M264" s="210"/>
      <c r="N264" s="211"/>
      <c r="O264" s="211"/>
      <c r="P264" s="211"/>
      <c r="Q264" s="211"/>
      <c r="R264" s="211"/>
      <c r="S264" s="211"/>
      <c r="T264" s="212"/>
      <c r="AT264" s="213" t="s">
        <v>136</v>
      </c>
      <c r="AU264" s="213" t="s">
        <v>83</v>
      </c>
      <c r="AV264" s="14" t="s">
        <v>81</v>
      </c>
      <c r="AW264" s="14" t="s">
        <v>34</v>
      </c>
      <c r="AX264" s="14" t="s">
        <v>73</v>
      </c>
      <c r="AY264" s="213" t="s">
        <v>125</v>
      </c>
    </row>
    <row r="265" spans="1:65" s="13" customFormat="1" ht="11.25">
      <c r="B265" s="193"/>
      <c r="C265" s="194"/>
      <c r="D265" s="188" t="s">
        <v>136</v>
      </c>
      <c r="E265" s="195" t="s">
        <v>19</v>
      </c>
      <c r="F265" s="196" t="s">
        <v>932</v>
      </c>
      <c r="G265" s="194"/>
      <c r="H265" s="197">
        <v>0.44</v>
      </c>
      <c r="I265" s="198"/>
      <c r="J265" s="194"/>
      <c r="K265" s="194"/>
      <c r="L265" s="199"/>
      <c r="M265" s="200"/>
      <c r="N265" s="201"/>
      <c r="O265" s="201"/>
      <c r="P265" s="201"/>
      <c r="Q265" s="201"/>
      <c r="R265" s="201"/>
      <c r="S265" s="201"/>
      <c r="T265" s="202"/>
      <c r="AT265" s="203" t="s">
        <v>136</v>
      </c>
      <c r="AU265" s="203" t="s">
        <v>83</v>
      </c>
      <c r="AV265" s="13" t="s">
        <v>83</v>
      </c>
      <c r="AW265" s="13" t="s">
        <v>34</v>
      </c>
      <c r="AX265" s="13" t="s">
        <v>73</v>
      </c>
      <c r="AY265" s="203" t="s">
        <v>125</v>
      </c>
    </row>
    <row r="266" spans="1:65" s="14" customFormat="1" ht="11.25">
      <c r="B266" s="204"/>
      <c r="C266" s="205"/>
      <c r="D266" s="188" t="s">
        <v>136</v>
      </c>
      <c r="E266" s="206" t="s">
        <v>19</v>
      </c>
      <c r="F266" s="207" t="s">
        <v>849</v>
      </c>
      <c r="G266" s="205"/>
      <c r="H266" s="206" t="s">
        <v>19</v>
      </c>
      <c r="I266" s="208"/>
      <c r="J266" s="205"/>
      <c r="K266" s="205"/>
      <c r="L266" s="209"/>
      <c r="M266" s="210"/>
      <c r="N266" s="211"/>
      <c r="O266" s="211"/>
      <c r="P266" s="211"/>
      <c r="Q266" s="211"/>
      <c r="R266" s="211"/>
      <c r="S266" s="211"/>
      <c r="T266" s="212"/>
      <c r="AT266" s="213" t="s">
        <v>136</v>
      </c>
      <c r="AU266" s="213" t="s">
        <v>83</v>
      </c>
      <c r="AV266" s="14" t="s">
        <v>81</v>
      </c>
      <c r="AW266" s="14" t="s">
        <v>34</v>
      </c>
      <c r="AX266" s="14" t="s">
        <v>73</v>
      </c>
      <c r="AY266" s="213" t="s">
        <v>125</v>
      </c>
    </row>
    <row r="267" spans="1:65" s="13" customFormat="1" ht="11.25">
      <c r="B267" s="193"/>
      <c r="C267" s="194"/>
      <c r="D267" s="188" t="s">
        <v>136</v>
      </c>
      <c r="E267" s="195" t="s">
        <v>19</v>
      </c>
      <c r="F267" s="196" t="s">
        <v>933</v>
      </c>
      <c r="G267" s="194"/>
      <c r="H267" s="197">
        <v>1.21</v>
      </c>
      <c r="I267" s="198"/>
      <c r="J267" s="194"/>
      <c r="K267" s="194"/>
      <c r="L267" s="199"/>
      <c r="M267" s="200"/>
      <c r="N267" s="201"/>
      <c r="O267" s="201"/>
      <c r="P267" s="201"/>
      <c r="Q267" s="201"/>
      <c r="R267" s="201"/>
      <c r="S267" s="201"/>
      <c r="T267" s="202"/>
      <c r="AT267" s="203" t="s">
        <v>136</v>
      </c>
      <c r="AU267" s="203" t="s">
        <v>83</v>
      </c>
      <c r="AV267" s="13" t="s">
        <v>83</v>
      </c>
      <c r="AW267" s="13" t="s">
        <v>34</v>
      </c>
      <c r="AX267" s="13" t="s">
        <v>73</v>
      </c>
      <c r="AY267" s="203" t="s">
        <v>125</v>
      </c>
    </row>
    <row r="268" spans="1:65" s="13" customFormat="1" ht="11.25">
      <c r="B268" s="193"/>
      <c r="C268" s="194"/>
      <c r="D268" s="188" t="s">
        <v>136</v>
      </c>
      <c r="E268" s="195" t="s">
        <v>19</v>
      </c>
      <c r="F268" s="196" t="s">
        <v>934</v>
      </c>
      <c r="G268" s="194"/>
      <c r="H268" s="197">
        <v>0.35</v>
      </c>
      <c r="I268" s="198"/>
      <c r="J268" s="194"/>
      <c r="K268" s="194"/>
      <c r="L268" s="199"/>
      <c r="M268" s="200"/>
      <c r="N268" s="201"/>
      <c r="O268" s="201"/>
      <c r="P268" s="201"/>
      <c r="Q268" s="201"/>
      <c r="R268" s="201"/>
      <c r="S268" s="201"/>
      <c r="T268" s="202"/>
      <c r="AT268" s="203" t="s">
        <v>136</v>
      </c>
      <c r="AU268" s="203" t="s">
        <v>83</v>
      </c>
      <c r="AV268" s="13" t="s">
        <v>83</v>
      </c>
      <c r="AW268" s="13" t="s">
        <v>34</v>
      </c>
      <c r="AX268" s="13" t="s">
        <v>73</v>
      </c>
      <c r="AY268" s="203" t="s">
        <v>125</v>
      </c>
    </row>
    <row r="269" spans="1:65" s="15" customFormat="1" ht="11.25">
      <c r="B269" s="224"/>
      <c r="C269" s="225"/>
      <c r="D269" s="188" t="s">
        <v>136</v>
      </c>
      <c r="E269" s="226" t="s">
        <v>19</v>
      </c>
      <c r="F269" s="227" t="s">
        <v>215</v>
      </c>
      <c r="G269" s="225"/>
      <c r="H269" s="228">
        <v>2</v>
      </c>
      <c r="I269" s="229"/>
      <c r="J269" s="225"/>
      <c r="K269" s="225"/>
      <c r="L269" s="230"/>
      <c r="M269" s="231"/>
      <c r="N269" s="232"/>
      <c r="O269" s="232"/>
      <c r="P269" s="232"/>
      <c r="Q269" s="232"/>
      <c r="R269" s="232"/>
      <c r="S269" s="232"/>
      <c r="T269" s="233"/>
      <c r="AT269" s="234" t="s">
        <v>136</v>
      </c>
      <c r="AU269" s="234" t="s">
        <v>83</v>
      </c>
      <c r="AV269" s="15" t="s">
        <v>132</v>
      </c>
      <c r="AW269" s="15" t="s">
        <v>34</v>
      </c>
      <c r="AX269" s="15" t="s">
        <v>81</v>
      </c>
      <c r="AY269" s="234" t="s">
        <v>125</v>
      </c>
    </row>
    <row r="270" spans="1:65" s="2" customFormat="1" ht="14.45" customHeight="1">
      <c r="A270" s="36"/>
      <c r="B270" s="37"/>
      <c r="C270" s="175" t="s">
        <v>286</v>
      </c>
      <c r="D270" s="175" t="s">
        <v>127</v>
      </c>
      <c r="E270" s="176" t="s">
        <v>935</v>
      </c>
      <c r="F270" s="177" t="s">
        <v>936</v>
      </c>
      <c r="G270" s="178" t="s">
        <v>130</v>
      </c>
      <c r="H270" s="179">
        <v>2</v>
      </c>
      <c r="I270" s="180"/>
      <c r="J270" s="181">
        <f>ROUND(I270*H270,2)</f>
        <v>0</v>
      </c>
      <c r="K270" s="177" t="s">
        <v>131</v>
      </c>
      <c r="L270" s="41"/>
      <c r="M270" s="182" t="s">
        <v>19</v>
      </c>
      <c r="N270" s="183" t="s">
        <v>44</v>
      </c>
      <c r="O270" s="66"/>
      <c r="P270" s="184">
        <f>O270*H270</f>
        <v>0</v>
      </c>
      <c r="Q270" s="184">
        <v>6.6E-3</v>
      </c>
      <c r="R270" s="184">
        <f>Q270*H270</f>
        <v>1.32E-2</v>
      </c>
      <c r="S270" s="184">
        <v>0</v>
      </c>
      <c r="T270" s="185">
        <f>S270*H270</f>
        <v>0</v>
      </c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R270" s="186" t="s">
        <v>132</v>
      </c>
      <c r="AT270" s="186" t="s">
        <v>127</v>
      </c>
      <c r="AU270" s="186" t="s">
        <v>83</v>
      </c>
      <c r="AY270" s="19" t="s">
        <v>125</v>
      </c>
      <c r="BE270" s="187">
        <f>IF(N270="základní",J270,0)</f>
        <v>0</v>
      </c>
      <c r="BF270" s="187">
        <f>IF(N270="snížená",J270,0)</f>
        <v>0</v>
      </c>
      <c r="BG270" s="187">
        <f>IF(N270="zákl. přenesená",J270,0)</f>
        <v>0</v>
      </c>
      <c r="BH270" s="187">
        <f>IF(N270="sníž. přenesená",J270,0)</f>
        <v>0</v>
      </c>
      <c r="BI270" s="187">
        <f>IF(N270="nulová",J270,0)</f>
        <v>0</v>
      </c>
      <c r="BJ270" s="19" t="s">
        <v>81</v>
      </c>
      <c r="BK270" s="187">
        <f>ROUND(I270*H270,2)</f>
        <v>0</v>
      </c>
      <c r="BL270" s="19" t="s">
        <v>132</v>
      </c>
      <c r="BM270" s="186" t="s">
        <v>937</v>
      </c>
    </row>
    <row r="271" spans="1:65" s="2" customFormat="1" ht="11.25">
      <c r="A271" s="36"/>
      <c r="B271" s="37"/>
      <c r="C271" s="38"/>
      <c r="D271" s="188" t="s">
        <v>134</v>
      </c>
      <c r="E271" s="38"/>
      <c r="F271" s="189" t="s">
        <v>938</v>
      </c>
      <c r="G271" s="38"/>
      <c r="H271" s="38"/>
      <c r="I271" s="190"/>
      <c r="J271" s="38"/>
      <c r="K271" s="38"/>
      <c r="L271" s="41"/>
      <c r="M271" s="191"/>
      <c r="N271" s="192"/>
      <c r="O271" s="66"/>
      <c r="P271" s="66"/>
      <c r="Q271" s="66"/>
      <c r="R271" s="66"/>
      <c r="S271" s="66"/>
      <c r="T271" s="67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T271" s="19" t="s">
        <v>134</v>
      </c>
      <c r="AU271" s="19" t="s">
        <v>83</v>
      </c>
    </row>
    <row r="272" spans="1:65" s="14" customFormat="1" ht="11.25">
      <c r="B272" s="204"/>
      <c r="C272" s="205"/>
      <c r="D272" s="188" t="s">
        <v>136</v>
      </c>
      <c r="E272" s="206" t="s">
        <v>19</v>
      </c>
      <c r="F272" s="207" t="s">
        <v>939</v>
      </c>
      <c r="G272" s="205"/>
      <c r="H272" s="206" t="s">
        <v>19</v>
      </c>
      <c r="I272" s="208"/>
      <c r="J272" s="205"/>
      <c r="K272" s="205"/>
      <c r="L272" s="209"/>
      <c r="M272" s="210"/>
      <c r="N272" s="211"/>
      <c r="O272" s="211"/>
      <c r="P272" s="211"/>
      <c r="Q272" s="211"/>
      <c r="R272" s="211"/>
      <c r="S272" s="211"/>
      <c r="T272" s="212"/>
      <c r="AT272" s="213" t="s">
        <v>136</v>
      </c>
      <c r="AU272" s="213" t="s">
        <v>83</v>
      </c>
      <c r="AV272" s="14" t="s">
        <v>81</v>
      </c>
      <c r="AW272" s="14" t="s">
        <v>34</v>
      </c>
      <c r="AX272" s="14" t="s">
        <v>73</v>
      </c>
      <c r="AY272" s="213" t="s">
        <v>125</v>
      </c>
    </row>
    <row r="273" spans="1:65" s="14" customFormat="1" ht="11.25">
      <c r="B273" s="204"/>
      <c r="C273" s="205"/>
      <c r="D273" s="188" t="s">
        <v>136</v>
      </c>
      <c r="E273" s="206" t="s">
        <v>19</v>
      </c>
      <c r="F273" s="207" t="s">
        <v>940</v>
      </c>
      <c r="G273" s="205"/>
      <c r="H273" s="206" t="s">
        <v>19</v>
      </c>
      <c r="I273" s="208"/>
      <c r="J273" s="205"/>
      <c r="K273" s="205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136</v>
      </c>
      <c r="AU273" s="213" t="s">
        <v>83</v>
      </c>
      <c r="AV273" s="14" t="s">
        <v>81</v>
      </c>
      <c r="AW273" s="14" t="s">
        <v>34</v>
      </c>
      <c r="AX273" s="14" t="s">
        <v>73</v>
      </c>
      <c r="AY273" s="213" t="s">
        <v>125</v>
      </c>
    </row>
    <row r="274" spans="1:65" s="13" customFormat="1" ht="11.25">
      <c r="B274" s="193"/>
      <c r="C274" s="194"/>
      <c r="D274" s="188" t="s">
        <v>136</v>
      </c>
      <c r="E274" s="195" t="s">
        <v>19</v>
      </c>
      <c r="F274" s="196" t="s">
        <v>81</v>
      </c>
      <c r="G274" s="194"/>
      <c r="H274" s="197">
        <v>1</v>
      </c>
      <c r="I274" s="198"/>
      <c r="J274" s="194"/>
      <c r="K274" s="194"/>
      <c r="L274" s="199"/>
      <c r="M274" s="200"/>
      <c r="N274" s="201"/>
      <c r="O274" s="201"/>
      <c r="P274" s="201"/>
      <c r="Q274" s="201"/>
      <c r="R274" s="201"/>
      <c r="S274" s="201"/>
      <c r="T274" s="202"/>
      <c r="AT274" s="203" t="s">
        <v>136</v>
      </c>
      <c r="AU274" s="203" t="s">
        <v>83</v>
      </c>
      <c r="AV274" s="13" t="s">
        <v>83</v>
      </c>
      <c r="AW274" s="13" t="s">
        <v>34</v>
      </c>
      <c r="AX274" s="13" t="s">
        <v>73</v>
      </c>
      <c r="AY274" s="203" t="s">
        <v>125</v>
      </c>
    </row>
    <row r="275" spans="1:65" s="16" customFormat="1" ht="11.25">
      <c r="B275" s="239"/>
      <c r="C275" s="240"/>
      <c r="D275" s="188" t="s">
        <v>136</v>
      </c>
      <c r="E275" s="241" t="s">
        <v>19</v>
      </c>
      <c r="F275" s="242" t="s">
        <v>851</v>
      </c>
      <c r="G275" s="240"/>
      <c r="H275" s="243">
        <v>1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AT275" s="249" t="s">
        <v>136</v>
      </c>
      <c r="AU275" s="249" t="s">
        <v>83</v>
      </c>
      <c r="AV275" s="16" t="s">
        <v>144</v>
      </c>
      <c r="AW275" s="16" t="s">
        <v>34</v>
      </c>
      <c r="AX275" s="16" t="s">
        <v>73</v>
      </c>
      <c r="AY275" s="249" t="s">
        <v>125</v>
      </c>
    </row>
    <row r="276" spans="1:65" s="14" customFormat="1" ht="11.25">
      <c r="B276" s="204"/>
      <c r="C276" s="205"/>
      <c r="D276" s="188" t="s">
        <v>136</v>
      </c>
      <c r="E276" s="206" t="s">
        <v>19</v>
      </c>
      <c r="F276" s="207" t="s">
        <v>941</v>
      </c>
      <c r="G276" s="205"/>
      <c r="H276" s="206" t="s">
        <v>19</v>
      </c>
      <c r="I276" s="208"/>
      <c r="J276" s="205"/>
      <c r="K276" s="205"/>
      <c r="L276" s="209"/>
      <c r="M276" s="210"/>
      <c r="N276" s="211"/>
      <c r="O276" s="211"/>
      <c r="P276" s="211"/>
      <c r="Q276" s="211"/>
      <c r="R276" s="211"/>
      <c r="S276" s="211"/>
      <c r="T276" s="212"/>
      <c r="AT276" s="213" t="s">
        <v>136</v>
      </c>
      <c r="AU276" s="213" t="s">
        <v>83</v>
      </c>
      <c r="AV276" s="14" t="s">
        <v>81</v>
      </c>
      <c r="AW276" s="14" t="s">
        <v>34</v>
      </c>
      <c r="AX276" s="14" t="s">
        <v>73</v>
      </c>
      <c r="AY276" s="213" t="s">
        <v>125</v>
      </c>
    </row>
    <row r="277" spans="1:65" s="13" customFormat="1" ht="11.25">
      <c r="B277" s="193"/>
      <c r="C277" s="194"/>
      <c r="D277" s="188" t="s">
        <v>136</v>
      </c>
      <c r="E277" s="195" t="s">
        <v>19</v>
      </c>
      <c r="F277" s="196" t="s">
        <v>81</v>
      </c>
      <c r="G277" s="194"/>
      <c r="H277" s="197">
        <v>1</v>
      </c>
      <c r="I277" s="198"/>
      <c r="J277" s="194"/>
      <c r="K277" s="194"/>
      <c r="L277" s="199"/>
      <c r="M277" s="200"/>
      <c r="N277" s="201"/>
      <c r="O277" s="201"/>
      <c r="P277" s="201"/>
      <c r="Q277" s="201"/>
      <c r="R277" s="201"/>
      <c r="S277" s="201"/>
      <c r="T277" s="202"/>
      <c r="AT277" s="203" t="s">
        <v>136</v>
      </c>
      <c r="AU277" s="203" t="s">
        <v>83</v>
      </c>
      <c r="AV277" s="13" t="s">
        <v>83</v>
      </c>
      <c r="AW277" s="13" t="s">
        <v>34</v>
      </c>
      <c r="AX277" s="13" t="s">
        <v>73</v>
      </c>
      <c r="AY277" s="203" t="s">
        <v>125</v>
      </c>
    </row>
    <row r="278" spans="1:65" s="16" customFormat="1" ht="11.25">
      <c r="B278" s="239"/>
      <c r="C278" s="240"/>
      <c r="D278" s="188" t="s">
        <v>136</v>
      </c>
      <c r="E278" s="241" t="s">
        <v>19</v>
      </c>
      <c r="F278" s="242" t="s">
        <v>942</v>
      </c>
      <c r="G278" s="240"/>
      <c r="H278" s="243">
        <v>1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AT278" s="249" t="s">
        <v>136</v>
      </c>
      <c r="AU278" s="249" t="s">
        <v>83</v>
      </c>
      <c r="AV278" s="16" t="s">
        <v>144</v>
      </c>
      <c r="AW278" s="16" t="s">
        <v>34</v>
      </c>
      <c r="AX278" s="16" t="s">
        <v>73</v>
      </c>
      <c r="AY278" s="249" t="s">
        <v>125</v>
      </c>
    </row>
    <row r="279" spans="1:65" s="15" customFormat="1" ht="11.25">
      <c r="B279" s="224"/>
      <c r="C279" s="225"/>
      <c r="D279" s="188" t="s">
        <v>136</v>
      </c>
      <c r="E279" s="226" t="s">
        <v>19</v>
      </c>
      <c r="F279" s="227" t="s">
        <v>215</v>
      </c>
      <c r="G279" s="225"/>
      <c r="H279" s="228">
        <v>2</v>
      </c>
      <c r="I279" s="229"/>
      <c r="J279" s="225"/>
      <c r="K279" s="225"/>
      <c r="L279" s="230"/>
      <c r="M279" s="231"/>
      <c r="N279" s="232"/>
      <c r="O279" s="232"/>
      <c r="P279" s="232"/>
      <c r="Q279" s="232"/>
      <c r="R279" s="232"/>
      <c r="S279" s="232"/>
      <c r="T279" s="233"/>
      <c r="AT279" s="234" t="s">
        <v>136</v>
      </c>
      <c r="AU279" s="234" t="s">
        <v>83</v>
      </c>
      <c r="AV279" s="15" t="s">
        <v>132</v>
      </c>
      <c r="AW279" s="15" t="s">
        <v>34</v>
      </c>
      <c r="AX279" s="15" t="s">
        <v>81</v>
      </c>
      <c r="AY279" s="234" t="s">
        <v>125</v>
      </c>
    </row>
    <row r="280" spans="1:65" s="2" customFormat="1" ht="14.45" customHeight="1">
      <c r="A280" s="36"/>
      <c r="B280" s="37"/>
      <c r="C280" s="214" t="s">
        <v>291</v>
      </c>
      <c r="D280" s="214" t="s">
        <v>165</v>
      </c>
      <c r="E280" s="215" t="s">
        <v>943</v>
      </c>
      <c r="F280" s="216" t="s">
        <v>944</v>
      </c>
      <c r="G280" s="217" t="s">
        <v>130</v>
      </c>
      <c r="H280" s="218">
        <v>1</v>
      </c>
      <c r="I280" s="219"/>
      <c r="J280" s="220">
        <f>ROUND(I280*H280,2)</f>
        <v>0</v>
      </c>
      <c r="K280" s="216" t="s">
        <v>131</v>
      </c>
      <c r="L280" s="221"/>
      <c r="M280" s="222" t="s">
        <v>19</v>
      </c>
      <c r="N280" s="223" t="s">
        <v>44</v>
      </c>
      <c r="O280" s="66"/>
      <c r="P280" s="184">
        <f>O280*H280</f>
        <v>0</v>
      </c>
      <c r="Q280" s="184">
        <v>2.8000000000000001E-2</v>
      </c>
      <c r="R280" s="184">
        <f>Q280*H280</f>
        <v>2.8000000000000001E-2</v>
      </c>
      <c r="S280" s="184">
        <v>0</v>
      </c>
      <c r="T280" s="185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86" t="s">
        <v>168</v>
      </c>
      <c r="AT280" s="186" t="s">
        <v>165</v>
      </c>
      <c r="AU280" s="186" t="s">
        <v>83</v>
      </c>
      <c r="AY280" s="19" t="s">
        <v>125</v>
      </c>
      <c r="BE280" s="187">
        <f>IF(N280="základní",J280,0)</f>
        <v>0</v>
      </c>
      <c r="BF280" s="187">
        <f>IF(N280="snížená",J280,0)</f>
        <v>0</v>
      </c>
      <c r="BG280" s="187">
        <f>IF(N280="zákl. přenesená",J280,0)</f>
        <v>0</v>
      </c>
      <c r="BH280" s="187">
        <f>IF(N280="sníž. přenesená",J280,0)</f>
        <v>0</v>
      </c>
      <c r="BI280" s="187">
        <f>IF(N280="nulová",J280,0)</f>
        <v>0</v>
      </c>
      <c r="BJ280" s="19" t="s">
        <v>81</v>
      </c>
      <c r="BK280" s="187">
        <f>ROUND(I280*H280,2)</f>
        <v>0</v>
      </c>
      <c r="BL280" s="19" t="s">
        <v>132</v>
      </c>
      <c r="BM280" s="186" t="s">
        <v>945</v>
      </c>
    </row>
    <row r="281" spans="1:65" s="2" customFormat="1" ht="11.25">
      <c r="A281" s="36"/>
      <c r="B281" s="37"/>
      <c r="C281" s="38"/>
      <c r="D281" s="188" t="s">
        <v>134</v>
      </c>
      <c r="E281" s="38"/>
      <c r="F281" s="189" t="s">
        <v>944</v>
      </c>
      <c r="G281" s="38"/>
      <c r="H281" s="38"/>
      <c r="I281" s="190"/>
      <c r="J281" s="38"/>
      <c r="K281" s="38"/>
      <c r="L281" s="41"/>
      <c r="M281" s="191"/>
      <c r="N281" s="192"/>
      <c r="O281" s="66"/>
      <c r="P281" s="66"/>
      <c r="Q281" s="66"/>
      <c r="R281" s="66"/>
      <c r="S281" s="66"/>
      <c r="T281" s="67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134</v>
      </c>
      <c r="AU281" s="19" t="s">
        <v>83</v>
      </c>
    </row>
    <row r="282" spans="1:65" s="14" customFormat="1" ht="11.25">
      <c r="B282" s="204"/>
      <c r="C282" s="205"/>
      <c r="D282" s="188" t="s">
        <v>136</v>
      </c>
      <c r="E282" s="206" t="s">
        <v>19</v>
      </c>
      <c r="F282" s="207" t="s">
        <v>946</v>
      </c>
      <c r="G282" s="205"/>
      <c r="H282" s="206" t="s">
        <v>19</v>
      </c>
      <c r="I282" s="208"/>
      <c r="J282" s="205"/>
      <c r="K282" s="205"/>
      <c r="L282" s="209"/>
      <c r="M282" s="210"/>
      <c r="N282" s="211"/>
      <c r="O282" s="211"/>
      <c r="P282" s="211"/>
      <c r="Q282" s="211"/>
      <c r="R282" s="211"/>
      <c r="S282" s="211"/>
      <c r="T282" s="212"/>
      <c r="AT282" s="213" t="s">
        <v>136</v>
      </c>
      <c r="AU282" s="213" t="s">
        <v>83</v>
      </c>
      <c r="AV282" s="14" t="s">
        <v>81</v>
      </c>
      <c r="AW282" s="14" t="s">
        <v>34</v>
      </c>
      <c r="AX282" s="14" t="s">
        <v>73</v>
      </c>
      <c r="AY282" s="213" t="s">
        <v>125</v>
      </c>
    </row>
    <row r="283" spans="1:65" s="13" customFormat="1" ht="11.25">
      <c r="B283" s="193"/>
      <c r="C283" s="194"/>
      <c r="D283" s="188" t="s">
        <v>136</v>
      </c>
      <c r="E283" s="195" t="s">
        <v>19</v>
      </c>
      <c r="F283" s="196" t="s">
        <v>81</v>
      </c>
      <c r="G283" s="194"/>
      <c r="H283" s="197">
        <v>1</v>
      </c>
      <c r="I283" s="198"/>
      <c r="J283" s="194"/>
      <c r="K283" s="194"/>
      <c r="L283" s="199"/>
      <c r="M283" s="200"/>
      <c r="N283" s="201"/>
      <c r="O283" s="201"/>
      <c r="P283" s="201"/>
      <c r="Q283" s="201"/>
      <c r="R283" s="201"/>
      <c r="S283" s="201"/>
      <c r="T283" s="202"/>
      <c r="AT283" s="203" t="s">
        <v>136</v>
      </c>
      <c r="AU283" s="203" t="s">
        <v>83</v>
      </c>
      <c r="AV283" s="13" t="s">
        <v>83</v>
      </c>
      <c r="AW283" s="13" t="s">
        <v>34</v>
      </c>
      <c r="AX283" s="13" t="s">
        <v>81</v>
      </c>
      <c r="AY283" s="203" t="s">
        <v>125</v>
      </c>
    </row>
    <row r="284" spans="1:65" s="2" customFormat="1" ht="14.45" customHeight="1">
      <c r="A284" s="36"/>
      <c r="B284" s="37"/>
      <c r="C284" s="214" t="s">
        <v>297</v>
      </c>
      <c r="D284" s="214" t="s">
        <v>165</v>
      </c>
      <c r="E284" s="215" t="s">
        <v>947</v>
      </c>
      <c r="F284" s="216" t="s">
        <v>948</v>
      </c>
      <c r="G284" s="217" t="s">
        <v>130</v>
      </c>
      <c r="H284" s="218">
        <v>1</v>
      </c>
      <c r="I284" s="219"/>
      <c r="J284" s="220">
        <f>ROUND(I284*H284,2)</f>
        <v>0</v>
      </c>
      <c r="K284" s="216" t="s">
        <v>131</v>
      </c>
      <c r="L284" s="221"/>
      <c r="M284" s="222" t="s">
        <v>19</v>
      </c>
      <c r="N284" s="223" t="s">
        <v>44</v>
      </c>
      <c r="O284" s="66"/>
      <c r="P284" s="184">
        <f>O284*H284</f>
        <v>0</v>
      </c>
      <c r="Q284" s="184">
        <v>6.8000000000000005E-2</v>
      </c>
      <c r="R284" s="184">
        <f>Q284*H284</f>
        <v>6.8000000000000005E-2</v>
      </c>
      <c r="S284" s="184">
        <v>0</v>
      </c>
      <c r="T284" s="185">
        <f>S284*H284</f>
        <v>0</v>
      </c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R284" s="186" t="s">
        <v>168</v>
      </c>
      <c r="AT284" s="186" t="s">
        <v>165</v>
      </c>
      <c r="AU284" s="186" t="s">
        <v>83</v>
      </c>
      <c r="AY284" s="19" t="s">
        <v>125</v>
      </c>
      <c r="BE284" s="187">
        <f>IF(N284="základní",J284,0)</f>
        <v>0</v>
      </c>
      <c r="BF284" s="187">
        <f>IF(N284="snížená",J284,0)</f>
        <v>0</v>
      </c>
      <c r="BG284" s="187">
        <f>IF(N284="zákl. přenesená",J284,0)</f>
        <v>0</v>
      </c>
      <c r="BH284" s="187">
        <f>IF(N284="sníž. přenesená",J284,0)</f>
        <v>0</v>
      </c>
      <c r="BI284" s="187">
        <f>IF(N284="nulová",J284,0)</f>
        <v>0</v>
      </c>
      <c r="BJ284" s="19" t="s">
        <v>81</v>
      </c>
      <c r="BK284" s="187">
        <f>ROUND(I284*H284,2)</f>
        <v>0</v>
      </c>
      <c r="BL284" s="19" t="s">
        <v>132</v>
      </c>
      <c r="BM284" s="186" t="s">
        <v>949</v>
      </c>
    </row>
    <row r="285" spans="1:65" s="2" customFormat="1" ht="11.25">
      <c r="A285" s="36"/>
      <c r="B285" s="37"/>
      <c r="C285" s="38"/>
      <c r="D285" s="188" t="s">
        <v>134</v>
      </c>
      <c r="E285" s="38"/>
      <c r="F285" s="189" t="s">
        <v>948</v>
      </c>
      <c r="G285" s="38"/>
      <c r="H285" s="38"/>
      <c r="I285" s="190"/>
      <c r="J285" s="38"/>
      <c r="K285" s="38"/>
      <c r="L285" s="41"/>
      <c r="M285" s="191"/>
      <c r="N285" s="192"/>
      <c r="O285" s="66"/>
      <c r="P285" s="66"/>
      <c r="Q285" s="66"/>
      <c r="R285" s="66"/>
      <c r="S285" s="66"/>
      <c r="T285" s="67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T285" s="19" t="s">
        <v>134</v>
      </c>
      <c r="AU285" s="19" t="s">
        <v>83</v>
      </c>
    </row>
    <row r="286" spans="1:65" s="14" customFormat="1" ht="11.25">
      <c r="B286" s="204"/>
      <c r="C286" s="205"/>
      <c r="D286" s="188" t="s">
        <v>136</v>
      </c>
      <c r="E286" s="206" t="s">
        <v>19</v>
      </c>
      <c r="F286" s="207" t="s">
        <v>950</v>
      </c>
      <c r="G286" s="205"/>
      <c r="H286" s="206" t="s">
        <v>19</v>
      </c>
      <c r="I286" s="208"/>
      <c r="J286" s="205"/>
      <c r="K286" s="205"/>
      <c r="L286" s="209"/>
      <c r="M286" s="210"/>
      <c r="N286" s="211"/>
      <c r="O286" s="211"/>
      <c r="P286" s="211"/>
      <c r="Q286" s="211"/>
      <c r="R286" s="211"/>
      <c r="S286" s="211"/>
      <c r="T286" s="212"/>
      <c r="AT286" s="213" t="s">
        <v>136</v>
      </c>
      <c r="AU286" s="213" t="s">
        <v>83</v>
      </c>
      <c r="AV286" s="14" t="s">
        <v>81</v>
      </c>
      <c r="AW286" s="14" t="s">
        <v>34</v>
      </c>
      <c r="AX286" s="14" t="s">
        <v>73</v>
      </c>
      <c r="AY286" s="213" t="s">
        <v>125</v>
      </c>
    </row>
    <row r="287" spans="1:65" s="13" customFormat="1" ht="11.25">
      <c r="B287" s="193"/>
      <c r="C287" s="194"/>
      <c r="D287" s="188" t="s">
        <v>136</v>
      </c>
      <c r="E287" s="195" t="s">
        <v>19</v>
      </c>
      <c r="F287" s="196" t="s">
        <v>81</v>
      </c>
      <c r="G287" s="194"/>
      <c r="H287" s="197">
        <v>1</v>
      </c>
      <c r="I287" s="198"/>
      <c r="J287" s="194"/>
      <c r="K287" s="194"/>
      <c r="L287" s="199"/>
      <c r="M287" s="200"/>
      <c r="N287" s="201"/>
      <c r="O287" s="201"/>
      <c r="P287" s="201"/>
      <c r="Q287" s="201"/>
      <c r="R287" s="201"/>
      <c r="S287" s="201"/>
      <c r="T287" s="202"/>
      <c r="AT287" s="203" t="s">
        <v>136</v>
      </c>
      <c r="AU287" s="203" t="s">
        <v>83</v>
      </c>
      <c r="AV287" s="13" t="s">
        <v>83</v>
      </c>
      <c r="AW287" s="13" t="s">
        <v>34</v>
      </c>
      <c r="AX287" s="13" t="s">
        <v>81</v>
      </c>
      <c r="AY287" s="203" t="s">
        <v>125</v>
      </c>
    </row>
    <row r="288" spans="1:65" s="12" customFormat="1" ht="22.9" customHeight="1">
      <c r="B288" s="159"/>
      <c r="C288" s="160"/>
      <c r="D288" s="161" t="s">
        <v>72</v>
      </c>
      <c r="E288" s="173" t="s">
        <v>157</v>
      </c>
      <c r="F288" s="173" t="s">
        <v>320</v>
      </c>
      <c r="G288" s="160"/>
      <c r="H288" s="160"/>
      <c r="I288" s="163"/>
      <c r="J288" s="174">
        <f>BK288</f>
        <v>0</v>
      </c>
      <c r="K288" s="160"/>
      <c r="L288" s="165"/>
      <c r="M288" s="166"/>
      <c r="N288" s="167"/>
      <c r="O288" s="167"/>
      <c r="P288" s="168">
        <f>SUM(P289:P300)</f>
        <v>0</v>
      </c>
      <c r="Q288" s="167"/>
      <c r="R288" s="168">
        <f>SUM(R289:R300)</f>
        <v>3.1096500000000002</v>
      </c>
      <c r="S288" s="167"/>
      <c r="T288" s="169">
        <f>SUM(T289:T300)</f>
        <v>0</v>
      </c>
      <c r="AR288" s="170" t="s">
        <v>81</v>
      </c>
      <c r="AT288" s="171" t="s">
        <v>72</v>
      </c>
      <c r="AU288" s="171" t="s">
        <v>81</v>
      </c>
      <c r="AY288" s="170" t="s">
        <v>125</v>
      </c>
      <c r="BK288" s="172">
        <f>SUM(BK289:BK300)</f>
        <v>0</v>
      </c>
    </row>
    <row r="289" spans="1:65" s="2" customFormat="1" ht="14.45" customHeight="1">
      <c r="A289" s="36"/>
      <c r="B289" s="37"/>
      <c r="C289" s="175" t="s">
        <v>305</v>
      </c>
      <c r="D289" s="175" t="s">
        <v>127</v>
      </c>
      <c r="E289" s="176" t="s">
        <v>951</v>
      </c>
      <c r="F289" s="177" t="s">
        <v>952</v>
      </c>
      <c r="G289" s="178" t="s">
        <v>245</v>
      </c>
      <c r="H289" s="179">
        <v>5</v>
      </c>
      <c r="I289" s="180"/>
      <c r="J289" s="181">
        <f>ROUND(I289*H289,2)</f>
        <v>0</v>
      </c>
      <c r="K289" s="177" t="s">
        <v>131</v>
      </c>
      <c r="L289" s="41"/>
      <c r="M289" s="182" t="s">
        <v>19</v>
      </c>
      <c r="N289" s="183" t="s">
        <v>44</v>
      </c>
      <c r="O289" s="66"/>
      <c r="P289" s="184">
        <f>O289*H289</f>
        <v>0</v>
      </c>
      <c r="Q289" s="184">
        <v>0.20745</v>
      </c>
      <c r="R289" s="184">
        <f>Q289*H289</f>
        <v>1.03725</v>
      </c>
      <c r="S289" s="184">
        <v>0</v>
      </c>
      <c r="T289" s="185">
        <f>S289*H289</f>
        <v>0</v>
      </c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R289" s="186" t="s">
        <v>132</v>
      </c>
      <c r="AT289" s="186" t="s">
        <v>127</v>
      </c>
      <c r="AU289" s="186" t="s">
        <v>83</v>
      </c>
      <c r="AY289" s="19" t="s">
        <v>125</v>
      </c>
      <c r="BE289" s="187">
        <f>IF(N289="základní",J289,0)</f>
        <v>0</v>
      </c>
      <c r="BF289" s="187">
        <f>IF(N289="snížená",J289,0)</f>
        <v>0</v>
      </c>
      <c r="BG289" s="187">
        <f>IF(N289="zákl. přenesená",J289,0)</f>
        <v>0</v>
      </c>
      <c r="BH289" s="187">
        <f>IF(N289="sníž. přenesená",J289,0)</f>
        <v>0</v>
      </c>
      <c r="BI289" s="187">
        <f>IF(N289="nulová",J289,0)</f>
        <v>0</v>
      </c>
      <c r="BJ289" s="19" t="s">
        <v>81</v>
      </c>
      <c r="BK289" s="187">
        <f>ROUND(I289*H289,2)</f>
        <v>0</v>
      </c>
      <c r="BL289" s="19" t="s">
        <v>132</v>
      </c>
      <c r="BM289" s="186" t="s">
        <v>953</v>
      </c>
    </row>
    <row r="290" spans="1:65" s="2" customFormat="1" ht="19.5">
      <c r="A290" s="36"/>
      <c r="B290" s="37"/>
      <c r="C290" s="38"/>
      <c r="D290" s="188" t="s">
        <v>134</v>
      </c>
      <c r="E290" s="38"/>
      <c r="F290" s="189" t="s">
        <v>954</v>
      </c>
      <c r="G290" s="38"/>
      <c r="H290" s="38"/>
      <c r="I290" s="190"/>
      <c r="J290" s="38"/>
      <c r="K290" s="38"/>
      <c r="L290" s="41"/>
      <c r="M290" s="191"/>
      <c r="N290" s="192"/>
      <c r="O290" s="66"/>
      <c r="P290" s="66"/>
      <c r="Q290" s="66"/>
      <c r="R290" s="66"/>
      <c r="S290" s="66"/>
      <c r="T290" s="67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T290" s="19" t="s">
        <v>134</v>
      </c>
      <c r="AU290" s="19" t="s">
        <v>83</v>
      </c>
    </row>
    <row r="291" spans="1:65" s="14" customFormat="1" ht="11.25">
      <c r="B291" s="204"/>
      <c r="C291" s="205"/>
      <c r="D291" s="188" t="s">
        <v>136</v>
      </c>
      <c r="E291" s="206" t="s">
        <v>19</v>
      </c>
      <c r="F291" s="207" t="s">
        <v>955</v>
      </c>
      <c r="G291" s="205"/>
      <c r="H291" s="206" t="s">
        <v>19</v>
      </c>
      <c r="I291" s="208"/>
      <c r="J291" s="205"/>
      <c r="K291" s="205"/>
      <c r="L291" s="209"/>
      <c r="M291" s="210"/>
      <c r="N291" s="211"/>
      <c r="O291" s="211"/>
      <c r="P291" s="211"/>
      <c r="Q291" s="211"/>
      <c r="R291" s="211"/>
      <c r="S291" s="211"/>
      <c r="T291" s="212"/>
      <c r="AT291" s="213" t="s">
        <v>136</v>
      </c>
      <c r="AU291" s="213" t="s">
        <v>83</v>
      </c>
      <c r="AV291" s="14" t="s">
        <v>81</v>
      </c>
      <c r="AW291" s="14" t="s">
        <v>34</v>
      </c>
      <c r="AX291" s="14" t="s">
        <v>73</v>
      </c>
      <c r="AY291" s="213" t="s">
        <v>125</v>
      </c>
    </row>
    <row r="292" spans="1:65" s="14" customFormat="1" ht="11.25">
      <c r="B292" s="204"/>
      <c r="C292" s="205"/>
      <c r="D292" s="188" t="s">
        <v>136</v>
      </c>
      <c r="E292" s="206" t="s">
        <v>19</v>
      </c>
      <c r="F292" s="207" t="s">
        <v>956</v>
      </c>
      <c r="G292" s="205"/>
      <c r="H292" s="206" t="s">
        <v>19</v>
      </c>
      <c r="I292" s="208"/>
      <c r="J292" s="205"/>
      <c r="K292" s="205"/>
      <c r="L292" s="209"/>
      <c r="M292" s="210"/>
      <c r="N292" s="211"/>
      <c r="O292" s="211"/>
      <c r="P292" s="211"/>
      <c r="Q292" s="211"/>
      <c r="R292" s="211"/>
      <c r="S292" s="211"/>
      <c r="T292" s="212"/>
      <c r="AT292" s="213" t="s">
        <v>136</v>
      </c>
      <c r="AU292" s="213" t="s">
        <v>83</v>
      </c>
      <c r="AV292" s="14" t="s">
        <v>81</v>
      </c>
      <c r="AW292" s="14" t="s">
        <v>34</v>
      </c>
      <c r="AX292" s="14" t="s">
        <v>73</v>
      </c>
      <c r="AY292" s="213" t="s">
        <v>125</v>
      </c>
    </row>
    <row r="293" spans="1:65" s="13" customFormat="1" ht="11.25">
      <c r="B293" s="193"/>
      <c r="C293" s="194"/>
      <c r="D293" s="188" t="s">
        <v>136</v>
      </c>
      <c r="E293" s="195" t="s">
        <v>19</v>
      </c>
      <c r="F293" s="196" t="s">
        <v>957</v>
      </c>
      <c r="G293" s="194"/>
      <c r="H293" s="197">
        <v>5</v>
      </c>
      <c r="I293" s="198"/>
      <c r="J293" s="194"/>
      <c r="K293" s="194"/>
      <c r="L293" s="199"/>
      <c r="M293" s="200"/>
      <c r="N293" s="201"/>
      <c r="O293" s="201"/>
      <c r="P293" s="201"/>
      <c r="Q293" s="201"/>
      <c r="R293" s="201"/>
      <c r="S293" s="201"/>
      <c r="T293" s="202"/>
      <c r="AT293" s="203" t="s">
        <v>136</v>
      </c>
      <c r="AU293" s="203" t="s">
        <v>83</v>
      </c>
      <c r="AV293" s="13" t="s">
        <v>83</v>
      </c>
      <c r="AW293" s="13" t="s">
        <v>34</v>
      </c>
      <c r="AX293" s="13" t="s">
        <v>81</v>
      </c>
      <c r="AY293" s="203" t="s">
        <v>125</v>
      </c>
    </row>
    <row r="294" spans="1:65" s="2" customFormat="1" ht="14.45" customHeight="1">
      <c r="A294" s="36"/>
      <c r="B294" s="37"/>
      <c r="C294" s="175" t="s">
        <v>311</v>
      </c>
      <c r="D294" s="175" t="s">
        <v>127</v>
      </c>
      <c r="E294" s="176" t="s">
        <v>958</v>
      </c>
      <c r="F294" s="177" t="s">
        <v>959</v>
      </c>
      <c r="G294" s="178" t="s">
        <v>245</v>
      </c>
      <c r="H294" s="179">
        <v>20</v>
      </c>
      <c r="I294" s="180"/>
      <c r="J294" s="181">
        <f>ROUND(I294*H294,2)</f>
        <v>0</v>
      </c>
      <c r="K294" s="177" t="s">
        <v>131</v>
      </c>
      <c r="L294" s="41"/>
      <c r="M294" s="182" t="s">
        <v>19</v>
      </c>
      <c r="N294" s="183" t="s">
        <v>44</v>
      </c>
      <c r="O294" s="66"/>
      <c r="P294" s="184">
        <f>O294*H294</f>
        <v>0</v>
      </c>
      <c r="Q294" s="184">
        <v>0.10362</v>
      </c>
      <c r="R294" s="184">
        <f>Q294*H294</f>
        <v>2.0724</v>
      </c>
      <c r="S294" s="184">
        <v>0</v>
      </c>
      <c r="T294" s="185">
        <f>S294*H294</f>
        <v>0</v>
      </c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R294" s="186" t="s">
        <v>132</v>
      </c>
      <c r="AT294" s="186" t="s">
        <v>127</v>
      </c>
      <c r="AU294" s="186" t="s">
        <v>83</v>
      </c>
      <c r="AY294" s="19" t="s">
        <v>125</v>
      </c>
      <c r="BE294" s="187">
        <f>IF(N294="základní",J294,0)</f>
        <v>0</v>
      </c>
      <c r="BF294" s="187">
        <f>IF(N294="snížená",J294,0)</f>
        <v>0</v>
      </c>
      <c r="BG294" s="187">
        <f>IF(N294="zákl. přenesená",J294,0)</f>
        <v>0</v>
      </c>
      <c r="BH294" s="187">
        <f>IF(N294="sníž. přenesená",J294,0)</f>
        <v>0</v>
      </c>
      <c r="BI294" s="187">
        <f>IF(N294="nulová",J294,0)</f>
        <v>0</v>
      </c>
      <c r="BJ294" s="19" t="s">
        <v>81</v>
      </c>
      <c r="BK294" s="187">
        <f>ROUND(I294*H294,2)</f>
        <v>0</v>
      </c>
      <c r="BL294" s="19" t="s">
        <v>132</v>
      </c>
      <c r="BM294" s="186" t="s">
        <v>960</v>
      </c>
    </row>
    <row r="295" spans="1:65" s="2" customFormat="1" ht="29.25">
      <c r="A295" s="36"/>
      <c r="B295" s="37"/>
      <c r="C295" s="38"/>
      <c r="D295" s="188" t="s">
        <v>134</v>
      </c>
      <c r="E295" s="38"/>
      <c r="F295" s="189" t="s">
        <v>961</v>
      </c>
      <c r="G295" s="38"/>
      <c r="H295" s="38"/>
      <c r="I295" s="190"/>
      <c r="J295" s="38"/>
      <c r="K295" s="38"/>
      <c r="L295" s="41"/>
      <c r="M295" s="191"/>
      <c r="N295" s="192"/>
      <c r="O295" s="66"/>
      <c r="P295" s="66"/>
      <c r="Q295" s="66"/>
      <c r="R295" s="66"/>
      <c r="S295" s="66"/>
      <c r="T295" s="67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T295" s="19" t="s">
        <v>134</v>
      </c>
      <c r="AU295" s="19" t="s">
        <v>83</v>
      </c>
    </row>
    <row r="296" spans="1:65" s="14" customFormat="1" ht="11.25">
      <c r="B296" s="204"/>
      <c r="C296" s="205"/>
      <c r="D296" s="188" t="s">
        <v>136</v>
      </c>
      <c r="E296" s="206" t="s">
        <v>19</v>
      </c>
      <c r="F296" s="207" t="s">
        <v>962</v>
      </c>
      <c r="G296" s="205"/>
      <c r="H296" s="206" t="s">
        <v>19</v>
      </c>
      <c r="I296" s="208"/>
      <c r="J296" s="205"/>
      <c r="K296" s="205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136</v>
      </c>
      <c r="AU296" s="213" t="s">
        <v>83</v>
      </c>
      <c r="AV296" s="14" t="s">
        <v>81</v>
      </c>
      <c r="AW296" s="14" t="s">
        <v>34</v>
      </c>
      <c r="AX296" s="14" t="s">
        <v>73</v>
      </c>
      <c r="AY296" s="213" t="s">
        <v>125</v>
      </c>
    </row>
    <row r="297" spans="1:65" s="14" customFormat="1" ht="11.25">
      <c r="B297" s="204"/>
      <c r="C297" s="205"/>
      <c r="D297" s="188" t="s">
        <v>136</v>
      </c>
      <c r="E297" s="206" t="s">
        <v>19</v>
      </c>
      <c r="F297" s="207" t="s">
        <v>963</v>
      </c>
      <c r="G297" s="205"/>
      <c r="H297" s="206" t="s">
        <v>19</v>
      </c>
      <c r="I297" s="208"/>
      <c r="J297" s="205"/>
      <c r="K297" s="205"/>
      <c r="L297" s="209"/>
      <c r="M297" s="210"/>
      <c r="N297" s="211"/>
      <c r="O297" s="211"/>
      <c r="P297" s="211"/>
      <c r="Q297" s="211"/>
      <c r="R297" s="211"/>
      <c r="S297" s="211"/>
      <c r="T297" s="212"/>
      <c r="AT297" s="213" t="s">
        <v>136</v>
      </c>
      <c r="AU297" s="213" t="s">
        <v>83</v>
      </c>
      <c r="AV297" s="14" t="s">
        <v>81</v>
      </c>
      <c r="AW297" s="14" t="s">
        <v>34</v>
      </c>
      <c r="AX297" s="14" t="s">
        <v>73</v>
      </c>
      <c r="AY297" s="213" t="s">
        <v>125</v>
      </c>
    </row>
    <row r="298" spans="1:65" s="13" customFormat="1" ht="11.25">
      <c r="B298" s="193"/>
      <c r="C298" s="194"/>
      <c r="D298" s="188" t="s">
        <v>136</v>
      </c>
      <c r="E298" s="195" t="s">
        <v>19</v>
      </c>
      <c r="F298" s="196" t="s">
        <v>964</v>
      </c>
      <c r="G298" s="194"/>
      <c r="H298" s="197">
        <v>20</v>
      </c>
      <c r="I298" s="198"/>
      <c r="J298" s="194"/>
      <c r="K298" s="194"/>
      <c r="L298" s="199"/>
      <c r="M298" s="200"/>
      <c r="N298" s="201"/>
      <c r="O298" s="201"/>
      <c r="P298" s="201"/>
      <c r="Q298" s="201"/>
      <c r="R298" s="201"/>
      <c r="S298" s="201"/>
      <c r="T298" s="202"/>
      <c r="AT298" s="203" t="s">
        <v>136</v>
      </c>
      <c r="AU298" s="203" t="s">
        <v>83</v>
      </c>
      <c r="AV298" s="13" t="s">
        <v>83</v>
      </c>
      <c r="AW298" s="13" t="s">
        <v>34</v>
      </c>
      <c r="AX298" s="13" t="s">
        <v>81</v>
      </c>
      <c r="AY298" s="203" t="s">
        <v>125</v>
      </c>
    </row>
    <row r="299" spans="1:65" s="2" customFormat="1" ht="14.45" customHeight="1">
      <c r="A299" s="36"/>
      <c r="B299" s="37"/>
      <c r="C299" s="175" t="s">
        <v>316</v>
      </c>
      <c r="D299" s="175" t="s">
        <v>127</v>
      </c>
      <c r="E299" s="176" t="s">
        <v>965</v>
      </c>
      <c r="F299" s="177" t="s">
        <v>966</v>
      </c>
      <c r="G299" s="178" t="s">
        <v>245</v>
      </c>
      <c r="H299" s="179">
        <v>25</v>
      </c>
      <c r="I299" s="180"/>
      <c r="J299" s="181">
        <f>ROUND(I299*H299,2)</f>
        <v>0</v>
      </c>
      <c r="K299" s="177" t="s">
        <v>19</v>
      </c>
      <c r="L299" s="41"/>
      <c r="M299" s="182" t="s">
        <v>19</v>
      </c>
      <c r="N299" s="183" t="s">
        <v>44</v>
      </c>
      <c r="O299" s="66"/>
      <c r="P299" s="184">
        <f>O299*H299</f>
        <v>0</v>
      </c>
      <c r="Q299" s="184">
        <v>0</v>
      </c>
      <c r="R299" s="184">
        <f>Q299*H299</f>
        <v>0</v>
      </c>
      <c r="S299" s="184">
        <v>0</v>
      </c>
      <c r="T299" s="185">
        <f>S299*H299</f>
        <v>0</v>
      </c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R299" s="186" t="s">
        <v>132</v>
      </c>
      <c r="AT299" s="186" t="s">
        <v>127</v>
      </c>
      <c r="AU299" s="186" t="s">
        <v>83</v>
      </c>
      <c r="AY299" s="19" t="s">
        <v>125</v>
      </c>
      <c r="BE299" s="187">
        <f>IF(N299="základní",J299,0)</f>
        <v>0</v>
      </c>
      <c r="BF299" s="187">
        <f>IF(N299="snížená",J299,0)</f>
        <v>0</v>
      </c>
      <c r="BG299" s="187">
        <f>IF(N299="zákl. přenesená",J299,0)</f>
        <v>0</v>
      </c>
      <c r="BH299" s="187">
        <f>IF(N299="sníž. přenesená",J299,0)</f>
        <v>0</v>
      </c>
      <c r="BI299" s="187">
        <f>IF(N299="nulová",J299,0)</f>
        <v>0</v>
      </c>
      <c r="BJ299" s="19" t="s">
        <v>81</v>
      </c>
      <c r="BK299" s="187">
        <f>ROUND(I299*H299,2)</f>
        <v>0</v>
      </c>
      <c r="BL299" s="19" t="s">
        <v>132</v>
      </c>
      <c r="BM299" s="186" t="s">
        <v>967</v>
      </c>
    </row>
    <row r="300" spans="1:65" s="2" customFormat="1" ht="11.25">
      <c r="A300" s="36"/>
      <c r="B300" s="37"/>
      <c r="C300" s="38"/>
      <c r="D300" s="188" t="s">
        <v>134</v>
      </c>
      <c r="E300" s="38"/>
      <c r="F300" s="189" t="s">
        <v>968</v>
      </c>
      <c r="G300" s="38"/>
      <c r="H300" s="38"/>
      <c r="I300" s="190"/>
      <c r="J300" s="38"/>
      <c r="K300" s="38"/>
      <c r="L300" s="41"/>
      <c r="M300" s="191"/>
      <c r="N300" s="192"/>
      <c r="O300" s="66"/>
      <c r="P300" s="66"/>
      <c r="Q300" s="66"/>
      <c r="R300" s="66"/>
      <c r="S300" s="66"/>
      <c r="T300" s="67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T300" s="19" t="s">
        <v>134</v>
      </c>
      <c r="AU300" s="19" t="s">
        <v>83</v>
      </c>
    </row>
    <row r="301" spans="1:65" s="12" customFormat="1" ht="22.9" customHeight="1">
      <c r="B301" s="159"/>
      <c r="C301" s="160"/>
      <c r="D301" s="161" t="s">
        <v>72</v>
      </c>
      <c r="E301" s="173" t="s">
        <v>673</v>
      </c>
      <c r="F301" s="173" t="s">
        <v>969</v>
      </c>
      <c r="G301" s="160"/>
      <c r="H301" s="160"/>
      <c r="I301" s="163"/>
      <c r="J301" s="174">
        <f>BK301</f>
        <v>0</v>
      </c>
      <c r="K301" s="160"/>
      <c r="L301" s="165"/>
      <c r="M301" s="166"/>
      <c r="N301" s="167"/>
      <c r="O301" s="167"/>
      <c r="P301" s="168">
        <f>SUM(P302:P350)</f>
        <v>0</v>
      </c>
      <c r="Q301" s="167"/>
      <c r="R301" s="168">
        <f>SUM(R302:R350)</f>
        <v>0.16930999999999999</v>
      </c>
      <c r="S301" s="167"/>
      <c r="T301" s="169">
        <f>SUM(T302:T350)</f>
        <v>0</v>
      </c>
      <c r="AR301" s="170" t="s">
        <v>81</v>
      </c>
      <c r="AT301" s="171" t="s">
        <v>72</v>
      </c>
      <c r="AU301" s="171" t="s">
        <v>81</v>
      </c>
      <c r="AY301" s="170" t="s">
        <v>125</v>
      </c>
      <c r="BK301" s="172">
        <f>SUM(BK302:BK350)</f>
        <v>0</v>
      </c>
    </row>
    <row r="302" spans="1:65" s="2" customFormat="1" ht="14.45" customHeight="1">
      <c r="A302" s="36"/>
      <c r="B302" s="37"/>
      <c r="C302" s="175" t="s">
        <v>321</v>
      </c>
      <c r="D302" s="175" t="s">
        <v>127</v>
      </c>
      <c r="E302" s="176" t="s">
        <v>970</v>
      </c>
      <c r="F302" s="177" t="s">
        <v>971</v>
      </c>
      <c r="G302" s="178" t="s">
        <v>300</v>
      </c>
      <c r="H302" s="179">
        <v>1</v>
      </c>
      <c r="I302" s="180"/>
      <c r="J302" s="181">
        <f>ROUND(I302*H302,2)</f>
        <v>0</v>
      </c>
      <c r="K302" s="177" t="s">
        <v>131</v>
      </c>
      <c r="L302" s="41"/>
      <c r="M302" s="182" t="s">
        <v>19</v>
      </c>
      <c r="N302" s="183" t="s">
        <v>44</v>
      </c>
      <c r="O302" s="66"/>
      <c r="P302" s="184">
        <f>O302*H302</f>
        <v>0</v>
      </c>
      <c r="Q302" s="184">
        <v>1.31E-3</v>
      </c>
      <c r="R302" s="184">
        <f>Q302*H302</f>
        <v>1.31E-3</v>
      </c>
      <c r="S302" s="184">
        <v>0</v>
      </c>
      <c r="T302" s="185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86" t="s">
        <v>132</v>
      </c>
      <c r="AT302" s="186" t="s">
        <v>127</v>
      </c>
      <c r="AU302" s="186" t="s">
        <v>83</v>
      </c>
      <c r="AY302" s="19" t="s">
        <v>125</v>
      </c>
      <c r="BE302" s="187">
        <f>IF(N302="základní",J302,0)</f>
        <v>0</v>
      </c>
      <c r="BF302" s="187">
        <f>IF(N302="snížená",J302,0)</f>
        <v>0</v>
      </c>
      <c r="BG302" s="187">
        <f>IF(N302="zákl. přenesená",J302,0)</f>
        <v>0</v>
      </c>
      <c r="BH302" s="187">
        <f>IF(N302="sníž. přenesená",J302,0)</f>
        <v>0</v>
      </c>
      <c r="BI302" s="187">
        <f>IF(N302="nulová",J302,0)</f>
        <v>0</v>
      </c>
      <c r="BJ302" s="19" t="s">
        <v>81</v>
      </c>
      <c r="BK302" s="187">
        <f>ROUND(I302*H302,2)</f>
        <v>0</v>
      </c>
      <c r="BL302" s="19" t="s">
        <v>132</v>
      </c>
      <c r="BM302" s="186" t="s">
        <v>972</v>
      </c>
    </row>
    <row r="303" spans="1:65" s="2" customFormat="1" ht="19.5">
      <c r="A303" s="36"/>
      <c r="B303" s="37"/>
      <c r="C303" s="38"/>
      <c r="D303" s="188" t="s">
        <v>134</v>
      </c>
      <c r="E303" s="38"/>
      <c r="F303" s="189" t="s">
        <v>973</v>
      </c>
      <c r="G303" s="38"/>
      <c r="H303" s="38"/>
      <c r="I303" s="190"/>
      <c r="J303" s="38"/>
      <c r="K303" s="38"/>
      <c r="L303" s="41"/>
      <c r="M303" s="191"/>
      <c r="N303" s="192"/>
      <c r="O303" s="66"/>
      <c r="P303" s="66"/>
      <c r="Q303" s="66"/>
      <c r="R303" s="66"/>
      <c r="S303" s="66"/>
      <c r="T303" s="67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134</v>
      </c>
      <c r="AU303" s="19" t="s">
        <v>83</v>
      </c>
    </row>
    <row r="304" spans="1:65" s="2" customFormat="1" ht="14.45" customHeight="1">
      <c r="A304" s="36"/>
      <c r="B304" s="37"/>
      <c r="C304" s="175" t="s">
        <v>329</v>
      </c>
      <c r="D304" s="175" t="s">
        <v>127</v>
      </c>
      <c r="E304" s="176" t="s">
        <v>974</v>
      </c>
      <c r="F304" s="177" t="s">
        <v>975</v>
      </c>
      <c r="G304" s="178" t="s">
        <v>300</v>
      </c>
      <c r="H304" s="179">
        <v>4</v>
      </c>
      <c r="I304" s="180"/>
      <c r="J304" s="181">
        <f>ROUND(I304*H304,2)</f>
        <v>0</v>
      </c>
      <c r="K304" s="177" t="s">
        <v>131</v>
      </c>
      <c r="L304" s="41"/>
      <c r="M304" s="182" t="s">
        <v>19</v>
      </c>
      <c r="N304" s="183" t="s">
        <v>44</v>
      </c>
      <c r="O304" s="66"/>
      <c r="P304" s="184">
        <f>O304*H304</f>
        <v>0</v>
      </c>
      <c r="Q304" s="184">
        <v>7.4599999999999996E-3</v>
      </c>
      <c r="R304" s="184">
        <f>Q304*H304</f>
        <v>2.9839999999999998E-2</v>
      </c>
      <c r="S304" s="184">
        <v>0</v>
      </c>
      <c r="T304" s="185">
        <f>S304*H304</f>
        <v>0</v>
      </c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R304" s="186" t="s">
        <v>132</v>
      </c>
      <c r="AT304" s="186" t="s">
        <v>127</v>
      </c>
      <c r="AU304" s="186" t="s">
        <v>83</v>
      </c>
      <c r="AY304" s="19" t="s">
        <v>125</v>
      </c>
      <c r="BE304" s="187">
        <f>IF(N304="základní",J304,0)</f>
        <v>0</v>
      </c>
      <c r="BF304" s="187">
        <f>IF(N304="snížená",J304,0)</f>
        <v>0</v>
      </c>
      <c r="BG304" s="187">
        <f>IF(N304="zákl. přenesená",J304,0)</f>
        <v>0</v>
      </c>
      <c r="BH304" s="187">
        <f>IF(N304="sníž. přenesená",J304,0)</f>
        <v>0</v>
      </c>
      <c r="BI304" s="187">
        <f>IF(N304="nulová",J304,0)</f>
        <v>0</v>
      </c>
      <c r="BJ304" s="19" t="s">
        <v>81</v>
      </c>
      <c r="BK304" s="187">
        <f>ROUND(I304*H304,2)</f>
        <v>0</v>
      </c>
      <c r="BL304" s="19" t="s">
        <v>132</v>
      </c>
      <c r="BM304" s="186" t="s">
        <v>976</v>
      </c>
    </row>
    <row r="305" spans="1:65" s="2" customFormat="1" ht="19.5">
      <c r="A305" s="36"/>
      <c r="B305" s="37"/>
      <c r="C305" s="38"/>
      <c r="D305" s="188" t="s">
        <v>134</v>
      </c>
      <c r="E305" s="38"/>
      <c r="F305" s="189" t="s">
        <v>977</v>
      </c>
      <c r="G305" s="38"/>
      <c r="H305" s="38"/>
      <c r="I305" s="190"/>
      <c r="J305" s="38"/>
      <c r="K305" s="38"/>
      <c r="L305" s="41"/>
      <c r="M305" s="191"/>
      <c r="N305" s="192"/>
      <c r="O305" s="66"/>
      <c r="P305" s="66"/>
      <c r="Q305" s="66"/>
      <c r="R305" s="66"/>
      <c r="S305" s="66"/>
      <c r="T305" s="67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T305" s="19" t="s">
        <v>134</v>
      </c>
      <c r="AU305" s="19" t="s">
        <v>83</v>
      </c>
    </row>
    <row r="306" spans="1:65" s="14" customFormat="1" ht="11.25">
      <c r="B306" s="204"/>
      <c r="C306" s="205"/>
      <c r="D306" s="188" t="s">
        <v>136</v>
      </c>
      <c r="E306" s="206" t="s">
        <v>19</v>
      </c>
      <c r="F306" s="207" t="s">
        <v>978</v>
      </c>
      <c r="G306" s="205"/>
      <c r="H306" s="206" t="s">
        <v>19</v>
      </c>
      <c r="I306" s="208"/>
      <c r="J306" s="205"/>
      <c r="K306" s="205"/>
      <c r="L306" s="209"/>
      <c r="M306" s="210"/>
      <c r="N306" s="211"/>
      <c r="O306" s="211"/>
      <c r="P306" s="211"/>
      <c r="Q306" s="211"/>
      <c r="R306" s="211"/>
      <c r="S306" s="211"/>
      <c r="T306" s="212"/>
      <c r="AT306" s="213" t="s">
        <v>136</v>
      </c>
      <c r="AU306" s="213" t="s">
        <v>83</v>
      </c>
      <c r="AV306" s="14" t="s">
        <v>81</v>
      </c>
      <c r="AW306" s="14" t="s">
        <v>34</v>
      </c>
      <c r="AX306" s="14" t="s">
        <v>73</v>
      </c>
      <c r="AY306" s="213" t="s">
        <v>125</v>
      </c>
    </row>
    <row r="307" spans="1:65" s="13" customFormat="1" ht="11.25">
      <c r="B307" s="193"/>
      <c r="C307" s="194"/>
      <c r="D307" s="188" t="s">
        <v>136</v>
      </c>
      <c r="E307" s="195" t="s">
        <v>19</v>
      </c>
      <c r="F307" s="196" t="s">
        <v>979</v>
      </c>
      <c r="G307" s="194"/>
      <c r="H307" s="197">
        <v>4</v>
      </c>
      <c r="I307" s="198"/>
      <c r="J307" s="194"/>
      <c r="K307" s="194"/>
      <c r="L307" s="199"/>
      <c r="M307" s="200"/>
      <c r="N307" s="201"/>
      <c r="O307" s="201"/>
      <c r="P307" s="201"/>
      <c r="Q307" s="201"/>
      <c r="R307" s="201"/>
      <c r="S307" s="201"/>
      <c r="T307" s="202"/>
      <c r="AT307" s="203" t="s">
        <v>136</v>
      </c>
      <c r="AU307" s="203" t="s">
        <v>83</v>
      </c>
      <c r="AV307" s="13" t="s">
        <v>83</v>
      </c>
      <c r="AW307" s="13" t="s">
        <v>34</v>
      </c>
      <c r="AX307" s="13" t="s">
        <v>81</v>
      </c>
      <c r="AY307" s="203" t="s">
        <v>125</v>
      </c>
    </row>
    <row r="308" spans="1:65" s="2" customFormat="1" ht="14.45" customHeight="1">
      <c r="A308" s="36"/>
      <c r="B308" s="37"/>
      <c r="C308" s="175" t="s">
        <v>339</v>
      </c>
      <c r="D308" s="175" t="s">
        <v>127</v>
      </c>
      <c r="E308" s="176" t="s">
        <v>980</v>
      </c>
      <c r="F308" s="177" t="s">
        <v>981</v>
      </c>
      <c r="G308" s="178" t="s">
        <v>300</v>
      </c>
      <c r="H308" s="179">
        <v>11</v>
      </c>
      <c r="I308" s="180"/>
      <c r="J308" s="181">
        <f>ROUND(I308*H308,2)</f>
        <v>0</v>
      </c>
      <c r="K308" s="177" t="s">
        <v>131</v>
      </c>
      <c r="L308" s="41"/>
      <c r="M308" s="182" t="s">
        <v>19</v>
      </c>
      <c r="N308" s="183" t="s">
        <v>44</v>
      </c>
      <c r="O308" s="66"/>
      <c r="P308" s="184">
        <f>O308*H308</f>
        <v>0</v>
      </c>
      <c r="Q308" s="184">
        <v>1.235E-2</v>
      </c>
      <c r="R308" s="184">
        <f>Q308*H308</f>
        <v>0.13585</v>
      </c>
      <c r="S308" s="184">
        <v>0</v>
      </c>
      <c r="T308" s="185">
        <f>S308*H308</f>
        <v>0</v>
      </c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R308" s="186" t="s">
        <v>132</v>
      </c>
      <c r="AT308" s="186" t="s">
        <v>127</v>
      </c>
      <c r="AU308" s="186" t="s">
        <v>83</v>
      </c>
      <c r="AY308" s="19" t="s">
        <v>125</v>
      </c>
      <c r="BE308" s="187">
        <f>IF(N308="základní",J308,0)</f>
        <v>0</v>
      </c>
      <c r="BF308" s="187">
        <f>IF(N308="snížená",J308,0)</f>
        <v>0</v>
      </c>
      <c r="BG308" s="187">
        <f>IF(N308="zákl. přenesená",J308,0)</f>
        <v>0</v>
      </c>
      <c r="BH308" s="187">
        <f>IF(N308="sníž. přenesená",J308,0)</f>
        <v>0</v>
      </c>
      <c r="BI308" s="187">
        <f>IF(N308="nulová",J308,0)</f>
        <v>0</v>
      </c>
      <c r="BJ308" s="19" t="s">
        <v>81</v>
      </c>
      <c r="BK308" s="187">
        <f>ROUND(I308*H308,2)</f>
        <v>0</v>
      </c>
      <c r="BL308" s="19" t="s">
        <v>132</v>
      </c>
      <c r="BM308" s="186" t="s">
        <v>982</v>
      </c>
    </row>
    <row r="309" spans="1:65" s="2" customFormat="1" ht="19.5">
      <c r="A309" s="36"/>
      <c r="B309" s="37"/>
      <c r="C309" s="38"/>
      <c r="D309" s="188" t="s">
        <v>134</v>
      </c>
      <c r="E309" s="38"/>
      <c r="F309" s="189" t="s">
        <v>983</v>
      </c>
      <c r="G309" s="38"/>
      <c r="H309" s="38"/>
      <c r="I309" s="190"/>
      <c r="J309" s="38"/>
      <c r="K309" s="38"/>
      <c r="L309" s="41"/>
      <c r="M309" s="191"/>
      <c r="N309" s="192"/>
      <c r="O309" s="66"/>
      <c r="P309" s="66"/>
      <c r="Q309" s="66"/>
      <c r="R309" s="66"/>
      <c r="S309" s="66"/>
      <c r="T309" s="67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134</v>
      </c>
      <c r="AU309" s="19" t="s">
        <v>83</v>
      </c>
    </row>
    <row r="310" spans="1:65" s="14" customFormat="1" ht="11.25">
      <c r="B310" s="204"/>
      <c r="C310" s="205"/>
      <c r="D310" s="188" t="s">
        <v>136</v>
      </c>
      <c r="E310" s="206" t="s">
        <v>19</v>
      </c>
      <c r="F310" s="207" t="s">
        <v>984</v>
      </c>
      <c r="G310" s="205"/>
      <c r="H310" s="206" t="s">
        <v>19</v>
      </c>
      <c r="I310" s="208"/>
      <c r="J310" s="205"/>
      <c r="K310" s="205"/>
      <c r="L310" s="209"/>
      <c r="M310" s="210"/>
      <c r="N310" s="211"/>
      <c r="O310" s="211"/>
      <c r="P310" s="211"/>
      <c r="Q310" s="211"/>
      <c r="R310" s="211"/>
      <c r="S310" s="211"/>
      <c r="T310" s="212"/>
      <c r="AT310" s="213" t="s">
        <v>136</v>
      </c>
      <c r="AU310" s="213" t="s">
        <v>83</v>
      </c>
      <c r="AV310" s="14" t="s">
        <v>81</v>
      </c>
      <c r="AW310" s="14" t="s">
        <v>34</v>
      </c>
      <c r="AX310" s="14" t="s">
        <v>73</v>
      </c>
      <c r="AY310" s="213" t="s">
        <v>125</v>
      </c>
    </row>
    <row r="311" spans="1:65" s="13" customFormat="1" ht="11.25">
      <c r="B311" s="193"/>
      <c r="C311" s="194"/>
      <c r="D311" s="188" t="s">
        <v>136</v>
      </c>
      <c r="E311" s="195" t="s">
        <v>19</v>
      </c>
      <c r="F311" s="196" t="s">
        <v>985</v>
      </c>
      <c r="G311" s="194"/>
      <c r="H311" s="197">
        <v>11</v>
      </c>
      <c r="I311" s="198"/>
      <c r="J311" s="194"/>
      <c r="K311" s="194"/>
      <c r="L311" s="199"/>
      <c r="M311" s="200"/>
      <c r="N311" s="201"/>
      <c r="O311" s="201"/>
      <c r="P311" s="201"/>
      <c r="Q311" s="201"/>
      <c r="R311" s="201"/>
      <c r="S311" s="201"/>
      <c r="T311" s="202"/>
      <c r="AT311" s="203" t="s">
        <v>136</v>
      </c>
      <c r="AU311" s="203" t="s">
        <v>83</v>
      </c>
      <c r="AV311" s="13" t="s">
        <v>83</v>
      </c>
      <c r="AW311" s="13" t="s">
        <v>34</v>
      </c>
      <c r="AX311" s="13" t="s">
        <v>81</v>
      </c>
      <c r="AY311" s="203" t="s">
        <v>125</v>
      </c>
    </row>
    <row r="312" spans="1:65" s="2" customFormat="1" ht="14.45" customHeight="1">
      <c r="A312" s="36"/>
      <c r="B312" s="37"/>
      <c r="C312" s="175" t="s">
        <v>346</v>
      </c>
      <c r="D312" s="175" t="s">
        <v>127</v>
      </c>
      <c r="E312" s="176" t="s">
        <v>986</v>
      </c>
      <c r="F312" s="177" t="s">
        <v>987</v>
      </c>
      <c r="G312" s="178" t="s">
        <v>130</v>
      </c>
      <c r="H312" s="179">
        <v>5</v>
      </c>
      <c r="I312" s="180"/>
      <c r="J312" s="181">
        <f>ROUND(I312*H312,2)</f>
        <v>0</v>
      </c>
      <c r="K312" s="177" t="s">
        <v>131</v>
      </c>
      <c r="L312" s="41"/>
      <c r="M312" s="182" t="s">
        <v>19</v>
      </c>
      <c r="N312" s="183" t="s">
        <v>44</v>
      </c>
      <c r="O312" s="66"/>
      <c r="P312" s="184">
        <f>O312*H312</f>
        <v>0</v>
      </c>
      <c r="Q312" s="184">
        <v>0</v>
      </c>
      <c r="R312" s="184">
        <f>Q312*H312</f>
        <v>0</v>
      </c>
      <c r="S312" s="184">
        <v>0</v>
      </c>
      <c r="T312" s="185">
        <f>S312*H312</f>
        <v>0</v>
      </c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R312" s="186" t="s">
        <v>132</v>
      </c>
      <c r="AT312" s="186" t="s">
        <v>127</v>
      </c>
      <c r="AU312" s="186" t="s">
        <v>83</v>
      </c>
      <c r="AY312" s="19" t="s">
        <v>125</v>
      </c>
      <c r="BE312" s="187">
        <f>IF(N312="základní",J312,0)</f>
        <v>0</v>
      </c>
      <c r="BF312" s="187">
        <f>IF(N312="snížená",J312,0)</f>
        <v>0</v>
      </c>
      <c r="BG312" s="187">
        <f>IF(N312="zákl. přenesená",J312,0)</f>
        <v>0</v>
      </c>
      <c r="BH312" s="187">
        <f>IF(N312="sníž. přenesená",J312,0)</f>
        <v>0</v>
      </c>
      <c r="BI312" s="187">
        <f>IF(N312="nulová",J312,0)</f>
        <v>0</v>
      </c>
      <c r="BJ312" s="19" t="s">
        <v>81</v>
      </c>
      <c r="BK312" s="187">
        <f>ROUND(I312*H312,2)</f>
        <v>0</v>
      </c>
      <c r="BL312" s="19" t="s">
        <v>132</v>
      </c>
      <c r="BM312" s="186" t="s">
        <v>988</v>
      </c>
    </row>
    <row r="313" spans="1:65" s="2" customFormat="1" ht="11.25">
      <c r="A313" s="36"/>
      <c r="B313" s="37"/>
      <c r="C313" s="38"/>
      <c r="D313" s="188" t="s">
        <v>134</v>
      </c>
      <c r="E313" s="38"/>
      <c r="F313" s="189" t="s">
        <v>989</v>
      </c>
      <c r="G313" s="38"/>
      <c r="H313" s="38"/>
      <c r="I313" s="190"/>
      <c r="J313" s="38"/>
      <c r="K313" s="38"/>
      <c r="L313" s="41"/>
      <c r="M313" s="191"/>
      <c r="N313" s="192"/>
      <c r="O313" s="66"/>
      <c r="P313" s="66"/>
      <c r="Q313" s="66"/>
      <c r="R313" s="66"/>
      <c r="S313" s="66"/>
      <c r="T313" s="67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T313" s="19" t="s">
        <v>134</v>
      </c>
      <c r="AU313" s="19" t="s">
        <v>83</v>
      </c>
    </row>
    <row r="314" spans="1:65" s="14" customFormat="1" ht="11.25">
      <c r="B314" s="204"/>
      <c r="C314" s="205"/>
      <c r="D314" s="188" t="s">
        <v>136</v>
      </c>
      <c r="E314" s="206" t="s">
        <v>19</v>
      </c>
      <c r="F314" s="207" t="s">
        <v>990</v>
      </c>
      <c r="G314" s="205"/>
      <c r="H314" s="206" t="s">
        <v>19</v>
      </c>
      <c r="I314" s="208"/>
      <c r="J314" s="205"/>
      <c r="K314" s="205"/>
      <c r="L314" s="209"/>
      <c r="M314" s="210"/>
      <c r="N314" s="211"/>
      <c r="O314" s="211"/>
      <c r="P314" s="211"/>
      <c r="Q314" s="211"/>
      <c r="R314" s="211"/>
      <c r="S314" s="211"/>
      <c r="T314" s="212"/>
      <c r="AT314" s="213" t="s">
        <v>136</v>
      </c>
      <c r="AU314" s="213" t="s">
        <v>83</v>
      </c>
      <c r="AV314" s="14" t="s">
        <v>81</v>
      </c>
      <c r="AW314" s="14" t="s">
        <v>34</v>
      </c>
      <c r="AX314" s="14" t="s">
        <v>73</v>
      </c>
      <c r="AY314" s="213" t="s">
        <v>125</v>
      </c>
    </row>
    <row r="315" spans="1:65" s="13" customFormat="1" ht="11.25">
      <c r="B315" s="193"/>
      <c r="C315" s="194"/>
      <c r="D315" s="188" t="s">
        <v>136</v>
      </c>
      <c r="E315" s="195" t="s">
        <v>19</v>
      </c>
      <c r="F315" s="196" t="s">
        <v>991</v>
      </c>
      <c r="G315" s="194"/>
      <c r="H315" s="197">
        <v>3</v>
      </c>
      <c r="I315" s="198"/>
      <c r="J315" s="194"/>
      <c r="K315" s="194"/>
      <c r="L315" s="199"/>
      <c r="M315" s="200"/>
      <c r="N315" s="201"/>
      <c r="O315" s="201"/>
      <c r="P315" s="201"/>
      <c r="Q315" s="201"/>
      <c r="R315" s="201"/>
      <c r="S315" s="201"/>
      <c r="T315" s="202"/>
      <c r="AT315" s="203" t="s">
        <v>136</v>
      </c>
      <c r="AU315" s="203" t="s">
        <v>83</v>
      </c>
      <c r="AV315" s="13" t="s">
        <v>83</v>
      </c>
      <c r="AW315" s="13" t="s">
        <v>34</v>
      </c>
      <c r="AX315" s="13" t="s">
        <v>73</v>
      </c>
      <c r="AY315" s="203" t="s">
        <v>125</v>
      </c>
    </row>
    <row r="316" spans="1:65" s="16" customFormat="1" ht="11.25">
      <c r="B316" s="239"/>
      <c r="C316" s="240"/>
      <c r="D316" s="188" t="s">
        <v>136</v>
      </c>
      <c r="E316" s="241" t="s">
        <v>19</v>
      </c>
      <c r="F316" s="242" t="s">
        <v>851</v>
      </c>
      <c r="G316" s="240"/>
      <c r="H316" s="243">
        <v>3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AT316" s="249" t="s">
        <v>136</v>
      </c>
      <c r="AU316" s="249" t="s">
        <v>83</v>
      </c>
      <c r="AV316" s="16" t="s">
        <v>144</v>
      </c>
      <c r="AW316" s="16" t="s">
        <v>34</v>
      </c>
      <c r="AX316" s="16" t="s">
        <v>73</v>
      </c>
      <c r="AY316" s="249" t="s">
        <v>125</v>
      </c>
    </row>
    <row r="317" spans="1:65" s="14" customFormat="1" ht="11.25">
      <c r="B317" s="204"/>
      <c r="C317" s="205"/>
      <c r="D317" s="188" t="s">
        <v>136</v>
      </c>
      <c r="E317" s="206" t="s">
        <v>19</v>
      </c>
      <c r="F317" s="207" t="s">
        <v>992</v>
      </c>
      <c r="G317" s="205"/>
      <c r="H317" s="206" t="s">
        <v>19</v>
      </c>
      <c r="I317" s="208"/>
      <c r="J317" s="205"/>
      <c r="K317" s="205"/>
      <c r="L317" s="209"/>
      <c r="M317" s="210"/>
      <c r="N317" s="211"/>
      <c r="O317" s="211"/>
      <c r="P317" s="211"/>
      <c r="Q317" s="211"/>
      <c r="R317" s="211"/>
      <c r="S317" s="211"/>
      <c r="T317" s="212"/>
      <c r="AT317" s="213" t="s">
        <v>136</v>
      </c>
      <c r="AU317" s="213" t="s">
        <v>83</v>
      </c>
      <c r="AV317" s="14" t="s">
        <v>81</v>
      </c>
      <c r="AW317" s="14" t="s">
        <v>34</v>
      </c>
      <c r="AX317" s="14" t="s">
        <v>73</v>
      </c>
      <c r="AY317" s="213" t="s">
        <v>125</v>
      </c>
    </row>
    <row r="318" spans="1:65" s="13" customFormat="1" ht="11.25">
      <c r="B318" s="193"/>
      <c r="C318" s="194"/>
      <c r="D318" s="188" t="s">
        <v>136</v>
      </c>
      <c r="E318" s="195" t="s">
        <v>19</v>
      </c>
      <c r="F318" s="196" t="s">
        <v>81</v>
      </c>
      <c r="G318" s="194"/>
      <c r="H318" s="197">
        <v>1</v>
      </c>
      <c r="I318" s="198"/>
      <c r="J318" s="194"/>
      <c r="K318" s="194"/>
      <c r="L318" s="199"/>
      <c r="M318" s="200"/>
      <c r="N318" s="201"/>
      <c r="O318" s="201"/>
      <c r="P318" s="201"/>
      <c r="Q318" s="201"/>
      <c r="R318" s="201"/>
      <c r="S318" s="201"/>
      <c r="T318" s="202"/>
      <c r="AT318" s="203" t="s">
        <v>136</v>
      </c>
      <c r="AU318" s="203" t="s">
        <v>83</v>
      </c>
      <c r="AV318" s="13" t="s">
        <v>83</v>
      </c>
      <c r="AW318" s="13" t="s">
        <v>34</v>
      </c>
      <c r="AX318" s="13" t="s">
        <v>73</v>
      </c>
      <c r="AY318" s="203" t="s">
        <v>125</v>
      </c>
    </row>
    <row r="319" spans="1:65" s="16" customFormat="1" ht="11.25">
      <c r="B319" s="239"/>
      <c r="C319" s="240"/>
      <c r="D319" s="188" t="s">
        <v>136</v>
      </c>
      <c r="E319" s="241" t="s">
        <v>19</v>
      </c>
      <c r="F319" s="242" t="s">
        <v>942</v>
      </c>
      <c r="G319" s="240"/>
      <c r="H319" s="243">
        <v>1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AT319" s="249" t="s">
        <v>136</v>
      </c>
      <c r="AU319" s="249" t="s">
        <v>83</v>
      </c>
      <c r="AV319" s="16" t="s">
        <v>144</v>
      </c>
      <c r="AW319" s="16" t="s">
        <v>34</v>
      </c>
      <c r="AX319" s="16" t="s">
        <v>73</v>
      </c>
      <c r="AY319" s="249" t="s">
        <v>125</v>
      </c>
    </row>
    <row r="320" spans="1:65" s="14" customFormat="1" ht="11.25">
      <c r="B320" s="204"/>
      <c r="C320" s="205"/>
      <c r="D320" s="188" t="s">
        <v>136</v>
      </c>
      <c r="E320" s="206" t="s">
        <v>19</v>
      </c>
      <c r="F320" s="207" t="s">
        <v>993</v>
      </c>
      <c r="G320" s="205"/>
      <c r="H320" s="206" t="s">
        <v>19</v>
      </c>
      <c r="I320" s="208"/>
      <c r="J320" s="205"/>
      <c r="K320" s="205"/>
      <c r="L320" s="209"/>
      <c r="M320" s="210"/>
      <c r="N320" s="211"/>
      <c r="O320" s="211"/>
      <c r="P320" s="211"/>
      <c r="Q320" s="211"/>
      <c r="R320" s="211"/>
      <c r="S320" s="211"/>
      <c r="T320" s="212"/>
      <c r="AT320" s="213" t="s">
        <v>136</v>
      </c>
      <c r="AU320" s="213" t="s">
        <v>83</v>
      </c>
      <c r="AV320" s="14" t="s">
        <v>81</v>
      </c>
      <c r="AW320" s="14" t="s">
        <v>34</v>
      </c>
      <c r="AX320" s="14" t="s">
        <v>73</v>
      </c>
      <c r="AY320" s="213" t="s">
        <v>125</v>
      </c>
    </row>
    <row r="321" spans="1:65" s="13" customFormat="1" ht="11.25">
      <c r="B321" s="193"/>
      <c r="C321" s="194"/>
      <c r="D321" s="188" t="s">
        <v>136</v>
      </c>
      <c r="E321" s="195" t="s">
        <v>19</v>
      </c>
      <c r="F321" s="196" t="s">
        <v>994</v>
      </c>
      <c r="G321" s="194"/>
      <c r="H321" s="197">
        <v>1</v>
      </c>
      <c r="I321" s="198"/>
      <c r="J321" s="194"/>
      <c r="K321" s="194"/>
      <c r="L321" s="199"/>
      <c r="M321" s="200"/>
      <c r="N321" s="201"/>
      <c r="O321" s="201"/>
      <c r="P321" s="201"/>
      <c r="Q321" s="201"/>
      <c r="R321" s="201"/>
      <c r="S321" s="201"/>
      <c r="T321" s="202"/>
      <c r="AT321" s="203" t="s">
        <v>136</v>
      </c>
      <c r="AU321" s="203" t="s">
        <v>83</v>
      </c>
      <c r="AV321" s="13" t="s">
        <v>83</v>
      </c>
      <c r="AW321" s="13" t="s">
        <v>34</v>
      </c>
      <c r="AX321" s="13" t="s">
        <v>73</v>
      </c>
      <c r="AY321" s="203" t="s">
        <v>125</v>
      </c>
    </row>
    <row r="322" spans="1:65" s="16" customFormat="1" ht="11.25">
      <c r="B322" s="239"/>
      <c r="C322" s="240"/>
      <c r="D322" s="188" t="s">
        <v>136</v>
      </c>
      <c r="E322" s="241" t="s">
        <v>19</v>
      </c>
      <c r="F322" s="242" t="s">
        <v>995</v>
      </c>
      <c r="G322" s="240"/>
      <c r="H322" s="243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AT322" s="249" t="s">
        <v>136</v>
      </c>
      <c r="AU322" s="249" t="s">
        <v>83</v>
      </c>
      <c r="AV322" s="16" t="s">
        <v>144</v>
      </c>
      <c r="AW322" s="16" t="s">
        <v>34</v>
      </c>
      <c r="AX322" s="16" t="s">
        <v>73</v>
      </c>
      <c r="AY322" s="249" t="s">
        <v>125</v>
      </c>
    </row>
    <row r="323" spans="1:65" s="15" customFormat="1" ht="11.25">
      <c r="B323" s="224"/>
      <c r="C323" s="225"/>
      <c r="D323" s="188" t="s">
        <v>136</v>
      </c>
      <c r="E323" s="226" t="s">
        <v>19</v>
      </c>
      <c r="F323" s="227" t="s">
        <v>215</v>
      </c>
      <c r="G323" s="225"/>
      <c r="H323" s="228">
        <v>5</v>
      </c>
      <c r="I323" s="229"/>
      <c r="J323" s="225"/>
      <c r="K323" s="225"/>
      <c r="L323" s="230"/>
      <c r="M323" s="231"/>
      <c r="N323" s="232"/>
      <c r="O323" s="232"/>
      <c r="P323" s="232"/>
      <c r="Q323" s="232"/>
      <c r="R323" s="232"/>
      <c r="S323" s="232"/>
      <c r="T323" s="233"/>
      <c r="AT323" s="234" t="s">
        <v>136</v>
      </c>
      <c r="AU323" s="234" t="s">
        <v>83</v>
      </c>
      <c r="AV323" s="15" t="s">
        <v>132</v>
      </c>
      <c r="AW323" s="15" t="s">
        <v>34</v>
      </c>
      <c r="AX323" s="15" t="s">
        <v>81</v>
      </c>
      <c r="AY323" s="234" t="s">
        <v>125</v>
      </c>
    </row>
    <row r="324" spans="1:65" s="2" customFormat="1" ht="14.45" customHeight="1">
      <c r="A324" s="36"/>
      <c r="B324" s="37"/>
      <c r="C324" s="214" t="s">
        <v>352</v>
      </c>
      <c r="D324" s="214" t="s">
        <v>165</v>
      </c>
      <c r="E324" s="215" t="s">
        <v>996</v>
      </c>
      <c r="F324" s="216" t="s">
        <v>997</v>
      </c>
      <c r="G324" s="217" t="s">
        <v>130</v>
      </c>
      <c r="H324" s="218">
        <v>3</v>
      </c>
      <c r="I324" s="219"/>
      <c r="J324" s="220">
        <f>ROUND(I324*H324,2)</f>
        <v>0</v>
      </c>
      <c r="K324" s="216" t="s">
        <v>131</v>
      </c>
      <c r="L324" s="221"/>
      <c r="M324" s="222" t="s">
        <v>19</v>
      </c>
      <c r="N324" s="223" t="s">
        <v>44</v>
      </c>
      <c r="O324" s="66"/>
      <c r="P324" s="184">
        <f>O324*H324</f>
        <v>0</v>
      </c>
      <c r="Q324" s="184">
        <v>3.5E-4</v>
      </c>
      <c r="R324" s="184">
        <f>Q324*H324</f>
        <v>1.0499999999999999E-3</v>
      </c>
      <c r="S324" s="184">
        <v>0</v>
      </c>
      <c r="T324" s="185">
        <f>S324*H324</f>
        <v>0</v>
      </c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R324" s="186" t="s">
        <v>168</v>
      </c>
      <c r="AT324" s="186" t="s">
        <v>165</v>
      </c>
      <c r="AU324" s="186" t="s">
        <v>83</v>
      </c>
      <c r="AY324" s="19" t="s">
        <v>125</v>
      </c>
      <c r="BE324" s="187">
        <f>IF(N324="základní",J324,0)</f>
        <v>0</v>
      </c>
      <c r="BF324" s="187">
        <f>IF(N324="snížená",J324,0)</f>
        <v>0</v>
      </c>
      <c r="BG324" s="187">
        <f>IF(N324="zákl. přenesená",J324,0)</f>
        <v>0</v>
      </c>
      <c r="BH324" s="187">
        <f>IF(N324="sníž. přenesená",J324,0)</f>
        <v>0</v>
      </c>
      <c r="BI324" s="187">
        <f>IF(N324="nulová",J324,0)</f>
        <v>0</v>
      </c>
      <c r="BJ324" s="19" t="s">
        <v>81</v>
      </c>
      <c r="BK324" s="187">
        <f>ROUND(I324*H324,2)</f>
        <v>0</v>
      </c>
      <c r="BL324" s="19" t="s">
        <v>132</v>
      </c>
      <c r="BM324" s="186" t="s">
        <v>998</v>
      </c>
    </row>
    <row r="325" spans="1:65" s="2" customFormat="1" ht="11.25">
      <c r="A325" s="36"/>
      <c r="B325" s="37"/>
      <c r="C325" s="38"/>
      <c r="D325" s="188" t="s">
        <v>134</v>
      </c>
      <c r="E325" s="38"/>
      <c r="F325" s="189" t="s">
        <v>997</v>
      </c>
      <c r="G325" s="38"/>
      <c r="H325" s="38"/>
      <c r="I325" s="190"/>
      <c r="J325" s="38"/>
      <c r="K325" s="38"/>
      <c r="L325" s="41"/>
      <c r="M325" s="191"/>
      <c r="N325" s="192"/>
      <c r="O325" s="66"/>
      <c r="P325" s="66"/>
      <c r="Q325" s="66"/>
      <c r="R325" s="66"/>
      <c r="S325" s="66"/>
      <c r="T325" s="67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T325" s="19" t="s">
        <v>134</v>
      </c>
      <c r="AU325" s="19" t="s">
        <v>83</v>
      </c>
    </row>
    <row r="326" spans="1:65" s="14" customFormat="1" ht="11.25">
      <c r="B326" s="204"/>
      <c r="C326" s="205"/>
      <c r="D326" s="188" t="s">
        <v>136</v>
      </c>
      <c r="E326" s="206" t="s">
        <v>19</v>
      </c>
      <c r="F326" s="207" t="s">
        <v>999</v>
      </c>
      <c r="G326" s="205"/>
      <c r="H326" s="206" t="s">
        <v>19</v>
      </c>
      <c r="I326" s="208"/>
      <c r="J326" s="205"/>
      <c r="K326" s="205"/>
      <c r="L326" s="209"/>
      <c r="M326" s="210"/>
      <c r="N326" s="211"/>
      <c r="O326" s="211"/>
      <c r="P326" s="211"/>
      <c r="Q326" s="211"/>
      <c r="R326" s="211"/>
      <c r="S326" s="211"/>
      <c r="T326" s="212"/>
      <c r="AT326" s="213" t="s">
        <v>136</v>
      </c>
      <c r="AU326" s="213" t="s">
        <v>83</v>
      </c>
      <c r="AV326" s="14" t="s">
        <v>81</v>
      </c>
      <c r="AW326" s="14" t="s">
        <v>34</v>
      </c>
      <c r="AX326" s="14" t="s">
        <v>73</v>
      </c>
      <c r="AY326" s="213" t="s">
        <v>125</v>
      </c>
    </row>
    <row r="327" spans="1:65" s="13" customFormat="1" ht="11.25">
      <c r="B327" s="193"/>
      <c r="C327" s="194"/>
      <c r="D327" s="188" t="s">
        <v>136</v>
      </c>
      <c r="E327" s="195" t="s">
        <v>19</v>
      </c>
      <c r="F327" s="196" t="s">
        <v>991</v>
      </c>
      <c r="G327" s="194"/>
      <c r="H327" s="197">
        <v>3</v>
      </c>
      <c r="I327" s="198"/>
      <c r="J327" s="194"/>
      <c r="K327" s="194"/>
      <c r="L327" s="199"/>
      <c r="M327" s="200"/>
      <c r="N327" s="201"/>
      <c r="O327" s="201"/>
      <c r="P327" s="201"/>
      <c r="Q327" s="201"/>
      <c r="R327" s="201"/>
      <c r="S327" s="201"/>
      <c r="T327" s="202"/>
      <c r="AT327" s="203" t="s">
        <v>136</v>
      </c>
      <c r="AU327" s="203" t="s">
        <v>83</v>
      </c>
      <c r="AV327" s="13" t="s">
        <v>83</v>
      </c>
      <c r="AW327" s="13" t="s">
        <v>34</v>
      </c>
      <c r="AX327" s="13" t="s">
        <v>81</v>
      </c>
      <c r="AY327" s="203" t="s">
        <v>125</v>
      </c>
    </row>
    <row r="328" spans="1:65" s="2" customFormat="1" ht="14.45" customHeight="1">
      <c r="A328" s="36"/>
      <c r="B328" s="37"/>
      <c r="C328" s="214" t="s">
        <v>357</v>
      </c>
      <c r="D328" s="214" t="s">
        <v>165</v>
      </c>
      <c r="E328" s="215" t="s">
        <v>1000</v>
      </c>
      <c r="F328" s="216" t="s">
        <v>1001</v>
      </c>
      <c r="G328" s="217" t="s">
        <v>130</v>
      </c>
      <c r="H328" s="218">
        <v>1</v>
      </c>
      <c r="I328" s="219"/>
      <c r="J328" s="220">
        <f>ROUND(I328*H328,2)</f>
        <v>0</v>
      </c>
      <c r="K328" s="216" t="s">
        <v>19</v>
      </c>
      <c r="L328" s="221"/>
      <c r="M328" s="222" t="s">
        <v>19</v>
      </c>
      <c r="N328" s="223" t="s">
        <v>44</v>
      </c>
      <c r="O328" s="66"/>
      <c r="P328" s="184">
        <f>O328*H328</f>
        <v>0</v>
      </c>
      <c r="Q328" s="184">
        <v>5.0000000000000001E-4</v>
      </c>
      <c r="R328" s="184">
        <f>Q328*H328</f>
        <v>5.0000000000000001E-4</v>
      </c>
      <c r="S328" s="184">
        <v>0</v>
      </c>
      <c r="T328" s="185">
        <f>S328*H328</f>
        <v>0</v>
      </c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R328" s="186" t="s">
        <v>168</v>
      </c>
      <c r="AT328" s="186" t="s">
        <v>165</v>
      </c>
      <c r="AU328" s="186" t="s">
        <v>83</v>
      </c>
      <c r="AY328" s="19" t="s">
        <v>125</v>
      </c>
      <c r="BE328" s="187">
        <f>IF(N328="základní",J328,0)</f>
        <v>0</v>
      </c>
      <c r="BF328" s="187">
        <f>IF(N328="snížená",J328,0)</f>
        <v>0</v>
      </c>
      <c r="BG328" s="187">
        <f>IF(N328="zákl. přenesená",J328,0)</f>
        <v>0</v>
      </c>
      <c r="BH328" s="187">
        <f>IF(N328="sníž. přenesená",J328,0)</f>
        <v>0</v>
      </c>
      <c r="BI328" s="187">
        <f>IF(N328="nulová",J328,0)</f>
        <v>0</v>
      </c>
      <c r="BJ328" s="19" t="s">
        <v>81</v>
      </c>
      <c r="BK328" s="187">
        <f>ROUND(I328*H328,2)</f>
        <v>0</v>
      </c>
      <c r="BL328" s="19" t="s">
        <v>132</v>
      </c>
      <c r="BM328" s="186" t="s">
        <v>1002</v>
      </c>
    </row>
    <row r="329" spans="1:65" s="2" customFormat="1" ht="11.25">
      <c r="A329" s="36"/>
      <c r="B329" s="37"/>
      <c r="C329" s="38"/>
      <c r="D329" s="188" t="s">
        <v>134</v>
      </c>
      <c r="E329" s="38"/>
      <c r="F329" s="189" t="s">
        <v>1001</v>
      </c>
      <c r="G329" s="38"/>
      <c r="H329" s="38"/>
      <c r="I329" s="190"/>
      <c r="J329" s="38"/>
      <c r="K329" s="38"/>
      <c r="L329" s="41"/>
      <c r="M329" s="191"/>
      <c r="N329" s="192"/>
      <c r="O329" s="66"/>
      <c r="P329" s="66"/>
      <c r="Q329" s="66"/>
      <c r="R329" s="66"/>
      <c r="S329" s="66"/>
      <c r="T329" s="67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T329" s="19" t="s">
        <v>134</v>
      </c>
      <c r="AU329" s="19" t="s">
        <v>83</v>
      </c>
    </row>
    <row r="330" spans="1:65" s="14" customFormat="1" ht="11.25">
      <c r="B330" s="204"/>
      <c r="C330" s="205"/>
      <c r="D330" s="188" t="s">
        <v>136</v>
      </c>
      <c r="E330" s="206" t="s">
        <v>19</v>
      </c>
      <c r="F330" s="207" t="s">
        <v>1003</v>
      </c>
      <c r="G330" s="205"/>
      <c r="H330" s="206" t="s">
        <v>19</v>
      </c>
      <c r="I330" s="208"/>
      <c r="J330" s="205"/>
      <c r="K330" s="205"/>
      <c r="L330" s="209"/>
      <c r="M330" s="210"/>
      <c r="N330" s="211"/>
      <c r="O330" s="211"/>
      <c r="P330" s="211"/>
      <c r="Q330" s="211"/>
      <c r="R330" s="211"/>
      <c r="S330" s="211"/>
      <c r="T330" s="212"/>
      <c r="AT330" s="213" t="s">
        <v>136</v>
      </c>
      <c r="AU330" s="213" t="s">
        <v>83</v>
      </c>
      <c r="AV330" s="14" t="s">
        <v>81</v>
      </c>
      <c r="AW330" s="14" t="s">
        <v>34</v>
      </c>
      <c r="AX330" s="14" t="s">
        <v>73</v>
      </c>
      <c r="AY330" s="213" t="s">
        <v>125</v>
      </c>
    </row>
    <row r="331" spans="1:65" s="13" customFormat="1" ht="11.25">
      <c r="B331" s="193"/>
      <c r="C331" s="194"/>
      <c r="D331" s="188" t="s">
        <v>136</v>
      </c>
      <c r="E331" s="195" t="s">
        <v>19</v>
      </c>
      <c r="F331" s="196" t="s">
        <v>994</v>
      </c>
      <c r="G331" s="194"/>
      <c r="H331" s="197">
        <v>1</v>
      </c>
      <c r="I331" s="198"/>
      <c r="J331" s="194"/>
      <c r="K331" s="194"/>
      <c r="L331" s="199"/>
      <c r="M331" s="200"/>
      <c r="N331" s="201"/>
      <c r="O331" s="201"/>
      <c r="P331" s="201"/>
      <c r="Q331" s="201"/>
      <c r="R331" s="201"/>
      <c r="S331" s="201"/>
      <c r="T331" s="202"/>
      <c r="AT331" s="203" t="s">
        <v>136</v>
      </c>
      <c r="AU331" s="203" t="s">
        <v>83</v>
      </c>
      <c r="AV331" s="13" t="s">
        <v>83</v>
      </c>
      <c r="AW331" s="13" t="s">
        <v>34</v>
      </c>
      <c r="AX331" s="13" t="s">
        <v>81</v>
      </c>
      <c r="AY331" s="203" t="s">
        <v>125</v>
      </c>
    </row>
    <row r="332" spans="1:65" s="2" customFormat="1" ht="14.45" customHeight="1">
      <c r="A332" s="36"/>
      <c r="B332" s="37"/>
      <c r="C332" s="214" t="s">
        <v>362</v>
      </c>
      <c r="D332" s="214" t="s">
        <v>165</v>
      </c>
      <c r="E332" s="215" t="s">
        <v>1004</v>
      </c>
      <c r="F332" s="216" t="s">
        <v>1005</v>
      </c>
      <c r="G332" s="217" t="s">
        <v>130</v>
      </c>
      <c r="H332" s="218">
        <v>1</v>
      </c>
      <c r="I332" s="219"/>
      <c r="J332" s="220">
        <f>ROUND(I332*H332,2)</f>
        <v>0</v>
      </c>
      <c r="K332" s="216" t="s">
        <v>131</v>
      </c>
      <c r="L332" s="221"/>
      <c r="M332" s="222" t="s">
        <v>19</v>
      </c>
      <c r="N332" s="223" t="s">
        <v>44</v>
      </c>
      <c r="O332" s="66"/>
      <c r="P332" s="184">
        <f>O332*H332</f>
        <v>0</v>
      </c>
      <c r="Q332" s="184">
        <v>2.5999999999999998E-4</v>
      </c>
      <c r="R332" s="184">
        <f>Q332*H332</f>
        <v>2.5999999999999998E-4</v>
      </c>
      <c r="S332" s="184">
        <v>0</v>
      </c>
      <c r="T332" s="185">
        <f>S332*H332</f>
        <v>0</v>
      </c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R332" s="186" t="s">
        <v>168</v>
      </c>
      <c r="AT332" s="186" t="s">
        <v>165</v>
      </c>
      <c r="AU332" s="186" t="s">
        <v>83</v>
      </c>
      <c r="AY332" s="19" t="s">
        <v>125</v>
      </c>
      <c r="BE332" s="187">
        <f>IF(N332="základní",J332,0)</f>
        <v>0</v>
      </c>
      <c r="BF332" s="187">
        <f>IF(N332="snížená",J332,0)</f>
        <v>0</v>
      </c>
      <c r="BG332" s="187">
        <f>IF(N332="zákl. přenesená",J332,0)</f>
        <v>0</v>
      </c>
      <c r="BH332" s="187">
        <f>IF(N332="sníž. přenesená",J332,0)</f>
        <v>0</v>
      </c>
      <c r="BI332" s="187">
        <f>IF(N332="nulová",J332,0)</f>
        <v>0</v>
      </c>
      <c r="BJ332" s="19" t="s">
        <v>81</v>
      </c>
      <c r="BK332" s="187">
        <f>ROUND(I332*H332,2)</f>
        <v>0</v>
      </c>
      <c r="BL332" s="19" t="s">
        <v>132</v>
      </c>
      <c r="BM332" s="186" t="s">
        <v>1006</v>
      </c>
    </row>
    <row r="333" spans="1:65" s="2" customFormat="1" ht="11.25">
      <c r="A333" s="36"/>
      <c r="B333" s="37"/>
      <c r="C333" s="38"/>
      <c r="D333" s="188" t="s">
        <v>134</v>
      </c>
      <c r="E333" s="38"/>
      <c r="F333" s="189" t="s">
        <v>1005</v>
      </c>
      <c r="G333" s="38"/>
      <c r="H333" s="38"/>
      <c r="I333" s="190"/>
      <c r="J333" s="38"/>
      <c r="K333" s="38"/>
      <c r="L333" s="41"/>
      <c r="M333" s="191"/>
      <c r="N333" s="192"/>
      <c r="O333" s="66"/>
      <c r="P333" s="66"/>
      <c r="Q333" s="66"/>
      <c r="R333" s="66"/>
      <c r="S333" s="66"/>
      <c r="T333" s="67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T333" s="19" t="s">
        <v>134</v>
      </c>
      <c r="AU333" s="19" t="s">
        <v>83</v>
      </c>
    </row>
    <row r="334" spans="1:65" s="14" customFormat="1" ht="11.25">
      <c r="B334" s="204"/>
      <c r="C334" s="205"/>
      <c r="D334" s="188" t="s">
        <v>136</v>
      </c>
      <c r="E334" s="206" t="s">
        <v>19</v>
      </c>
      <c r="F334" s="207" t="s">
        <v>1007</v>
      </c>
      <c r="G334" s="205"/>
      <c r="H334" s="206" t="s">
        <v>19</v>
      </c>
      <c r="I334" s="208"/>
      <c r="J334" s="205"/>
      <c r="K334" s="205"/>
      <c r="L334" s="209"/>
      <c r="M334" s="210"/>
      <c r="N334" s="211"/>
      <c r="O334" s="211"/>
      <c r="P334" s="211"/>
      <c r="Q334" s="211"/>
      <c r="R334" s="211"/>
      <c r="S334" s="211"/>
      <c r="T334" s="212"/>
      <c r="AT334" s="213" t="s">
        <v>136</v>
      </c>
      <c r="AU334" s="213" t="s">
        <v>83</v>
      </c>
      <c r="AV334" s="14" t="s">
        <v>81</v>
      </c>
      <c r="AW334" s="14" t="s">
        <v>34</v>
      </c>
      <c r="AX334" s="14" t="s">
        <v>73</v>
      </c>
      <c r="AY334" s="213" t="s">
        <v>125</v>
      </c>
    </row>
    <row r="335" spans="1:65" s="13" customFormat="1" ht="11.25">
      <c r="B335" s="193"/>
      <c r="C335" s="194"/>
      <c r="D335" s="188" t="s">
        <v>136</v>
      </c>
      <c r="E335" s="195" t="s">
        <v>19</v>
      </c>
      <c r="F335" s="196" t="s">
        <v>994</v>
      </c>
      <c r="G335" s="194"/>
      <c r="H335" s="197">
        <v>1</v>
      </c>
      <c r="I335" s="198"/>
      <c r="J335" s="194"/>
      <c r="K335" s="194"/>
      <c r="L335" s="199"/>
      <c r="M335" s="200"/>
      <c r="N335" s="201"/>
      <c r="O335" s="201"/>
      <c r="P335" s="201"/>
      <c r="Q335" s="201"/>
      <c r="R335" s="201"/>
      <c r="S335" s="201"/>
      <c r="T335" s="202"/>
      <c r="AT335" s="203" t="s">
        <v>136</v>
      </c>
      <c r="AU335" s="203" t="s">
        <v>83</v>
      </c>
      <c r="AV335" s="13" t="s">
        <v>83</v>
      </c>
      <c r="AW335" s="13" t="s">
        <v>34</v>
      </c>
      <c r="AX335" s="13" t="s">
        <v>81</v>
      </c>
      <c r="AY335" s="203" t="s">
        <v>125</v>
      </c>
    </row>
    <row r="336" spans="1:65" s="2" customFormat="1" ht="14.45" customHeight="1">
      <c r="A336" s="36"/>
      <c r="B336" s="37"/>
      <c r="C336" s="175" t="s">
        <v>368</v>
      </c>
      <c r="D336" s="175" t="s">
        <v>127</v>
      </c>
      <c r="E336" s="176" t="s">
        <v>1008</v>
      </c>
      <c r="F336" s="177" t="s">
        <v>1009</v>
      </c>
      <c r="G336" s="178" t="s">
        <v>130</v>
      </c>
      <c r="H336" s="179">
        <v>1</v>
      </c>
      <c r="I336" s="180"/>
      <c r="J336" s="181">
        <f>ROUND(I336*H336,2)</f>
        <v>0</v>
      </c>
      <c r="K336" s="177" t="s">
        <v>131</v>
      </c>
      <c r="L336" s="41"/>
      <c r="M336" s="182" t="s">
        <v>19</v>
      </c>
      <c r="N336" s="183" t="s">
        <v>44</v>
      </c>
      <c r="O336" s="66"/>
      <c r="P336" s="184">
        <f>O336*H336</f>
        <v>0</v>
      </c>
      <c r="Q336" s="184">
        <v>0</v>
      </c>
      <c r="R336" s="184">
        <f>Q336*H336</f>
        <v>0</v>
      </c>
      <c r="S336" s="184">
        <v>0</v>
      </c>
      <c r="T336" s="185">
        <f>S336*H336</f>
        <v>0</v>
      </c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R336" s="186" t="s">
        <v>132</v>
      </c>
      <c r="AT336" s="186" t="s">
        <v>127</v>
      </c>
      <c r="AU336" s="186" t="s">
        <v>83</v>
      </c>
      <c r="AY336" s="19" t="s">
        <v>125</v>
      </c>
      <c r="BE336" s="187">
        <f>IF(N336="základní",J336,0)</f>
        <v>0</v>
      </c>
      <c r="BF336" s="187">
        <f>IF(N336="snížená",J336,0)</f>
        <v>0</v>
      </c>
      <c r="BG336" s="187">
        <f>IF(N336="zákl. přenesená",J336,0)</f>
        <v>0</v>
      </c>
      <c r="BH336" s="187">
        <f>IF(N336="sníž. přenesená",J336,0)</f>
        <v>0</v>
      </c>
      <c r="BI336" s="187">
        <f>IF(N336="nulová",J336,0)</f>
        <v>0</v>
      </c>
      <c r="BJ336" s="19" t="s">
        <v>81</v>
      </c>
      <c r="BK336" s="187">
        <f>ROUND(I336*H336,2)</f>
        <v>0</v>
      </c>
      <c r="BL336" s="19" t="s">
        <v>132</v>
      </c>
      <c r="BM336" s="186" t="s">
        <v>1010</v>
      </c>
    </row>
    <row r="337" spans="1:65" s="2" customFormat="1" ht="11.25">
      <c r="A337" s="36"/>
      <c r="B337" s="37"/>
      <c r="C337" s="38"/>
      <c r="D337" s="188" t="s">
        <v>134</v>
      </c>
      <c r="E337" s="38"/>
      <c r="F337" s="189" t="s">
        <v>1011</v>
      </c>
      <c r="G337" s="38"/>
      <c r="H337" s="38"/>
      <c r="I337" s="190"/>
      <c r="J337" s="38"/>
      <c r="K337" s="38"/>
      <c r="L337" s="41"/>
      <c r="M337" s="191"/>
      <c r="N337" s="192"/>
      <c r="O337" s="66"/>
      <c r="P337" s="66"/>
      <c r="Q337" s="66"/>
      <c r="R337" s="66"/>
      <c r="S337" s="66"/>
      <c r="T337" s="67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T337" s="19" t="s">
        <v>134</v>
      </c>
      <c r="AU337" s="19" t="s">
        <v>83</v>
      </c>
    </row>
    <row r="338" spans="1:65" s="14" customFormat="1" ht="11.25">
      <c r="B338" s="204"/>
      <c r="C338" s="205"/>
      <c r="D338" s="188" t="s">
        <v>136</v>
      </c>
      <c r="E338" s="206" t="s">
        <v>19</v>
      </c>
      <c r="F338" s="207" t="s">
        <v>1012</v>
      </c>
      <c r="G338" s="205"/>
      <c r="H338" s="206" t="s">
        <v>19</v>
      </c>
      <c r="I338" s="208"/>
      <c r="J338" s="205"/>
      <c r="K338" s="205"/>
      <c r="L338" s="209"/>
      <c r="M338" s="210"/>
      <c r="N338" s="211"/>
      <c r="O338" s="211"/>
      <c r="P338" s="211"/>
      <c r="Q338" s="211"/>
      <c r="R338" s="211"/>
      <c r="S338" s="211"/>
      <c r="T338" s="212"/>
      <c r="AT338" s="213" t="s">
        <v>136</v>
      </c>
      <c r="AU338" s="213" t="s">
        <v>83</v>
      </c>
      <c r="AV338" s="14" t="s">
        <v>81</v>
      </c>
      <c r="AW338" s="14" t="s">
        <v>34</v>
      </c>
      <c r="AX338" s="14" t="s">
        <v>73</v>
      </c>
      <c r="AY338" s="213" t="s">
        <v>125</v>
      </c>
    </row>
    <row r="339" spans="1:65" s="13" customFormat="1" ht="11.25">
      <c r="B339" s="193"/>
      <c r="C339" s="194"/>
      <c r="D339" s="188" t="s">
        <v>136</v>
      </c>
      <c r="E339" s="195" t="s">
        <v>19</v>
      </c>
      <c r="F339" s="196" t="s">
        <v>994</v>
      </c>
      <c r="G339" s="194"/>
      <c r="H339" s="197">
        <v>1</v>
      </c>
      <c r="I339" s="198"/>
      <c r="J339" s="194"/>
      <c r="K339" s="194"/>
      <c r="L339" s="199"/>
      <c r="M339" s="200"/>
      <c r="N339" s="201"/>
      <c r="O339" s="201"/>
      <c r="P339" s="201"/>
      <c r="Q339" s="201"/>
      <c r="R339" s="201"/>
      <c r="S339" s="201"/>
      <c r="T339" s="202"/>
      <c r="AT339" s="203" t="s">
        <v>136</v>
      </c>
      <c r="AU339" s="203" t="s">
        <v>83</v>
      </c>
      <c r="AV339" s="13" t="s">
        <v>83</v>
      </c>
      <c r="AW339" s="13" t="s">
        <v>34</v>
      </c>
      <c r="AX339" s="13" t="s">
        <v>81</v>
      </c>
      <c r="AY339" s="203" t="s">
        <v>125</v>
      </c>
    </row>
    <row r="340" spans="1:65" s="2" customFormat="1" ht="14.45" customHeight="1">
      <c r="A340" s="36"/>
      <c r="B340" s="37"/>
      <c r="C340" s="214" t="s">
        <v>377</v>
      </c>
      <c r="D340" s="214" t="s">
        <v>165</v>
      </c>
      <c r="E340" s="215" t="s">
        <v>1013</v>
      </c>
      <c r="F340" s="216" t="s">
        <v>1014</v>
      </c>
      <c r="G340" s="217" t="s">
        <v>130</v>
      </c>
      <c r="H340" s="218">
        <v>1</v>
      </c>
      <c r="I340" s="219"/>
      <c r="J340" s="220">
        <f>ROUND(I340*H340,2)</f>
        <v>0</v>
      </c>
      <c r="K340" s="216" t="s">
        <v>131</v>
      </c>
      <c r="L340" s="221"/>
      <c r="M340" s="222" t="s">
        <v>19</v>
      </c>
      <c r="N340" s="223" t="s">
        <v>44</v>
      </c>
      <c r="O340" s="66"/>
      <c r="P340" s="184">
        <f>O340*H340</f>
        <v>0</v>
      </c>
      <c r="Q340" s="184">
        <v>5.0000000000000001E-4</v>
      </c>
      <c r="R340" s="184">
        <f>Q340*H340</f>
        <v>5.0000000000000001E-4</v>
      </c>
      <c r="S340" s="184">
        <v>0</v>
      </c>
      <c r="T340" s="185">
        <f>S340*H340</f>
        <v>0</v>
      </c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R340" s="186" t="s">
        <v>168</v>
      </c>
      <c r="AT340" s="186" t="s">
        <v>165</v>
      </c>
      <c r="AU340" s="186" t="s">
        <v>83</v>
      </c>
      <c r="AY340" s="19" t="s">
        <v>125</v>
      </c>
      <c r="BE340" s="187">
        <f>IF(N340="základní",J340,0)</f>
        <v>0</v>
      </c>
      <c r="BF340" s="187">
        <f>IF(N340="snížená",J340,0)</f>
        <v>0</v>
      </c>
      <c r="BG340" s="187">
        <f>IF(N340="zákl. přenesená",J340,0)</f>
        <v>0</v>
      </c>
      <c r="BH340" s="187">
        <f>IF(N340="sníž. přenesená",J340,0)</f>
        <v>0</v>
      </c>
      <c r="BI340" s="187">
        <f>IF(N340="nulová",J340,0)</f>
        <v>0</v>
      </c>
      <c r="BJ340" s="19" t="s">
        <v>81</v>
      </c>
      <c r="BK340" s="187">
        <f>ROUND(I340*H340,2)</f>
        <v>0</v>
      </c>
      <c r="BL340" s="19" t="s">
        <v>132</v>
      </c>
      <c r="BM340" s="186" t="s">
        <v>1015</v>
      </c>
    </row>
    <row r="341" spans="1:65" s="2" customFormat="1" ht="11.25">
      <c r="A341" s="36"/>
      <c r="B341" s="37"/>
      <c r="C341" s="38"/>
      <c r="D341" s="188" t="s">
        <v>134</v>
      </c>
      <c r="E341" s="38"/>
      <c r="F341" s="189" t="s">
        <v>1014</v>
      </c>
      <c r="G341" s="38"/>
      <c r="H341" s="38"/>
      <c r="I341" s="190"/>
      <c r="J341" s="38"/>
      <c r="K341" s="38"/>
      <c r="L341" s="41"/>
      <c r="M341" s="191"/>
      <c r="N341" s="192"/>
      <c r="O341" s="66"/>
      <c r="P341" s="66"/>
      <c r="Q341" s="66"/>
      <c r="R341" s="66"/>
      <c r="S341" s="66"/>
      <c r="T341" s="67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T341" s="19" t="s">
        <v>134</v>
      </c>
      <c r="AU341" s="19" t="s">
        <v>83</v>
      </c>
    </row>
    <row r="342" spans="1:65" s="14" customFormat="1" ht="11.25">
      <c r="B342" s="204"/>
      <c r="C342" s="205"/>
      <c r="D342" s="188" t="s">
        <v>136</v>
      </c>
      <c r="E342" s="206" t="s">
        <v>19</v>
      </c>
      <c r="F342" s="207" t="s">
        <v>1016</v>
      </c>
      <c r="G342" s="205"/>
      <c r="H342" s="206" t="s">
        <v>19</v>
      </c>
      <c r="I342" s="208"/>
      <c r="J342" s="205"/>
      <c r="K342" s="205"/>
      <c r="L342" s="209"/>
      <c r="M342" s="210"/>
      <c r="N342" s="211"/>
      <c r="O342" s="211"/>
      <c r="P342" s="211"/>
      <c r="Q342" s="211"/>
      <c r="R342" s="211"/>
      <c r="S342" s="211"/>
      <c r="T342" s="212"/>
      <c r="AT342" s="213" t="s">
        <v>136</v>
      </c>
      <c r="AU342" s="213" t="s">
        <v>83</v>
      </c>
      <c r="AV342" s="14" t="s">
        <v>81</v>
      </c>
      <c r="AW342" s="14" t="s">
        <v>34</v>
      </c>
      <c r="AX342" s="14" t="s">
        <v>73</v>
      </c>
      <c r="AY342" s="213" t="s">
        <v>125</v>
      </c>
    </row>
    <row r="343" spans="1:65" s="13" customFormat="1" ht="11.25">
      <c r="B343" s="193"/>
      <c r="C343" s="194"/>
      <c r="D343" s="188" t="s">
        <v>136</v>
      </c>
      <c r="E343" s="195" t="s">
        <v>19</v>
      </c>
      <c r="F343" s="196" t="s">
        <v>994</v>
      </c>
      <c r="G343" s="194"/>
      <c r="H343" s="197">
        <v>1</v>
      </c>
      <c r="I343" s="198"/>
      <c r="J343" s="194"/>
      <c r="K343" s="194"/>
      <c r="L343" s="199"/>
      <c r="M343" s="200"/>
      <c r="N343" s="201"/>
      <c r="O343" s="201"/>
      <c r="P343" s="201"/>
      <c r="Q343" s="201"/>
      <c r="R343" s="201"/>
      <c r="S343" s="201"/>
      <c r="T343" s="202"/>
      <c r="AT343" s="203" t="s">
        <v>136</v>
      </c>
      <c r="AU343" s="203" t="s">
        <v>83</v>
      </c>
      <c r="AV343" s="13" t="s">
        <v>83</v>
      </c>
      <c r="AW343" s="13" t="s">
        <v>34</v>
      </c>
      <c r="AX343" s="13" t="s">
        <v>81</v>
      </c>
      <c r="AY343" s="203" t="s">
        <v>125</v>
      </c>
    </row>
    <row r="344" spans="1:65" s="2" customFormat="1" ht="14.45" customHeight="1">
      <c r="A344" s="36"/>
      <c r="B344" s="37"/>
      <c r="C344" s="175" t="s">
        <v>382</v>
      </c>
      <c r="D344" s="175" t="s">
        <v>127</v>
      </c>
      <c r="E344" s="176" t="s">
        <v>1017</v>
      </c>
      <c r="F344" s="177" t="s">
        <v>1018</v>
      </c>
      <c r="G344" s="178" t="s">
        <v>130</v>
      </c>
      <c r="H344" s="179">
        <v>2</v>
      </c>
      <c r="I344" s="180"/>
      <c r="J344" s="181">
        <f>ROUND(I344*H344,2)</f>
        <v>0</v>
      </c>
      <c r="K344" s="177" t="s">
        <v>19</v>
      </c>
      <c r="L344" s="41"/>
      <c r="M344" s="182" t="s">
        <v>19</v>
      </c>
      <c r="N344" s="183" t="s">
        <v>44</v>
      </c>
      <c r="O344" s="66"/>
      <c r="P344" s="184">
        <f>O344*H344</f>
        <v>0</v>
      </c>
      <c r="Q344" s="184">
        <v>0</v>
      </c>
      <c r="R344" s="184">
        <f>Q344*H344</f>
        <v>0</v>
      </c>
      <c r="S344" s="184">
        <v>0</v>
      </c>
      <c r="T344" s="185">
        <f>S344*H344</f>
        <v>0</v>
      </c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R344" s="186" t="s">
        <v>132</v>
      </c>
      <c r="AT344" s="186" t="s">
        <v>127</v>
      </c>
      <c r="AU344" s="186" t="s">
        <v>83</v>
      </c>
      <c r="AY344" s="19" t="s">
        <v>125</v>
      </c>
      <c r="BE344" s="187">
        <f>IF(N344="základní",J344,0)</f>
        <v>0</v>
      </c>
      <c r="BF344" s="187">
        <f>IF(N344="snížená",J344,0)</f>
        <v>0</v>
      </c>
      <c r="BG344" s="187">
        <f>IF(N344="zákl. přenesená",J344,0)</f>
        <v>0</v>
      </c>
      <c r="BH344" s="187">
        <f>IF(N344="sníž. přenesená",J344,0)</f>
        <v>0</v>
      </c>
      <c r="BI344" s="187">
        <f>IF(N344="nulová",J344,0)</f>
        <v>0</v>
      </c>
      <c r="BJ344" s="19" t="s">
        <v>81</v>
      </c>
      <c r="BK344" s="187">
        <f>ROUND(I344*H344,2)</f>
        <v>0</v>
      </c>
      <c r="BL344" s="19" t="s">
        <v>132</v>
      </c>
      <c r="BM344" s="186" t="s">
        <v>1019</v>
      </c>
    </row>
    <row r="345" spans="1:65" s="2" customFormat="1" ht="11.25">
      <c r="A345" s="36"/>
      <c r="B345" s="37"/>
      <c r="C345" s="38"/>
      <c r="D345" s="188" t="s">
        <v>134</v>
      </c>
      <c r="E345" s="38"/>
      <c r="F345" s="189" t="s">
        <v>1018</v>
      </c>
      <c r="G345" s="38"/>
      <c r="H345" s="38"/>
      <c r="I345" s="190"/>
      <c r="J345" s="38"/>
      <c r="K345" s="38"/>
      <c r="L345" s="41"/>
      <c r="M345" s="191"/>
      <c r="N345" s="192"/>
      <c r="O345" s="66"/>
      <c r="P345" s="66"/>
      <c r="Q345" s="66"/>
      <c r="R345" s="66"/>
      <c r="S345" s="66"/>
      <c r="T345" s="67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T345" s="19" t="s">
        <v>134</v>
      </c>
      <c r="AU345" s="19" t="s">
        <v>83</v>
      </c>
    </row>
    <row r="346" spans="1:65" s="14" customFormat="1" ht="11.25">
      <c r="B346" s="204"/>
      <c r="C346" s="205"/>
      <c r="D346" s="188" t="s">
        <v>136</v>
      </c>
      <c r="E346" s="206" t="s">
        <v>19</v>
      </c>
      <c r="F346" s="207" t="s">
        <v>1020</v>
      </c>
      <c r="G346" s="205"/>
      <c r="H346" s="206" t="s">
        <v>19</v>
      </c>
      <c r="I346" s="208"/>
      <c r="J346" s="205"/>
      <c r="K346" s="205"/>
      <c r="L346" s="209"/>
      <c r="M346" s="210"/>
      <c r="N346" s="211"/>
      <c r="O346" s="211"/>
      <c r="P346" s="211"/>
      <c r="Q346" s="211"/>
      <c r="R346" s="211"/>
      <c r="S346" s="211"/>
      <c r="T346" s="212"/>
      <c r="AT346" s="213" t="s">
        <v>136</v>
      </c>
      <c r="AU346" s="213" t="s">
        <v>83</v>
      </c>
      <c r="AV346" s="14" t="s">
        <v>81</v>
      </c>
      <c r="AW346" s="14" t="s">
        <v>34</v>
      </c>
      <c r="AX346" s="14" t="s">
        <v>73</v>
      </c>
      <c r="AY346" s="213" t="s">
        <v>125</v>
      </c>
    </row>
    <row r="347" spans="1:65" s="13" customFormat="1" ht="11.25">
      <c r="B347" s="193"/>
      <c r="C347" s="194"/>
      <c r="D347" s="188" t="s">
        <v>136</v>
      </c>
      <c r="E347" s="195" t="s">
        <v>19</v>
      </c>
      <c r="F347" s="196" t="s">
        <v>81</v>
      </c>
      <c r="G347" s="194"/>
      <c r="H347" s="197">
        <v>1</v>
      </c>
      <c r="I347" s="198"/>
      <c r="J347" s="194"/>
      <c r="K347" s="194"/>
      <c r="L347" s="199"/>
      <c r="M347" s="200"/>
      <c r="N347" s="201"/>
      <c r="O347" s="201"/>
      <c r="P347" s="201"/>
      <c r="Q347" s="201"/>
      <c r="R347" s="201"/>
      <c r="S347" s="201"/>
      <c r="T347" s="202"/>
      <c r="AT347" s="203" t="s">
        <v>136</v>
      </c>
      <c r="AU347" s="203" t="s">
        <v>83</v>
      </c>
      <c r="AV347" s="13" t="s">
        <v>83</v>
      </c>
      <c r="AW347" s="13" t="s">
        <v>34</v>
      </c>
      <c r="AX347" s="13" t="s">
        <v>73</v>
      </c>
      <c r="AY347" s="203" t="s">
        <v>125</v>
      </c>
    </row>
    <row r="348" spans="1:65" s="14" customFormat="1" ht="11.25">
      <c r="B348" s="204"/>
      <c r="C348" s="205"/>
      <c r="D348" s="188" t="s">
        <v>136</v>
      </c>
      <c r="E348" s="206" t="s">
        <v>19</v>
      </c>
      <c r="F348" s="207" t="s">
        <v>1021</v>
      </c>
      <c r="G348" s="205"/>
      <c r="H348" s="206" t="s">
        <v>19</v>
      </c>
      <c r="I348" s="208"/>
      <c r="J348" s="205"/>
      <c r="K348" s="205"/>
      <c r="L348" s="209"/>
      <c r="M348" s="210"/>
      <c r="N348" s="211"/>
      <c r="O348" s="211"/>
      <c r="P348" s="211"/>
      <c r="Q348" s="211"/>
      <c r="R348" s="211"/>
      <c r="S348" s="211"/>
      <c r="T348" s="212"/>
      <c r="AT348" s="213" t="s">
        <v>136</v>
      </c>
      <c r="AU348" s="213" t="s">
        <v>83</v>
      </c>
      <c r="AV348" s="14" t="s">
        <v>81</v>
      </c>
      <c r="AW348" s="14" t="s">
        <v>34</v>
      </c>
      <c r="AX348" s="14" t="s">
        <v>73</v>
      </c>
      <c r="AY348" s="213" t="s">
        <v>125</v>
      </c>
    </row>
    <row r="349" spans="1:65" s="13" customFormat="1" ht="11.25">
      <c r="B349" s="193"/>
      <c r="C349" s="194"/>
      <c r="D349" s="188" t="s">
        <v>136</v>
      </c>
      <c r="E349" s="195" t="s">
        <v>19</v>
      </c>
      <c r="F349" s="196" t="s">
        <v>81</v>
      </c>
      <c r="G349" s="194"/>
      <c r="H349" s="197">
        <v>1</v>
      </c>
      <c r="I349" s="198"/>
      <c r="J349" s="194"/>
      <c r="K349" s="194"/>
      <c r="L349" s="199"/>
      <c r="M349" s="200"/>
      <c r="N349" s="201"/>
      <c r="O349" s="201"/>
      <c r="P349" s="201"/>
      <c r="Q349" s="201"/>
      <c r="R349" s="201"/>
      <c r="S349" s="201"/>
      <c r="T349" s="202"/>
      <c r="AT349" s="203" t="s">
        <v>136</v>
      </c>
      <c r="AU349" s="203" t="s">
        <v>83</v>
      </c>
      <c r="AV349" s="13" t="s">
        <v>83</v>
      </c>
      <c r="AW349" s="13" t="s">
        <v>34</v>
      </c>
      <c r="AX349" s="13" t="s">
        <v>73</v>
      </c>
      <c r="AY349" s="203" t="s">
        <v>125</v>
      </c>
    </row>
    <row r="350" spans="1:65" s="15" customFormat="1" ht="11.25">
      <c r="B350" s="224"/>
      <c r="C350" s="225"/>
      <c r="D350" s="188" t="s">
        <v>136</v>
      </c>
      <c r="E350" s="226" t="s">
        <v>19</v>
      </c>
      <c r="F350" s="227" t="s">
        <v>215</v>
      </c>
      <c r="G350" s="225"/>
      <c r="H350" s="228">
        <v>2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AT350" s="234" t="s">
        <v>136</v>
      </c>
      <c r="AU350" s="234" t="s">
        <v>83</v>
      </c>
      <c r="AV350" s="15" t="s">
        <v>132</v>
      </c>
      <c r="AW350" s="15" t="s">
        <v>34</v>
      </c>
      <c r="AX350" s="15" t="s">
        <v>81</v>
      </c>
      <c r="AY350" s="234" t="s">
        <v>125</v>
      </c>
    </row>
    <row r="351" spans="1:65" s="12" customFormat="1" ht="22.9" customHeight="1">
      <c r="B351" s="159"/>
      <c r="C351" s="160"/>
      <c r="D351" s="161" t="s">
        <v>72</v>
      </c>
      <c r="E351" s="173" t="s">
        <v>687</v>
      </c>
      <c r="F351" s="173" t="s">
        <v>1022</v>
      </c>
      <c r="G351" s="160"/>
      <c r="H351" s="160"/>
      <c r="I351" s="163"/>
      <c r="J351" s="174">
        <f>BK351</f>
        <v>0</v>
      </c>
      <c r="K351" s="160"/>
      <c r="L351" s="165"/>
      <c r="M351" s="166"/>
      <c r="N351" s="167"/>
      <c r="O351" s="167"/>
      <c r="P351" s="168">
        <f>SUM(P352:P398)</f>
        <v>0</v>
      </c>
      <c r="Q351" s="167"/>
      <c r="R351" s="168">
        <f>SUM(R352:R398)</f>
        <v>3.3705799999999999</v>
      </c>
      <c r="S351" s="167"/>
      <c r="T351" s="169">
        <f>SUM(T352:T398)</f>
        <v>0</v>
      </c>
      <c r="AR351" s="170" t="s">
        <v>81</v>
      </c>
      <c r="AT351" s="171" t="s">
        <v>72</v>
      </c>
      <c r="AU351" s="171" t="s">
        <v>81</v>
      </c>
      <c r="AY351" s="170" t="s">
        <v>125</v>
      </c>
      <c r="BK351" s="172">
        <f>SUM(BK352:BK398)</f>
        <v>0</v>
      </c>
    </row>
    <row r="352" spans="1:65" s="2" customFormat="1" ht="14.45" customHeight="1">
      <c r="A352" s="36"/>
      <c r="B352" s="37"/>
      <c r="C352" s="175" t="s">
        <v>387</v>
      </c>
      <c r="D352" s="175" t="s">
        <v>127</v>
      </c>
      <c r="E352" s="176" t="s">
        <v>474</v>
      </c>
      <c r="F352" s="177" t="s">
        <v>475</v>
      </c>
      <c r="G352" s="178" t="s">
        <v>130</v>
      </c>
      <c r="H352" s="179">
        <v>1</v>
      </c>
      <c r="I352" s="180"/>
      <c r="J352" s="181">
        <f>ROUND(I352*H352,2)</f>
        <v>0</v>
      </c>
      <c r="K352" s="177" t="s">
        <v>131</v>
      </c>
      <c r="L352" s="41"/>
      <c r="M352" s="182" t="s">
        <v>19</v>
      </c>
      <c r="N352" s="183" t="s">
        <v>44</v>
      </c>
      <c r="O352" s="66"/>
      <c r="P352" s="184">
        <f>O352*H352</f>
        <v>0</v>
      </c>
      <c r="Q352" s="184">
        <v>0.34089999999999998</v>
      </c>
      <c r="R352" s="184">
        <f>Q352*H352</f>
        <v>0.34089999999999998</v>
      </c>
      <c r="S352" s="184">
        <v>0</v>
      </c>
      <c r="T352" s="185">
        <f>S352*H352</f>
        <v>0</v>
      </c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R352" s="186" t="s">
        <v>132</v>
      </c>
      <c r="AT352" s="186" t="s">
        <v>127</v>
      </c>
      <c r="AU352" s="186" t="s">
        <v>83</v>
      </c>
      <c r="AY352" s="19" t="s">
        <v>125</v>
      </c>
      <c r="BE352" s="187">
        <f>IF(N352="základní",J352,0)</f>
        <v>0</v>
      </c>
      <c r="BF352" s="187">
        <f>IF(N352="snížená",J352,0)</f>
        <v>0</v>
      </c>
      <c r="BG352" s="187">
        <f>IF(N352="zákl. přenesená",J352,0)</f>
        <v>0</v>
      </c>
      <c r="BH352" s="187">
        <f>IF(N352="sníž. přenesená",J352,0)</f>
        <v>0</v>
      </c>
      <c r="BI352" s="187">
        <f>IF(N352="nulová",J352,0)</f>
        <v>0</v>
      </c>
      <c r="BJ352" s="19" t="s">
        <v>81</v>
      </c>
      <c r="BK352" s="187">
        <f>ROUND(I352*H352,2)</f>
        <v>0</v>
      </c>
      <c r="BL352" s="19" t="s">
        <v>132</v>
      </c>
      <c r="BM352" s="186" t="s">
        <v>1023</v>
      </c>
    </row>
    <row r="353" spans="1:65" s="2" customFormat="1" ht="11.25">
      <c r="A353" s="36"/>
      <c r="B353" s="37"/>
      <c r="C353" s="38"/>
      <c r="D353" s="188" t="s">
        <v>134</v>
      </c>
      <c r="E353" s="38"/>
      <c r="F353" s="189" t="s">
        <v>475</v>
      </c>
      <c r="G353" s="38"/>
      <c r="H353" s="38"/>
      <c r="I353" s="190"/>
      <c r="J353" s="38"/>
      <c r="K353" s="38"/>
      <c r="L353" s="41"/>
      <c r="M353" s="191"/>
      <c r="N353" s="192"/>
      <c r="O353" s="66"/>
      <c r="P353" s="66"/>
      <c r="Q353" s="66"/>
      <c r="R353" s="66"/>
      <c r="S353" s="66"/>
      <c r="T353" s="67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T353" s="19" t="s">
        <v>134</v>
      </c>
      <c r="AU353" s="19" t="s">
        <v>83</v>
      </c>
    </row>
    <row r="354" spans="1:65" s="2" customFormat="1" ht="14.45" customHeight="1">
      <c r="A354" s="36"/>
      <c r="B354" s="37"/>
      <c r="C354" s="214" t="s">
        <v>392</v>
      </c>
      <c r="D354" s="214" t="s">
        <v>165</v>
      </c>
      <c r="E354" s="215" t="s">
        <v>478</v>
      </c>
      <c r="F354" s="216" t="s">
        <v>479</v>
      </c>
      <c r="G354" s="217" t="s">
        <v>130</v>
      </c>
      <c r="H354" s="218">
        <v>1</v>
      </c>
      <c r="I354" s="219"/>
      <c r="J354" s="220">
        <f>ROUND(I354*H354,2)</f>
        <v>0</v>
      </c>
      <c r="K354" s="216" t="s">
        <v>131</v>
      </c>
      <c r="L354" s="221"/>
      <c r="M354" s="222" t="s">
        <v>19</v>
      </c>
      <c r="N354" s="223" t="s">
        <v>44</v>
      </c>
      <c r="O354" s="66"/>
      <c r="P354" s="184">
        <f>O354*H354</f>
        <v>0</v>
      </c>
      <c r="Q354" s="184">
        <v>0.23200000000000001</v>
      </c>
      <c r="R354" s="184">
        <f>Q354*H354</f>
        <v>0.23200000000000001</v>
      </c>
      <c r="S354" s="184">
        <v>0</v>
      </c>
      <c r="T354" s="185">
        <f>S354*H354</f>
        <v>0</v>
      </c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R354" s="186" t="s">
        <v>168</v>
      </c>
      <c r="AT354" s="186" t="s">
        <v>165</v>
      </c>
      <c r="AU354" s="186" t="s">
        <v>83</v>
      </c>
      <c r="AY354" s="19" t="s">
        <v>125</v>
      </c>
      <c r="BE354" s="187">
        <f>IF(N354="základní",J354,0)</f>
        <v>0</v>
      </c>
      <c r="BF354" s="187">
        <f>IF(N354="snížená",J354,0)</f>
        <v>0</v>
      </c>
      <c r="BG354" s="187">
        <f>IF(N354="zákl. přenesená",J354,0)</f>
        <v>0</v>
      </c>
      <c r="BH354" s="187">
        <f>IF(N354="sníž. přenesená",J354,0)</f>
        <v>0</v>
      </c>
      <c r="BI354" s="187">
        <f>IF(N354="nulová",J354,0)</f>
        <v>0</v>
      </c>
      <c r="BJ354" s="19" t="s">
        <v>81</v>
      </c>
      <c r="BK354" s="187">
        <f>ROUND(I354*H354,2)</f>
        <v>0</v>
      </c>
      <c r="BL354" s="19" t="s">
        <v>132</v>
      </c>
      <c r="BM354" s="186" t="s">
        <v>1024</v>
      </c>
    </row>
    <row r="355" spans="1:65" s="2" customFormat="1" ht="11.25">
      <c r="A355" s="36"/>
      <c r="B355" s="37"/>
      <c r="C355" s="38"/>
      <c r="D355" s="188" t="s">
        <v>134</v>
      </c>
      <c r="E355" s="38"/>
      <c r="F355" s="189" t="s">
        <v>479</v>
      </c>
      <c r="G355" s="38"/>
      <c r="H355" s="38"/>
      <c r="I355" s="190"/>
      <c r="J355" s="38"/>
      <c r="K355" s="38"/>
      <c r="L355" s="41"/>
      <c r="M355" s="191"/>
      <c r="N355" s="192"/>
      <c r="O355" s="66"/>
      <c r="P355" s="66"/>
      <c r="Q355" s="66"/>
      <c r="R355" s="66"/>
      <c r="S355" s="66"/>
      <c r="T355" s="67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9" t="s">
        <v>134</v>
      </c>
      <c r="AU355" s="19" t="s">
        <v>83</v>
      </c>
    </row>
    <row r="356" spans="1:65" s="14" customFormat="1" ht="11.25">
      <c r="B356" s="204"/>
      <c r="C356" s="205"/>
      <c r="D356" s="188" t="s">
        <v>136</v>
      </c>
      <c r="E356" s="206" t="s">
        <v>19</v>
      </c>
      <c r="F356" s="207" t="s">
        <v>1025</v>
      </c>
      <c r="G356" s="205"/>
      <c r="H356" s="206" t="s">
        <v>19</v>
      </c>
      <c r="I356" s="208"/>
      <c r="J356" s="205"/>
      <c r="K356" s="205"/>
      <c r="L356" s="209"/>
      <c r="M356" s="210"/>
      <c r="N356" s="211"/>
      <c r="O356" s="211"/>
      <c r="P356" s="211"/>
      <c r="Q356" s="211"/>
      <c r="R356" s="211"/>
      <c r="S356" s="211"/>
      <c r="T356" s="212"/>
      <c r="AT356" s="213" t="s">
        <v>136</v>
      </c>
      <c r="AU356" s="213" t="s">
        <v>83</v>
      </c>
      <c r="AV356" s="14" t="s">
        <v>81</v>
      </c>
      <c r="AW356" s="14" t="s">
        <v>34</v>
      </c>
      <c r="AX356" s="14" t="s">
        <v>73</v>
      </c>
      <c r="AY356" s="213" t="s">
        <v>125</v>
      </c>
    </row>
    <row r="357" spans="1:65" s="13" customFormat="1" ht="11.25">
      <c r="B357" s="193"/>
      <c r="C357" s="194"/>
      <c r="D357" s="188" t="s">
        <v>136</v>
      </c>
      <c r="E357" s="195" t="s">
        <v>19</v>
      </c>
      <c r="F357" s="196" t="s">
        <v>81</v>
      </c>
      <c r="G357" s="194"/>
      <c r="H357" s="197">
        <v>1</v>
      </c>
      <c r="I357" s="198"/>
      <c r="J357" s="194"/>
      <c r="K357" s="194"/>
      <c r="L357" s="199"/>
      <c r="M357" s="200"/>
      <c r="N357" s="201"/>
      <c r="O357" s="201"/>
      <c r="P357" s="201"/>
      <c r="Q357" s="201"/>
      <c r="R357" s="201"/>
      <c r="S357" s="201"/>
      <c r="T357" s="202"/>
      <c r="AT357" s="203" t="s">
        <v>136</v>
      </c>
      <c r="AU357" s="203" t="s">
        <v>83</v>
      </c>
      <c r="AV357" s="13" t="s">
        <v>83</v>
      </c>
      <c r="AW357" s="13" t="s">
        <v>34</v>
      </c>
      <c r="AX357" s="13" t="s">
        <v>81</v>
      </c>
      <c r="AY357" s="203" t="s">
        <v>125</v>
      </c>
    </row>
    <row r="358" spans="1:65" s="2" customFormat="1" ht="14.45" customHeight="1">
      <c r="A358" s="36"/>
      <c r="B358" s="37"/>
      <c r="C358" s="214" t="s">
        <v>397</v>
      </c>
      <c r="D358" s="214" t="s">
        <v>165</v>
      </c>
      <c r="E358" s="215" t="s">
        <v>482</v>
      </c>
      <c r="F358" s="216" t="s">
        <v>483</v>
      </c>
      <c r="G358" s="217" t="s">
        <v>130</v>
      </c>
      <c r="H358" s="218">
        <v>1</v>
      </c>
      <c r="I358" s="219"/>
      <c r="J358" s="220">
        <f>ROUND(I358*H358,2)</f>
        <v>0</v>
      </c>
      <c r="K358" s="216" t="s">
        <v>131</v>
      </c>
      <c r="L358" s="221"/>
      <c r="M358" s="222" t="s">
        <v>19</v>
      </c>
      <c r="N358" s="223" t="s">
        <v>44</v>
      </c>
      <c r="O358" s="66"/>
      <c r="P358" s="184">
        <f>O358*H358</f>
        <v>0</v>
      </c>
      <c r="Q358" s="184">
        <v>8.6999999999999994E-2</v>
      </c>
      <c r="R358" s="184">
        <f>Q358*H358</f>
        <v>8.6999999999999994E-2</v>
      </c>
      <c r="S358" s="184">
        <v>0</v>
      </c>
      <c r="T358" s="185">
        <f>S358*H358</f>
        <v>0</v>
      </c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R358" s="186" t="s">
        <v>168</v>
      </c>
      <c r="AT358" s="186" t="s">
        <v>165</v>
      </c>
      <c r="AU358" s="186" t="s">
        <v>83</v>
      </c>
      <c r="AY358" s="19" t="s">
        <v>125</v>
      </c>
      <c r="BE358" s="187">
        <f>IF(N358="základní",J358,0)</f>
        <v>0</v>
      </c>
      <c r="BF358" s="187">
        <f>IF(N358="snížená",J358,0)</f>
        <v>0</v>
      </c>
      <c r="BG358" s="187">
        <f>IF(N358="zákl. přenesená",J358,0)</f>
        <v>0</v>
      </c>
      <c r="BH358" s="187">
        <f>IF(N358="sníž. přenesená",J358,0)</f>
        <v>0</v>
      </c>
      <c r="BI358" s="187">
        <f>IF(N358="nulová",J358,0)</f>
        <v>0</v>
      </c>
      <c r="BJ358" s="19" t="s">
        <v>81</v>
      </c>
      <c r="BK358" s="187">
        <f>ROUND(I358*H358,2)</f>
        <v>0</v>
      </c>
      <c r="BL358" s="19" t="s">
        <v>132</v>
      </c>
      <c r="BM358" s="186" t="s">
        <v>1026</v>
      </c>
    </row>
    <row r="359" spans="1:65" s="2" customFormat="1" ht="11.25">
      <c r="A359" s="36"/>
      <c r="B359" s="37"/>
      <c r="C359" s="38"/>
      <c r="D359" s="188" t="s">
        <v>134</v>
      </c>
      <c r="E359" s="38"/>
      <c r="F359" s="189" t="s">
        <v>483</v>
      </c>
      <c r="G359" s="38"/>
      <c r="H359" s="38"/>
      <c r="I359" s="190"/>
      <c r="J359" s="38"/>
      <c r="K359" s="38"/>
      <c r="L359" s="41"/>
      <c r="M359" s="191"/>
      <c r="N359" s="192"/>
      <c r="O359" s="66"/>
      <c r="P359" s="66"/>
      <c r="Q359" s="66"/>
      <c r="R359" s="66"/>
      <c r="S359" s="66"/>
      <c r="T359" s="67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T359" s="19" t="s">
        <v>134</v>
      </c>
      <c r="AU359" s="19" t="s">
        <v>83</v>
      </c>
    </row>
    <row r="360" spans="1:65" s="14" customFormat="1" ht="11.25">
      <c r="B360" s="204"/>
      <c r="C360" s="205"/>
      <c r="D360" s="188" t="s">
        <v>136</v>
      </c>
      <c r="E360" s="206" t="s">
        <v>19</v>
      </c>
      <c r="F360" s="207" t="s">
        <v>1025</v>
      </c>
      <c r="G360" s="205"/>
      <c r="H360" s="206" t="s">
        <v>19</v>
      </c>
      <c r="I360" s="208"/>
      <c r="J360" s="205"/>
      <c r="K360" s="205"/>
      <c r="L360" s="209"/>
      <c r="M360" s="210"/>
      <c r="N360" s="211"/>
      <c r="O360" s="211"/>
      <c r="P360" s="211"/>
      <c r="Q360" s="211"/>
      <c r="R360" s="211"/>
      <c r="S360" s="211"/>
      <c r="T360" s="212"/>
      <c r="AT360" s="213" t="s">
        <v>136</v>
      </c>
      <c r="AU360" s="213" t="s">
        <v>83</v>
      </c>
      <c r="AV360" s="14" t="s">
        <v>81</v>
      </c>
      <c r="AW360" s="14" t="s">
        <v>34</v>
      </c>
      <c r="AX360" s="14" t="s">
        <v>73</v>
      </c>
      <c r="AY360" s="213" t="s">
        <v>125</v>
      </c>
    </row>
    <row r="361" spans="1:65" s="13" customFormat="1" ht="11.25">
      <c r="B361" s="193"/>
      <c r="C361" s="194"/>
      <c r="D361" s="188" t="s">
        <v>136</v>
      </c>
      <c r="E361" s="195" t="s">
        <v>19</v>
      </c>
      <c r="F361" s="196" t="s">
        <v>81</v>
      </c>
      <c r="G361" s="194"/>
      <c r="H361" s="197">
        <v>1</v>
      </c>
      <c r="I361" s="198"/>
      <c r="J361" s="194"/>
      <c r="K361" s="194"/>
      <c r="L361" s="199"/>
      <c r="M361" s="200"/>
      <c r="N361" s="201"/>
      <c r="O361" s="201"/>
      <c r="P361" s="201"/>
      <c r="Q361" s="201"/>
      <c r="R361" s="201"/>
      <c r="S361" s="201"/>
      <c r="T361" s="202"/>
      <c r="AT361" s="203" t="s">
        <v>136</v>
      </c>
      <c r="AU361" s="203" t="s">
        <v>83</v>
      </c>
      <c r="AV361" s="13" t="s">
        <v>83</v>
      </c>
      <c r="AW361" s="13" t="s">
        <v>34</v>
      </c>
      <c r="AX361" s="13" t="s">
        <v>81</v>
      </c>
      <c r="AY361" s="203" t="s">
        <v>125</v>
      </c>
    </row>
    <row r="362" spans="1:65" s="2" customFormat="1" ht="14.45" customHeight="1">
      <c r="A362" s="36"/>
      <c r="B362" s="37"/>
      <c r="C362" s="214" t="s">
        <v>403</v>
      </c>
      <c r="D362" s="214" t="s">
        <v>165</v>
      </c>
      <c r="E362" s="215" t="s">
        <v>486</v>
      </c>
      <c r="F362" s="216" t="s">
        <v>487</v>
      </c>
      <c r="G362" s="217" t="s">
        <v>130</v>
      </c>
      <c r="H362" s="218">
        <v>1</v>
      </c>
      <c r="I362" s="219"/>
      <c r="J362" s="220">
        <f>ROUND(I362*H362,2)</f>
        <v>0</v>
      </c>
      <c r="K362" s="216" t="s">
        <v>131</v>
      </c>
      <c r="L362" s="221"/>
      <c r="M362" s="222" t="s">
        <v>19</v>
      </c>
      <c r="N362" s="223" t="s">
        <v>44</v>
      </c>
      <c r="O362" s="66"/>
      <c r="P362" s="184">
        <f>O362*H362</f>
        <v>0</v>
      </c>
      <c r="Q362" s="184">
        <v>0.04</v>
      </c>
      <c r="R362" s="184">
        <f>Q362*H362</f>
        <v>0.04</v>
      </c>
      <c r="S362" s="184">
        <v>0</v>
      </c>
      <c r="T362" s="185">
        <f>S362*H362</f>
        <v>0</v>
      </c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R362" s="186" t="s">
        <v>168</v>
      </c>
      <c r="AT362" s="186" t="s">
        <v>165</v>
      </c>
      <c r="AU362" s="186" t="s">
        <v>83</v>
      </c>
      <c r="AY362" s="19" t="s">
        <v>125</v>
      </c>
      <c r="BE362" s="187">
        <f>IF(N362="základní",J362,0)</f>
        <v>0</v>
      </c>
      <c r="BF362" s="187">
        <f>IF(N362="snížená",J362,0)</f>
        <v>0</v>
      </c>
      <c r="BG362" s="187">
        <f>IF(N362="zákl. přenesená",J362,0)</f>
        <v>0</v>
      </c>
      <c r="BH362" s="187">
        <f>IF(N362="sníž. přenesená",J362,0)</f>
        <v>0</v>
      </c>
      <c r="BI362" s="187">
        <f>IF(N362="nulová",J362,0)</f>
        <v>0</v>
      </c>
      <c r="BJ362" s="19" t="s">
        <v>81</v>
      </c>
      <c r="BK362" s="187">
        <f>ROUND(I362*H362,2)</f>
        <v>0</v>
      </c>
      <c r="BL362" s="19" t="s">
        <v>132</v>
      </c>
      <c r="BM362" s="186" t="s">
        <v>1027</v>
      </c>
    </row>
    <row r="363" spans="1:65" s="2" customFormat="1" ht="11.25">
      <c r="A363" s="36"/>
      <c r="B363" s="37"/>
      <c r="C363" s="38"/>
      <c r="D363" s="188" t="s">
        <v>134</v>
      </c>
      <c r="E363" s="38"/>
      <c r="F363" s="189" t="s">
        <v>487</v>
      </c>
      <c r="G363" s="38"/>
      <c r="H363" s="38"/>
      <c r="I363" s="190"/>
      <c r="J363" s="38"/>
      <c r="K363" s="38"/>
      <c r="L363" s="41"/>
      <c r="M363" s="191"/>
      <c r="N363" s="192"/>
      <c r="O363" s="66"/>
      <c r="P363" s="66"/>
      <c r="Q363" s="66"/>
      <c r="R363" s="66"/>
      <c r="S363" s="66"/>
      <c r="T363" s="67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134</v>
      </c>
      <c r="AU363" s="19" t="s">
        <v>83</v>
      </c>
    </row>
    <row r="364" spans="1:65" s="14" customFormat="1" ht="11.25">
      <c r="B364" s="204"/>
      <c r="C364" s="205"/>
      <c r="D364" s="188" t="s">
        <v>136</v>
      </c>
      <c r="E364" s="206" t="s">
        <v>19</v>
      </c>
      <c r="F364" s="207" t="s">
        <v>1025</v>
      </c>
      <c r="G364" s="205"/>
      <c r="H364" s="206" t="s">
        <v>19</v>
      </c>
      <c r="I364" s="208"/>
      <c r="J364" s="205"/>
      <c r="K364" s="205"/>
      <c r="L364" s="209"/>
      <c r="M364" s="210"/>
      <c r="N364" s="211"/>
      <c r="O364" s="211"/>
      <c r="P364" s="211"/>
      <c r="Q364" s="211"/>
      <c r="R364" s="211"/>
      <c r="S364" s="211"/>
      <c r="T364" s="212"/>
      <c r="AT364" s="213" t="s">
        <v>136</v>
      </c>
      <c r="AU364" s="213" t="s">
        <v>83</v>
      </c>
      <c r="AV364" s="14" t="s">
        <v>81</v>
      </c>
      <c r="AW364" s="14" t="s">
        <v>34</v>
      </c>
      <c r="AX364" s="14" t="s">
        <v>73</v>
      </c>
      <c r="AY364" s="213" t="s">
        <v>125</v>
      </c>
    </row>
    <row r="365" spans="1:65" s="13" customFormat="1" ht="11.25">
      <c r="B365" s="193"/>
      <c r="C365" s="194"/>
      <c r="D365" s="188" t="s">
        <v>136</v>
      </c>
      <c r="E365" s="195" t="s">
        <v>19</v>
      </c>
      <c r="F365" s="196" t="s">
        <v>81</v>
      </c>
      <c r="G365" s="194"/>
      <c r="H365" s="197">
        <v>1</v>
      </c>
      <c r="I365" s="198"/>
      <c r="J365" s="194"/>
      <c r="K365" s="194"/>
      <c r="L365" s="199"/>
      <c r="M365" s="200"/>
      <c r="N365" s="201"/>
      <c r="O365" s="201"/>
      <c r="P365" s="201"/>
      <c r="Q365" s="201"/>
      <c r="R365" s="201"/>
      <c r="S365" s="201"/>
      <c r="T365" s="202"/>
      <c r="AT365" s="203" t="s">
        <v>136</v>
      </c>
      <c r="AU365" s="203" t="s">
        <v>83</v>
      </c>
      <c r="AV365" s="13" t="s">
        <v>83</v>
      </c>
      <c r="AW365" s="13" t="s">
        <v>34</v>
      </c>
      <c r="AX365" s="13" t="s">
        <v>81</v>
      </c>
      <c r="AY365" s="203" t="s">
        <v>125</v>
      </c>
    </row>
    <row r="366" spans="1:65" s="2" customFormat="1" ht="14.45" customHeight="1">
      <c r="A366" s="36"/>
      <c r="B366" s="37"/>
      <c r="C366" s="175" t="s">
        <v>409</v>
      </c>
      <c r="D366" s="175" t="s">
        <v>127</v>
      </c>
      <c r="E366" s="176" t="s">
        <v>494</v>
      </c>
      <c r="F366" s="177" t="s">
        <v>495</v>
      </c>
      <c r="G366" s="178" t="s">
        <v>130</v>
      </c>
      <c r="H366" s="179">
        <v>1</v>
      </c>
      <c r="I366" s="180"/>
      <c r="J366" s="181">
        <f>ROUND(I366*H366,2)</f>
        <v>0</v>
      </c>
      <c r="K366" s="177" t="s">
        <v>131</v>
      </c>
      <c r="L366" s="41"/>
      <c r="M366" s="182" t="s">
        <v>19</v>
      </c>
      <c r="N366" s="183" t="s">
        <v>44</v>
      </c>
      <c r="O366" s="66"/>
      <c r="P366" s="184">
        <f>O366*H366</f>
        <v>0</v>
      </c>
      <c r="Q366" s="184">
        <v>0.21734000000000001</v>
      </c>
      <c r="R366" s="184">
        <f>Q366*H366</f>
        <v>0.21734000000000001</v>
      </c>
      <c r="S366" s="184">
        <v>0</v>
      </c>
      <c r="T366" s="185">
        <f>S366*H366</f>
        <v>0</v>
      </c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R366" s="186" t="s">
        <v>132</v>
      </c>
      <c r="AT366" s="186" t="s">
        <v>127</v>
      </c>
      <c r="AU366" s="186" t="s">
        <v>83</v>
      </c>
      <c r="AY366" s="19" t="s">
        <v>125</v>
      </c>
      <c r="BE366" s="187">
        <f>IF(N366="základní",J366,0)</f>
        <v>0</v>
      </c>
      <c r="BF366" s="187">
        <f>IF(N366="snížená",J366,0)</f>
        <v>0</v>
      </c>
      <c r="BG366" s="187">
        <f>IF(N366="zákl. přenesená",J366,0)</f>
        <v>0</v>
      </c>
      <c r="BH366" s="187">
        <f>IF(N366="sníž. přenesená",J366,0)</f>
        <v>0</v>
      </c>
      <c r="BI366" s="187">
        <f>IF(N366="nulová",J366,0)</f>
        <v>0</v>
      </c>
      <c r="BJ366" s="19" t="s">
        <v>81</v>
      </c>
      <c r="BK366" s="187">
        <f>ROUND(I366*H366,2)</f>
        <v>0</v>
      </c>
      <c r="BL366" s="19" t="s">
        <v>132</v>
      </c>
      <c r="BM366" s="186" t="s">
        <v>1028</v>
      </c>
    </row>
    <row r="367" spans="1:65" s="2" customFormat="1" ht="11.25">
      <c r="A367" s="36"/>
      <c r="B367" s="37"/>
      <c r="C367" s="38"/>
      <c r="D367" s="188" t="s">
        <v>134</v>
      </c>
      <c r="E367" s="38"/>
      <c r="F367" s="189" t="s">
        <v>495</v>
      </c>
      <c r="G367" s="38"/>
      <c r="H367" s="38"/>
      <c r="I367" s="190"/>
      <c r="J367" s="38"/>
      <c r="K367" s="38"/>
      <c r="L367" s="41"/>
      <c r="M367" s="191"/>
      <c r="N367" s="192"/>
      <c r="O367" s="66"/>
      <c r="P367" s="66"/>
      <c r="Q367" s="66"/>
      <c r="R367" s="66"/>
      <c r="S367" s="66"/>
      <c r="T367" s="67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T367" s="19" t="s">
        <v>134</v>
      </c>
      <c r="AU367" s="19" t="s">
        <v>83</v>
      </c>
    </row>
    <row r="368" spans="1:65" s="2" customFormat="1" ht="14.45" customHeight="1">
      <c r="A368" s="36"/>
      <c r="B368" s="37"/>
      <c r="C368" s="214" t="s">
        <v>416</v>
      </c>
      <c r="D368" s="214" t="s">
        <v>165</v>
      </c>
      <c r="E368" s="215" t="s">
        <v>490</v>
      </c>
      <c r="F368" s="216" t="s">
        <v>491</v>
      </c>
      <c r="G368" s="217" t="s">
        <v>130</v>
      </c>
      <c r="H368" s="218">
        <v>1</v>
      </c>
      <c r="I368" s="219"/>
      <c r="J368" s="220">
        <f>ROUND(I368*H368,2)</f>
        <v>0</v>
      </c>
      <c r="K368" s="216" t="s">
        <v>131</v>
      </c>
      <c r="L368" s="221"/>
      <c r="M368" s="222" t="s">
        <v>19</v>
      </c>
      <c r="N368" s="223" t="s">
        <v>44</v>
      </c>
      <c r="O368" s="66"/>
      <c r="P368" s="184">
        <f>O368*H368</f>
        <v>0</v>
      </c>
      <c r="Q368" s="184">
        <v>8.5000000000000006E-3</v>
      </c>
      <c r="R368" s="184">
        <f>Q368*H368</f>
        <v>8.5000000000000006E-3</v>
      </c>
      <c r="S368" s="184">
        <v>0</v>
      </c>
      <c r="T368" s="185">
        <f>S368*H368</f>
        <v>0</v>
      </c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R368" s="186" t="s">
        <v>168</v>
      </c>
      <c r="AT368" s="186" t="s">
        <v>165</v>
      </c>
      <c r="AU368" s="186" t="s">
        <v>83</v>
      </c>
      <c r="AY368" s="19" t="s">
        <v>125</v>
      </c>
      <c r="BE368" s="187">
        <f>IF(N368="základní",J368,0)</f>
        <v>0</v>
      </c>
      <c r="BF368" s="187">
        <f>IF(N368="snížená",J368,0)</f>
        <v>0</v>
      </c>
      <c r="BG368" s="187">
        <f>IF(N368="zákl. přenesená",J368,0)</f>
        <v>0</v>
      </c>
      <c r="BH368" s="187">
        <f>IF(N368="sníž. přenesená",J368,0)</f>
        <v>0</v>
      </c>
      <c r="BI368" s="187">
        <f>IF(N368="nulová",J368,0)</f>
        <v>0</v>
      </c>
      <c r="BJ368" s="19" t="s">
        <v>81</v>
      </c>
      <c r="BK368" s="187">
        <f>ROUND(I368*H368,2)</f>
        <v>0</v>
      </c>
      <c r="BL368" s="19" t="s">
        <v>132</v>
      </c>
      <c r="BM368" s="186" t="s">
        <v>1029</v>
      </c>
    </row>
    <row r="369" spans="1:65" s="2" customFormat="1" ht="11.25">
      <c r="A369" s="36"/>
      <c r="B369" s="37"/>
      <c r="C369" s="38"/>
      <c r="D369" s="188" t="s">
        <v>134</v>
      </c>
      <c r="E369" s="38"/>
      <c r="F369" s="189" t="s">
        <v>491</v>
      </c>
      <c r="G369" s="38"/>
      <c r="H369" s="38"/>
      <c r="I369" s="190"/>
      <c r="J369" s="38"/>
      <c r="K369" s="38"/>
      <c r="L369" s="41"/>
      <c r="M369" s="191"/>
      <c r="N369" s="192"/>
      <c r="O369" s="66"/>
      <c r="P369" s="66"/>
      <c r="Q369" s="66"/>
      <c r="R369" s="66"/>
      <c r="S369" s="66"/>
      <c r="T369" s="67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T369" s="19" t="s">
        <v>134</v>
      </c>
      <c r="AU369" s="19" t="s">
        <v>83</v>
      </c>
    </row>
    <row r="370" spans="1:65" s="14" customFormat="1" ht="11.25">
      <c r="B370" s="204"/>
      <c r="C370" s="205"/>
      <c r="D370" s="188" t="s">
        <v>136</v>
      </c>
      <c r="E370" s="206" t="s">
        <v>19</v>
      </c>
      <c r="F370" s="207" t="s">
        <v>1030</v>
      </c>
      <c r="G370" s="205"/>
      <c r="H370" s="206" t="s">
        <v>19</v>
      </c>
      <c r="I370" s="208"/>
      <c r="J370" s="205"/>
      <c r="K370" s="205"/>
      <c r="L370" s="209"/>
      <c r="M370" s="210"/>
      <c r="N370" s="211"/>
      <c r="O370" s="211"/>
      <c r="P370" s="211"/>
      <c r="Q370" s="211"/>
      <c r="R370" s="211"/>
      <c r="S370" s="211"/>
      <c r="T370" s="212"/>
      <c r="AT370" s="213" t="s">
        <v>136</v>
      </c>
      <c r="AU370" s="213" t="s">
        <v>83</v>
      </c>
      <c r="AV370" s="14" t="s">
        <v>81</v>
      </c>
      <c r="AW370" s="14" t="s">
        <v>34</v>
      </c>
      <c r="AX370" s="14" t="s">
        <v>73</v>
      </c>
      <c r="AY370" s="213" t="s">
        <v>125</v>
      </c>
    </row>
    <row r="371" spans="1:65" s="13" customFormat="1" ht="11.25">
      <c r="B371" s="193"/>
      <c r="C371" s="194"/>
      <c r="D371" s="188" t="s">
        <v>136</v>
      </c>
      <c r="E371" s="195" t="s">
        <v>19</v>
      </c>
      <c r="F371" s="196" t="s">
        <v>81</v>
      </c>
      <c r="G371" s="194"/>
      <c r="H371" s="197">
        <v>1</v>
      </c>
      <c r="I371" s="198"/>
      <c r="J371" s="194"/>
      <c r="K371" s="194"/>
      <c r="L371" s="199"/>
      <c r="M371" s="200"/>
      <c r="N371" s="201"/>
      <c r="O371" s="201"/>
      <c r="P371" s="201"/>
      <c r="Q371" s="201"/>
      <c r="R371" s="201"/>
      <c r="S371" s="201"/>
      <c r="T371" s="202"/>
      <c r="AT371" s="203" t="s">
        <v>136</v>
      </c>
      <c r="AU371" s="203" t="s">
        <v>83</v>
      </c>
      <c r="AV371" s="13" t="s">
        <v>83</v>
      </c>
      <c r="AW371" s="13" t="s">
        <v>34</v>
      </c>
      <c r="AX371" s="13" t="s">
        <v>81</v>
      </c>
      <c r="AY371" s="203" t="s">
        <v>125</v>
      </c>
    </row>
    <row r="372" spans="1:65" s="2" customFormat="1" ht="14.45" customHeight="1">
      <c r="A372" s="36"/>
      <c r="B372" s="37"/>
      <c r="C372" s="214" t="s">
        <v>421</v>
      </c>
      <c r="D372" s="214" t="s">
        <v>165</v>
      </c>
      <c r="E372" s="215" t="s">
        <v>498</v>
      </c>
      <c r="F372" s="216" t="s">
        <v>499</v>
      </c>
      <c r="G372" s="217" t="s">
        <v>130</v>
      </c>
      <c r="H372" s="218">
        <v>1</v>
      </c>
      <c r="I372" s="219"/>
      <c r="J372" s="220">
        <f>ROUND(I372*H372,2)</f>
        <v>0</v>
      </c>
      <c r="K372" s="216" t="s">
        <v>131</v>
      </c>
      <c r="L372" s="221"/>
      <c r="M372" s="222" t="s">
        <v>19</v>
      </c>
      <c r="N372" s="223" t="s">
        <v>44</v>
      </c>
      <c r="O372" s="66"/>
      <c r="P372" s="184">
        <f>O372*H372</f>
        <v>0</v>
      </c>
      <c r="Q372" s="184">
        <v>0.06</v>
      </c>
      <c r="R372" s="184">
        <f>Q372*H372</f>
        <v>0.06</v>
      </c>
      <c r="S372" s="184">
        <v>0</v>
      </c>
      <c r="T372" s="185">
        <f>S372*H372</f>
        <v>0</v>
      </c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R372" s="186" t="s">
        <v>168</v>
      </c>
      <c r="AT372" s="186" t="s">
        <v>165</v>
      </c>
      <c r="AU372" s="186" t="s">
        <v>83</v>
      </c>
      <c r="AY372" s="19" t="s">
        <v>125</v>
      </c>
      <c r="BE372" s="187">
        <f>IF(N372="základní",J372,0)</f>
        <v>0</v>
      </c>
      <c r="BF372" s="187">
        <f>IF(N372="snížená",J372,0)</f>
        <v>0</v>
      </c>
      <c r="BG372" s="187">
        <f>IF(N372="zákl. přenesená",J372,0)</f>
        <v>0</v>
      </c>
      <c r="BH372" s="187">
        <f>IF(N372="sníž. přenesená",J372,0)</f>
        <v>0</v>
      </c>
      <c r="BI372" s="187">
        <f>IF(N372="nulová",J372,0)</f>
        <v>0</v>
      </c>
      <c r="BJ372" s="19" t="s">
        <v>81</v>
      </c>
      <c r="BK372" s="187">
        <f>ROUND(I372*H372,2)</f>
        <v>0</v>
      </c>
      <c r="BL372" s="19" t="s">
        <v>132</v>
      </c>
      <c r="BM372" s="186" t="s">
        <v>1031</v>
      </c>
    </row>
    <row r="373" spans="1:65" s="2" customFormat="1" ht="11.25">
      <c r="A373" s="36"/>
      <c r="B373" s="37"/>
      <c r="C373" s="38"/>
      <c r="D373" s="188" t="s">
        <v>134</v>
      </c>
      <c r="E373" s="38"/>
      <c r="F373" s="189" t="s">
        <v>499</v>
      </c>
      <c r="G373" s="38"/>
      <c r="H373" s="38"/>
      <c r="I373" s="190"/>
      <c r="J373" s="38"/>
      <c r="K373" s="38"/>
      <c r="L373" s="41"/>
      <c r="M373" s="191"/>
      <c r="N373" s="192"/>
      <c r="O373" s="66"/>
      <c r="P373" s="66"/>
      <c r="Q373" s="66"/>
      <c r="R373" s="66"/>
      <c r="S373" s="66"/>
      <c r="T373" s="67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T373" s="19" t="s">
        <v>134</v>
      </c>
      <c r="AU373" s="19" t="s">
        <v>83</v>
      </c>
    </row>
    <row r="374" spans="1:65" s="14" customFormat="1" ht="11.25">
      <c r="B374" s="204"/>
      <c r="C374" s="205"/>
      <c r="D374" s="188" t="s">
        <v>136</v>
      </c>
      <c r="E374" s="206" t="s">
        <v>19</v>
      </c>
      <c r="F374" s="207" t="s">
        <v>1030</v>
      </c>
      <c r="G374" s="205"/>
      <c r="H374" s="206" t="s">
        <v>19</v>
      </c>
      <c r="I374" s="208"/>
      <c r="J374" s="205"/>
      <c r="K374" s="205"/>
      <c r="L374" s="209"/>
      <c r="M374" s="210"/>
      <c r="N374" s="211"/>
      <c r="O374" s="211"/>
      <c r="P374" s="211"/>
      <c r="Q374" s="211"/>
      <c r="R374" s="211"/>
      <c r="S374" s="211"/>
      <c r="T374" s="212"/>
      <c r="AT374" s="213" t="s">
        <v>136</v>
      </c>
      <c r="AU374" s="213" t="s">
        <v>83</v>
      </c>
      <c r="AV374" s="14" t="s">
        <v>81</v>
      </c>
      <c r="AW374" s="14" t="s">
        <v>34</v>
      </c>
      <c r="AX374" s="14" t="s">
        <v>73</v>
      </c>
      <c r="AY374" s="213" t="s">
        <v>125</v>
      </c>
    </row>
    <row r="375" spans="1:65" s="13" customFormat="1" ht="11.25">
      <c r="B375" s="193"/>
      <c r="C375" s="194"/>
      <c r="D375" s="188" t="s">
        <v>136</v>
      </c>
      <c r="E375" s="195" t="s">
        <v>19</v>
      </c>
      <c r="F375" s="196" t="s">
        <v>81</v>
      </c>
      <c r="G375" s="194"/>
      <c r="H375" s="197">
        <v>1</v>
      </c>
      <c r="I375" s="198"/>
      <c r="J375" s="194"/>
      <c r="K375" s="194"/>
      <c r="L375" s="199"/>
      <c r="M375" s="200"/>
      <c r="N375" s="201"/>
      <c r="O375" s="201"/>
      <c r="P375" s="201"/>
      <c r="Q375" s="201"/>
      <c r="R375" s="201"/>
      <c r="S375" s="201"/>
      <c r="T375" s="202"/>
      <c r="AT375" s="203" t="s">
        <v>136</v>
      </c>
      <c r="AU375" s="203" t="s">
        <v>83</v>
      </c>
      <c r="AV375" s="13" t="s">
        <v>83</v>
      </c>
      <c r="AW375" s="13" t="s">
        <v>34</v>
      </c>
      <c r="AX375" s="13" t="s">
        <v>81</v>
      </c>
      <c r="AY375" s="203" t="s">
        <v>125</v>
      </c>
    </row>
    <row r="376" spans="1:65" s="2" customFormat="1" ht="14.45" customHeight="1">
      <c r="A376" s="36"/>
      <c r="B376" s="37"/>
      <c r="C376" s="175" t="s">
        <v>426</v>
      </c>
      <c r="D376" s="175" t="s">
        <v>127</v>
      </c>
      <c r="E376" s="176" t="s">
        <v>1032</v>
      </c>
      <c r="F376" s="177" t="s">
        <v>1033</v>
      </c>
      <c r="G376" s="178" t="s">
        <v>130</v>
      </c>
      <c r="H376" s="179">
        <v>1</v>
      </c>
      <c r="I376" s="180"/>
      <c r="J376" s="181">
        <f>ROUND(I376*H376,2)</f>
        <v>0</v>
      </c>
      <c r="K376" s="177" t="s">
        <v>131</v>
      </c>
      <c r="L376" s="41"/>
      <c r="M376" s="182" t="s">
        <v>19</v>
      </c>
      <c r="N376" s="183" t="s">
        <v>44</v>
      </c>
      <c r="O376" s="66"/>
      <c r="P376" s="184">
        <f>O376*H376</f>
        <v>0</v>
      </c>
      <c r="Q376" s="184">
        <v>1.4212199999999999</v>
      </c>
      <c r="R376" s="184">
        <f>Q376*H376</f>
        <v>1.4212199999999999</v>
      </c>
      <c r="S376" s="184">
        <v>0</v>
      </c>
      <c r="T376" s="185">
        <f>S376*H376</f>
        <v>0</v>
      </c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R376" s="186" t="s">
        <v>132</v>
      </c>
      <c r="AT376" s="186" t="s">
        <v>127</v>
      </c>
      <c r="AU376" s="186" t="s">
        <v>83</v>
      </c>
      <c r="AY376" s="19" t="s">
        <v>125</v>
      </c>
      <c r="BE376" s="187">
        <f>IF(N376="základní",J376,0)</f>
        <v>0</v>
      </c>
      <c r="BF376" s="187">
        <f>IF(N376="snížená",J376,0)</f>
        <v>0</v>
      </c>
      <c r="BG376" s="187">
        <f>IF(N376="zákl. přenesená",J376,0)</f>
        <v>0</v>
      </c>
      <c r="BH376" s="187">
        <f>IF(N376="sníž. přenesená",J376,0)</f>
        <v>0</v>
      </c>
      <c r="BI376" s="187">
        <f>IF(N376="nulová",J376,0)</f>
        <v>0</v>
      </c>
      <c r="BJ376" s="19" t="s">
        <v>81</v>
      </c>
      <c r="BK376" s="187">
        <f>ROUND(I376*H376,2)</f>
        <v>0</v>
      </c>
      <c r="BL376" s="19" t="s">
        <v>132</v>
      </c>
      <c r="BM376" s="186" t="s">
        <v>1034</v>
      </c>
    </row>
    <row r="377" spans="1:65" s="2" customFormat="1" ht="11.25">
      <c r="A377" s="36"/>
      <c r="B377" s="37"/>
      <c r="C377" s="38"/>
      <c r="D377" s="188" t="s">
        <v>134</v>
      </c>
      <c r="E377" s="38"/>
      <c r="F377" s="189" t="s">
        <v>1035</v>
      </c>
      <c r="G377" s="38"/>
      <c r="H377" s="38"/>
      <c r="I377" s="190"/>
      <c r="J377" s="38"/>
      <c r="K377" s="38"/>
      <c r="L377" s="41"/>
      <c r="M377" s="191"/>
      <c r="N377" s="192"/>
      <c r="O377" s="66"/>
      <c r="P377" s="66"/>
      <c r="Q377" s="66"/>
      <c r="R377" s="66"/>
      <c r="S377" s="66"/>
      <c r="T377" s="67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134</v>
      </c>
      <c r="AU377" s="19" t="s">
        <v>83</v>
      </c>
    </row>
    <row r="378" spans="1:65" s="14" customFormat="1" ht="11.25">
      <c r="B378" s="204"/>
      <c r="C378" s="205"/>
      <c r="D378" s="188" t="s">
        <v>136</v>
      </c>
      <c r="E378" s="206" t="s">
        <v>19</v>
      </c>
      <c r="F378" s="207" t="s">
        <v>939</v>
      </c>
      <c r="G378" s="205"/>
      <c r="H378" s="206" t="s">
        <v>19</v>
      </c>
      <c r="I378" s="208"/>
      <c r="J378" s="205"/>
      <c r="K378" s="205"/>
      <c r="L378" s="209"/>
      <c r="M378" s="210"/>
      <c r="N378" s="211"/>
      <c r="O378" s="211"/>
      <c r="P378" s="211"/>
      <c r="Q378" s="211"/>
      <c r="R378" s="211"/>
      <c r="S378" s="211"/>
      <c r="T378" s="212"/>
      <c r="AT378" s="213" t="s">
        <v>136</v>
      </c>
      <c r="AU378" s="213" t="s">
        <v>83</v>
      </c>
      <c r="AV378" s="14" t="s">
        <v>81</v>
      </c>
      <c r="AW378" s="14" t="s">
        <v>34</v>
      </c>
      <c r="AX378" s="14" t="s">
        <v>73</v>
      </c>
      <c r="AY378" s="213" t="s">
        <v>125</v>
      </c>
    </row>
    <row r="379" spans="1:65" s="13" customFormat="1" ht="11.25">
      <c r="B379" s="193"/>
      <c r="C379" s="194"/>
      <c r="D379" s="188" t="s">
        <v>136</v>
      </c>
      <c r="E379" s="195" t="s">
        <v>19</v>
      </c>
      <c r="F379" s="196" t="s">
        <v>994</v>
      </c>
      <c r="G379" s="194"/>
      <c r="H379" s="197">
        <v>1</v>
      </c>
      <c r="I379" s="198"/>
      <c r="J379" s="194"/>
      <c r="K379" s="194"/>
      <c r="L379" s="199"/>
      <c r="M379" s="200"/>
      <c r="N379" s="201"/>
      <c r="O379" s="201"/>
      <c r="P379" s="201"/>
      <c r="Q379" s="201"/>
      <c r="R379" s="201"/>
      <c r="S379" s="201"/>
      <c r="T379" s="202"/>
      <c r="AT379" s="203" t="s">
        <v>136</v>
      </c>
      <c r="AU379" s="203" t="s">
        <v>83</v>
      </c>
      <c r="AV379" s="13" t="s">
        <v>83</v>
      </c>
      <c r="AW379" s="13" t="s">
        <v>34</v>
      </c>
      <c r="AX379" s="13" t="s">
        <v>81</v>
      </c>
      <c r="AY379" s="203" t="s">
        <v>125</v>
      </c>
    </row>
    <row r="380" spans="1:65" s="2" customFormat="1" ht="14.45" customHeight="1">
      <c r="A380" s="36"/>
      <c r="B380" s="37"/>
      <c r="C380" s="214" t="s">
        <v>432</v>
      </c>
      <c r="D380" s="214" t="s">
        <v>165</v>
      </c>
      <c r="E380" s="215" t="s">
        <v>1036</v>
      </c>
      <c r="F380" s="216" t="s">
        <v>1037</v>
      </c>
      <c r="G380" s="217" t="s">
        <v>130</v>
      </c>
      <c r="H380" s="218">
        <v>1</v>
      </c>
      <c r="I380" s="219"/>
      <c r="J380" s="220">
        <f>ROUND(I380*H380,2)</f>
        <v>0</v>
      </c>
      <c r="K380" s="216" t="s">
        <v>131</v>
      </c>
      <c r="L380" s="221"/>
      <c r="M380" s="222" t="s">
        <v>19</v>
      </c>
      <c r="N380" s="223" t="s">
        <v>44</v>
      </c>
      <c r="O380" s="66"/>
      <c r="P380" s="184">
        <f>O380*H380</f>
        <v>0</v>
      </c>
      <c r="Q380" s="184">
        <v>0.54800000000000004</v>
      </c>
      <c r="R380" s="184">
        <f>Q380*H380</f>
        <v>0.54800000000000004</v>
      </c>
      <c r="S380" s="184">
        <v>0</v>
      </c>
      <c r="T380" s="185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86" t="s">
        <v>168</v>
      </c>
      <c r="AT380" s="186" t="s">
        <v>165</v>
      </c>
      <c r="AU380" s="186" t="s">
        <v>83</v>
      </c>
      <c r="AY380" s="19" t="s">
        <v>125</v>
      </c>
      <c r="BE380" s="187">
        <f>IF(N380="základní",J380,0)</f>
        <v>0</v>
      </c>
      <c r="BF380" s="187">
        <f>IF(N380="snížená",J380,0)</f>
        <v>0</v>
      </c>
      <c r="BG380" s="187">
        <f>IF(N380="zákl. přenesená",J380,0)</f>
        <v>0</v>
      </c>
      <c r="BH380" s="187">
        <f>IF(N380="sníž. přenesená",J380,0)</f>
        <v>0</v>
      </c>
      <c r="BI380" s="187">
        <f>IF(N380="nulová",J380,0)</f>
        <v>0</v>
      </c>
      <c r="BJ380" s="19" t="s">
        <v>81</v>
      </c>
      <c r="BK380" s="187">
        <f>ROUND(I380*H380,2)</f>
        <v>0</v>
      </c>
      <c r="BL380" s="19" t="s">
        <v>132</v>
      </c>
      <c r="BM380" s="186" t="s">
        <v>1038</v>
      </c>
    </row>
    <row r="381" spans="1:65" s="2" customFormat="1" ht="11.25">
      <c r="A381" s="36"/>
      <c r="B381" s="37"/>
      <c r="C381" s="38"/>
      <c r="D381" s="188" t="s">
        <v>134</v>
      </c>
      <c r="E381" s="38"/>
      <c r="F381" s="189" t="s">
        <v>1037</v>
      </c>
      <c r="G381" s="38"/>
      <c r="H381" s="38"/>
      <c r="I381" s="190"/>
      <c r="J381" s="38"/>
      <c r="K381" s="38"/>
      <c r="L381" s="41"/>
      <c r="M381" s="191"/>
      <c r="N381" s="192"/>
      <c r="O381" s="66"/>
      <c r="P381" s="66"/>
      <c r="Q381" s="66"/>
      <c r="R381" s="66"/>
      <c r="S381" s="66"/>
      <c r="T381" s="67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9" t="s">
        <v>134</v>
      </c>
      <c r="AU381" s="19" t="s">
        <v>83</v>
      </c>
    </row>
    <row r="382" spans="1:65" s="14" customFormat="1" ht="11.25">
      <c r="B382" s="204"/>
      <c r="C382" s="205"/>
      <c r="D382" s="188" t="s">
        <v>136</v>
      </c>
      <c r="E382" s="206" t="s">
        <v>19</v>
      </c>
      <c r="F382" s="207" t="s">
        <v>1039</v>
      </c>
      <c r="G382" s="205"/>
      <c r="H382" s="206" t="s">
        <v>19</v>
      </c>
      <c r="I382" s="208"/>
      <c r="J382" s="205"/>
      <c r="K382" s="205"/>
      <c r="L382" s="209"/>
      <c r="M382" s="210"/>
      <c r="N382" s="211"/>
      <c r="O382" s="211"/>
      <c r="P382" s="211"/>
      <c r="Q382" s="211"/>
      <c r="R382" s="211"/>
      <c r="S382" s="211"/>
      <c r="T382" s="212"/>
      <c r="AT382" s="213" t="s">
        <v>136</v>
      </c>
      <c r="AU382" s="213" t="s">
        <v>83</v>
      </c>
      <c r="AV382" s="14" t="s">
        <v>81</v>
      </c>
      <c r="AW382" s="14" t="s">
        <v>34</v>
      </c>
      <c r="AX382" s="14" t="s">
        <v>73</v>
      </c>
      <c r="AY382" s="213" t="s">
        <v>125</v>
      </c>
    </row>
    <row r="383" spans="1:65" s="14" customFormat="1" ht="11.25">
      <c r="B383" s="204"/>
      <c r="C383" s="205"/>
      <c r="D383" s="188" t="s">
        <v>136</v>
      </c>
      <c r="E383" s="206" t="s">
        <v>19</v>
      </c>
      <c r="F383" s="207" t="s">
        <v>939</v>
      </c>
      <c r="G383" s="205"/>
      <c r="H383" s="206" t="s">
        <v>19</v>
      </c>
      <c r="I383" s="208"/>
      <c r="J383" s="205"/>
      <c r="K383" s="205"/>
      <c r="L383" s="209"/>
      <c r="M383" s="210"/>
      <c r="N383" s="211"/>
      <c r="O383" s="211"/>
      <c r="P383" s="211"/>
      <c r="Q383" s="211"/>
      <c r="R383" s="211"/>
      <c r="S383" s="211"/>
      <c r="T383" s="212"/>
      <c r="AT383" s="213" t="s">
        <v>136</v>
      </c>
      <c r="AU383" s="213" t="s">
        <v>83</v>
      </c>
      <c r="AV383" s="14" t="s">
        <v>81</v>
      </c>
      <c r="AW383" s="14" t="s">
        <v>34</v>
      </c>
      <c r="AX383" s="14" t="s">
        <v>73</v>
      </c>
      <c r="AY383" s="213" t="s">
        <v>125</v>
      </c>
    </row>
    <row r="384" spans="1:65" s="13" customFormat="1" ht="11.25">
      <c r="B384" s="193"/>
      <c r="C384" s="194"/>
      <c r="D384" s="188" t="s">
        <v>136</v>
      </c>
      <c r="E384" s="195" t="s">
        <v>19</v>
      </c>
      <c r="F384" s="196" t="s">
        <v>994</v>
      </c>
      <c r="G384" s="194"/>
      <c r="H384" s="197">
        <v>1</v>
      </c>
      <c r="I384" s="198"/>
      <c r="J384" s="194"/>
      <c r="K384" s="194"/>
      <c r="L384" s="199"/>
      <c r="M384" s="200"/>
      <c r="N384" s="201"/>
      <c r="O384" s="201"/>
      <c r="P384" s="201"/>
      <c r="Q384" s="201"/>
      <c r="R384" s="201"/>
      <c r="S384" s="201"/>
      <c r="T384" s="202"/>
      <c r="AT384" s="203" t="s">
        <v>136</v>
      </c>
      <c r="AU384" s="203" t="s">
        <v>83</v>
      </c>
      <c r="AV384" s="13" t="s">
        <v>83</v>
      </c>
      <c r="AW384" s="13" t="s">
        <v>34</v>
      </c>
      <c r="AX384" s="13" t="s">
        <v>81</v>
      </c>
      <c r="AY384" s="203" t="s">
        <v>125</v>
      </c>
    </row>
    <row r="385" spans="1:65" s="2" customFormat="1" ht="14.45" customHeight="1">
      <c r="A385" s="36"/>
      <c r="B385" s="37"/>
      <c r="C385" s="175" t="s">
        <v>438</v>
      </c>
      <c r="D385" s="175" t="s">
        <v>127</v>
      </c>
      <c r="E385" s="176" t="s">
        <v>1040</v>
      </c>
      <c r="F385" s="177" t="s">
        <v>1041</v>
      </c>
      <c r="G385" s="178" t="s">
        <v>130</v>
      </c>
      <c r="H385" s="179">
        <v>1</v>
      </c>
      <c r="I385" s="180"/>
      <c r="J385" s="181">
        <f>ROUND(I385*H385,2)</f>
        <v>0</v>
      </c>
      <c r="K385" s="177" t="s">
        <v>131</v>
      </c>
      <c r="L385" s="41"/>
      <c r="M385" s="182" t="s">
        <v>19</v>
      </c>
      <c r="N385" s="183" t="s">
        <v>44</v>
      </c>
      <c r="O385" s="66"/>
      <c r="P385" s="184">
        <f>O385*H385</f>
        <v>0</v>
      </c>
      <c r="Q385" s="184">
        <v>0.21734000000000001</v>
      </c>
      <c r="R385" s="184">
        <f>Q385*H385</f>
        <v>0.21734000000000001</v>
      </c>
      <c r="S385" s="184">
        <v>0</v>
      </c>
      <c r="T385" s="185">
        <f>S385*H385</f>
        <v>0</v>
      </c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R385" s="186" t="s">
        <v>132</v>
      </c>
      <c r="AT385" s="186" t="s">
        <v>127</v>
      </c>
      <c r="AU385" s="186" t="s">
        <v>83</v>
      </c>
      <c r="AY385" s="19" t="s">
        <v>125</v>
      </c>
      <c r="BE385" s="187">
        <f>IF(N385="základní",J385,0)</f>
        <v>0</v>
      </c>
      <c r="BF385" s="187">
        <f>IF(N385="snížená",J385,0)</f>
        <v>0</v>
      </c>
      <c r="BG385" s="187">
        <f>IF(N385="zákl. přenesená",J385,0)</f>
        <v>0</v>
      </c>
      <c r="BH385" s="187">
        <f>IF(N385="sníž. přenesená",J385,0)</f>
        <v>0</v>
      </c>
      <c r="BI385" s="187">
        <f>IF(N385="nulová",J385,0)</f>
        <v>0</v>
      </c>
      <c r="BJ385" s="19" t="s">
        <v>81</v>
      </c>
      <c r="BK385" s="187">
        <f>ROUND(I385*H385,2)</f>
        <v>0</v>
      </c>
      <c r="BL385" s="19" t="s">
        <v>132</v>
      </c>
      <c r="BM385" s="186" t="s">
        <v>1042</v>
      </c>
    </row>
    <row r="386" spans="1:65" s="2" customFormat="1" ht="11.25">
      <c r="A386" s="36"/>
      <c r="B386" s="37"/>
      <c r="C386" s="38"/>
      <c r="D386" s="188" t="s">
        <v>134</v>
      </c>
      <c r="E386" s="38"/>
      <c r="F386" s="189" t="s">
        <v>1043</v>
      </c>
      <c r="G386" s="38"/>
      <c r="H386" s="38"/>
      <c r="I386" s="190"/>
      <c r="J386" s="38"/>
      <c r="K386" s="38"/>
      <c r="L386" s="41"/>
      <c r="M386" s="191"/>
      <c r="N386" s="192"/>
      <c r="O386" s="66"/>
      <c r="P386" s="66"/>
      <c r="Q386" s="66"/>
      <c r="R386" s="66"/>
      <c r="S386" s="66"/>
      <c r="T386" s="67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9" t="s">
        <v>134</v>
      </c>
      <c r="AU386" s="19" t="s">
        <v>83</v>
      </c>
    </row>
    <row r="387" spans="1:65" s="14" customFormat="1" ht="11.25">
      <c r="B387" s="204"/>
      <c r="C387" s="205"/>
      <c r="D387" s="188" t="s">
        <v>136</v>
      </c>
      <c r="E387" s="206" t="s">
        <v>19</v>
      </c>
      <c r="F387" s="207" t="s">
        <v>939</v>
      </c>
      <c r="G387" s="205"/>
      <c r="H387" s="206" t="s">
        <v>19</v>
      </c>
      <c r="I387" s="208"/>
      <c r="J387" s="205"/>
      <c r="K387" s="205"/>
      <c r="L387" s="209"/>
      <c r="M387" s="210"/>
      <c r="N387" s="211"/>
      <c r="O387" s="211"/>
      <c r="P387" s="211"/>
      <c r="Q387" s="211"/>
      <c r="R387" s="211"/>
      <c r="S387" s="211"/>
      <c r="T387" s="212"/>
      <c r="AT387" s="213" t="s">
        <v>136</v>
      </c>
      <c r="AU387" s="213" t="s">
        <v>83</v>
      </c>
      <c r="AV387" s="14" t="s">
        <v>81</v>
      </c>
      <c r="AW387" s="14" t="s">
        <v>34</v>
      </c>
      <c r="AX387" s="14" t="s">
        <v>73</v>
      </c>
      <c r="AY387" s="213" t="s">
        <v>125</v>
      </c>
    </row>
    <row r="388" spans="1:65" s="13" customFormat="1" ht="11.25">
      <c r="B388" s="193"/>
      <c r="C388" s="194"/>
      <c r="D388" s="188" t="s">
        <v>136</v>
      </c>
      <c r="E388" s="195" t="s">
        <v>19</v>
      </c>
      <c r="F388" s="196" t="s">
        <v>994</v>
      </c>
      <c r="G388" s="194"/>
      <c r="H388" s="197">
        <v>1</v>
      </c>
      <c r="I388" s="198"/>
      <c r="J388" s="194"/>
      <c r="K388" s="194"/>
      <c r="L388" s="199"/>
      <c r="M388" s="200"/>
      <c r="N388" s="201"/>
      <c r="O388" s="201"/>
      <c r="P388" s="201"/>
      <c r="Q388" s="201"/>
      <c r="R388" s="201"/>
      <c r="S388" s="201"/>
      <c r="T388" s="202"/>
      <c r="AT388" s="203" t="s">
        <v>136</v>
      </c>
      <c r="AU388" s="203" t="s">
        <v>83</v>
      </c>
      <c r="AV388" s="13" t="s">
        <v>83</v>
      </c>
      <c r="AW388" s="13" t="s">
        <v>34</v>
      </c>
      <c r="AX388" s="13" t="s">
        <v>81</v>
      </c>
      <c r="AY388" s="203" t="s">
        <v>125</v>
      </c>
    </row>
    <row r="389" spans="1:65" s="2" customFormat="1" ht="14.45" customHeight="1">
      <c r="A389" s="36"/>
      <c r="B389" s="37"/>
      <c r="C389" s="214" t="s">
        <v>444</v>
      </c>
      <c r="D389" s="214" t="s">
        <v>165</v>
      </c>
      <c r="E389" s="215" t="s">
        <v>1044</v>
      </c>
      <c r="F389" s="216" t="s">
        <v>1045</v>
      </c>
      <c r="G389" s="217" t="s">
        <v>130</v>
      </c>
      <c r="H389" s="218">
        <v>1</v>
      </c>
      <c r="I389" s="219"/>
      <c r="J389" s="220">
        <f>ROUND(I389*H389,2)</f>
        <v>0</v>
      </c>
      <c r="K389" s="216" t="s">
        <v>131</v>
      </c>
      <c r="L389" s="221"/>
      <c r="M389" s="222" t="s">
        <v>19</v>
      </c>
      <c r="N389" s="223" t="s">
        <v>44</v>
      </c>
      <c r="O389" s="66"/>
      <c r="P389" s="184">
        <f>O389*H389</f>
        <v>0</v>
      </c>
      <c r="Q389" s="184">
        <v>0.19600000000000001</v>
      </c>
      <c r="R389" s="184">
        <f>Q389*H389</f>
        <v>0.19600000000000001</v>
      </c>
      <c r="S389" s="184">
        <v>0</v>
      </c>
      <c r="T389" s="185">
        <f>S389*H389</f>
        <v>0</v>
      </c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R389" s="186" t="s">
        <v>168</v>
      </c>
      <c r="AT389" s="186" t="s">
        <v>165</v>
      </c>
      <c r="AU389" s="186" t="s">
        <v>83</v>
      </c>
      <c r="AY389" s="19" t="s">
        <v>125</v>
      </c>
      <c r="BE389" s="187">
        <f>IF(N389="základní",J389,0)</f>
        <v>0</v>
      </c>
      <c r="BF389" s="187">
        <f>IF(N389="snížená",J389,0)</f>
        <v>0</v>
      </c>
      <c r="BG389" s="187">
        <f>IF(N389="zákl. přenesená",J389,0)</f>
        <v>0</v>
      </c>
      <c r="BH389" s="187">
        <f>IF(N389="sníž. přenesená",J389,0)</f>
        <v>0</v>
      </c>
      <c r="BI389" s="187">
        <f>IF(N389="nulová",J389,0)</f>
        <v>0</v>
      </c>
      <c r="BJ389" s="19" t="s">
        <v>81</v>
      </c>
      <c r="BK389" s="187">
        <f>ROUND(I389*H389,2)</f>
        <v>0</v>
      </c>
      <c r="BL389" s="19" t="s">
        <v>132</v>
      </c>
      <c r="BM389" s="186" t="s">
        <v>1046</v>
      </c>
    </row>
    <row r="390" spans="1:65" s="2" customFormat="1" ht="11.25">
      <c r="A390" s="36"/>
      <c r="B390" s="37"/>
      <c r="C390" s="38"/>
      <c r="D390" s="188" t="s">
        <v>134</v>
      </c>
      <c r="E390" s="38"/>
      <c r="F390" s="189" t="s">
        <v>1045</v>
      </c>
      <c r="G390" s="38"/>
      <c r="H390" s="38"/>
      <c r="I390" s="190"/>
      <c r="J390" s="38"/>
      <c r="K390" s="38"/>
      <c r="L390" s="41"/>
      <c r="M390" s="191"/>
      <c r="N390" s="192"/>
      <c r="O390" s="66"/>
      <c r="P390" s="66"/>
      <c r="Q390" s="66"/>
      <c r="R390" s="66"/>
      <c r="S390" s="66"/>
      <c r="T390" s="67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9" t="s">
        <v>134</v>
      </c>
      <c r="AU390" s="19" t="s">
        <v>83</v>
      </c>
    </row>
    <row r="391" spans="1:65" s="14" customFormat="1" ht="11.25">
      <c r="B391" s="204"/>
      <c r="C391" s="205"/>
      <c r="D391" s="188" t="s">
        <v>136</v>
      </c>
      <c r="E391" s="206" t="s">
        <v>19</v>
      </c>
      <c r="F391" s="207" t="s">
        <v>1047</v>
      </c>
      <c r="G391" s="205"/>
      <c r="H391" s="206" t="s">
        <v>19</v>
      </c>
      <c r="I391" s="208"/>
      <c r="J391" s="205"/>
      <c r="K391" s="205"/>
      <c r="L391" s="209"/>
      <c r="M391" s="210"/>
      <c r="N391" s="211"/>
      <c r="O391" s="211"/>
      <c r="P391" s="211"/>
      <c r="Q391" s="211"/>
      <c r="R391" s="211"/>
      <c r="S391" s="211"/>
      <c r="T391" s="212"/>
      <c r="AT391" s="213" t="s">
        <v>136</v>
      </c>
      <c r="AU391" s="213" t="s">
        <v>83</v>
      </c>
      <c r="AV391" s="14" t="s">
        <v>81</v>
      </c>
      <c r="AW391" s="14" t="s">
        <v>34</v>
      </c>
      <c r="AX391" s="14" t="s">
        <v>73</v>
      </c>
      <c r="AY391" s="213" t="s">
        <v>125</v>
      </c>
    </row>
    <row r="392" spans="1:65" s="13" customFormat="1" ht="11.25">
      <c r="B392" s="193"/>
      <c r="C392" s="194"/>
      <c r="D392" s="188" t="s">
        <v>136</v>
      </c>
      <c r="E392" s="195" t="s">
        <v>19</v>
      </c>
      <c r="F392" s="196" t="s">
        <v>994</v>
      </c>
      <c r="G392" s="194"/>
      <c r="H392" s="197">
        <v>1</v>
      </c>
      <c r="I392" s="198"/>
      <c r="J392" s="194"/>
      <c r="K392" s="194"/>
      <c r="L392" s="199"/>
      <c r="M392" s="200"/>
      <c r="N392" s="201"/>
      <c r="O392" s="201"/>
      <c r="P392" s="201"/>
      <c r="Q392" s="201"/>
      <c r="R392" s="201"/>
      <c r="S392" s="201"/>
      <c r="T392" s="202"/>
      <c r="AT392" s="203" t="s">
        <v>136</v>
      </c>
      <c r="AU392" s="203" t="s">
        <v>83</v>
      </c>
      <c r="AV392" s="13" t="s">
        <v>83</v>
      </c>
      <c r="AW392" s="13" t="s">
        <v>34</v>
      </c>
      <c r="AX392" s="13" t="s">
        <v>81</v>
      </c>
      <c r="AY392" s="203" t="s">
        <v>125</v>
      </c>
    </row>
    <row r="393" spans="1:65" s="2" customFormat="1" ht="14.45" customHeight="1">
      <c r="A393" s="36"/>
      <c r="B393" s="37"/>
      <c r="C393" s="175" t="s">
        <v>450</v>
      </c>
      <c r="D393" s="175" t="s">
        <v>127</v>
      </c>
      <c r="E393" s="176" t="s">
        <v>1048</v>
      </c>
      <c r="F393" s="177" t="s">
        <v>1049</v>
      </c>
      <c r="G393" s="178" t="s">
        <v>300</v>
      </c>
      <c r="H393" s="179">
        <v>16</v>
      </c>
      <c r="I393" s="180"/>
      <c r="J393" s="181">
        <f>ROUND(I393*H393,2)</f>
        <v>0</v>
      </c>
      <c r="K393" s="177" t="s">
        <v>19</v>
      </c>
      <c r="L393" s="41"/>
      <c r="M393" s="182" t="s">
        <v>19</v>
      </c>
      <c r="N393" s="183" t="s">
        <v>44</v>
      </c>
      <c r="O393" s="66"/>
      <c r="P393" s="184">
        <f>O393*H393</f>
        <v>0</v>
      </c>
      <c r="Q393" s="184">
        <v>0</v>
      </c>
      <c r="R393" s="184">
        <f>Q393*H393</f>
        <v>0</v>
      </c>
      <c r="S393" s="184">
        <v>0</v>
      </c>
      <c r="T393" s="185">
        <f>S393*H393</f>
        <v>0</v>
      </c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R393" s="186" t="s">
        <v>132</v>
      </c>
      <c r="AT393" s="186" t="s">
        <v>127</v>
      </c>
      <c r="AU393" s="186" t="s">
        <v>83</v>
      </c>
      <c r="AY393" s="19" t="s">
        <v>125</v>
      </c>
      <c r="BE393" s="187">
        <f>IF(N393="základní",J393,0)</f>
        <v>0</v>
      </c>
      <c r="BF393" s="187">
        <f>IF(N393="snížená",J393,0)</f>
        <v>0</v>
      </c>
      <c r="BG393" s="187">
        <f>IF(N393="zákl. přenesená",J393,0)</f>
        <v>0</v>
      </c>
      <c r="BH393" s="187">
        <f>IF(N393="sníž. přenesená",J393,0)</f>
        <v>0</v>
      </c>
      <c r="BI393" s="187">
        <f>IF(N393="nulová",J393,0)</f>
        <v>0</v>
      </c>
      <c r="BJ393" s="19" t="s">
        <v>81</v>
      </c>
      <c r="BK393" s="187">
        <f>ROUND(I393*H393,2)</f>
        <v>0</v>
      </c>
      <c r="BL393" s="19" t="s">
        <v>132</v>
      </c>
      <c r="BM393" s="186" t="s">
        <v>1050</v>
      </c>
    </row>
    <row r="394" spans="1:65" s="2" customFormat="1" ht="11.25">
      <c r="A394" s="36"/>
      <c r="B394" s="37"/>
      <c r="C394" s="38"/>
      <c r="D394" s="188" t="s">
        <v>134</v>
      </c>
      <c r="E394" s="38"/>
      <c r="F394" s="189" t="s">
        <v>1049</v>
      </c>
      <c r="G394" s="38"/>
      <c r="H394" s="38"/>
      <c r="I394" s="190"/>
      <c r="J394" s="38"/>
      <c r="K394" s="38"/>
      <c r="L394" s="41"/>
      <c r="M394" s="191"/>
      <c r="N394" s="192"/>
      <c r="O394" s="66"/>
      <c r="P394" s="66"/>
      <c r="Q394" s="66"/>
      <c r="R394" s="66"/>
      <c r="S394" s="66"/>
      <c r="T394" s="67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9" t="s">
        <v>134</v>
      </c>
      <c r="AU394" s="19" t="s">
        <v>83</v>
      </c>
    </row>
    <row r="395" spans="1:65" s="2" customFormat="1" ht="14.45" customHeight="1">
      <c r="A395" s="36"/>
      <c r="B395" s="37"/>
      <c r="C395" s="175" t="s">
        <v>454</v>
      </c>
      <c r="D395" s="175" t="s">
        <v>127</v>
      </c>
      <c r="E395" s="176" t="s">
        <v>1051</v>
      </c>
      <c r="F395" s="177" t="s">
        <v>1052</v>
      </c>
      <c r="G395" s="178" t="s">
        <v>1053</v>
      </c>
      <c r="H395" s="179">
        <v>2</v>
      </c>
      <c r="I395" s="180"/>
      <c r="J395" s="181">
        <f>ROUND(I395*H395,2)</f>
        <v>0</v>
      </c>
      <c r="K395" s="177" t="s">
        <v>131</v>
      </c>
      <c r="L395" s="41"/>
      <c r="M395" s="182" t="s">
        <v>19</v>
      </c>
      <c r="N395" s="183" t="s">
        <v>44</v>
      </c>
      <c r="O395" s="66"/>
      <c r="P395" s="184">
        <f>O395*H395</f>
        <v>0</v>
      </c>
      <c r="Q395" s="184">
        <v>1E-4</v>
      </c>
      <c r="R395" s="184">
        <f>Q395*H395</f>
        <v>2.0000000000000001E-4</v>
      </c>
      <c r="S395" s="184">
        <v>0</v>
      </c>
      <c r="T395" s="185">
        <f>S395*H395</f>
        <v>0</v>
      </c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R395" s="186" t="s">
        <v>132</v>
      </c>
      <c r="AT395" s="186" t="s">
        <v>127</v>
      </c>
      <c r="AU395" s="186" t="s">
        <v>83</v>
      </c>
      <c r="AY395" s="19" t="s">
        <v>125</v>
      </c>
      <c r="BE395" s="187">
        <f>IF(N395="základní",J395,0)</f>
        <v>0</v>
      </c>
      <c r="BF395" s="187">
        <f>IF(N395="snížená",J395,0)</f>
        <v>0</v>
      </c>
      <c r="BG395" s="187">
        <f>IF(N395="zákl. přenesená",J395,0)</f>
        <v>0</v>
      </c>
      <c r="BH395" s="187">
        <f>IF(N395="sníž. přenesená",J395,0)</f>
        <v>0</v>
      </c>
      <c r="BI395" s="187">
        <f>IF(N395="nulová",J395,0)</f>
        <v>0</v>
      </c>
      <c r="BJ395" s="19" t="s">
        <v>81</v>
      </c>
      <c r="BK395" s="187">
        <f>ROUND(I395*H395,2)</f>
        <v>0</v>
      </c>
      <c r="BL395" s="19" t="s">
        <v>132</v>
      </c>
      <c r="BM395" s="186" t="s">
        <v>1054</v>
      </c>
    </row>
    <row r="396" spans="1:65" s="2" customFormat="1" ht="11.25">
      <c r="A396" s="36"/>
      <c r="B396" s="37"/>
      <c r="C396" s="38"/>
      <c r="D396" s="188" t="s">
        <v>134</v>
      </c>
      <c r="E396" s="38"/>
      <c r="F396" s="189" t="s">
        <v>1055</v>
      </c>
      <c r="G396" s="38"/>
      <c r="H396" s="38"/>
      <c r="I396" s="190"/>
      <c r="J396" s="38"/>
      <c r="K396" s="38"/>
      <c r="L396" s="41"/>
      <c r="M396" s="191"/>
      <c r="N396" s="192"/>
      <c r="O396" s="66"/>
      <c r="P396" s="66"/>
      <c r="Q396" s="66"/>
      <c r="R396" s="66"/>
      <c r="S396" s="66"/>
      <c r="T396" s="67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T396" s="19" t="s">
        <v>134</v>
      </c>
      <c r="AU396" s="19" t="s">
        <v>83</v>
      </c>
    </row>
    <row r="397" spans="1:65" s="2" customFormat="1" ht="14.45" customHeight="1">
      <c r="A397" s="36"/>
      <c r="B397" s="37"/>
      <c r="C397" s="175" t="s">
        <v>459</v>
      </c>
      <c r="D397" s="175" t="s">
        <v>127</v>
      </c>
      <c r="E397" s="176" t="s">
        <v>1056</v>
      </c>
      <c r="F397" s="177" t="s">
        <v>1057</v>
      </c>
      <c r="G397" s="178" t="s">
        <v>300</v>
      </c>
      <c r="H397" s="179">
        <v>16</v>
      </c>
      <c r="I397" s="180"/>
      <c r="J397" s="181">
        <f>ROUND(I397*H397,2)</f>
        <v>0</v>
      </c>
      <c r="K397" s="177" t="s">
        <v>131</v>
      </c>
      <c r="L397" s="41"/>
      <c r="M397" s="182" t="s">
        <v>19</v>
      </c>
      <c r="N397" s="183" t="s">
        <v>44</v>
      </c>
      <c r="O397" s="66"/>
      <c r="P397" s="184">
        <f>O397*H397</f>
        <v>0</v>
      </c>
      <c r="Q397" s="184">
        <v>1.2999999999999999E-4</v>
      </c>
      <c r="R397" s="184">
        <f>Q397*H397</f>
        <v>2.0799999999999998E-3</v>
      </c>
      <c r="S397" s="184">
        <v>0</v>
      </c>
      <c r="T397" s="185">
        <f>S397*H397</f>
        <v>0</v>
      </c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R397" s="186" t="s">
        <v>132</v>
      </c>
      <c r="AT397" s="186" t="s">
        <v>127</v>
      </c>
      <c r="AU397" s="186" t="s">
        <v>83</v>
      </c>
      <c r="AY397" s="19" t="s">
        <v>125</v>
      </c>
      <c r="BE397" s="187">
        <f>IF(N397="základní",J397,0)</f>
        <v>0</v>
      </c>
      <c r="BF397" s="187">
        <f>IF(N397="snížená",J397,0)</f>
        <v>0</v>
      </c>
      <c r="BG397" s="187">
        <f>IF(N397="zákl. přenesená",J397,0)</f>
        <v>0</v>
      </c>
      <c r="BH397" s="187">
        <f>IF(N397="sníž. přenesená",J397,0)</f>
        <v>0</v>
      </c>
      <c r="BI397" s="187">
        <f>IF(N397="nulová",J397,0)</f>
        <v>0</v>
      </c>
      <c r="BJ397" s="19" t="s">
        <v>81</v>
      </c>
      <c r="BK397" s="187">
        <f>ROUND(I397*H397,2)</f>
        <v>0</v>
      </c>
      <c r="BL397" s="19" t="s">
        <v>132</v>
      </c>
      <c r="BM397" s="186" t="s">
        <v>1058</v>
      </c>
    </row>
    <row r="398" spans="1:65" s="2" customFormat="1" ht="11.25">
      <c r="A398" s="36"/>
      <c r="B398" s="37"/>
      <c r="C398" s="38"/>
      <c r="D398" s="188" t="s">
        <v>134</v>
      </c>
      <c r="E398" s="38"/>
      <c r="F398" s="189" t="s">
        <v>1059</v>
      </c>
      <c r="G398" s="38"/>
      <c r="H398" s="38"/>
      <c r="I398" s="190"/>
      <c r="J398" s="38"/>
      <c r="K398" s="38"/>
      <c r="L398" s="41"/>
      <c r="M398" s="191"/>
      <c r="N398" s="192"/>
      <c r="O398" s="66"/>
      <c r="P398" s="66"/>
      <c r="Q398" s="66"/>
      <c r="R398" s="66"/>
      <c r="S398" s="66"/>
      <c r="T398" s="67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9" t="s">
        <v>134</v>
      </c>
      <c r="AU398" s="19" t="s">
        <v>83</v>
      </c>
    </row>
    <row r="399" spans="1:65" s="12" customFormat="1" ht="22.9" customHeight="1">
      <c r="B399" s="159"/>
      <c r="C399" s="160"/>
      <c r="D399" s="161" t="s">
        <v>72</v>
      </c>
      <c r="E399" s="173" t="s">
        <v>502</v>
      </c>
      <c r="F399" s="173" t="s">
        <v>503</v>
      </c>
      <c r="G399" s="160"/>
      <c r="H399" s="160"/>
      <c r="I399" s="163"/>
      <c r="J399" s="174">
        <f>BK399</f>
        <v>0</v>
      </c>
      <c r="K399" s="160"/>
      <c r="L399" s="165"/>
      <c r="M399" s="166"/>
      <c r="N399" s="167"/>
      <c r="O399" s="167"/>
      <c r="P399" s="168">
        <f>SUM(P400:P401)</f>
        <v>0</v>
      </c>
      <c r="Q399" s="167"/>
      <c r="R399" s="168">
        <f>SUM(R400:R401)</f>
        <v>0</v>
      </c>
      <c r="S399" s="167"/>
      <c r="T399" s="169">
        <f>SUM(T400:T401)</f>
        <v>0</v>
      </c>
      <c r="AR399" s="170" t="s">
        <v>81</v>
      </c>
      <c r="AT399" s="171" t="s">
        <v>72</v>
      </c>
      <c r="AU399" s="171" t="s">
        <v>81</v>
      </c>
      <c r="AY399" s="170" t="s">
        <v>125</v>
      </c>
      <c r="BK399" s="172">
        <f>SUM(BK400:BK401)</f>
        <v>0</v>
      </c>
    </row>
    <row r="400" spans="1:65" s="2" customFormat="1" ht="14.45" customHeight="1">
      <c r="A400" s="36"/>
      <c r="B400" s="37"/>
      <c r="C400" s="175" t="s">
        <v>463</v>
      </c>
      <c r="D400" s="175" t="s">
        <v>127</v>
      </c>
      <c r="E400" s="176" t="s">
        <v>1060</v>
      </c>
      <c r="F400" s="177" t="s">
        <v>1061</v>
      </c>
      <c r="G400" s="178" t="s">
        <v>300</v>
      </c>
      <c r="H400" s="179">
        <v>8</v>
      </c>
      <c r="I400" s="180"/>
      <c r="J400" s="181">
        <f>ROUND(I400*H400,2)</f>
        <v>0</v>
      </c>
      <c r="K400" s="177" t="s">
        <v>131</v>
      </c>
      <c r="L400" s="41"/>
      <c r="M400" s="182" t="s">
        <v>19</v>
      </c>
      <c r="N400" s="183" t="s">
        <v>44</v>
      </c>
      <c r="O400" s="66"/>
      <c r="P400" s="184">
        <f>O400*H400</f>
        <v>0</v>
      </c>
      <c r="Q400" s="184">
        <v>0</v>
      </c>
      <c r="R400" s="184">
        <f>Q400*H400</f>
        <v>0</v>
      </c>
      <c r="S400" s="184">
        <v>0</v>
      </c>
      <c r="T400" s="185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86" t="s">
        <v>132</v>
      </c>
      <c r="AT400" s="186" t="s">
        <v>127</v>
      </c>
      <c r="AU400" s="186" t="s">
        <v>83</v>
      </c>
      <c r="AY400" s="19" t="s">
        <v>125</v>
      </c>
      <c r="BE400" s="187">
        <f>IF(N400="základní",J400,0)</f>
        <v>0</v>
      </c>
      <c r="BF400" s="187">
        <f>IF(N400="snížená",J400,0)</f>
        <v>0</v>
      </c>
      <c r="BG400" s="187">
        <f>IF(N400="zákl. přenesená",J400,0)</f>
        <v>0</v>
      </c>
      <c r="BH400" s="187">
        <f>IF(N400="sníž. přenesená",J400,0)</f>
        <v>0</v>
      </c>
      <c r="BI400" s="187">
        <f>IF(N400="nulová",J400,0)</f>
        <v>0</v>
      </c>
      <c r="BJ400" s="19" t="s">
        <v>81</v>
      </c>
      <c r="BK400" s="187">
        <f>ROUND(I400*H400,2)</f>
        <v>0</v>
      </c>
      <c r="BL400" s="19" t="s">
        <v>132</v>
      </c>
      <c r="BM400" s="186" t="s">
        <v>1062</v>
      </c>
    </row>
    <row r="401" spans="1:65" s="2" customFormat="1" ht="11.25">
      <c r="A401" s="36"/>
      <c r="B401" s="37"/>
      <c r="C401" s="38"/>
      <c r="D401" s="188" t="s">
        <v>134</v>
      </c>
      <c r="E401" s="38"/>
      <c r="F401" s="189" t="s">
        <v>1063</v>
      </c>
      <c r="G401" s="38"/>
      <c r="H401" s="38"/>
      <c r="I401" s="190"/>
      <c r="J401" s="38"/>
      <c r="K401" s="38"/>
      <c r="L401" s="41"/>
      <c r="M401" s="191"/>
      <c r="N401" s="192"/>
      <c r="O401" s="66"/>
      <c r="P401" s="66"/>
      <c r="Q401" s="66"/>
      <c r="R401" s="66"/>
      <c r="S401" s="66"/>
      <c r="T401" s="67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9" t="s">
        <v>134</v>
      </c>
      <c r="AU401" s="19" t="s">
        <v>83</v>
      </c>
    </row>
    <row r="402" spans="1:65" s="12" customFormat="1" ht="22.9" customHeight="1">
      <c r="B402" s="159"/>
      <c r="C402" s="160"/>
      <c r="D402" s="161" t="s">
        <v>72</v>
      </c>
      <c r="E402" s="173" t="s">
        <v>587</v>
      </c>
      <c r="F402" s="173" t="s">
        <v>588</v>
      </c>
      <c r="G402" s="160"/>
      <c r="H402" s="160"/>
      <c r="I402" s="163"/>
      <c r="J402" s="174">
        <f>BK402</f>
        <v>0</v>
      </c>
      <c r="K402" s="160"/>
      <c r="L402" s="165"/>
      <c r="M402" s="166"/>
      <c r="N402" s="167"/>
      <c r="O402" s="167"/>
      <c r="P402" s="168">
        <f>SUM(P403:P425)</f>
        <v>0</v>
      </c>
      <c r="Q402" s="167"/>
      <c r="R402" s="168">
        <f>SUM(R403:R425)</f>
        <v>0</v>
      </c>
      <c r="S402" s="167"/>
      <c r="T402" s="169">
        <f>SUM(T403:T425)</f>
        <v>3.2350000000000003</v>
      </c>
      <c r="AR402" s="170" t="s">
        <v>81</v>
      </c>
      <c r="AT402" s="171" t="s">
        <v>72</v>
      </c>
      <c r="AU402" s="171" t="s">
        <v>81</v>
      </c>
      <c r="AY402" s="170" t="s">
        <v>125</v>
      </c>
      <c r="BK402" s="172">
        <f>SUM(BK403:BK425)</f>
        <v>0</v>
      </c>
    </row>
    <row r="403" spans="1:65" s="2" customFormat="1" ht="14.45" customHeight="1">
      <c r="A403" s="36"/>
      <c r="B403" s="37"/>
      <c r="C403" s="175" t="s">
        <v>469</v>
      </c>
      <c r="D403" s="175" t="s">
        <v>127</v>
      </c>
      <c r="E403" s="176" t="s">
        <v>1064</v>
      </c>
      <c r="F403" s="177" t="s">
        <v>1065</v>
      </c>
      <c r="G403" s="178" t="s">
        <v>300</v>
      </c>
      <c r="H403" s="179">
        <v>15</v>
      </c>
      <c r="I403" s="180"/>
      <c r="J403" s="181">
        <f>ROUND(I403*H403,2)</f>
        <v>0</v>
      </c>
      <c r="K403" s="177" t="s">
        <v>131</v>
      </c>
      <c r="L403" s="41"/>
      <c r="M403" s="182" t="s">
        <v>19</v>
      </c>
      <c r="N403" s="183" t="s">
        <v>44</v>
      </c>
      <c r="O403" s="66"/>
      <c r="P403" s="184">
        <f>O403*H403</f>
        <v>0</v>
      </c>
      <c r="Q403" s="184">
        <v>0</v>
      </c>
      <c r="R403" s="184">
        <f>Q403*H403</f>
        <v>0</v>
      </c>
      <c r="S403" s="184">
        <v>5.0000000000000001E-3</v>
      </c>
      <c r="T403" s="185">
        <f>S403*H403</f>
        <v>7.4999999999999997E-2</v>
      </c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R403" s="186" t="s">
        <v>132</v>
      </c>
      <c r="AT403" s="186" t="s">
        <v>127</v>
      </c>
      <c r="AU403" s="186" t="s">
        <v>83</v>
      </c>
      <c r="AY403" s="19" t="s">
        <v>125</v>
      </c>
      <c r="BE403" s="187">
        <f>IF(N403="základní",J403,0)</f>
        <v>0</v>
      </c>
      <c r="BF403" s="187">
        <f>IF(N403="snížená",J403,0)</f>
        <v>0</v>
      </c>
      <c r="BG403" s="187">
        <f>IF(N403="zákl. přenesená",J403,0)</f>
        <v>0</v>
      </c>
      <c r="BH403" s="187">
        <f>IF(N403="sníž. přenesená",J403,0)</f>
        <v>0</v>
      </c>
      <c r="BI403" s="187">
        <f>IF(N403="nulová",J403,0)</f>
        <v>0</v>
      </c>
      <c r="BJ403" s="19" t="s">
        <v>81</v>
      </c>
      <c r="BK403" s="187">
        <f>ROUND(I403*H403,2)</f>
        <v>0</v>
      </c>
      <c r="BL403" s="19" t="s">
        <v>132</v>
      </c>
      <c r="BM403" s="186" t="s">
        <v>1066</v>
      </c>
    </row>
    <row r="404" spans="1:65" s="2" customFormat="1" ht="11.25">
      <c r="A404" s="36"/>
      <c r="B404" s="37"/>
      <c r="C404" s="38"/>
      <c r="D404" s="188" t="s">
        <v>134</v>
      </c>
      <c r="E404" s="38"/>
      <c r="F404" s="189" t="s">
        <v>1067</v>
      </c>
      <c r="G404" s="38"/>
      <c r="H404" s="38"/>
      <c r="I404" s="190"/>
      <c r="J404" s="38"/>
      <c r="K404" s="38"/>
      <c r="L404" s="41"/>
      <c r="M404" s="191"/>
      <c r="N404" s="192"/>
      <c r="O404" s="66"/>
      <c r="P404" s="66"/>
      <c r="Q404" s="66"/>
      <c r="R404" s="66"/>
      <c r="S404" s="66"/>
      <c r="T404" s="67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T404" s="19" t="s">
        <v>134</v>
      </c>
      <c r="AU404" s="19" t="s">
        <v>83</v>
      </c>
    </row>
    <row r="405" spans="1:65" s="14" customFormat="1" ht="11.25">
      <c r="B405" s="204"/>
      <c r="C405" s="205"/>
      <c r="D405" s="188" t="s">
        <v>136</v>
      </c>
      <c r="E405" s="206" t="s">
        <v>19</v>
      </c>
      <c r="F405" s="207" t="s">
        <v>1068</v>
      </c>
      <c r="G405" s="205"/>
      <c r="H405" s="206" t="s">
        <v>19</v>
      </c>
      <c r="I405" s="208"/>
      <c r="J405" s="205"/>
      <c r="K405" s="205"/>
      <c r="L405" s="209"/>
      <c r="M405" s="210"/>
      <c r="N405" s="211"/>
      <c r="O405" s="211"/>
      <c r="P405" s="211"/>
      <c r="Q405" s="211"/>
      <c r="R405" s="211"/>
      <c r="S405" s="211"/>
      <c r="T405" s="212"/>
      <c r="AT405" s="213" t="s">
        <v>136</v>
      </c>
      <c r="AU405" s="213" t="s">
        <v>83</v>
      </c>
      <c r="AV405" s="14" t="s">
        <v>81</v>
      </c>
      <c r="AW405" s="14" t="s">
        <v>34</v>
      </c>
      <c r="AX405" s="14" t="s">
        <v>73</v>
      </c>
      <c r="AY405" s="213" t="s">
        <v>125</v>
      </c>
    </row>
    <row r="406" spans="1:65" s="13" customFormat="1" ht="11.25">
      <c r="B406" s="193"/>
      <c r="C406" s="194"/>
      <c r="D406" s="188" t="s">
        <v>136</v>
      </c>
      <c r="E406" s="195" t="s">
        <v>19</v>
      </c>
      <c r="F406" s="196" t="s">
        <v>979</v>
      </c>
      <c r="G406" s="194"/>
      <c r="H406" s="197">
        <v>4</v>
      </c>
      <c r="I406" s="198"/>
      <c r="J406" s="194"/>
      <c r="K406" s="194"/>
      <c r="L406" s="199"/>
      <c r="M406" s="200"/>
      <c r="N406" s="201"/>
      <c r="O406" s="201"/>
      <c r="P406" s="201"/>
      <c r="Q406" s="201"/>
      <c r="R406" s="201"/>
      <c r="S406" s="201"/>
      <c r="T406" s="202"/>
      <c r="AT406" s="203" t="s">
        <v>136</v>
      </c>
      <c r="AU406" s="203" t="s">
        <v>83</v>
      </c>
      <c r="AV406" s="13" t="s">
        <v>83</v>
      </c>
      <c r="AW406" s="13" t="s">
        <v>34</v>
      </c>
      <c r="AX406" s="13" t="s">
        <v>73</v>
      </c>
      <c r="AY406" s="203" t="s">
        <v>125</v>
      </c>
    </row>
    <row r="407" spans="1:65" s="14" customFormat="1" ht="11.25">
      <c r="B407" s="204"/>
      <c r="C407" s="205"/>
      <c r="D407" s="188" t="s">
        <v>136</v>
      </c>
      <c r="E407" s="206" t="s">
        <v>19</v>
      </c>
      <c r="F407" s="207" t="s">
        <v>1069</v>
      </c>
      <c r="G407" s="205"/>
      <c r="H407" s="206" t="s">
        <v>19</v>
      </c>
      <c r="I407" s="208"/>
      <c r="J407" s="205"/>
      <c r="K407" s="205"/>
      <c r="L407" s="209"/>
      <c r="M407" s="210"/>
      <c r="N407" s="211"/>
      <c r="O407" s="211"/>
      <c r="P407" s="211"/>
      <c r="Q407" s="211"/>
      <c r="R407" s="211"/>
      <c r="S407" s="211"/>
      <c r="T407" s="212"/>
      <c r="AT407" s="213" t="s">
        <v>136</v>
      </c>
      <c r="AU407" s="213" t="s">
        <v>83</v>
      </c>
      <c r="AV407" s="14" t="s">
        <v>81</v>
      </c>
      <c r="AW407" s="14" t="s">
        <v>34</v>
      </c>
      <c r="AX407" s="14" t="s">
        <v>73</v>
      </c>
      <c r="AY407" s="213" t="s">
        <v>125</v>
      </c>
    </row>
    <row r="408" spans="1:65" s="13" customFormat="1" ht="11.25">
      <c r="B408" s="193"/>
      <c r="C408" s="194"/>
      <c r="D408" s="188" t="s">
        <v>136</v>
      </c>
      <c r="E408" s="195" t="s">
        <v>19</v>
      </c>
      <c r="F408" s="196" t="s">
        <v>985</v>
      </c>
      <c r="G408" s="194"/>
      <c r="H408" s="197">
        <v>11</v>
      </c>
      <c r="I408" s="198"/>
      <c r="J408" s="194"/>
      <c r="K408" s="194"/>
      <c r="L408" s="199"/>
      <c r="M408" s="200"/>
      <c r="N408" s="201"/>
      <c r="O408" s="201"/>
      <c r="P408" s="201"/>
      <c r="Q408" s="201"/>
      <c r="R408" s="201"/>
      <c r="S408" s="201"/>
      <c r="T408" s="202"/>
      <c r="AT408" s="203" t="s">
        <v>136</v>
      </c>
      <c r="AU408" s="203" t="s">
        <v>83</v>
      </c>
      <c r="AV408" s="13" t="s">
        <v>83</v>
      </c>
      <c r="AW408" s="13" t="s">
        <v>34</v>
      </c>
      <c r="AX408" s="13" t="s">
        <v>73</v>
      </c>
      <c r="AY408" s="203" t="s">
        <v>125</v>
      </c>
    </row>
    <row r="409" spans="1:65" s="15" customFormat="1" ht="11.25">
      <c r="B409" s="224"/>
      <c r="C409" s="225"/>
      <c r="D409" s="188" t="s">
        <v>136</v>
      </c>
      <c r="E409" s="226" t="s">
        <v>19</v>
      </c>
      <c r="F409" s="227" t="s">
        <v>215</v>
      </c>
      <c r="G409" s="225"/>
      <c r="H409" s="228">
        <v>15</v>
      </c>
      <c r="I409" s="229"/>
      <c r="J409" s="225"/>
      <c r="K409" s="225"/>
      <c r="L409" s="230"/>
      <c r="M409" s="231"/>
      <c r="N409" s="232"/>
      <c r="O409" s="232"/>
      <c r="P409" s="232"/>
      <c r="Q409" s="232"/>
      <c r="R409" s="232"/>
      <c r="S409" s="232"/>
      <c r="T409" s="233"/>
      <c r="AT409" s="234" t="s">
        <v>136</v>
      </c>
      <c r="AU409" s="234" t="s">
        <v>83</v>
      </c>
      <c r="AV409" s="15" t="s">
        <v>132</v>
      </c>
      <c r="AW409" s="15" t="s">
        <v>34</v>
      </c>
      <c r="AX409" s="15" t="s">
        <v>81</v>
      </c>
      <c r="AY409" s="234" t="s">
        <v>125</v>
      </c>
    </row>
    <row r="410" spans="1:65" s="2" customFormat="1" ht="14.45" customHeight="1">
      <c r="A410" s="36"/>
      <c r="B410" s="37"/>
      <c r="C410" s="175" t="s">
        <v>473</v>
      </c>
      <c r="D410" s="175" t="s">
        <v>127</v>
      </c>
      <c r="E410" s="176" t="s">
        <v>433</v>
      </c>
      <c r="F410" s="177" t="s">
        <v>434</v>
      </c>
      <c r="G410" s="178" t="s">
        <v>160</v>
      </c>
      <c r="H410" s="179">
        <v>1</v>
      </c>
      <c r="I410" s="180"/>
      <c r="J410" s="181">
        <f>ROUND(I410*H410,2)</f>
        <v>0</v>
      </c>
      <c r="K410" s="177" t="s">
        <v>131</v>
      </c>
      <c r="L410" s="41"/>
      <c r="M410" s="182" t="s">
        <v>19</v>
      </c>
      <c r="N410" s="183" t="s">
        <v>44</v>
      </c>
      <c r="O410" s="66"/>
      <c r="P410" s="184">
        <f>O410*H410</f>
        <v>0</v>
      </c>
      <c r="Q410" s="184">
        <v>0</v>
      </c>
      <c r="R410" s="184">
        <f>Q410*H410</f>
        <v>0</v>
      </c>
      <c r="S410" s="184">
        <v>1.76</v>
      </c>
      <c r="T410" s="185">
        <f>S410*H410</f>
        <v>1.76</v>
      </c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R410" s="186" t="s">
        <v>132</v>
      </c>
      <c r="AT410" s="186" t="s">
        <v>127</v>
      </c>
      <c r="AU410" s="186" t="s">
        <v>83</v>
      </c>
      <c r="AY410" s="19" t="s">
        <v>125</v>
      </c>
      <c r="BE410" s="187">
        <f>IF(N410="základní",J410,0)</f>
        <v>0</v>
      </c>
      <c r="BF410" s="187">
        <f>IF(N410="snížená",J410,0)</f>
        <v>0</v>
      </c>
      <c r="BG410" s="187">
        <f>IF(N410="zákl. přenesená",J410,0)</f>
        <v>0</v>
      </c>
      <c r="BH410" s="187">
        <f>IF(N410="sníž. přenesená",J410,0)</f>
        <v>0</v>
      </c>
      <c r="BI410" s="187">
        <f>IF(N410="nulová",J410,0)</f>
        <v>0</v>
      </c>
      <c r="BJ410" s="19" t="s">
        <v>81</v>
      </c>
      <c r="BK410" s="187">
        <f>ROUND(I410*H410,2)</f>
        <v>0</v>
      </c>
      <c r="BL410" s="19" t="s">
        <v>132</v>
      </c>
      <c r="BM410" s="186" t="s">
        <v>1070</v>
      </c>
    </row>
    <row r="411" spans="1:65" s="2" customFormat="1" ht="11.25">
      <c r="A411" s="36"/>
      <c r="B411" s="37"/>
      <c r="C411" s="38"/>
      <c r="D411" s="188" t="s">
        <v>134</v>
      </c>
      <c r="E411" s="38"/>
      <c r="F411" s="189" t="s">
        <v>436</v>
      </c>
      <c r="G411" s="38"/>
      <c r="H411" s="38"/>
      <c r="I411" s="190"/>
      <c r="J411" s="38"/>
      <c r="K411" s="38"/>
      <c r="L411" s="41"/>
      <c r="M411" s="191"/>
      <c r="N411" s="192"/>
      <c r="O411" s="66"/>
      <c r="P411" s="66"/>
      <c r="Q411" s="66"/>
      <c r="R411" s="66"/>
      <c r="S411" s="66"/>
      <c r="T411" s="67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134</v>
      </c>
      <c r="AU411" s="19" t="s">
        <v>83</v>
      </c>
    </row>
    <row r="412" spans="1:65" s="14" customFormat="1" ht="11.25">
      <c r="B412" s="204"/>
      <c r="C412" s="205"/>
      <c r="D412" s="188" t="s">
        <v>136</v>
      </c>
      <c r="E412" s="206" t="s">
        <v>19</v>
      </c>
      <c r="F412" s="207" t="s">
        <v>1071</v>
      </c>
      <c r="G412" s="205"/>
      <c r="H412" s="206" t="s">
        <v>19</v>
      </c>
      <c r="I412" s="208"/>
      <c r="J412" s="205"/>
      <c r="K412" s="205"/>
      <c r="L412" s="209"/>
      <c r="M412" s="210"/>
      <c r="N412" s="211"/>
      <c r="O412" s="211"/>
      <c r="P412" s="211"/>
      <c r="Q412" s="211"/>
      <c r="R412" s="211"/>
      <c r="S412" s="211"/>
      <c r="T412" s="212"/>
      <c r="AT412" s="213" t="s">
        <v>136</v>
      </c>
      <c r="AU412" s="213" t="s">
        <v>83</v>
      </c>
      <c r="AV412" s="14" t="s">
        <v>81</v>
      </c>
      <c r="AW412" s="14" t="s">
        <v>34</v>
      </c>
      <c r="AX412" s="14" t="s">
        <v>73</v>
      </c>
      <c r="AY412" s="213" t="s">
        <v>125</v>
      </c>
    </row>
    <row r="413" spans="1:65" s="13" customFormat="1" ht="11.25">
      <c r="B413" s="193"/>
      <c r="C413" s="194"/>
      <c r="D413" s="188" t="s">
        <v>136</v>
      </c>
      <c r="E413" s="195" t="s">
        <v>19</v>
      </c>
      <c r="F413" s="196" t="s">
        <v>994</v>
      </c>
      <c r="G413" s="194"/>
      <c r="H413" s="197">
        <v>1</v>
      </c>
      <c r="I413" s="198"/>
      <c r="J413" s="194"/>
      <c r="K413" s="194"/>
      <c r="L413" s="199"/>
      <c r="M413" s="200"/>
      <c r="N413" s="201"/>
      <c r="O413" s="201"/>
      <c r="P413" s="201"/>
      <c r="Q413" s="201"/>
      <c r="R413" s="201"/>
      <c r="S413" s="201"/>
      <c r="T413" s="202"/>
      <c r="AT413" s="203" t="s">
        <v>136</v>
      </c>
      <c r="AU413" s="203" t="s">
        <v>83</v>
      </c>
      <c r="AV413" s="13" t="s">
        <v>83</v>
      </c>
      <c r="AW413" s="13" t="s">
        <v>34</v>
      </c>
      <c r="AX413" s="13" t="s">
        <v>81</v>
      </c>
      <c r="AY413" s="203" t="s">
        <v>125</v>
      </c>
    </row>
    <row r="414" spans="1:65" s="2" customFormat="1" ht="14.45" customHeight="1">
      <c r="A414" s="36"/>
      <c r="B414" s="37"/>
      <c r="C414" s="175" t="s">
        <v>477</v>
      </c>
      <c r="D414" s="175" t="s">
        <v>127</v>
      </c>
      <c r="E414" s="176" t="s">
        <v>1072</v>
      </c>
      <c r="F414" s="177" t="s">
        <v>1073</v>
      </c>
      <c r="G414" s="178" t="s">
        <v>160</v>
      </c>
      <c r="H414" s="179">
        <v>2</v>
      </c>
      <c r="I414" s="180"/>
      <c r="J414" s="181">
        <f>ROUND(I414*H414,2)</f>
        <v>0</v>
      </c>
      <c r="K414" s="177" t="s">
        <v>131</v>
      </c>
      <c r="L414" s="41"/>
      <c r="M414" s="182" t="s">
        <v>19</v>
      </c>
      <c r="N414" s="183" t="s">
        <v>44</v>
      </c>
      <c r="O414" s="66"/>
      <c r="P414" s="184">
        <f>O414*H414</f>
        <v>0</v>
      </c>
      <c r="Q414" s="184">
        <v>0</v>
      </c>
      <c r="R414" s="184">
        <f>Q414*H414</f>
        <v>0</v>
      </c>
      <c r="S414" s="184">
        <v>0.55000000000000004</v>
      </c>
      <c r="T414" s="185">
        <f>S414*H414</f>
        <v>1.1000000000000001</v>
      </c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R414" s="186" t="s">
        <v>132</v>
      </c>
      <c r="AT414" s="186" t="s">
        <v>127</v>
      </c>
      <c r="AU414" s="186" t="s">
        <v>83</v>
      </c>
      <c r="AY414" s="19" t="s">
        <v>125</v>
      </c>
      <c r="BE414" s="187">
        <f>IF(N414="základní",J414,0)</f>
        <v>0</v>
      </c>
      <c r="BF414" s="187">
        <f>IF(N414="snížená",J414,0)</f>
        <v>0</v>
      </c>
      <c r="BG414" s="187">
        <f>IF(N414="zákl. přenesená",J414,0)</f>
        <v>0</v>
      </c>
      <c r="BH414" s="187">
        <f>IF(N414="sníž. přenesená",J414,0)</f>
        <v>0</v>
      </c>
      <c r="BI414" s="187">
        <f>IF(N414="nulová",J414,0)</f>
        <v>0</v>
      </c>
      <c r="BJ414" s="19" t="s">
        <v>81</v>
      </c>
      <c r="BK414" s="187">
        <f>ROUND(I414*H414,2)</f>
        <v>0</v>
      </c>
      <c r="BL414" s="19" t="s">
        <v>132</v>
      </c>
      <c r="BM414" s="186" t="s">
        <v>1074</v>
      </c>
    </row>
    <row r="415" spans="1:65" s="2" customFormat="1" ht="11.25">
      <c r="A415" s="36"/>
      <c r="B415" s="37"/>
      <c r="C415" s="38"/>
      <c r="D415" s="188" t="s">
        <v>134</v>
      </c>
      <c r="E415" s="38"/>
      <c r="F415" s="189" t="s">
        <v>1075</v>
      </c>
      <c r="G415" s="38"/>
      <c r="H415" s="38"/>
      <c r="I415" s="190"/>
      <c r="J415" s="38"/>
      <c r="K415" s="38"/>
      <c r="L415" s="41"/>
      <c r="M415" s="191"/>
      <c r="N415" s="192"/>
      <c r="O415" s="66"/>
      <c r="P415" s="66"/>
      <c r="Q415" s="66"/>
      <c r="R415" s="66"/>
      <c r="S415" s="66"/>
      <c r="T415" s="67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9" t="s">
        <v>134</v>
      </c>
      <c r="AU415" s="19" t="s">
        <v>83</v>
      </c>
    </row>
    <row r="416" spans="1:65" s="14" customFormat="1" ht="11.25">
      <c r="B416" s="204"/>
      <c r="C416" s="205"/>
      <c r="D416" s="188" t="s">
        <v>136</v>
      </c>
      <c r="E416" s="206" t="s">
        <v>19</v>
      </c>
      <c r="F416" s="207" t="s">
        <v>1076</v>
      </c>
      <c r="G416" s="205"/>
      <c r="H416" s="206" t="s">
        <v>19</v>
      </c>
      <c r="I416" s="208"/>
      <c r="J416" s="205"/>
      <c r="K416" s="205"/>
      <c r="L416" s="209"/>
      <c r="M416" s="210"/>
      <c r="N416" s="211"/>
      <c r="O416" s="211"/>
      <c r="P416" s="211"/>
      <c r="Q416" s="211"/>
      <c r="R416" s="211"/>
      <c r="S416" s="211"/>
      <c r="T416" s="212"/>
      <c r="AT416" s="213" t="s">
        <v>136</v>
      </c>
      <c r="AU416" s="213" t="s">
        <v>83</v>
      </c>
      <c r="AV416" s="14" t="s">
        <v>81</v>
      </c>
      <c r="AW416" s="14" t="s">
        <v>34</v>
      </c>
      <c r="AX416" s="14" t="s">
        <v>73</v>
      </c>
      <c r="AY416" s="213" t="s">
        <v>125</v>
      </c>
    </row>
    <row r="417" spans="1:65" s="13" customFormat="1" ht="11.25">
      <c r="B417" s="193"/>
      <c r="C417" s="194"/>
      <c r="D417" s="188" t="s">
        <v>136</v>
      </c>
      <c r="E417" s="195" t="s">
        <v>19</v>
      </c>
      <c r="F417" s="196" t="s">
        <v>890</v>
      </c>
      <c r="G417" s="194"/>
      <c r="H417" s="197">
        <v>2</v>
      </c>
      <c r="I417" s="198"/>
      <c r="J417" s="194"/>
      <c r="K417" s="194"/>
      <c r="L417" s="199"/>
      <c r="M417" s="200"/>
      <c r="N417" s="201"/>
      <c r="O417" s="201"/>
      <c r="P417" s="201"/>
      <c r="Q417" s="201"/>
      <c r="R417" s="201"/>
      <c r="S417" s="201"/>
      <c r="T417" s="202"/>
      <c r="AT417" s="203" t="s">
        <v>136</v>
      </c>
      <c r="AU417" s="203" t="s">
        <v>83</v>
      </c>
      <c r="AV417" s="13" t="s">
        <v>83</v>
      </c>
      <c r="AW417" s="13" t="s">
        <v>34</v>
      </c>
      <c r="AX417" s="13" t="s">
        <v>81</v>
      </c>
      <c r="AY417" s="203" t="s">
        <v>125</v>
      </c>
    </row>
    <row r="418" spans="1:65" s="2" customFormat="1" ht="14.45" customHeight="1">
      <c r="A418" s="36"/>
      <c r="B418" s="37"/>
      <c r="C418" s="175" t="s">
        <v>481</v>
      </c>
      <c r="D418" s="175" t="s">
        <v>127</v>
      </c>
      <c r="E418" s="176" t="s">
        <v>1077</v>
      </c>
      <c r="F418" s="177" t="s">
        <v>1078</v>
      </c>
      <c r="G418" s="178" t="s">
        <v>130</v>
      </c>
      <c r="H418" s="179">
        <v>1</v>
      </c>
      <c r="I418" s="180"/>
      <c r="J418" s="181">
        <f>ROUND(I418*H418,2)</f>
        <v>0</v>
      </c>
      <c r="K418" s="177" t="s">
        <v>131</v>
      </c>
      <c r="L418" s="41"/>
      <c r="M418" s="182" t="s">
        <v>19</v>
      </c>
      <c r="N418" s="183" t="s">
        <v>44</v>
      </c>
      <c r="O418" s="66"/>
      <c r="P418" s="184">
        <f>O418*H418</f>
        <v>0</v>
      </c>
      <c r="Q418" s="184">
        <v>0</v>
      </c>
      <c r="R418" s="184">
        <f>Q418*H418</f>
        <v>0</v>
      </c>
      <c r="S418" s="184">
        <v>0.1</v>
      </c>
      <c r="T418" s="185">
        <f>S418*H418</f>
        <v>0.1</v>
      </c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R418" s="186" t="s">
        <v>132</v>
      </c>
      <c r="AT418" s="186" t="s">
        <v>127</v>
      </c>
      <c r="AU418" s="186" t="s">
        <v>83</v>
      </c>
      <c r="AY418" s="19" t="s">
        <v>125</v>
      </c>
      <c r="BE418" s="187">
        <f>IF(N418="základní",J418,0)</f>
        <v>0</v>
      </c>
      <c r="BF418" s="187">
        <f>IF(N418="snížená",J418,0)</f>
        <v>0</v>
      </c>
      <c r="BG418" s="187">
        <f>IF(N418="zákl. přenesená",J418,0)</f>
        <v>0</v>
      </c>
      <c r="BH418" s="187">
        <f>IF(N418="sníž. přenesená",J418,0)</f>
        <v>0</v>
      </c>
      <c r="BI418" s="187">
        <f>IF(N418="nulová",J418,0)</f>
        <v>0</v>
      </c>
      <c r="BJ418" s="19" t="s">
        <v>81</v>
      </c>
      <c r="BK418" s="187">
        <f>ROUND(I418*H418,2)</f>
        <v>0</v>
      </c>
      <c r="BL418" s="19" t="s">
        <v>132</v>
      </c>
      <c r="BM418" s="186" t="s">
        <v>1079</v>
      </c>
    </row>
    <row r="419" spans="1:65" s="2" customFormat="1" ht="11.25">
      <c r="A419" s="36"/>
      <c r="B419" s="37"/>
      <c r="C419" s="38"/>
      <c r="D419" s="188" t="s">
        <v>134</v>
      </c>
      <c r="E419" s="38"/>
      <c r="F419" s="189" t="s">
        <v>1080</v>
      </c>
      <c r="G419" s="38"/>
      <c r="H419" s="38"/>
      <c r="I419" s="190"/>
      <c r="J419" s="38"/>
      <c r="K419" s="38"/>
      <c r="L419" s="41"/>
      <c r="M419" s="191"/>
      <c r="N419" s="192"/>
      <c r="O419" s="66"/>
      <c r="P419" s="66"/>
      <c r="Q419" s="66"/>
      <c r="R419" s="66"/>
      <c r="S419" s="66"/>
      <c r="T419" s="67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T419" s="19" t="s">
        <v>134</v>
      </c>
      <c r="AU419" s="19" t="s">
        <v>83</v>
      </c>
    </row>
    <row r="420" spans="1:65" s="14" customFormat="1" ht="11.25">
      <c r="B420" s="204"/>
      <c r="C420" s="205"/>
      <c r="D420" s="188" t="s">
        <v>136</v>
      </c>
      <c r="E420" s="206" t="s">
        <v>19</v>
      </c>
      <c r="F420" s="207" t="s">
        <v>1081</v>
      </c>
      <c r="G420" s="205"/>
      <c r="H420" s="206" t="s">
        <v>19</v>
      </c>
      <c r="I420" s="208"/>
      <c r="J420" s="205"/>
      <c r="K420" s="205"/>
      <c r="L420" s="209"/>
      <c r="M420" s="210"/>
      <c r="N420" s="211"/>
      <c r="O420" s="211"/>
      <c r="P420" s="211"/>
      <c r="Q420" s="211"/>
      <c r="R420" s="211"/>
      <c r="S420" s="211"/>
      <c r="T420" s="212"/>
      <c r="AT420" s="213" t="s">
        <v>136</v>
      </c>
      <c r="AU420" s="213" t="s">
        <v>83</v>
      </c>
      <c r="AV420" s="14" t="s">
        <v>81</v>
      </c>
      <c r="AW420" s="14" t="s">
        <v>34</v>
      </c>
      <c r="AX420" s="14" t="s">
        <v>73</v>
      </c>
      <c r="AY420" s="213" t="s">
        <v>125</v>
      </c>
    </row>
    <row r="421" spans="1:65" s="13" customFormat="1" ht="11.25">
      <c r="B421" s="193"/>
      <c r="C421" s="194"/>
      <c r="D421" s="188" t="s">
        <v>136</v>
      </c>
      <c r="E421" s="195" t="s">
        <v>19</v>
      </c>
      <c r="F421" s="196" t="s">
        <v>994</v>
      </c>
      <c r="G421" s="194"/>
      <c r="H421" s="197">
        <v>1</v>
      </c>
      <c r="I421" s="198"/>
      <c r="J421" s="194"/>
      <c r="K421" s="194"/>
      <c r="L421" s="199"/>
      <c r="M421" s="200"/>
      <c r="N421" s="201"/>
      <c r="O421" s="201"/>
      <c r="P421" s="201"/>
      <c r="Q421" s="201"/>
      <c r="R421" s="201"/>
      <c r="S421" s="201"/>
      <c r="T421" s="202"/>
      <c r="AT421" s="203" t="s">
        <v>136</v>
      </c>
      <c r="AU421" s="203" t="s">
        <v>83</v>
      </c>
      <c r="AV421" s="13" t="s">
        <v>83</v>
      </c>
      <c r="AW421" s="13" t="s">
        <v>34</v>
      </c>
      <c r="AX421" s="13" t="s">
        <v>81</v>
      </c>
      <c r="AY421" s="203" t="s">
        <v>125</v>
      </c>
    </row>
    <row r="422" spans="1:65" s="2" customFormat="1" ht="14.45" customHeight="1">
      <c r="A422" s="36"/>
      <c r="B422" s="37"/>
      <c r="C422" s="175" t="s">
        <v>485</v>
      </c>
      <c r="D422" s="175" t="s">
        <v>127</v>
      </c>
      <c r="E422" s="176" t="s">
        <v>1082</v>
      </c>
      <c r="F422" s="177" t="s">
        <v>1083</v>
      </c>
      <c r="G422" s="178" t="s">
        <v>130</v>
      </c>
      <c r="H422" s="179">
        <v>1</v>
      </c>
      <c r="I422" s="180"/>
      <c r="J422" s="181">
        <f>ROUND(I422*H422,2)</f>
        <v>0</v>
      </c>
      <c r="K422" s="177" t="s">
        <v>131</v>
      </c>
      <c r="L422" s="41"/>
      <c r="M422" s="182" t="s">
        <v>19</v>
      </c>
      <c r="N422" s="183" t="s">
        <v>44</v>
      </c>
      <c r="O422" s="66"/>
      <c r="P422" s="184">
        <f>O422*H422</f>
        <v>0</v>
      </c>
      <c r="Q422" s="184">
        <v>0</v>
      </c>
      <c r="R422" s="184">
        <f>Q422*H422</f>
        <v>0</v>
      </c>
      <c r="S422" s="184">
        <v>0.2</v>
      </c>
      <c r="T422" s="185">
        <f>S422*H422</f>
        <v>0.2</v>
      </c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R422" s="186" t="s">
        <v>132</v>
      </c>
      <c r="AT422" s="186" t="s">
        <v>127</v>
      </c>
      <c r="AU422" s="186" t="s">
        <v>83</v>
      </c>
      <c r="AY422" s="19" t="s">
        <v>125</v>
      </c>
      <c r="BE422" s="187">
        <f>IF(N422="základní",J422,0)</f>
        <v>0</v>
      </c>
      <c r="BF422" s="187">
        <f>IF(N422="snížená",J422,0)</f>
        <v>0</v>
      </c>
      <c r="BG422" s="187">
        <f>IF(N422="zákl. přenesená",J422,0)</f>
        <v>0</v>
      </c>
      <c r="BH422" s="187">
        <f>IF(N422="sníž. přenesená",J422,0)</f>
        <v>0</v>
      </c>
      <c r="BI422" s="187">
        <f>IF(N422="nulová",J422,0)</f>
        <v>0</v>
      </c>
      <c r="BJ422" s="19" t="s">
        <v>81</v>
      </c>
      <c r="BK422" s="187">
        <f>ROUND(I422*H422,2)</f>
        <v>0</v>
      </c>
      <c r="BL422" s="19" t="s">
        <v>132</v>
      </c>
      <c r="BM422" s="186" t="s">
        <v>1084</v>
      </c>
    </row>
    <row r="423" spans="1:65" s="2" customFormat="1" ht="11.25">
      <c r="A423" s="36"/>
      <c r="B423" s="37"/>
      <c r="C423" s="38"/>
      <c r="D423" s="188" t="s">
        <v>134</v>
      </c>
      <c r="E423" s="38"/>
      <c r="F423" s="189" t="s">
        <v>1085</v>
      </c>
      <c r="G423" s="38"/>
      <c r="H423" s="38"/>
      <c r="I423" s="190"/>
      <c r="J423" s="38"/>
      <c r="K423" s="38"/>
      <c r="L423" s="41"/>
      <c r="M423" s="191"/>
      <c r="N423" s="192"/>
      <c r="O423" s="66"/>
      <c r="P423" s="66"/>
      <c r="Q423" s="66"/>
      <c r="R423" s="66"/>
      <c r="S423" s="66"/>
      <c r="T423" s="67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9" t="s">
        <v>134</v>
      </c>
      <c r="AU423" s="19" t="s">
        <v>83</v>
      </c>
    </row>
    <row r="424" spans="1:65" s="14" customFormat="1" ht="11.25">
      <c r="B424" s="204"/>
      <c r="C424" s="205"/>
      <c r="D424" s="188" t="s">
        <v>136</v>
      </c>
      <c r="E424" s="206" t="s">
        <v>19</v>
      </c>
      <c r="F424" s="207" t="s">
        <v>1086</v>
      </c>
      <c r="G424" s="205"/>
      <c r="H424" s="206" t="s">
        <v>19</v>
      </c>
      <c r="I424" s="208"/>
      <c r="J424" s="205"/>
      <c r="K424" s="205"/>
      <c r="L424" s="209"/>
      <c r="M424" s="210"/>
      <c r="N424" s="211"/>
      <c r="O424" s="211"/>
      <c r="P424" s="211"/>
      <c r="Q424" s="211"/>
      <c r="R424" s="211"/>
      <c r="S424" s="211"/>
      <c r="T424" s="212"/>
      <c r="AT424" s="213" t="s">
        <v>136</v>
      </c>
      <c r="AU424" s="213" t="s">
        <v>83</v>
      </c>
      <c r="AV424" s="14" t="s">
        <v>81</v>
      </c>
      <c r="AW424" s="14" t="s">
        <v>34</v>
      </c>
      <c r="AX424" s="14" t="s">
        <v>73</v>
      </c>
      <c r="AY424" s="213" t="s">
        <v>125</v>
      </c>
    </row>
    <row r="425" spans="1:65" s="13" customFormat="1" ht="11.25">
      <c r="B425" s="193"/>
      <c r="C425" s="194"/>
      <c r="D425" s="188" t="s">
        <v>136</v>
      </c>
      <c r="E425" s="195" t="s">
        <v>19</v>
      </c>
      <c r="F425" s="196" t="s">
        <v>994</v>
      </c>
      <c r="G425" s="194"/>
      <c r="H425" s="197">
        <v>1</v>
      </c>
      <c r="I425" s="198"/>
      <c r="J425" s="194"/>
      <c r="K425" s="194"/>
      <c r="L425" s="199"/>
      <c r="M425" s="200"/>
      <c r="N425" s="201"/>
      <c r="O425" s="201"/>
      <c r="P425" s="201"/>
      <c r="Q425" s="201"/>
      <c r="R425" s="201"/>
      <c r="S425" s="201"/>
      <c r="T425" s="202"/>
      <c r="AT425" s="203" t="s">
        <v>136</v>
      </c>
      <c r="AU425" s="203" t="s">
        <v>83</v>
      </c>
      <c r="AV425" s="13" t="s">
        <v>83</v>
      </c>
      <c r="AW425" s="13" t="s">
        <v>34</v>
      </c>
      <c r="AX425" s="13" t="s">
        <v>81</v>
      </c>
      <c r="AY425" s="203" t="s">
        <v>125</v>
      </c>
    </row>
    <row r="426" spans="1:65" s="12" customFormat="1" ht="22.9" customHeight="1">
      <c r="B426" s="159"/>
      <c r="C426" s="160"/>
      <c r="D426" s="161" t="s">
        <v>72</v>
      </c>
      <c r="E426" s="173" t="s">
        <v>634</v>
      </c>
      <c r="F426" s="173" t="s">
        <v>635</v>
      </c>
      <c r="G426" s="160"/>
      <c r="H426" s="160"/>
      <c r="I426" s="163"/>
      <c r="J426" s="174">
        <f>BK426</f>
        <v>0</v>
      </c>
      <c r="K426" s="160"/>
      <c r="L426" s="165"/>
      <c r="M426" s="166"/>
      <c r="N426" s="167"/>
      <c r="O426" s="167"/>
      <c r="P426" s="168">
        <f>SUM(P427:P462)</f>
        <v>0</v>
      </c>
      <c r="Q426" s="167"/>
      <c r="R426" s="168">
        <f>SUM(R427:R462)</f>
        <v>0</v>
      </c>
      <c r="S426" s="167"/>
      <c r="T426" s="169">
        <f>SUM(T427:T462)</f>
        <v>0</v>
      </c>
      <c r="AR426" s="170" t="s">
        <v>81</v>
      </c>
      <c r="AT426" s="171" t="s">
        <v>72</v>
      </c>
      <c r="AU426" s="171" t="s">
        <v>81</v>
      </c>
      <c r="AY426" s="170" t="s">
        <v>125</v>
      </c>
      <c r="BK426" s="172">
        <f>SUM(BK427:BK462)</f>
        <v>0</v>
      </c>
    </row>
    <row r="427" spans="1:65" s="2" customFormat="1" ht="14.45" customHeight="1">
      <c r="A427" s="36"/>
      <c r="B427" s="37"/>
      <c r="C427" s="175" t="s">
        <v>489</v>
      </c>
      <c r="D427" s="175" t="s">
        <v>127</v>
      </c>
      <c r="E427" s="176" t="s">
        <v>1087</v>
      </c>
      <c r="F427" s="177" t="s">
        <v>1088</v>
      </c>
      <c r="G427" s="178" t="s">
        <v>245</v>
      </c>
      <c r="H427" s="179">
        <v>20</v>
      </c>
      <c r="I427" s="180"/>
      <c r="J427" s="181">
        <f>ROUND(I427*H427,2)</f>
        <v>0</v>
      </c>
      <c r="K427" s="177" t="s">
        <v>131</v>
      </c>
      <c r="L427" s="41"/>
      <c r="M427" s="182" t="s">
        <v>19</v>
      </c>
      <c r="N427" s="183" t="s">
        <v>44</v>
      </c>
      <c r="O427" s="66"/>
      <c r="P427" s="184">
        <f>O427*H427</f>
        <v>0</v>
      </c>
      <c r="Q427" s="184">
        <v>0</v>
      </c>
      <c r="R427" s="184">
        <f>Q427*H427</f>
        <v>0</v>
      </c>
      <c r="S427" s="184">
        <v>0</v>
      </c>
      <c r="T427" s="185">
        <f>S427*H427</f>
        <v>0</v>
      </c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R427" s="186" t="s">
        <v>132</v>
      </c>
      <c r="AT427" s="186" t="s">
        <v>127</v>
      </c>
      <c r="AU427" s="186" t="s">
        <v>83</v>
      </c>
      <c r="AY427" s="19" t="s">
        <v>125</v>
      </c>
      <c r="BE427" s="187">
        <f>IF(N427="základní",J427,0)</f>
        <v>0</v>
      </c>
      <c r="BF427" s="187">
        <f>IF(N427="snížená",J427,0)</f>
        <v>0</v>
      </c>
      <c r="BG427" s="187">
        <f>IF(N427="zákl. přenesená",J427,0)</f>
        <v>0</v>
      </c>
      <c r="BH427" s="187">
        <f>IF(N427="sníž. přenesená",J427,0)</f>
        <v>0</v>
      </c>
      <c r="BI427" s="187">
        <f>IF(N427="nulová",J427,0)</f>
        <v>0</v>
      </c>
      <c r="BJ427" s="19" t="s">
        <v>81</v>
      </c>
      <c r="BK427" s="187">
        <f>ROUND(I427*H427,2)</f>
        <v>0</v>
      </c>
      <c r="BL427" s="19" t="s">
        <v>132</v>
      </c>
      <c r="BM427" s="186" t="s">
        <v>1089</v>
      </c>
    </row>
    <row r="428" spans="1:65" s="2" customFormat="1" ht="29.25">
      <c r="A428" s="36"/>
      <c r="B428" s="37"/>
      <c r="C428" s="38"/>
      <c r="D428" s="188" t="s">
        <v>134</v>
      </c>
      <c r="E428" s="38"/>
      <c r="F428" s="189" t="s">
        <v>1090</v>
      </c>
      <c r="G428" s="38"/>
      <c r="H428" s="38"/>
      <c r="I428" s="190"/>
      <c r="J428" s="38"/>
      <c r="K428" s="38"/>
      <c r="L428" s="41"/>
      <c r="M428" s="191"/>
      <c r="N428" s="192"/>
      <c r="O428" s="66"/>
      <c r="P428" s="66"/>
      <c r="Q428" s="66"/>
      <c r="R428" s="66"/>
      <c r="S428" s="66"/>
      <c r="T428" s="67"/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T428" s="19" t="s">
        <v>134</v>
      </c>
      <c r="AU428" s="19" t="s">
        <v>83</v>
      </c>
    </row>
    <row r="429" spans="1:65" s="2" customFormat="1" ht="14.45" customHeight="1">
      <c r="A429" s="36"/>
      <c r="B429" s="37"/>
      <c r="C429" s="175" t="s">
        <v>493</v>
      </c>
      <c r="D429" s="175" t="s">
        <v>127</v>
      </c>
      <c r="E429" s="176" t="s">
        <v>637</v>
      </c>
      <c r="F429" s="177" t="s">
        <v>638</v>
      </c>
      <c r="G429" s="178" t="s">
        <v>153</v>
      </c>
      <c r="H429" s="179">
        <v>1.1000000000000001</v>
      </c>
      <c r="I429" s="180"/>
      <c r="J429" s="181">
        <f>ROUND(I429*H429,2)</f>
        <v>0</v>
      </c>
      <c r="K429" s="177" t="s">
        <v>131</v>
      </c>
      <c r="L429" s="41"/>
      <c r="M429" s="182" t="s">
        <v>19</v>
      </c>
      <c r="N429" s="183" t="s">
        <v>44</v>
      </c>
      <c r="O429" s="66"/>
      <c r="P429" s="184">
        <f>O429*H429</f>
        <v>0</v>
      </c>
      <c r="Q429" s="184">
        <v>0</v>
      </c>
      <c r="R429" s="184">
        <f>Q429*H429</f>
        <v>0</v>
      </c>
      <c r="S429" s="184">
        <v>0</v>
      </c>
      <c r="T429" s="185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86" t="s">
        <v>132</v>
      </c>
      <c r="AT429" s="186" t="s">
        <v>127</v>
      </c>
      <c r="AU429" s="186" t="s">
        <v>83</v>
      </c>
      <c r="AY429" s="19" t="s">
        <v>125</v>
      </c>
      <c r="BE429" s="187">
        <f>IF(N429="základní",J429,0)</f>
        <v>0</v>
      </c>
      <c r="BF429" s="187">
        <f>IF(N429="snížená",J429,0)</f>
        <v>0</v>
      </c>
      <c r="BG429" s="187">
        <f>IF(N429="zákl. přenesená",J429,0)</f>
        <v>0</v>
      </c>
      <c r="BH429" s="187">
        <f>IF(N429="sníž. přenesená",J429,0)</f>
        <v>0</v>
      </c>
      <c r="BI429" s="187">
        <f>IF(N429="nulová",J429,0)</f>
        <v>0</v>
      </c>
      <c r="BJ429" s="19" t="s">
        <v>81</v>
      </c>
      <c r="BK429" s="187">
        <f>ROUND(I429*H429,2)</f>
        <v>0</v>
      </c>
      <c r="BL429" s="19" t="s">
        <v>132</v>
      </c>
      <c r="BM429" s="186" t="s">
        <v>1091</v>
      </c>
    </row>
    <row r="430" spans="1:65" s="2" customFormat="1" ht="11.25">
      <c r="A430" s="36"/>
      <c r="B430" s="37"/>
      <c r="C430" s="38"/>
      <c r="D430" s="188" t="s">
        <v>134</v>
      </c>
      <c r="E430" s="38"/>
      <c r="F430" s="189" t="s">
        <v>640</v>
      </c>
      <c r="G430" s="38"/>
      <c r="H430" s="38"/>
      <c r="I430" s="190"/>
      <c r="J430" s="38"/>
      <c r="K430" s="38"/>
      <c r="L430" s="41"/>
      <c r="M430" s="191"/>
      <c r="N430" s="192"/>
      <c r="O430" s="66"/>
      <c r="P430" s="66"/>
      <c r="Q430" s="66"/>
      <c r="R430" s="66"/>
      <c r="S430" s="66"/>
      <c r="T430" s="67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134</v>
      </c>
      <c r="AU430" s="19" t="s">
        <v>83</v>
      </c>
    </row>
    <row r="431" spans="1:65" s="14" customFormat="1" ht="11.25">
      <c r="B431" s="204"/>
      <c r="C431" s="205"/>
      <c r="D431" s="188" t="s">
        <v>136</v>
      </c>
      <c r="E431" s="206" t="s">
        <v>19</v>
      </c>
      <c r="F431" s="207" t="s">
        <v>1092</v>
      </c>
      <c r="G431" s="205"/>
      <c r="H431" s="206" t="s">
        <v>19</v>
      </c>
      <c r="I431" s="208"/>
      <c r="J431" s="205"/>
      <c r="K431" s="205"/>
      <c r="L431" s="209"/>
      <c r="M431" s="210"/>
      <c r="N431" s="211"/>
      <c r="O431" s="211"/>
      <c r="P431" s="211"/>
      <c r="Q431" s="211"/>
      <c r="R431" s="211"/>
      <c r="S431" s="211"/>
      <c r="T431" s="212"/>
      <c r="AT431" s="213" t="s">
        <v>136</v>
      </c>
      <c r="AU431" s="213" t="s">
        <v>83</v>
      </c>
      <c r="AV431" s="14" t="s">
        <v>81</v>
      </c>
      <c r="AW431" s="14" t="s">
        <v>34</v>
      </c>
      <c r="AX431" s="14" t="s">
        <v>73</v>
      </c>
      <c r="AY431" s="213" t="s">
        <v>125</v>
      </c>
    </row>
    <row r="432" spans="1:65" s="13" customFormat="1" ht="11.25">
      <c r="B432" s="193"/>
      <c r="C432" s="194"/>
      <c r="D432" s="188" t="s">
        <v>136</v>
      </c>
      <c r="E432" s="195" t="s">
        <v>19</v>
      </c>
      <c r="F432" s="196" t="s">
        <v>1093</v>
      </c>
      <c r="G432" s="194"/>
      <c r="H432" s="197">
        <v>1.1000000000000001</v>
      </c>
      <c r="I432" s="198"/>
      <c r="J432" s="194"/>
      <c r="K432" s="194"/>
      <c r="L432" s="199"/>
      <c r="M432" s="200"/>
      <c r="N432" s="201"/>
      <c r="O432" s="201"/>
      <c r="P432" s="201"/>
      <c r="Q432" s="201"/>
      <c r="R432" s="201"/>
      <c r="S432" s="201"/>
      <c r="T432" s="202"/>
      <c r="AT432" s="203" t="s">
        <v>136</v>
      </c>
      <c r="AU432" s="203" t="s">
        <v>83</v>
      </c>
      <c r="AV432" s="13" t="s">
        <v>83</v>
      </c>
      <c r="AW432" s="13" t="s">
        <v>34</v>
      </c>
      <c r="AX432" s="13" t="s">
        <v>81</v>
      </c>
      <c r="AY432" s="203" t="s">
        <v>125</v>
      </c>
    </row>
    <row r="433" spans="1:65" s="2" customFormat="1" ht="14.45" customHeight="1">
      <c r="A433" s="36"/>
      <c r="B433" s="37"/>
      <c r="C433" s="175" t="s">
        <v>497</v>
      </c>
      <c r="D433" s="175" t="s">
        <v>127</v>
      </c>
      <c r="E433" s="176" t="s">
        <v>646</v>
      </c>
      <c r="F433" s="177" t="s">
        <v>647</v>
      </c>
      <c r="G433" s="178" t="s">
        <v>153</v>
      </c>
      <c r="H433" s="179">
        <v>9.9</v>
      </c>
      <c r="I433" s="180"/>
      <c r="J433" s="181">
        <f>ROUND(I433*H433,2)</f>
        <v>0</v>
      </c>
      <c r="K433" s="177" t="s">
        <v>131</v>
      </c>
      <c r="L433" s="41"/>
      <c r="M433" s="182" t="s">
        <v>19</v>
      </c>
      <c r="N433" s="183" t="s">
        <v>44</v>
      </c>
      <c r="O433" s="66"/>
      <c r="P433" s="184">
        <f>O433*H433</f>
        <v>0</v>
      </c>
      <c r="Q433" s="184">
        <v>0</v>
      </c>
      <c r="R433" s="184">
        <f>Q433*H433</f>
        <v>0</v>
      </c>
      <c r="S433" s="184">
        <v>0</v>
      </c>
      <c r="T433" s="185">
        <f>S433*H433</f>
        <v>0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86" t="s">
        <v>132</v>
      </c>
      <c r="AT433" s="186" t="s">
        <v>127</v>
      </c>
      <c r="AU433" s="186" t="s">
        <v>83</v>
      </c>
      <c r="AY433" s="19" t="s">
        <v>125</v>
      </c>
      <c r="BE433" s="187">
        <f>IF(N433="základní",J433,0)</f>
        <v>0</v>
      </c>
      <c r="BF433" s="187">
        <f>IF(N433="snížená",J433,0)</f>
        <v>0</v>
      </c>
      <c r="BG433" s="187">
        <f>IF(N433="zákl. přenesená",J433,0)</f>
        <v>0</v>
      </c>
      <c r="BH433" s="187">
        <f>IF(N433="sníž. přenesená",J433,0)</f>
        <v>0</v>
      </c>
      <c r="BI433" s="187">
        <f>IF(N433="nulová",J433,0)</f>
        <v>0</v>
      </c>
      <c r="BJ433" s="19" t="s">
        <v>81</v>
      </c>
      <c r="BK433" s="187">
        <f>ROUND(I433*H433,2)</f>
        <v>0</v>
      </c>
      <c r="BL433" s="19" t="s">
        <v>132</v>
      </c>
      <c r="BM433" s="186" t="s">
        <v>1094</v>
      </c>
    </row>
    <row r="434" spans="1:65" s="2" customFormat="1" ht="11.25">
      <c r="A434" s="36"/>
      <c r="B434" s="37"/>
      <c r="C434" s="38"/>
      <c r="D434" s="188" t="s">
        <v>134</v>
      </c>
      <c r="E434" s="38"/>
      <c r="F434" s="189" t="s">
        <v>649</v>
      </c>
      <c r="G434" s="38"/>
      <c r="H434" s="38"/>
      <c r="I434" s="190"/>
      <c r="J434" s="38"/>
      <c r="K434" s="38"/>
      <c r="L434" s="41"/>
      <c r="M434" s="191"/>
      <c r="N434" s="192"/>
      <c r="O434" s="66"/>
      <c r="P434" s="66"/>
      <c r="Q434" s="66"/>
      <c r="R434" s="66"/>
      <c r="S434" s="66"/>
      <c r="T434" s="67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134</v>
      </c>
      <c r="AU434" s="19" t="s">
        <v>83</v>
      </c>
    </row>
    <row r="435" spans="1:65" s="14" customFormat="1" ht="11.25">
      <c r="B435" s="204"/>
      <c r="C435" s="205"/>
      <c r="D435" s="188" t="s">
        <v>136</v>
      </c>
      <c r="E435" s="206" t="s">
        <v>19</v>
      </c>
      <c r="F435" s="207" t="s">
        <v>1095</v>
      </c>
      <c r="G435" s="205"/>
      <c r="H435" s="206" t="s">
        <v>19</v>
      </c>
      <c r="I435" s="208"/>
      <c r="J435" s="205"/>
      <c r="K435" s="205"/>
      <c r="L435" s="209"/>
      <c r="M435" s="210"/>
      <c r="N435" s="211"/>
      <c r="O435" s="211"/>
      <c r="P435" s="211"/>
      <c r="Q435" s="211"/>
      <c r="R435" s="211"/>
      <c r="S435" s="211"/>
      <c r="T435" s="212"/>
      <c r="AT435" s="213" t="s">
        <v>136</v>
      </c>
      <c r="AU435" s="213" t="s">
        <v>83</v>
      </c>
      <c r="AV435" s="14" t="s">
        <v>81</v>
      </c>
      <c r="AW435" s="14" t="s">
        <v>34</v>
      </c>
      <c r="AX435" s="14" t="s">
        <v>73</v>
      </c>
      <c r="AY435" s="213" t="s">
        <v>125</v>
      </c>
    </row>
    <row r="436" spans="1:65" s="13" customFormat="1" ht="11.25">
      <c r="B436" s="193"/>
      <c r="C436" s="194"/>
      <c r="D436" s="188" t="s">
        <v>136</v>
      </c>
      <c r="E436" s="195" t="s">
        <v>19</v>
      </c>
      <c r="F436" s="196" t="s">
        <v>1096</v>
      </c>
      <c r="G436" s="194"/>
      <c r="H436" s="197">
        <v>9.9</v>
      </c>
      <c r="I436" s="198"/>
      <c r="J436" s="194"/>
      <c r="K436" s="194"/>
      <c r="L436" s="199"/>
      <c r="M436" s="200"/>
      <c r="N436" s="201"/>
      <c r="O436" s="201"/>
      <c r="P436" s="201"/>
      <c r="Q436" s="201"/>
      <c r="R436" s="201"/>
      <c r="S436" s="201"/>
      <c r="T436" s="202"/>
      <c r="AT436" s="203" t="s">
        <v>136</v>
      </c>
      <c r="AU436" s="203" t="s">
        <v>83</v>
      </c>
      <c r="AV436" s="13" t="s">
        <v>83</v>
      </c>
      <c r="AW436" s="13" t="s">
        <v>34</v>
      </c>
      <c r="AX436" s="13" t="s">
        <v>81</v>
      </c>
      <c r="AY436" s="203" t="s">
        <v>125</v>
      </c>
    </row>
    <row r="437" spans="1:65" s="2" customFormat="1" ht="14.45" customHeight="1">
      <c r="A437" s="36"/>
      <c r="B437" s="37"/>
      <c r="C437" s="175" t="s">
        <v>504</v>
      </c>
      <c r="D437" s="175" t="s">
        <v>127</v>
      </c>
      <c r="E437" s="176" t="s">
        <v>653</v>
      </c>
      <c r="F437" s="177" t="s">
        <v>654</v>
      </c>
      <c r="G437" s="178" t="s">
        <v>153</v>
      </c>
      <c r="H437" s="179">
        <v>2.86</v>
      </c>
      <c r="I437" s="180"/>
      <c r="J437" s="181">
        <f>ROUND(I437*H437,2)</f>
        <v>0</v>
      </c>
      <c r="K437" s="177" t="s">
        <v>131</v>
      </c>
      <c r="L437" s="41"/>
      <c r="M437" s="182" t="s">
        <v>19</v>
      </c>
      <c r="N437" s="183" t="s">
        <v>44</v>
      </c>
      <c r="O437" s="66"/>
      <c r="P437" s="184">
        <f>O437*H437</f>
        <v>0</v>
      </c>
      <c r="Q437" s="184">
        <v>0</v>
      </c>
      <c r="R437" s="184">
        <f>Q437*H437</f>
        <v>0</v>
      </c>
      <c r="S437" s="184">
        <v>0</v>
      </c>
      <c r="T437" s="185">
        <f>S437*H437</f>
        <v>0</v>
      </c>
      <c r="U437" s="36"/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R437" s="186" t="s">
        <v>132</v>
      </c>
      <c r="AT437" s="186" t="s">
        <v>127</v>
      </c>
      <c r="AU437" s="186" t="s">
        <v>83</v>
      </c>
      <c r="AY437" s="19" t="s">
        <v>125</v>
      </c>
      <c r="BE437" s="187">
        <f>IF(N437="základní",J437,0)</f>
        <v>0</v>
      </c>
      <c r="BF437" s="187">
        <f>IF(N437="snížená",J437,0)</f>
        <v>0</v>
      </c>
      <c r="BG437" s="187">
        <f>IF(N437="zákl. přenesená",J437,0)</f>
        <v>0</v>
      </c>
      <c r="BH437" s="187">
        <f>IF(N437="sníž. přenesená",J437,0)</f>
        <v>0</v>
      </c>
      <c r="BI437" s="187">
        <f>IF(N437="nulová",J437,0)</f>
        <v>0</v>
      </c>
      <c r="BJ437" s="19" t="s">
        <v>81</v>
      </c>
      <c r="BK437" s="187">
        <f>ROUND(I437*H437,2)</f>
        <v>0</v>
      </c>
      <c r="BL437" s="19" t="s">
        <v>132</v>
      </c>
      <c r="BM437" s="186" t="s">
        <v>1097</v>
      </c>
    </row>
    <row r="438" spans="1:65" s="2" customFormat="1" ht="11.25">
      <c r="A438" s="36"/>
      <c r="B438" s="37"/>
      <c r="C438" s="38"/>
      <c r="D438" s="188" t="s">
        <v>134</v>
      </c>
      <c r="E438" s="38"/>
      <c r="F438" s="189" t="s">
        <v>656</v>
      </c>
      <c r="G438" s="38"/>
      <c r="H438" s="38"/>
      <c r="I438" s="190"/>
      <c r="J438" s="38"/>
      <c r="K438" s="38"/>
      <c r="L438" s="41"/>
      <c r="M438" s="191"/>
      <c r="N438" s="192"/>
      <c r="O438" s="66"/>
      <c r="P438" s="66"/>
      <c r="Q438" s="66"/>
      <c r="R438" s="66"/>
      <c r="S438" s="66"/>
      <c r="T438" s="67"/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T438" s="19" t="s">
        <v>134</v>
      </c>
      <c r="AU438" s="19" t="s">
        <v>83</v>
      </c>
    </row>
    <row r="439" spans="1:65" s="14" customFormat="1" ht="11.25">
      <c r="B439" s="204"/>
      <c r="C439" s="205"/>
      <c r="D439" s="188" t="s">
        <v>136</v>
      </c>
      <c r="E439" s="206" t="s">
        <v>19</v>
      </c>
      <c r="F439" s="207" t="s">
        <v>1098</v>
      </c>
      <c r="G439" s="205"/>
      <c r="H439" s="206" t="s">
        <v>19</v>
      </c>
      <c r="I439" s="208"/>
      <c r="J439" s="205"/>
      <c r="K439" s="205"/>
      <c r="L439" s="209"/>
      <c r="M439" s="210"/>
      <c r="N439" s="211"/>
      <c r="O439" s="211"/>
      <c r="P439" s="211"/>
      <c r="Q439" s="211"/>
      <c r="R439" s="211"/>
      <c r="S439" s="211"/>
      <c r="T439" s="212"/>
      <c r="AT439" s="213" t="s">
        <v>136</v>
      </c>
      <c r="AU439" s="213" t="s">
        <v>83</v>
      </c>
      <c r="AV439" s="14" t="s">
        <v>81</v>
      </c>
      <c r="AW439" s="14" t="s">
        <v>34</v>
      </c>
      <c r="AX439" s="14" t="s">
        <v>73</v>
      </c>
      <c r="AY439" s="213" t="s">
        <v>125</v>
      </c>
    </row>
    <row r="440" spans="1:65" s="13" customFormat="1" ht="11.25">
      <c r="B440" s="193"/>
      <c r="C440" s="194"/>
      <c r="D440" s="188" t="s">
        <v>136</v>
      </c>
      <c r="E440" s="195" t="s">
        <v>19</v>
      </c>
      <c r="F440" s="196" t="s">
        <v>1099</v>
      </c>
      <c r="G440" s="194"/>
      <c r="H440" s="197">
        <v>2.86</v>
      </c>
      <c r="I440" s="198"/>
      <c r="J440" s="194"/>
      <c r="K440" s="194"/>
      <c r="L440" s="199"/>
      <c r="M440" s="200"/>
      <c r="N440" s="201"/>
      <c r="O440" s="201"/>
      <c r="P440" s="201"/>
      <c r="Q440" s="201"/>
      <c r="R440" s="201"/>
      <c r="S440" s="201"/>
      <c r="T440" s="202"/>
      <c r="AT440" s="203" t="s">
        <v>136</v>
      </c>
      <c r="AU440" s="203" t="s">
        <v>83</v>
      </c>
      <c r="AV440" s="13" t="s">
        <v>83</v>
      </c>
      <c r="AW440" s="13" t="s">
        <v>34</v>
      </c>
      <c r="AX440" s="13" t="s">
        <v>81</v>
      </c>
      <c r="AY440" s="203" t="s">
        <v>125</v>
      </c>
    </row>
    <row r="441" spans="1:65" s="2" customFormat="1" ht="14.45" customHeight="1">
      <c r="A441" s="36"/>
      <c r="B441" s="37"/>
      <c r="C441" s="175" t="s">
        <v>510</v>
      </c>
      <c r="D441" s="175" t="s">
        <v>127</v>
      </c>
      <c r="E441" s="176" t="s">
        <v>662</v>
      </c>
      <c r="F441" s="177" t="s">
        <v>663</v>
      </c>
      <c r="G441" s="178" t="s">
        <v>153</v>
      </c>
      <c r="H441" s="179">
        <v>25.74</v>
      </c>
      <c r="I441" s="180"/>
      <c r="J441" s="181">
        <f>ROUND(I441*H441,2)</f>
        <v>0</v>
      </c>
      <c r="K441" s="177" t="s">
        <v>131</v>
      </c>
      <c r="L441" s="41"/>
      <c r="M441" s="182" t="s">
        <v>19</v>
      </c>
      <c r="N441" s="183" t="s">
        <v>44</v>
      </c>
      <c r="O441" s="66"/>
      <c r="P441" s="184">
        <f>O441*H441</f>
        <v>0</v>
      </c>
      <c r="Q441" s="184">
        <v>0</v>
      </c>
      <c r="R441" s="184">
        <f>Q441*H441</f>
        <v>0</v>
      </c>
      <c r="S441" s="184">
        <v>0</v>
      </c>
      <c r="T441" s="185">
        <f>S441*H441</f>
        <v>0</v>
      </c>
      <c r="U441" s="36"/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R441" s="186" t="s">
        <v>132</v>
      </c>
      <c r="AT441" s="186" t="s">
        <v>127</v>
      </c>
      <c r="AU441" s="186" t="s">
        <v>83</v>
      </c>
      <c r="AY441" s="19" t="s">
        <v>125</v>
      </c>
      <c r="BE441" s="187">
        <f>IF(N441="základní",J441,0)</f>
        <v>0</v>
      </c>
      <c r="BF441" s="187">
        <f>IF(N441="snížená",J441,0)</f>
        <v>0</v>
      </c>
      <c r="BG441" s="187">
        <f>IF(N441="zákl. přenesená",J441,0)</f>
        <v>0</v>
      </c>
      <c r="BH441" s="187">
        <f>IF(N441="sníž. přenesená",J441,0)</f>
        <v>0</v>
      </c>
      <c r="BI441" s="187">
        <f>IF(N441="nulová",J441,0)</f>
        <v>0</v>
      </c>
      <c r="BJ441" s="19" t="s">
        <v>81</v>
      </c>
      <c r="BK441" s="187">
        <f>ROUND(I441*H441,2)</f>
        <v>0</v>
      </c>
      <c r="BL441" s="19" t="s">
        <v>132</v>
      </c>
      <c r="BM441" s="186" t="s">
        <v>1100</v>
      </c>
    </row>
    <row r="442" spans="1:65" s="2" customFormat="1" ht="11.25">
      <c r="A442" s="36"/>
      <c r="B442" s="37"/>
      <c r="C442" s="38"/>
      <c r="D442" s="188" t="s">
        <v>134</v>
      </c>
      <c r="E442" s="38"/>
      <c r="F442" s="189" t="s">
        <v>649</v>
      </c>
      <c r="G442" s="38"/>
      <c r="H442" s="38"/>
      <c r="I442" s="190"/>
      <c r="J442" s="38"/>
      <c r="K442" s="38"/>
      <c r="L442" s="41"/>
      <c r="M442" s="191"/>
      <c r="N442" s="192"/>
      <c r="O442" s="66"/>
      <c r="P442" s="66"/>
      <c r="Q442" s="66"/>
      <c r="R442" s="66"/>
      <c r="S442" s="66"/>
      <c r="T442" s="67"/>
      <c r="U442" s="36"/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T442" s="19" t="s">
        <v>134</v>
      </c>
      <c r="AU442" s="19" t="s">
        <v>83</v>
      </c>
    </row>
    <row r="443" spans="1:65" s="14" customFormat="1" ht="11.25">
      <c r="B443" s="204"/>
      <c r="C443" s="205"/>
      <c r="D443" s="188" t="s">
        <v>136</v>
      </c>
      <c r="E443" s="206" t="s">
        <v>19</v>
      </c>
      <c r="F443" s="207" t="s">
        <v>1095</v>
      </c>
      <c r="G443" s="205"/>
      <c r="H443" s="206" t="s">
        <v>19</v>
      </c>
      <c r="I443" s="208"/>
      <c r="J443" s="205"/>
      <c r="K443" s="205"/>
      <c r="L443" s="209"/>
      <c r="M443" s="210"/>
      <c r="N443" s="211"/>
      <c r="O443" s="211"/>
      <c r="P443" s="211"/>
      <c r="Q443" s="211"/>
      <c r="R443" s="211"/>
      <c r="S443" s="211"/>
      <c r="T443" s="212"/>
      <c r="AT443" s="213" t="s">
        <v>136</v>
      </c>
      <c r="AU443" s="213" t="s">
        <v>83</v>
      </c>
      <c r="AV443" s="14" t="s">
        <v>81</v>
      </c>
      <c r="AW443" s="14" t="s">
        <v>34</v>
      </c>
      <c r="AX443" s="14" t="s">
        <v>73</v>
      </c>
      <c r="AY443" s="213" t="s">
        <v>125</v>
      </c>
    </row>
    <row r="444" spans="1:65" s="13" customFormat="1" ht="11.25">
      <c r="B444" s="193"/>
      <c r="C444" s="194"/>
      <c r="D444" s="188" t="s">
        <v>136</v>
      </c>
      <c r="E444" s="195" t="s">
        <v>19</v>
      </c>
      <c r="F444" s="196" t="s">
        <v>1101</v>
      </c>
      <c r="G444" s="194"/>
      <c r="H444" s="197">
        <v>25.74</v>
      </c>
      <c r="I444" s="198"/>
      <c r="J444" s="194"/>
      <c r="K444" s="194"/>
      <c r="L444" s="199"/>
      <c r="M444" s="200"/>
      <c r="N444" s="201"/>
      <c r="O444" s="201"/>
      <c r="P444" s="201"/>
      <c r="Q444" s="201"/>
      <c r="R444" s="201"/>
      <c r="S444" s="201"/>
      <c r="T444" s="202"/>
      <c r="AT444" s="203" t="s">
        <v>136</v>
      </c>
      <c r="AU444" s="203" t="s">
        <v>83</v>
      </c>
      <c r="AV444" s="13" t="s">
        <v>83</v>
      </c>
      <c r="AW444" s="13" t="s">
        <v>34</v>
      </c>
      <c r="AX444" s="13" t="s">
        <v>81</v>
      </c>
      <c r="AY444" s="203" t="s">
        <v>125</v>
      </c>
    </row>
    <row r="445" spans="1:65" s="2" customFormat="1" ht="14.45" customHeight="1">
      <c r="A445" s="36"/>
      <c r="B445" s="37"/>
      <c r="C445" s="175" t="s">
        <v>519</v>
      </c>
      <c r="D445" s="175" t="s">
        <v>127</v>
      </c>
      <c r="E445" s="176" t="s">
        <v>667</v>
      </c>
      <c r="F445" s="177" t="s">
        <v>668</v>
      </c>
      <c r="G445" s="178" t="s">
        <v>153</v>
      </c>
      <c r="H445" s="179">
        <v>0.375</v>
      </c>
      <c r="I445" s="180"/>
      <c r="J445" s="181">
        <f>ROUND(I445*H445,2)</f>
        <v>0</v>
      </c>
      <c r="K445" s="177" t="s">
        <v>131</v>
      </c>
      <c r="L445" s="41"/>
      <c r="M445" s="182" t="s">
        <v>19</v>
      </c>
      <c r="N445" s="183" t="s">
        <v>44</v>
      </c>
      <c r="O445" s="66"/>
      <c r="P445" s="184">
        <f>O445*H445</f>
        <v>0</v>
      </c>
      <c r="Q445" s="184">
        <v>0</v>
      </c>
      <c r="R445" s="184">
        <f>Q445*H445</f>
        <v>0</v>
      </c>
      <c r="S445" s="184">
        <v>0</v>
      </c>
      <c r="T445" s="185">
        <f>S445*H445</f>
        <v>0</v>
      </c>
      <c r="U445" s="36"/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R445" s="186" t="s">
        <v>132</v>
      </c>
      <c r="AT445" s="186" t="s">
        <v>127</v>
      </c>
      <c r="AU445" s="186" t="s">
        <v>83</v>
      </c>
      <c r="AY445" s="19" t="s">
        <v>125</v>
      </c>
      <c r="BE445" s="187">
        <f>IF(N445="základní",J445,0)</f>
        <v>0</v>
      </c>
      <c r="BF445" s="187">
        <f>IF(N445="snížená",J445,0)</f>
        <v>0</v>
      </c>
      <c r="BG445" s="187">
        <f>IF(N445="zákl. přenesená",J445,0)</f>
        <v>0</v>
      </c>
      <c r="BH445" s="187">
        <f>IF(N445="sníž. přenesená",J445,0)</f>
        <v>0</v>
      </c>
      <c r="BI445" s="187">
        <f>IF(N445="nulová",J445,0)</f>
        <v>0</v>
      </c>
      <c r="BJ445" s="19" t="s">
        <v>81</v>
      </c>
      <c r="BK445" s="187">
        <f>ROUND(I445*H445,2)</f>
        <v>0</v>
      </c>
      <c r="BL445" s="19" t="s">
        <v>132</v>
      </c>
      <c r="BM445" s="186" t="s">
        <v>1102</v>
      </c>
    </row>
    <row r="446" spans="1:65" s="2" customFormat="1" ht="11.25">
      <c r="A446" s="36"/>
      <c r="B446" s="37"/>
      <c r="C446" s="38"/>
      <c r="D446" s="188" t="s">
        <v>134</v>
      </c>
      <c r="E446" s="38"/>
      <c r="F446" s="189" t="s">
        <v>670</v>
      </c>
      <c r="G446" s="38"/>
      <c r="H446" s="38"/>
      <c r="I446" s="190"/>
      <c r="J446" s="38"/>
      <c r="K446" s="38"/>
      <c r="L446" s="41"/>
      <c r="M446" s="191"/>
      <c r="N446" s="192"/>
      <c r="O446" s="66"/>
      <c r="P446" s="66"/>
      <c r="Q446" s="66"/>
      <c r="R446" s="66"/>
      <c r="S446" s="66"/>
      <c r="T446" s="67"/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T446" s="19" t="s">
        <v>134</v>
      </c>
      <c r="AU446" s="19" t="s">
        <v>83</v>
      </c>
    </row>
    <row r="447" spans="1:65" s="14" customFormat="1" ht="11.25">
      <c r="B447" s="204"/>
      <c r="C447" s="205"/>
      <c r="D447" s="188" t="s">
        <v>136</v>
      </c>
      <c r="E447" s="206" t="s">
        <v>19</v>
      </c>
      <c r="F447" s="207" t="s">
        <v>1103</v>
      </c>
      <c r="G447" s="205"/>
      <c r="H447" s="206" t="s">
        <v>19</v>
      </c>
      <c r="I447" s="208"/>
      <c r="J447" s="205"/>
      <c r="K447" s="205"/>
      <c r="L447" s="209"/>
      <c r="M447" s="210"/>
      <c r="N447" s="211"/>
      <c r="O447" s="211"/>
      <c r="P447" s="211"/>
      <c r="Q447" s="211"/>
      <c r="R447" s="211"/>
      <c r="S447" s="211"/>
      <c r="T447" s="212"/>
      <c r="AT447" s="213" t="s">
        <v>136</v>
      </c>
      <c r="AU447" s="213" t="s">
        <v>83</v>
      </c>
      <c r="AV447" s="14" t="s">
        <v>81</v>
      </c>
      <c r="AW447" s="14" t="s">
        <v>34</v>
      </c>
      <c r="AX447" s="14" t="s">
        <v>73</v>
      </c>
      <c r="AY447" s="213" t="s">
        <v>125</v>
      </c>
    </row>
    <row r="448" spans="1:65" s="13" customFormat="1" ht="11.25">
      <c r="B448" s="193"/>
      <c r="C448" s="194"/>
      <c r="D448" s="188" t="s">
        <v>136</v>
      </c>
      <c r="E448" s="195" t="s">
        <v>19</v>
      </c>
      <c r="F448" s="196" t="s">
        <v>1104</v>
      </c>
      <c r="G448" s="194"/>
      <c r="H448" s="197">
        <v>0.375</v>
      </c>
      <c r="I448" s="198"/>
      <c r="J448" s="194"/>
      <c r="K448" s="194"/>
      <c r="L448" s="199"/>
      <c r="M448" s="200"/>
      <c r="N448" s="201"/>
      <c r="O448" s="201"/>
      <c r="P448" s="201"/>
      <c r="Q448" s="201"/>
      <c r="R448" s="201"/>
      <c r="S448" s="201"/>
      <c r="T448" s="202"/>
      <c r="AT448" s="203" t="s">
        <v>136</v>
      </c>
      <c r="AU448" s="203" t="s">
        <v>83</v>
      </c>
      <c r="AV448" s="13" t="s">
        <v>83</v>
      </c>
      <c r="AW448" s="13" t="s">
        <v>34</v>
      </c>
      <c r="AX448" s="13" t="s">
        <v>81</v>
      </c>
      <c r="AY448" s="203" t="s">
        <v>125</v>
      </c>
    </row>
    <row r="449" spans="1:65" s="2" customFormat="1" ht="14.45" customHeight="1">
      <c r="A449" s="36"/>
      <c r="B449" s="37"/>
      <c r="C449" s="175" t="s">
        <v>523</v>
      </c>
      <c r="D449" s="175" t="s">
        <v>127</v>
      </c>
      <c r="E449" s="176" t="s">
        <v>674</v>
      </c>
      <c r="F449" s="177" t="s">
        <v>675</v>
      </c>
      <c r="G449" s="178" t="s">
        <v>153</v>
      </c>
      <c r="H449" s="179">
        <v>3.375</v>
      </c>
      <c r="I449" s="180"/>
      <c r="J449" s="181">
        <f>ROUND(I449*H449,2)</f>
        <v>0</v>
      </c>
      <c r="K449" s="177" t="s">
        <v>131</v>
      </c>
      <c r="L449" s="41"/>
      <c r="M449" s="182" t="s">
        <v>19</v>
      </c>
      <c r="N449" s="183" t="s">
        <v>44</v>
      </c>
      <c r="O449" s="66"/>
      <c r="P449" s="184">
        <f>O449*H449</f>
        <v>0</v>
      </c>
      <c r="Q449" s="184">
        <v>0</v>
      </c>
      <c r="R449" s="184">
        <f>Q449*H449</f>
        <v>0</v>
      </c>
      <c r="S449" s="184">
        <v>0</v>
      </c>
      <c r="T449" s="185">
        <f>S449*H449</f>
        <v>0</v>
      </c>
      <c r="U449" s="36"/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R449" s="186" t="s">
        <v>132</v>
      </c>
      <c r="AT449" s="186" t="s">
        <v>127</v>
      </c>
      <c r="AU449" s="186" t="s">
        <v>83</v>
      </c>
      <c r="AY449" s="19" t="s">
        <v>125</v>
      </c>
      <c r="BE449" s="187">
        <f>IF(N449="základní",J449,0)</f>
        <v>0</v>
      </c>
      <c r="BF449" s="187">
        <f>IF(N449="snížená",J449,0)</f>
        <v>0</v>
      </c>
      <c r="BG449" s="187">
        <f>IF(N449="zákl. přenesená",J449,0)</f>
        <v>0</v>
      </c>
      <c r="BH449" s="187">
        <f>IF(N449="sníž. přenesená",J449,0)</f>
        <v>0</v>
      </c>
      <c r="BI449" s="187">
        <f>IF(N449="nulová",J449,0)</f>
        <v>0</v>
      </c>
      <c r="BJ449" s="19" t="s">
        <v>81</v>
      </c>
      <c r="BK449" s="187">
        <f>ROUND(I449*H449,2)</f>
        <v>0</v>
      </c>
      <c r="BL449" s="19" t="s">
        <v>132</v>
      </c>
      <c r="BM449" s="186" t="s">
        <v>1105</v>
      </c>
    </row>
    <row r="450" spans="1:65" s="2" customFormat="1" ht="19.5">
      <c r="A450" s="36"/>
      <c r="B450" s="37"/>
      <c r="C450" s="38"/>
      <c r="D450" s="188" t="s">
        <v>134</v>
      </c>
      <c r="E450" s="38"/>
      <c r="F450" s="189" t="s">
        <v>677</v>
      </c>
      <c r="G450" s="38"/>
      <c r="H450" s="38"/>
      <c r="I450" s="190"/>
      <c r="J450" s="38"/>
      <c r="K450" s="38"/>
      <c r="L450" s="41"/>
      <c r="M450" s="191"/>
      <c r="N450" s="192"/>
      <c r="O450" s="66"/>
      <c r="P450" s="66"/>
      <c r="Q450" s="66"/>
      <c r="R450" s="66"/>
      <c r="S450" s="66"/>
      <c r="T450" s="67"/>
      <c r="U450" s="36"/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T450" s="19" t="s">
        <v>134</v>
      </c>
      <c r="AU450" s="19" t="s">
        <v>83</v>
      </c>
    </row>
    <row r="451" spans="1:65" s="14" customFormat="1" ht="11.25">
      <c r="B451" s="204"/>
      <c r="C451" s="205"/>
      <c r="D451" s="188" t="s">
        <v>136</v>
      </c>
      <c r="E451" s="206" t="s">
        <v>19</v>
      </c>
      <c r="F451" s="207" t="s">
        <v>1095</v>
      </c>
      <c r="G451" s="205"/>
      <c r="H451" s="206" t="s">
        <v>19</v>
      </c>
      <c r="I451" s="208"/>
      <c r="J451" s="205"/>
      <c r="K451" s="205"/>
      <c r="L451" s="209"/>
      <c r="M451" s="210"/>
      <c r="N451" s="211"/>
      <c r="O451" s="211"/>
      <c r="P451" s="211"/>
      <c r="Q451" s="211"/>
      <c r="R451" s="211"/>
      <c r="S451" s="211"/>
      <c r="T451" s="212"/>
      <c r="AT451" s="213" t="s">
        <v>136</v>
      </c>
      <c r="AU451" s="213" t="s">
        <v>83</v>
      </c>
      <c r="AV451" s="14" t="s">
        <v>81</v>
      </c>
      <c r="AW451" s="14" t="s">
        <v>34</v>
      </c>
      <c r="AX451" s="14" t="s">
        <v>73</v>
      </c>
      <c r="AY451" s="213" t="s">
        <v>125</v>
      </c>
    </row>
    <row r="452" spans="1:65" s="13" customFormat="1" ht="11.25">
      <c r="B452" s="193"/>
      <c r="C452" s="194"/>
      <c r="D452" s="188" t="s">
        <v>136</v>
      </c>
      <c r="E452" s="195" t="s">
        <v>19</v>
      </c>
      <c r="F452" s="196" t="s">
        <v>1106</v>
      </c>
      <c r="G452" s="194"/>
      <c r="H452" s="197">
        <v>3.375</v>
      </c>
      <c r="I452" s="198"/>
      <c r="J452" s="194"/>
      <c r="K452" s="194"/>
      <c r="L452" s="199"/>
      <c r="M452" s="200"/>
      <c r="N452" s="201"/>
      <c r="O452" s="201"/>
      <c r="P452" s="201"/>
      <c r="Q452" s="201"/>
      <c r="R452" s="201"/>
      <c r="S452" s="201"/>
      <c r="T452" s="202"/>
      <c r="AT452" s="203" t="s">
        <v>136</v>
      </c>
      <c r="AU452" s="203" t="s">
        <v>83</v>
      </c>
      <c r="AV452" s="13" t="s">
        <v>83</v>
      </c>
      <c r="AW452" s="13" t="s">
        <v>34</v>
      </c>
      <c r="AX452" s="13" t="s">
        <v>81</v>
      </c>
      <c r="AY452" s="203" t="s">
        <v>125</v>
      </c>
    </row>
    <row r="453" spans="1:65" s="2" customFormat="1" ht="14.45" customHeight="1">
      <c r="A453" s="36"/>
      <c r="B453" s="37"/>
      <c r="C453" s="175" t="s">
        <v>527</v>
      </c>
      <c r="D453" s="175" t="s">
        <v>127</v>
      </c>
      <c r="E453" s="176" t="s">
        <v>693</v>
      </c>
      <c r="F453" s="177" t="s">
        <v>1107</v>
      </c>
      <c r="G453" s="178" t="s">
        <v>153</v>
      </c>
      <c r="H453" s="179">
        <v>2.86</v>
      </c>
      <c r="I453" s="180"/>
      <c r="J453" s="181">
        <f>ROUND(I453*H453,2)</f>
        <v>0</v>
      </c>
      <c r="K453" s="177" t="s">
        <v>19</v>
      </c>
      <c r="L453" s="41"/>
      <c r="M453" s="182" t="s">
        <v>19</v>
      </c>
      <c r="N453" s="183" t="s">
        <v>44</v>
      </c>
      <c r="O453" s="66"/>
      <c r="P453" s="184">
        <f>O453*H453</f>
        <v>0</v>
      </c>
      <c r="Q453" s="184">
        <v>0</v>
      </c>
      <c r="R453" s="184">
        <f>Q453*H453</f>
        <v>0</v>
      </c>
      <c r="S453" s="184">
        <v>0</v>
      </c>
      <c r="T453" s="185">
        <f>S453*H453</f>
        <v>0</v>
      </c>
      <c r="U453" s="36"/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R453" s="186" t="s">
        <v>132</v>
      </c>
      <c r="AT453" s="186" t="s">
        <v>127</v>
      </c>
      <c r="AU453" s="186" t="s">
        <v>83</v>
      </c>
      <c r="AY453" s="19" t="s">
        <v>125</v>
      </c>
      <c r="BE453" s="187">
        <f>IF(N453="základní",J453,0)</f>
        <v>0</v>
      </c>
      <c r="BF453" s="187">
        <f>IF(N453="snížená",J453,0)</f>
        <v>0</v>
      </c>
      <c r="BG453" s="187">
        <f>IF(N453="zákl. přenesená",J453,0)</f>
        <v>0</v>
      </c>
      <c r="BH453" s="187">
        <f>IF(N453="sníž. přenesená",J453,0)</f>
        <v>0</v>
      </c>
      <c r="BI453" s="187">
        <f>IF(N453="nulová",J453,0)</f>
        <v>0</v>
      </c>
      <c r="BJ453" s="19" t="s">
        <v>81</v>
      </c>
      <c r="BK453" s="187">
        <f>ROUND(I453*H453,2)</f>
        <v>0</v>
      </c>
      <c r="BL453" s="19" t="s">
        <v>132</v>
      </c>
      <c r="BM453" s="186" t="s">
        <v>1108</v>
      </c>
    </row>
    <row r="454" spans="1:65" s="2" customFormat="1" ht="19.5">
      <c r="A454" s="36"/>
      <c r="B454" s="37"/>
      <c r="C454" s="38"/>
      <c r="D454" s="188" t="s">
        <v>134</v>
      </c>
      <c r="E454" s="38"/>
      <c r="F454" s="189" t="s">
        <v>1109</v>
      </c>
      <c r="G454" s="38"/>
      <c r="H454" s="38"/>
      <c r="I454" s="190"/>
      <c r="J454" s="38"/>
      <c r="K454" s="38"/>
      <c r="L454" s="41"/>
      <c r="M454" s="191"/>
      <c r="N454" s="192"/>
      <c r="O454" s="66"/>
      <c r="P454" s="66"/>
      <c r="Q454" s="66"/>
      <c r="R454" s="66"/>
      <c r="S454" s="66"/>
      <c r="T454" s="67"/>
      <c r="U454" s="36"/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T454" s="19" t="s">
        <v>134</v>
      </c>
      <c r="AU454" s="19" t="s">
        <v>83</v>
      </c>
    </row>
    <row r="455" spans="1:65" s="14" customFormat="1" ht="11.25">
      <c r="B455" s="204"/>
      <c r="C455" s="205"/>
      <c r="D455" s="188" t="s">
        <v>136</v>
      </c>
      <c r="E455" s="206" t="s">
        <v>19</v>
      </c>
      <c r="F455" s="207" t="s">
        <v>1110</v>
      </c>
      <c r="G455" s="205"/>
      <c r="H455" s="206" t="s">
        <v>19</v>
      </c>
      <c r="I455" s="208"/>
      <c r="J455" s="205"/>
      <c r="K455" s="205"/>
      <c r="L455" s="209"/>
      <c r="M455" s="210"/>
      <c r="N455" s="211"/>
      <c r="O455" s="211"/>
      <c r="P455" s="211"/>
      <c r="Q455" s="211"/>
      <c r="R455" s="211"/>
      <c r="S455" s="211"/>
      <c r="T455" s="212"/>
      <c r="AT455" s="213" t="s">
        <v>136</v>
      </c>
      <c r="AU455" s="213" t="s">
        <v>83</v>
      </c>
      <c r="AV455" s="14" t="s">
        <v>81</v>
      </c>
      <c r="AW455" s="14" t="s">
        <v>34</v>
      </c>
      <c r="AX455" s="14" t="s">
        <v>73</v>
      </c>
      <c r="AY455" s="213" t="s">
        <v>125</v>
      </c>
    </row>
    <row r="456" spans="1:65" s="13" customFormat="1" ht="11.25">
      <c r="B456" s="193"/>
      <c r="C456" s="194"/>
      <c r="D456" s="188" t="s">
        <v>136</v>
      </c>
      <c r="E456" s="195" t="s">
        <v>19</v>
      </c>
      <c r="F456" s="196" t="s">
        <v>1111</v>
      </c>
      <c r="G456" s="194"/>
      <c r="H456" s="197">
        <v>2.86</v>
      </c>
      <c r="I456" s="198"/>
      <c r="J456" s="194"/>
      <c r="K456" s="194"/>
      <c r="L456" s="199"/>
      <c r="M456" s="200"/>
      <c r="N456" s="201"/>
      <c r="O456" s="201"/>
      <c r="P456" s="201"/>
      <c r="Q456" s="201"/>
      <c r="R456" s="201"/>
      <c r="S456" s="201"/>
      <c r="T456" s="202"/>
      <c r="AT456" s="203" t="s">
        <v>136</v>
      </c>
      <c r="AU456" s="203" t="s">
        <v>83</v>
      </c>
      <c r="AV456" s="13" t="s">
        <v>83</v>
      </c>
      <c r="AW456" s="13" t="s">
        <v>34</v>
      </c>
      <c r="AX456" s="13" t="s">
        <v>81</v>
      </c>
      <c r="AY456" s="203" t="s">
        <v>125</v>
      </c>
    </row>
    <row r="457" spans="1:65" s="2" customFormat="1" ht="14.45" customHeight="1">
      <c r="A457" s="36"/>
      <c r="B457" s="37"/>
      <c r="C457" s="175" t="s">
        <v>532</v>
      </c>
      <c r="D457" s="175" t="s">
        <v>127</v>
      </c>
      <c r="E457" s="176" t="s">
        <v>688</v>
      </c>
      <c r="F457" s="177" t="s">
        <v>689</v>
      </c>
      <c r="G457" s="178" t="s">
        <v>153</v>
      </c>
      <c r="H457" s="179">
        <v>1.1000000000000001</v>
      </c>
      <c r="I457" s="180"/>
      <c r="J457" s="181">
        <f>ROUND(I457*H457,2)</f>
        <v>0</v>
      </c>
      <c r="K457" s="177" t="s">
        <v>19</v>
      </c>
      <c r="L457" s="41"/>
      <c r="M457" s="182" t="s">
        <v>19</v>
      </c>
      <c r="N457" s="183" t="s">
        <v>44</v>
      </c>
      <c r="O457" s="66"/>
      <c r="P457" s="184">
        <f>O457*H457</f>
        <v>0</v>
      </c>
      <c r="Q457" s="184">
        <v>0</v>
      </c>
      <c r="R457" s="184">
        <f>Q457*H457</f>
        <v>0</v>
      </c>
      <c r="S457" s="184">
        <v>0</v>
      </c>
      <c r="T457" s="185">
        <f>S457*H457</f>
        <v>0</v>
      </c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R457" s="186" t="s">
        <v>132</v>
      </c>
      <c r="AT457" s="186" t="s">
        <v>127</v>
      </c>
      <c r="AU457" s="186" t="s">
        <v>83</v>
      </c>
      <c r="AY457" s="19" t="s">
        <v>125</v>
      </c>
      <c r="BE457" s="187">
        <f>IF(N457="základní",J457,0)</f>
        <v>0</v>
      </c>
      <c r="BF457" s="187">
        <f>IF(N457="snížená",J457,0)</f>
        <v>0</v>
      </c>
      <c r="BG457" s="187">
        <f>IF(N457="zákl. přenesená",J457,0)</f>
        <v>0</v>
      </c>
      <c r="BH457" s="187">
        <f>IF(N457="sníž. přenesená",J457,0)</f>
        <v>0</v>
      </c>
      <c r="BI457" s="187">
        <f>IF(N457="nulová",J457,0)</f>
        <v>0</v>
      </c>
      <c r="BJ457" s="19" t="s">
        <v>81</v>
      </c>
      <c r="BK457" s="187">
        <f>ROUND(I457*H457,2)</f>
        <v>0</v>
      </c>
      <c r="BL457" s="19" t="s">
        <v>132</v>
      </c>
      <c r="BM457" s="186" t="s">
        <v>1112</v>
      </c>
    </row>
    <row r="458" spans="1:65" s="2" customFormat="1" ht="19.5">
      <c r="A458" s="36"/>
      <c r="B458" s="37"/>
      <c r="C458" s="38"/>
      <c r="D458" s="188" t="s">
        <v>134</v>
      </c>
      <c r="E458" s="38"/>
      <c r="F458" s="189" t="s">
        <v>691</v>
      </c>
      <c r="G458" s="38"/>
      <c r="H458" s="38"/>
      <c r="I458" s="190"/>
      <c r="J458" s="38"/>
      <c r="K458" s="38"/>
      <c r="L458" s="41"/>
      <c r="M458" s="191"/>
      <c r="N458" s="192"/>
      <c r="O458" s="66"/>
      <c r="P458" s="66"/>
      <c r="Q458" s="66"/>
      <c r="R458" s="66"/>
      <c r="S458" s="66"/>
      <c r="T458" s="67"/>
      <c r="U458" s="36"/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T458" s="19" t="s">
        <v>134</v>
      </c>
      <c r="AU458" s="19" t="s">
        <v>83</v>
      </c>
    </row>
    <row r="459" spans="1:65" s="2" customFormat="1" ht="14.45" customHeight="1">
      <c r="A459" s="36"/>
      <c r="B459" s="37"/>
      <c r="C459" s="175" t="s">
        <v>540</v>
      </c>
      <c r="D459" s="175" t="s">
        <v>127</v>
      </c>
      <c r="E459" s="176" t="s">
        <v>698</v>
      </c>
      <c r="F459" s="177" t="s">
        <v>699</v>
      </c>
      <c r="G459" s="178" t="s">
        <v>153</v>
      </c>
      <c r="H459" s="179">
        <v>0.375</v>
      </c>
      <c r="I459" s="180"/>
      <c r="J459" s="181">
        <f>ROUND(I459*H459,2)</f>
        <v>0</v>
      </c>
      <c r="K459" s="177" t="s">
        <v>19</v>
      </c>
      <c r="L459" s="41"/>
      <c r="M459" s="182" t="s">
        <v>19</v>
      </c>
      <c r="N459" s="183" t="s">
        <v>44</v>
      </c>
      <c r="O459" s="66"/>
      <c r="P459" s="184">
        <f>O459*H459</f>
        <v>0</v>
      </c>
      <c r="Q459" s="184">
        <v>0</v>
      </c>
      <c r="R459" s="184">
        <f>Q459*H459</f>
        <v>0</v>
      </c>
      <c r="S459" s="184">
        <v>0</v>
      </c>
      <c r="T459" s="185">
        <f>S459*H459</f>
        <v>0</v>
      </c>
      <c r="U459" s="36"/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R459" s="186" t="s">
        <v>132</v>
      </c>
      <c r="AT459" s="186" t="s">
        <v>127</v>
      </c>
      <c r="AU459" s="186" t="s">
        <v>83</v>
      </c>
      <c r="AY459" s="19" t="s">
        <v>125</v>
      </c>
      <c r="BE459" s="187">
        <f>IF(N459="základní",J459,0)</f>
        <v>0</v>
      </c>
      <c r="BF459" s="187">
        <f>IF(N459="snížená",J459,0)</f>
        <v>0</v>
      </c>
      <c r="BG459" s="187">
        <f>IF(N459="zákl. přenesená",J459,0)</f>
        <v>0</v>
      </c>
      <c r="BH459" s="187">
        <f>IF(N459="sníž. přenesená",J459,0)</f>
        <v>0</v>
      </c>
      <c r="BI459" s="187">
        <f>IF(N459="nulová",J459,0)</f>
        <v>0</v>
      </c>
      <c r="BJ459" s="19" t="s">
        <v>81</v>
      </c>
      <c r="BK459" s="187">
        <f>ROUND(I459*H459,2)</f>
        <v>0</v>
      </c>
      <c r="BL459" s="19" t="s">
        <v>132</v>
      </c>
      <c r="BM459" s="186" t="s">
        <v>1113</v>
      </c>
    </row>
    <row r="460" spans="1:65" s="2" customFormat="1" ht="19.5">
      <c r="A460" s="36"/>
      <c r="B460" s="37"/>
      <c r="C460" s="38"/>
      <c r="D460" s="188" t="s">
        <v>134</v>
      </c>
      <c r="E460" s="38"/>
      <c r="F460" s="189" t="s">
        <v>701</v>
      </c>
      <c r="G460" s="38"/>
      <c r="H460" s="38"/>
      <c r="I460" s="190"/>
      <c r="J460" s="38"/>
      <c r="K460" s="38"/>
      <c r="L460" s="41"/>
      <c r="M460" s="191"/>
      <c r="N460" s="192"/>
      <c r="O460" s="66"/>
      <c r="P460" s="66"/>
      <c r="Q460" s="66"/>
      <c r="R460" s="66"/>
      <c r="S460" s="66"/>
      <c r="T460" s="67"/>
      <c r="U460" s="36"/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T460" s="19" t="s">
        <v>134</v>
      </c>
      <c r="AU460" s="19" t="s">
        <v>83</v>
      </c>
    </row>
    <row r="461" spans="1:65" s="14" customFormat="1" ht="11.25">
      <c r="B461" s="204"/>
      <c r="C461" s="205"/>
      <c r="D461" s="188" t="s">
        <v>136</v>
      </c>
      <c r="E461" s="206" t="s">
        <v>19</v>
      </c>
      <c r="F461" s="207" t="s">
        <v>1114</v>
      </c>
      <c r="G461" s="205"/>
      <c r="H461" s="206" t="s">
        <v>19</v>
      </c>
      <c r="I461" s="208"/>
      <c r="J461" s="205"/>
      <c r="K461" s="205"/>
      <c r="L461" s="209"/>
      <c r="M461" s="210"/>
      <c r="N461" s="211"/>
      <c r="O461" s="211"/>
      <c r="P461" s="211"/>
      <c r="Q461" s="211"/>
      <c r="R461" s="211"/>
      <c r="S461" s="211"/>
      <c r="T461" s="212"/>
      <c r="AT461" s="213" t="s">
        <v>136</v>
      </c>
      <c r="AU461" s="213" t="s">
        <v>83</v>
      </c>
      <c r="AV461" s="14" t="s">
        <v>81</v>
      </c>
      <c r="AW461" s="14" t="s">
        <v>34</v>
      </c>
      <c r="AX461" s="14" t="s">
        <v>73</v>
      </c>
      <c r="AY461" s="213" t="s">
        <v>125</v>
      </c>
    </row>
    <row r="462" spans="1:65" s="13" customFormat="1" ht="11.25">
      <c r="B462" s="193"/>
      <c r="C462" s="194"/>
      <c r="D462" s="188" t="s">
        <v>136</v>
      </c>
      <c r="E462" s="195" t="s">
        <v>19</v>
      </c>
      <c r="F462" s="196" t="s">
        <v>1115</v>
      </c>
      <c r="G462" s="194"/>
      <c r="H462" s="197">
        <v>0.375</v>
      </c>
      <c r="I462" s="198"/>
      <c r="J462" s="194"/>
      <c r="K462" s="194"/>
      <c r="L462" s="199"/>
      <c r="M462" s="200"/>
      <c r="N462" s="201"/>
      <c r="O462" s="201"/>
      <c r="P462" s="201"/>
      <c r="Q462" s="201"/>
      <c r="R462" s="201"/>
      <c r="S462" s="201"/>
      <c r="T462" s="202"/>
      <c r="AT462" s="203" t="s">
        <v>136</v>
      </c>
      <c r="AU462" s="203" t="s">
        <v>83</v>
      </c>
      <c r="AV462" s="13" t="s">
        <v>83</v>
      </c>
      <c r="AW462" s="13" t="s">
        <v>34</v>
      </c>
      <c r="AX462" s="13" t="s">
        <v>81</v>
      </c>
      <c r="AY462" s="203" t="s">
        <v>125</v>
      </c>
    </row>
    <row r="463" spans="1:65" s="12" customFormat="1" ht="22.9" customHeight="1">
      <c r="B463" s="159"/>
      <c r="C463" s="160"/>
      <c r="D463" s="161" t="s">
        <v>72</v>
      </c>
      <c r="E463" s="173" t="s">
        <v>710</v>
      </c>
      <c r="F463" s="173" t="s">
        <v>711</v>
      </c>
      <c r="G463" s="160"/>
      <c r="H463" s="160"/>
      <c r="I463" s="163"/>
      <c r="J463" s="174">
        <f>BK463</f>
        <v>0</v>
      </c>
      <c r="K463" s="160"/>
      <c r="L463" s="165"/>
      <c r="M463" s="166"/>
      <c r="N463" s="167"/>
      <c r="O463" s="167"/>
      <c r="P463" s="168">
        <f>SUM(P464:P465)</f>
        <v>0</v>
      </c>
      <c r="Q463" s="167"/>
      <c r="R463" s="168">
        <f>SUM(R464:R465)</f>
        <v>0</v>
      </c>
      <c r="S463" s="167"/>
      <c r="T463" s="169">
        <f>SUM(T464:T465)</f>
        <v>0</v>
      </c>
      <c r="AR463" s="170" t="s">
        <v>81</v>
      </c>
      <c r="AT463" s="171" t="s">
        <v>72</v>
      </c>
      <c r="AU463" s="171" t="s">
        <v>81</v>
      </c>
      <c r="AY463" s="170" t="s">
        <v>125</v>
      </c>
      <c r="BK463" s="172">
        <f>SUM(BK464:BK465)</f>
        <v>0</v>
      </c>
    </row>
    <row r="464" spans="1:65" s="2" customFormat="1" ht="14.45" customHeight="1">
      <c r="A464" s="36"/>
      <c r="B464" s="37"/>
      <c r="C464" s="175" t="s">
        <v>546</v>
      </c>
      <c r="D464" s="175" t="s">
        <v>127</v>
      </c>
      <c r="E464" s="176" t="s">
        <v>1116</v>
      </c>
      <c r="F464" s="177" t="s">
        <v>1117</v>
      </c>
      <c r="G464" s="178" t="s">
        <v>153</v>
      </c>
      <c r="H464" s="179">
        <v>6.9180000000000001</v>
      </c>
      <c r="I464" s="180"/>
      <c r="J464" s="181">
        <f>ROUND(I464*H464,2)</f>
        <v>0</v>
      </c>
      <c r="K464" s="177" t="s">
        <v>131</v>
      </c>
      <c r="L464" s="41"/>
      <c r="M464" s="182" t="s">
        <v>19</v>
      </c>
      <c r="N464" s="183" t="s">
        <v>44</v>
      </c>
      <c r="O464" s="66"/>
      <c r="P464" s="184">
        <f>O464*H464</f>
        <v>0</v>
      </c>
      <c r="Q464" s="184">
        <v>0</v>
      </c>
      <c r="R464" s="184">
        <f>Q464*H464</f>
        <v>0</v>
      </c>
      <c r="S464" s="184">
        <v>0</v>
      </c>
      <c r="T464" s="185">
        <f>S464*H464</f>
        <v>0</v>
      </c>
      <c r="U464" s="36"/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R464" s="186" t="s">
        <v>132</v>
      </c>
      <c r="AT464" s="186" t="s">
        <v>127</v>
      </c>
      <c r="AU464" s="186" t="s">
        <v>83</v>
      </c>
      <c r="AY464" s="19" t="s">
        <v>125</v>
      </c>
      <c r="BE464" s="187">
        <f>IF(N464="základní",J464,0)</f>
        <v>0</v>
      </c>
      <c r="BF464" s="187">
        <f>IF(N464="snížená",J464,0)</f>
        <v>0</v>
      </c>
      <c r="BG464" s="187">
        <f>IF(N464="zákl. přenesená",J464,0)</f>
        <v>0</v>
      </c>
      <c r="BH464" s="187">
        <f>IF(N464="sníž. přenesená",J464,0)</f>
        <v>0</v>
      </c>
      <c r="BI464" s="187">
        <f>IF(N464="nulová",J464,0)</f>
        <v>0</v>
      </c>
      <c r="BJ464" s="19" t="s">
        <v>81</v>
      </c>
      <c r="BK464" s="187">
        <f>ROUND(I464*H464,2)</f>
        <v>0</v>
      </c>
      <c r="BL464" s="19" t="s">
        <v>132</v>
      </c>
      <c r="BM464" s="186" t="s">
        <v>1118</v>
      </c>
    </row>
    <row r="465" spans="1:47" s="2" customFormat="1" ht="19.5">
      <c r="A465" s="36"/>
      <c r="B465" s="37"/>
      <c r="C465" s="38"/>
      <c r="D465" s="188" t="s">
        <v>134</v>
      </c>
      <c r="E465" s="38"/>
      <c r="F465" s="189" t="s">
        <v>1119</v>
      </c>
      <c r="G465" s="38"/>
      <c r="H465" s="38"/>
      <c r="I465" s="190"/>
      <c r="J465" s="38"/>
      <c r="K465" s="38"/>
      <c r="L465" s="41"/>
      <c r="M465" s="250"/>
      <c r="N465" s="251"/>
      <c r="O465" s="252"/>
      <c r="P465" s="252"/>
      <c r="Q465" s="252"/>
      <c r="R465" s="252"/>
      <c r="S465" s="252"/>
      <c r="T465" s="253"/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T465" s="19" t="s">
        <v>134</v>
      </c>
      <c r="AU465" s="19" t="s">
        <v>83</v>
      </c>
    </row>
    <row r="466" spans="1:47" s="2" customFormat="1" ht="6.95" customHeight="1">
      <c r="A466" s="36"/>
      <c r="B466" s="49"/>
      <c r="C466" s="50"/>
      <c r="D466" s="50"/>
      <c r="E466" s="50"/>
      <c r="F466" s="50"/>
      <c r="G466" s="50"/>
      <c r="H466" s="50"/>
      <c r="I466" s="50"/>
      <c r="J466" s="50"/>
      <c r="K466" s="50"/>
      <c r="L466" s="41"/>
      <c r="M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</row>
  </sheetData>
  <sheetProtection algorithmName="SHA-512" hashValue="8LqBsOGbgPggJqAOgb4OPW+CEcBaKGubbk6pCIlObhDdNcX+wgDSon5EDeI7YPIQc52C58igBm5BTjXlFMzzuQ==" saltValue="YzHLkSwdtWMJWKA3ZsFjmxk+XiTViK88fMjCdzh5rHmNQS8kfp2kebANC2GyND+4hhQNoi9Si/ZG7+2z1EMNCg==" spinCount="100000" sheet="1" objects="1" scenarios="1" formatColumns="0" formatRows="0" autoFilter="0"/>
  <autoFilter ref="C89:K465"/>
  <mergeCells count="9">
    <mergeCell ref="E50:H50"/>
    <mergeCell ref="E80:H80"/>
    <mergeCell ref="E82:H82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29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AT2" s="19" t="s">
        <v>88</v>
      </c>
    </row>
    <row r="3" spans="1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2"/>
      <c r="AT3" s="19" t="s">
        <v>83</v>
      </c>
    </row>
    <row r="4" spans="1:46" s="1" customFormat="1" ht="24.95" customHeight="1">
      <c r="B4" s="22"/>
      <c r="D4" s="105" t="s">
        <v>89</v>
      </c>
      <c r="L4" s="22"/>
      <c r="M4" s="106" t="s">
        <v>10</v>
      </c>
      <c r="AT4" s="19" t="s">
        <v>4</v>
      </c>
    </row>
    <row r="5" spans="1:46" s="1" customFormat="1" ht="6.95" customHeight="1">
      <c r="B5" s="22"/>
      <c r="L5" s="22"/>
    </row>
    <row r="6" spans="1:46" s="1" customFormat="1" ht="12" customHeight="1">
      <c r="B6" s="22"/>
      <c r="D6" s="107" t="s">
        <v>16</v>
      </c>
      <c r="L6" s="22"/>
    </row>
    <row r="7" spans="1:46" s="1" customFormat="1" ht="16.5" customHeight="1">
      <c r="B7" s="22"/>
      <c r="E7" s="375" t="str">
        <f>'Rekapitulace stavby'!K6</f>
        <v>Karlovy Vary, ulice Vrchlického - rekonstrukce</v>
      </c>
      <c r="F7" s="376"/>
      <c r="G7" s="376"/>
      <c r="H7" s="376"/>
      <c r="L7" s="22"/>
    </row>
    <row r="8" spans="1:46" s="2" customFormat="1" ht="12" customHeight="1">
      <c r="A8" s="36"/>
      <c r="B8" s="41"/>
      <c r="C8" s="36"/>
      <c r="D8" s="107" t="s">
        <v>90</v>
      </c>
      <c r="E8" s="36"/>
      <c r="F8" s="36"/>
      <c r="G8" s="36"/>
      <c r="H8" s="36"/>
      <c r="I8" s="36"/>
      <c r="J8" s="36"/>
      <c r="K8" s="36"/>
      <c r="L8" s="108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6" s="2" customFormat="1" ht="16.5" customHeight="1">
      <c r="A9" s="36"/>
      <c r="B9" s="41"/>
      <c r="C9" s="36"/>
      <c r="D9" s="36"/>
      <c r="E9" s="377" t="s">
        <v>1120</v>
      </c>
      <c r="F9" s="378"/>
      <c r="G9" s="378"/>
      <c r="H9" s="378"/>
      <c r="I9" s="36"/>
      <c r="J9" s="36"/>
      <c r="K9" s="36"/>
      <c r="L9" s="108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46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08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46" s="2" customFormat="1" ht="12" customHeight="1">
      <c r="A11" s="36"/>
      <c r="B11" s="41"/>
      <c r="C11" s="36"/>
      <c r="D11" s="107" t="s">
        <v>18</v>
      </c>
      <c r="E11" s="36"/>
      <c r="F11" s="109" t="s">
        <v>19</v>
      </c>
      <c r="G11" s="36"/>
      <c r="H11" s="36"/>
      <c r="I11" s="107" t="s">
        <v>20</v>
      </c>
      <c r="J11" s="109" t="s">
        <v>21</v>
      </c>
      <c r="K11" s="36"/>
      <c r="L11" s="108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46" s="2" customFormat="1" ht="12" customHeight="1">
      <c r="A12" s="36"/>
      <c r="B12" s="41"/>
      <c r="C12" s="36"/>
      <c r="D12" s="107" t="s">
        <v>22</v>
      </c>
      <c r="E12" s="36"/>
      <c r="F12" s="109" t="s">
        <v>23</v>
      </c>
      <c r="G12" s="36"/>
      <c r="H12" s="36"/>
      <c r="I12" s="107" t="s">
        <v>24</v>
      </c>
      <c r="J12" s="110" t="str">
        <f>'Rekapitulace stavby'!AN8</f>
        <v>18. 5. 2021</v>
      </c>
      <c r="K12" s="36"/>
      <c r="L12" s="108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46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08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46" s="2" customFormat="1" ht="12" customHeight="1">
      <c r="A14" s="36"/>
      <c r="B14" s="41"/>
      <c r="C14" s="36"/>
      <c r="D14" s="107" t="s">
        <v>26</v>
      </c>
      <c r="E14" s="36"/>
      <c r="F14" s="36"/>
      <c r="G14" s="36"/>
      <c r="H14" s="36"/>
      <c r="I14" s="107" t="s">
        <v>27</v>
      </c>
      <c r="J14" s="109" t="s">
        <v>19</v>
      </c>
      <c r="K14" s="36"/>
      <c r="L14" s="108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46" s="2" customFormat="1" ht="18" customHeight="1">
      <c r="A15" s="36"/>
      <c r="B15" s="41"/>
      <c r="C15" s="36"/>
      <c r="D15" s="36"/>
      <c r="E15" s="109" t="s">
        <v>28</v>
      </c>
      <c r="F15" s="36"/>
      <c r="G15" s="36"/>
      <c r="H15" s="36"/>
      <c r="I15" s="107" t="s">
        <v>29</v>
      </c>
      <c r="J15" s="109" t="s">
        <v>19</v>
      </c>
      <c r="K15" s="36"/>
      <c r="L15" s="108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46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08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07" t="s">
        <v>30</v>
      </c>
      <c r="E17" s="36"/>
      <c r="F17" s="36"/>
      <c r="G17" s="36"/>
      <c r="H17" s="36"/>
      <c r="I17" s="107" t="s">
        <v>27</v>
      </c>
      <c r="J17" s="32" t="str">
        <f>'Rekapitulace stavby'!AN13</f>
        <v>Vyplň údaj</v>
      </c>
      <c r="K17" s="36"/>
      <c r="L17" s="108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79" t="str">
        <f>'Rekapitulace stavby'!E14</f>
        <v>Vyplň údaj</v>
      </c>
      <c r="F18" s="380"/>
      <c r="G18" s="380"/>
      <c r="H18" s="380"/>
      <c r="I18" s="107" t="s">
        <v>29</v>
      </c>
      <c r="J18" s="32" t="str">
        <f>'Rekapitulace stavby'!AN14</f>
        <v>Vyplň údaj</v>
      </c>
      <c r="K18" s="36"/>
      <c r="L18" s="108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08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07" t="s">
        <v>32</v>
      </c>
      <c r="E20" s="36"/>
      <c r="F20" s="36"/>
      <c r="G20" s="36"/>
      <c r="H20" s="36"/>
      <c r="I20" s="107" t="s">
        <v>27</v>
      </c>
      <c r="J20" s="109" t="s">
        <v>19</v>
      </c>
      <c r="K20" s="36"/>
      <c r="L20" s="108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9" t="s">
        <v>33</v>
      </c>
      <c r="F21" s="36"/>
      <c r="G21" s="36"/>
      <c r="H21" s="36"/>
      <c r="I21" s="107" t="s">
        <v>29</v>
      </c>
      <c r="J21" s="109" t="s">
        <v>19</v>
      </c>
      <c r="K21" s="36"/>
      <c r="L21" s="108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08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07" t="s">
        <v>35</v>
      </c>
      <c r="E23" s="36"/>
      <c r="F23" s="36"/>
      <c r="G23" s="36"/>
      <c r="H23" s="36"/>
      <c r="I23" s="107" t="s">
        <v>27</v>
      </c>
      <c r="J23" s="109" t="s">
        <v>19</v>
      </c>
      <c r="K23" s="36"/>
      <c r="L23" s="108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9" t="s">
        <v>36</v>
      </c>
      <c r="F24" s="36"/>
      <c r="G24" s="36"/>
      <c r="H24" s="36"/>
      <c r="I24" s="107" t="s">
        <v>29</v>
      </c>
      <c r="J24" s="109" t="s">
        <v>19</v>
      </c>
      <c r="K24" s="36"/>
      <c r="L24" s="108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08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07" t="s">
        <v>37</v>
      </c>
      <c r="E26" s="36"/>
      <c r="F26" s="36"/>
      <c r="G26" s="36"/>
      <c r="H26" s="36"/>
      <c r="I26" s="36"/>
      <c r="J26" s="36"/>
      <c r="K26" s="36"/>
      <c r="L26" s="108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11"/>
      <c r="B27" s="112"/>
      <c r="C27" s="111"/>
      <c r="D27" s="111"/>
      <c r="E27" s="381" t="s">
        <v>19</v>
      </c>
      <c r="F27" s="381"/>
      <c r="G27" s="381"/>
      <c r="H27" s="381"/>
      <c r="I27" s="111"/>
      <c r="J27" s="111"/>
      <c r="K27" s="111"/>
      <c r="L27" s="113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08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14"/>
      <c r="E29" s="114"/>
      <c r="F29" s="114"/>
      <c r="G29" s="114"/>
      <c r="H29" s="114"/>
      <c r="I29" s="114"/>
      <c r="J29" s="114"/>
      <c r="K29" s="114"/>
      <c r="L29" s="108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15" t="s">
        <v>39</v>
      </c>
      <c r="E30" s="36"/>
      <c r="F30" s="36"/>
      <c r="G30" s="36"/>
      <c r="H30" s="36"/>
      <c r="I30" s="36"/>
      <c r="J30" s="116">
        <f>ROUND(J84, 2)</f>
        <v>0</v>
      </c>
      <c r="K30" s="36"/>
      <c r="L30" s="108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14"/>
      <c r="E31" s="114"/>
      <c r="F31" s="114"/>
      <c r="G31" s="114"/>
      <c r="H31" s="114"/>
      <c r="I31" s="114"/>
      <c r="J31" s="114"/>
      <c r="K31" s="114"/>
      <c r="L31" s="108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17" t="s">
        <v>41</v>
      </c>
      <c r="G32" s="36"/>
      <c r="H32" s="36"/>
      <c r="I32" s="117" t="s">
        <v>40</v>
      </c>
      <c r="J32" s="117" t="s">
        <v>42</v>
      </c>
      <c r="K32" s="36"/>
      <c r="L32" s="108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>
      <c r="A33" s="36"/>
      <c r="B33" s="41"/>
      <c r="C33" s="36"/>
      <c r="D33" s="118" t="s">
        <v>43</v>
      </c>
      <c r="E33" s="107" t="s">
        <v>44</v>
      </c>
      <c r="F33" s="119">
        <f>ROUND((SUM(BE84:BE128)),  2)</f>
        <v>0</v>
      </c>
      <c r="G33" s="36"/>
      <c r="H33" s="36"/>
      <c r="I33" s="120">
        <v>0.21</v>
      </c>
      <c r="J33" s="119">
        <f>ROUND(((SUM(BE84:BE128))*I33),  2)</f>
        <v>0</v>
      </c>
      <c r="K33" s="36"/>
      <c r="L33" s="108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107" t="s">
        <v>45</v>
      </c>
      <c r="F34" s="119">
        <f>ROUND((SUM(BF84:BF128)),  2)</f>
        <v>0</v>
      </c>
      <c r="G34" s="36"/>
      <c r="H34" s="36"/>
      <c r="I34" s="120">
        <v>0.15</v>
      </c>
      <c r="J34" s="119">
        <f>ROUND(((SUM(BF84:BF128))*I34),  2)</f>
        <v>0</v>
      </c>
      <c r="K34" s="36"/>
      <c r="L34" s="108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hidden="1" customHeight="1">
      <c r="A35" s="36"/>
      <c r="B35" s="41"/>
      <c r="C35" s="36"/>
      <c r="D35" s="36"/>
      <c r="E35" s="107" t="s">
        <v>46</v>
      </c>
      <c r="F35" s="119">
        <f>ROUND((SUM(BG84:BG128)),  2)</f>
        <v>0</v>
      </c>
      <c r="G35" s="36"/>
      <c r="H35" s="36"/>
      <c r="I35" s="120">
        <v>0.21</v>
      </c>
      <c r="J35" s="119">
        <f>0</f>
        <v>0</v>
      </c>
      <c r="K35" s="36"/>
      <c r="L35" s="108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hidden="1" customHeight="1">
      <c r="A36" s="36"/>
      <c r="B36" s="41"/>
      <c r="C36" s="36"/>
      <c r="D36" s="36"/>
      <c r="E36" s="107" t="s">
        <v>47</v>
      </c>
      <c r="F36" s="119">
        <f>ROUND((SUM(BH84:BH128)),  2)</f>
        <v>0</v>
      </c>
      <c r="G36" s="36"/>
      <c r="H36" s="36"/>
      <c r="I36" s="120">
        <v>0.15</v>
      </c>
      <c r="J36" s="119">
        <f>0</f>
        <v>0</v>
      </c>
      <c r="K36" s="36"/>
      <c r="L36" s="108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hidden="1" customHeight="1">
      <c r="A37" s="36"/>
      <c r="B37" s="41"/>
      <c r="C37" s="36"/>
      <c r="D37" s="36"/>
      <c r="E37" s="107" t="s">
        <v>48</v>
      </c>
      <c r="F37" s="119">
        <f>ROUND((SUM(BI84:BI128)),  2)</f>
        <v>0</v>
      </c>
      <c r="G37" s="36"/>
      <c r="H37" s="36"/>
      <c r="I37" s="120">
        <v>0</v>
      </c>
      <c r="J37" s="119">
        <f>0</f>
        <v>0</v>
      </c>
      <c r="K37" s="36"/>
      <c r="L37" s="108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08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1"/>
      <c r="D39" s="122" t="s">
        <v>49</v>
      </c>
      <c r="E39" s="123"/>
      <c r="F39" s="123"/>
      <c r="G39" s="124" t="s">
        <v>50</v>
      </c>
      <c r="H39" s="125" t="s">
        <v>51</v>
      </c>
      <c r="I39" s="123"/>
      <c r="J39" s="126">
        <f>SUM(J30:J37)</f>
        <v>0</v>
      </c>
      <c r="K39" s="127"/>
      <c r="L39" s="108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28"/>
      <c r="C40" s="129"/>
      <c r="D40" s="129"/>
      <c r="E40" s="129"/>
      <c r="F40" s="129"/>
      <c r="G40" s="129"/>
      <c r="H40" s="129"/>
      <c r="I40" s="129"/>
      <c r="J40" s="129"/>
      <c r="K40" s="129"/>
      <c r="L40" s="108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0"/>
      <c r="C44" s="131"/>
      <c r="D44" s="131"/>
      <c r="E44" s="131"/>
      <c r="F44" s="131"/>
      <c r="G44" s="131"/>
      <c r="H44" s="131"/>
      <c r="I44" s="131"/>
      <c r="J44" s="131"/>
      <c r="K44" s="131"/>
      <c r="L44" s="108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92</v>
      </c>
      <c r="D45" s="38"/>
      <c r="E45" s="38"/>
      <c r="F45" s="38"/>
      <c r="G45" s="38"/>
      <c r="H45" s="38"/>
      <c r="I45" s="38"/>
      <c r="J45" s="38"/>
      <c r="K45" s="38"/>
      <c r="L45" s="108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08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08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82" t="str">
        <f>E7</f>
        <v>Karlovy Vary, ulice Vrchlického - rekonstrukce</v>
      </c>
      <c r="F48" s="383"/>
      <c r="G48" s="383"/>
      <c r="H48" s="383"/>
      <c r="I48" s="38"/>
      <c r="J48" s="38"/>
      <c r="K48" s="38"/>
      <c r="L48" s="108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47" s="2" customFormat="1" ht="12" customHeight="1">
      <c r="A49" s="36"/>
      <c r="B49" s="37"/>
      <c r="C49" s="31" t="s">
        <v>90</v>
      </c>
      <c r="D49" s="38"/>
      <c r="E49" s="38"/>
      <c r="F49" s="38"/>
      <c r="G49" s="38"/>
      <c r="H49" s="38"/>
      <c r="I49" s="38"/>
      <c r="J49" s="38"/>
      <c r="K49" s="38"/>
      <c r="L49" s="108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47" s="2" customFormat="1" ht="16.5" customHeight="1">
      <c r="A50" s="36"/>
      <c r="B50" s="37"/>
      <c r="C50" s="38"/>
      <c r="D50" s="38"/>
      <c r="E50" s="354" t="str">
        <f>E9</f>
        <v>D - VRN</v>
      </c>
      <c r="F50" s="384"/>
      <c r="G50" s="384"/>
      <c r="H50" s="384"/>
      <c r="I50" s="38"/>
      <c r="J50" s="38"/>
      <c r="K50" s="38"/>
      <c r="L50" s="108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47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08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47" s="2" customFormat="1" ht="12" customHeight="1">
      <c r="A52" s="36"/>
      <c r="B52" s="37"/>
      <c r="C52" s="31" t="s">
        <v>22</v>
      </c>
      <c r="D52" s="38"/>
      <c r="E52" s="38"/>
      <c r="F52" s="29" t="str">
        <f>F12</f>
        <v>Karlovy Vary</v>
      </c>
      <c r="G52" s="38"/>
      <c r="H52" s="38"/>
      <c r="I52" s="31" t="s">
        <v>24</v>
      </c>
      <c r="J52" s="61" t="str">
        <f>IF(J12="","",J12)</f>
        <v>18. 5. 2021</v>
      </c>
      <c r="K52" s="38"/>
      <c r="L52" s="108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47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08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47" s="2" customFormat="1" ht="25.7" customHeight="1">
      <c r="A54" s="36"/>
      <c r="B54" s="37"/>
      <c r="C54" s="31" t="s">
        <v>26</v>
      </c>
      <c r="D54" s="38"/>
      <c r="E54" s="38"/>
      <c r="F54" s="29" t="str">
        <f>E15</f>
        <v>Město Karlovy Vary</v>
      </c>
      <c r="G54" s="38"/>
      <c r="H54" s="38"/>
      <c r="I54" s="31" t="s">
        <v>32</v>
      </c>
      <c r="J54" s="34" t="str">
        <f>E21</f>
        <v>BPO spol. s r.o. Ostrov</v>
      </c>
      <c r="K54" s="38"/>
      <c r="L54" s="108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47" s="2" customFormat="1" ht="15.2" customHeight="1">
      <c r="A55" s="36"/>
      <c r="B55" s="37"/>
      <c r="C55" s="31" t="s">
        <v>30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Jitka Durdíková</v>
      </c>
      <c r="K55" s="38"/>
      <c r="L55" s="108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47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08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47" s="2" customFormat="1" ht="29.25" customHeight="1">
      <c r="A57" s="36"/>
      <c r="B57" s="37"/>
      <c r="C57" s="132" t="s">
        <v>93</v>
      </c>
      <c r="D57" s="133"/>
      <c r="E57" s="133"/>
      <c r="F57" s="133"/>
      <c r="G57" s="133"/>
      <c r="H57" s="133"/>
      <c r="I57" s="133"/>
      <c r="J57" s="134" t="s">
        <v>94</v>
      </c>
      <c r="K57" s="133"/>
      <c r="L57" s="108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47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08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35" t="s">
        <v>71</v>
      </c>
      <c r="D59" s="38"/>
      <c r="E59" s="38"/>
      <c r="F59" s="38"/>
      <c r="G59" s="38"/>
      <c r="H59" s="38"/>
      <c r="I59" s="38"/>
      <c r="J59" s="79">
        <f>J84</f>
        <v>0</v>
      </c>
      <c r="K59" s="38"/>
      <c r="L59" s="108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95</v>
      </c>
    </row>
    <row r="60" spans="1:47" s="9" customFormat="1" ht="24.95" customHeight="1">
      <c r="B60" s="136"/>
      <c r="C60" s="137"/>
      <c r="D60" s="138" t="s">
        <v>1121</v>
      </c>
      <c r="E60" s="139"/>
      <c r="F60" s="139"/>
      <c r="G60" s="139"/>
      <c r="H60" s="139"/>
      <c r="I60" s="139"/>
      <c r="J60" s="140">
        <f>J85</f>
        <v>0</v>
      </c>
      <c r="K60" s="137"/>
      <c r="L60" s="141"/>
    </row>
    <row r="61" spans="1:47" s="10" customFormat="1" ht="19.899999999999999" customHeight="1">
      <c r="B61" s="142"/>
      <c r="C61" s="143"/>
      <c r="D61" s="144" t="s">
        <v>1122</v>
      </c>
      <c r="E61" s="145"/>
      <c r="F61" s="145"/>
      <c r="G61" s="145"/>
      <c r="H61" s="145"/>
      <c r="I61" s="145"/>
      <c r="J61" s="146">
        <f>J86</f>
        <v>0</v>
      </c>
      <c r="K61" s="143"/>
      <c r="L61" s="147"/>
    </row>
    <row r="62" spans="1:47" s="10" customFormat="1" ht="19.899999999999999" customHeight="1">
      <c r="B62" s="142"/>
      <c r="C62" s="143"/>
      <c r="D62" s="144" t="s">
        <v>1123</v>
      </c>
      <c r="E62" s="145"/>
      <c r="F62" s="145"/>
      <c r="G62" s="145"/>
      <c r="H62" s="145"/>
      <c r="I62" s="145"/>
      <c r="J62" s="146">
        <f>J100</f>
        <v>0</v>
      </c>
      <c r="K62" s="143"/>
      <c r="L62" s="147"/>
    </row>
    <row r="63" spans="1:47" s="10" customFormat="1" ht="19.899999999999999" customHeight="1">
      <c r="B63" s="142"/>
      <c r="C63" s="143"/>
      <c r="D63" s="144" t="s">
        <v>1124</v>
      </c>
      <c r="E63" s="145"/>
      <c r="F63" s="145"/>
      <c r="G63" s="145"/>
      <c r="H63" s="145"/>
      <c r="I63" s="145"/>
      <c r="J63" s="146">
        <f>J115</f>
        <v>0</v>
      </c>
      <c r="K63" s="143"/>
      <c r="L63" s="147"/>
    </row>
    <row r="64" spans="1:47" s="10" customFormat="1" ht="19.899999999999999" customHeight="1">
      <c r="B64" s="142"/>
      <c r="C64" s="143"/>
      <c r="D64" s="144" t="s">
        <v>1125</v>
      </c>
      <c r="E64" s="145"/>
      <c r="F64" s="145"/>
      <c r="G64" s="145"/>
      <c r="H64" s="145"/>
      <c r="I64" s="145"/>
      <c r="J64" s="146">
        <f>J125</f>
        <v>0</v>
      </c>
      <c r="K64" s="143"/>
      <c r="L64" s="147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08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108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108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110</v>
      </c>
      <c r="D71" s="38"/>
      <c r="E71" s="38"/>
      <c r="F71" s="38"/>
      <c r="G71" s="38"/>
      <c r="H71" s="38"/>
      <c r="I71" s="38"/>
      <c r="J71" s="38"/>
      <c r="K71" s="38"/>
      <c r="L71" s="108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08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08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82" t="str">
        <f>E7</f>
        <v>Karlovy Vary, ulice Vrchlického - rekonstrukce</v>
      </c>
      <c r="F74" s="383"/>
      <c r="G74" s="383"/>
      <c r="H74" s="383"/>
      <c r="I74" s="38"/>
      <c r="J74" s="38"/>
      <c r="K74" s="38"/>
      <c r="L74" s="108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90</v>
      </c>
      <c r="D75" s="38"/>
      <c r="E75" s="38"/>
      <c r="F75" s="38"/>
      <c r="G75" s="38"/>
      <c r="H75" s="38"/>
      <c r="I75" s="38"/>
      <c r="J75" s="38"/>
      <c r="K75" s="38"/>
      <c r="L75" s="108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54" t="str">
        <f>E9</f>
        <v>D - VRN</v>
      </c>
      <c r="F76" s="384"/>
      <c r="G76" s="384"/>
      <c r="H76" s="384"/>
      <c r="I76" s="38"/>
      <c r="J76" s="38"/>
      <c r="K76" s="38"/>
      <c r="L76" s="108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08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Karlovy Vary</v>
      </c>
      <c r="G78" s="38"/>
      <c r="H78" s="38"/>
      <c r="I78" s="31" t="s">
        <v>24</v>
      </c>
      <c r="J78" s="61" t="str">
        <f>IF(J12="","",J12)</f>
        <v>18. 5. 2021</v>
      </c>
      <c r="K78" s="38"/>
      <c r="L78" s="108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08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25.7" customHeight="1">
      <c r="A80" s="36"/>
      <c r="B80" s="37"/>
      <c r="C80" s="31" t="s">
        <v>26</v>
      </c>
      <c r="D80" s="38"/>
      <c r="E80" s="38"/>
      <c r="F80" s="29" t="str">
        <f>E15</f>
        <v>Město Karlovy Vary</v>
      </c>
      <c r="G80" s="38"/>
      <c r="H80" s="38"/>
      <c r="I80" s="31" t="s">
        <v>32</v>
      </c>
      <c r="J80" s="34" t="str">
        <f>E21</f>
        <v>BPO spol. s r.o. Ostrov</v>
      </c>
      <c r="K80" s="38"/>
      <c r="L80" s="108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65" s="2" customFormat="1" ht="15.2" customHeight="1">
      <c r="A81" s="36"/>
      <c r="B81" s="37"/>
      <c r="C81" s="31" t="s">
        <v>30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Jitka Durdíková</v>
      </c>
      <c r="K81" s="38"/>
      <c r="L81" s="108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65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08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65" s="11" customFormat="1" ht="29.25" customHeight="1">
      <c r="A83" s="148"/>
      <c r="B83" s="149"/>
      <c r="C83" s="150" t="s">
        <v>111</v>
      </c>
      <c r="D83" s="151" t="s">
        <v>58</v>
      </c>
      <c r="E83" s="151" t="s">
        <v>54</v>
      </c>
      <c r="F83" s="151" t="s">
        <v>55</v>
      </c>
      <c r="G83" s="151" t="s">
        <v>112</v>
      </c>
      <c r="H83" s="151" t="s">
        <v>113</v>
      </c>
      <c r="I83" s="151" t="s">
        <v>114</v>
      </c>
      <c r="J83" s="151" t="s">
        <v>94</v>
      </c>
      <c r="K83" s="152" t="s">
        <v>115</v>
      </c>
      <c r="L83" s="153"/>
      <c r="M83" s="70" t="s">
        <v>19</v>
      </c>
      <c r="N83" s="71" t="s">
        <v>43</v>
      </c>
      <c r="O83" s="71" t="s">
        <v>116</v>
      </c>
      <c r="P83" s="71" t="s">
        <v>117</v>
      </c>
      <c r="Q83" s="71" t="s">
        <v>118</v>
      </c>
      <c r="R83" s="71" t="s">
        <v>119</v>
      </c>
      <c r="S83" s="71" t="s">
        <v>120</v>
      </c>
      <c r="T83" s="72" t="s">
        <v>121</v>
      </c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</row>
    <row r="84" spans="1:65" s="2" customFormat="1" ht="22.9" customHeight="1">
      <c r="A84" s="36"/>
      <c r="B84" s="37"/>
      <c r="C84" s="77" t="s">
        <v>122</v>
      </c>
      <c r="D84" s="38"/>
      <c r="E84" s="38"/>
      <c r="F84" s="38"/>
      <c r="G84" s="38"/>
      <c r="H84" s="38"/>
      <c r="I84" s="38"/>
      <c r="J84" s="154">
        <f>BK84</f>
        <v>0</v>
      </c>
      <c r="K84" s="38"/>
      <c r="L84" s="41"/>
      <c r="M84" s="73"/>
      <c r="N84" s="155"/>
      <c r="O84" s="74"/>
      <c r="P84" s="156">
        <f>P85</f>
        <v>0</v>
      </c>
      <c r="Q84" s="74"/>
      <c r="R84" s="156">
        <f>R85</f>
        <v>0</v>
      </c>
      <c r="S84" s="74"/>
      <c r="T84" s="157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95</v>
      </c>
      <c r="BK84" s="158">
        <f>BK85</f>
        <v>0</v>
      </c>
    </row>
    <row r="85" spans="1:65" s="12" customFormat="1" ht="25.9" customHeight="1">
      <c r="B85" s="159"/>
      <c r="C85" s="160"/>
      <c r="D85" s="161" t="s">
        <v>72</v>
      </c>
      <c r="E85" s="162" t="s">
        <v>87</v>
      </c>
      <c r="F85" s="162" t="s">
        <v>1126</v>
      </c>
      <c r="G85" s="160"/>
      <c r="H85" s="160"/>
      <c r="I85" s="163"/>
      <c r="J85" s="164">
        <f>BK85</f>
        <v>0</v>
      </c>
      <c r="K85" s="160"/>
      <c r="L85" s="165"/>
      <c r="M85" s="166"/>
      <c r="N85" s="167"/>
      <c r="O85" s="167"/>
      <c r="P85" s="168">
        <f>P86+P100+P115+P125</f>
        <v>0</v>
      </c>
      <c r="Q85" s="167"/>
      <c r="R85" s="168">
        <f>R86+R100+R115+R125</f>
        <v>0</v>
      </c>
      <c r="S85" s="167"/>
      <c r="T85" s="169">
        <f>T86+T100+T115+T125</f>
        <v>0</v>
      </c>
      <c r="AR85" s="170" t="s">
        <v>157</v>
      </c>
      <c r="AT85" s="171" t="s">
        <v>72</v>
      </c>
      <c r="AU85" s="171" t="s">
        <v>73</v>
      </c>
      <c r="AY85" s="170" t="s">
        <v>125</v>
      </c>
      <c r="BK85" s="172">
        <f>BK86+BK100+BK115+BK125</f>
        <v>0</v>
      </c>
    </row>
    <row r="86" spans="1:65" s="12" customFormat="1" ht="22.9" customHeight="1">
      <c r="B86" s="159"/>
      <c r="C86" s="160"/>
      <c r="D86" s="161" t="s">
        <v>72</v>
      </c>
      <c r="E86" s="173" t="s">
        <v>1127</v>
      </c>
      <c r="F86" s="173" t="s">
        <v>1128</v>
      </c>
      <c r="G86" s="160"/>
      <c r="H86" s="160"/>
      <c r="I86" s="163"/>
      <c r="J86" s="174">
        <f>BK86</f>
        <v>0</v>
      </c>
      <c r="K86" s="160"/>
      <c r="L86" s="165"/>
      <c r="M86" s="166"/>
      <c r="N86" s="167"/>
      <c r="O86" s="167"/>
      <c r="P86" s="168">
        <f>SUM(P87:P99)</f>
        <v>0</v>
      </c>
      <c r="Q86" s="167"/>
      <c r="R86" s="168">
        <f>SUM(R87:R99)</f>
        <v>0</v>
      </c>
      <c r="S86" s="167"/>
      <c r="T86" s="169">
        <f>SUM(T87:T99)</f>
        <v>0</v>
      </c>
      <c r="AR86" s="170" t="s">
        <v>157</v>
      </c>
      <c r="AT86" s="171" t="s">
        <v>72</v>
      </c>
      <c r="AU86" s="171" t="s">
        <v>81</v>
      </c>
      <c r="AY86" s="170" t="s">
        <v>125</v>
      </c>
      <c r="BK86" s="172">
        <f>SUM(BK87:BK99)</f>
        <v>0</v>
      </c>
    </row>
    <row r="87" spans="1:65" s="2" customFormat="1" ht="14.45" customHeight="1">
      <c r="A87" s="36"/>
      <c r="B87" s="37"/>
      <c r="C87" s="175" t="s">
        <v>81</v>
      </c>
      <c r="D87" s="175" t="s">
        <v>127</v>
      </c>
      <c r="E87" s="176" t="s">
        <v>1129</v>
      </c>
      <c r="F87" s="177" t="s">
        <v>1130</v>
      </c>
      <c r="G87" s="178" t="s">
        <v>1131</v>
      </c>
      <c r="H87" s="179">
        <v>1</v>
      </c>
      <c r="I87" s="180"/>
      <c r="J87" s="181">
        <f>ROUND(I87*H87,2)</f>
        <v>0</v>
      </c>
      <c r="K87" s="177" t="s">
        <v>19</v>
      </c>
      <c r="L87" s="41"/>
      <c r="M87" s="182" t="s">
        <v>19</v>
      </c>
      <c r="N87" s="183" t="s">
        <v>44</v>
      </c>
      <c r="O87" s="66"/>
      <c r="P87" s="184">
        <f>O87*H87</f>
        <v>0</v>
      </c>
      <c r="Q87" s="184">
        <v>0</v>
      </c>
      <c r="R87" s="184">
        <f>Q87*H87</f>
        <v>0</v>
      </c>
      <c r="S87" s="184">
        <v>0</v>
      </c>
      <c r="T87" s="185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86" t="s">
        <v>1132</v>
      </c>
      <c r="AT87" s="186" t="s">
        <v>127</v>
      </c>
      <c r="AU87" s="186" t="s">
        <v>83</v>
      </c>
      <c r="AY87" s="19" t="s">
        <v>125</v>
      </c>
      <c r="BE87" s="187">
        <f>IF(N87="základní",J87,0)</f>
        <v>0</v>
      </c>
      <c r="BF87" s="187">
        <f>IF(N87="snížená",J87,0)</f>
        <v>0</v>
      </c>
      <c r="BG87" s="187">
        <f>IF(N87="zákl. přenesená",J87,0)</f>
        <v>0</v>
      </c>
      <c r="BH87" s="187">
        <f>IF(N87="sníž. přenesená",J87,0)</f>
        <v>0</v>
      </c>
      <c r="BI87" s="187">
        <f>IF(N87="nulová",J87,0)</f>
        <v>0</v>
      </c>
      <c r="BJ87" s="19" t="s">
        <v>81</v>
      </c>
      <c r="BK87" s="187">
        <f>ROUND(I87*H87,2)</f>
        <v>0</v>
      </c>
      <c r="BL87" s="19" t="s">
        <v>1132</v>
      </c>
      <c r="BM87" s="186" t="s">
        <v>1133</v>
      </c>
    </row>
    <row r="88" spans="1:65" s="2" customFormat="1" ht="11.25">
      <c r="A88" s="36"/>
      <c r="B88" s="37"/>
      <c r="C88" s="38"/>
      <c r="D88" s="188" t="s">
        <v>134</v>
      </c>
      <c r="E88" s="38"/>
      <c r="F88" s="189" t="s">
        <v>1130</v>
      </c>
      <c r="G88" s="38"/>
      <c r="H88" s="38"/>
      <c r="I88" s="190"/>
      <c r="J88" s="38"/>
      <c r="K88" s="38"/>
      <c r="L88" s="41"/>
      <c r="M88" s="191"/>
      <c r="N88" s="192"/>
      <c r="O88" s="66"/>
      <c r="P88" s="66"/>
      <c r="Q88" s="66"/>
      <c r="R88" s="66"/>
      <c r="S88" s="66"/>
      <c r="T88" s="67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134</v>
      </c>
      <c r="AU88" s="19" t="s">
        <v>83</v>
      </c>
    </row>
    <row r="89" spans="1:65" s="14" customFormat="1" ht="11.25">
      <c r="B89" s="204"/>
      <c r="C89" s="205"/>
      <c r="D89" s="188" t="s">
        <v>136</v>
      </c>
      <c r="E89" s="206" t="s">
        <v>19</v>
      </c>
      <c r="F89" s="207" t="s">
        <v>1134</v>
      </c>
      <c r="G89" s="205"/>
      <c r="H89" s="206" t="s">
        <v>19</v>
      </c>
      <c r="I89" s="208"/>
      <c r="J89" s="205"/>
      <c r="K89" s="205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136</v>
      </c>
      <c r="AU89" s="213" t="s">
        <v>83</v>
      </c>
      <c r="AV89" s="14" t="s">
        <v>81</v>
      </c>
      <c r="AW89" s="14" t="s">
        <v>34</v>
      </c>
      <c r="AX89" s="14" t="s">
        <v>73</v>
      </c>
      <c r="AY89" s="213" t="s">
        <v>125</v>
      </c>
    </row>
    <row r="90" spans="1:65" s="13" customFormat="1" ht="11.25">
      <c r="B90" s="193"/>
      <c r="C90" s="194"/>
      <c r="D90" s="188" t="s">
        <v>136</v>
      </c>
      <c r="E90" s="195" t="s">
        <v>19</v>
      </c>
      <c r="F90" s="196" t="s">
        <v>81</v>
      </c>
      <c r="G90" s="194"/>
      <c r="H90" s="197">
        <v>1</v>
      </c>
      <c r="I90" s="198"/>
      <c r="J90" s="194"/>
      <c r="K90" s="194"/>
      <c r="L90" s="199"/>
      <c r="M90" s="200"/>
      <c r="N90" s="201"/>
      <c r="O90" s="201"/>
      <c r="P90" s="201"/>
      <c r="Q90" s="201"/>
      <c r="R90" s="201"/>
      <c r="S90" s="201"/>
      <c r="T90" s="202"/>
      <c r="AT90" s="203" t="s">
        <v>136</v>
      </c>
      <c r="AU90" s="203" t="s">
        <v>83</v>
      </c>
      <c r="AV90" s="13" t="s">
        <v>83</v>
      </c>
      <c r="AW90" s="13" t="s">
        <v>34</v>
      </c>
      <c r="AX90" s="13" t="s">
        <v>81</v>
      </c>
      <c r="AY90" s="203" t="s">
        <v>125</v>
      </c>
    </row>
    <row r="91" spans="1:65" s="2" customFormat="1" ht="14.45" customHeight="1">
      <c r="A91" s="36"/>
      <c r="B91" s="37"/>
      <c r="C91" s="175" t="s">
        <v>83</v>
      </c>
      <c r="D91" s="175" t="s">
        <v>127</v>
      </c>
      <c r="E91" s="176" t="s">
        <v>1135</v>
      </c>
      <c r="F91" s="177" t="s">
        <v>1136</v>
      </c>
      <c r="G91" s="178" t="s">
        <v>1131</v>
      </c>
      <c r="H91" s="179">
        <v>1</v>
      </c>
      <c r="I91" s="180"/>
      <c r="J91" s="181">
        <f>ROUND(I91*H91,2)</f>
        <v>0</v>
      </c>
      <c r="K91" s="177" t="s">
        <v>19</v>
      </c>
      <c r="L91" s="41"/>
      <c r="M91" s="182" t="s">
        <v>19</v>
      </c>
      <c r="N91" s="183" t="s">
        <v>44</v>
      </c>
      <c r="O91" s="66"/>
      <c r="P91" s="184">
        <f>O91*H91</f>
        <v>0</v>
      </c>
      <c r="Q91" s="184">
        <v>0</v>
      </c>
      <c r="R91" s="184">
        <f>Q91*H91</f>
        <v>0</v>
      </c>
      <c r="S91" s="184">
        <v>0</v>
      </c>
      <c r="T91" s="185">
        <f>S91*H91</f>
        <v>0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R91" s="186" t="s">
        <v>1132</v>
      </c>
      <c r="AT91" s="186" t="s">
        <v>127</v>
      </c>
      <c r="AU91" s="186" t="s">
        <v>83</v>
      </c>
      <c r="AY91" s="19" t="s">
        <v>125</v>
      </c>
      <c r="BE91" s="187">
        <f>IF(N91="základní",J91,0)</f>
        <v>0</v>
      </c>
      <c r="BF91" s="187">
        <f>IF(N91="snížená",J91,0)</f>
        <v>0</v>
      </c>
      <c r="BG91" s="187">
        <f>IF(N91="zákl. přenesená",J91,0)</f>
        <v>0</v>
      </c>
      <c r="BH91" s="187">
        <f>IF(N91="sníž. přenesená",J91,0)</f>
        <v>0</v>
      </c>
      <c r="BI91" s="187">
        <f>IF(N91="nulová",J91,0)</f>
        <v>0</v>
      </c>
      <c r="BJ91" s="19" t="s">
        <v>81</v>
      </c>
      <c r="BK91" s="187">
        <f>ROUND(I91*H91,2)</f>
        <v>0</v>
      </c>
      <c r="BL91" s="19" t="s">
        <v>1132</v>
      </c>
      <c r="BM91" s="186" t="s">
        <v>1137</v>
      </c>
    </row>
    <row r="92" spans="1:65" s="2" customFormat="1" ht="11.25">
      <c r="A92" s="36"/>
      <c r="B92" s="37"/>
      <c r="C92" s="38"/>
      <c r="D92" s="188" t="s">
        <v>134</v>
      </c>
      <c r="E92" s="38"/>
      <c r="F92" s="189" t="s">
        <v>1138</v>
      </c>
      <c r="G92" s="38"/>
      <c r="H92" s="38"/>
      <c r="I92" s="190"/>
      <c r="J92" s="38"/>
      <c r="K92" s="38"/>
      <c r="L92" s="41"/>
      <c r="M92" s="191"/>
      <c r="N92" s="192"/>
      <c r="O92" s="66"/>
      <c r="P92" s="66"/>
      <c r="Q92" s="66"/>
      <c r="R92" s="66"/>
      <c r="S92" s="66"/>
      <c r="T92" s="67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T92" s="19" t="s">
        <v>134</v>
      </c>
      <c r="AU92" s="19" t="s">
        <v>83</v>
      </c>
    </row>
    <row r="93" spans="1:65" s="2" customFormat="1" ht="14.45" customHeight="1">
      <c r="A93" s="36"/>
      <c r="B93" s="37"/>
      <c r="C93" s="175" t="s">
        <v>144</v>
      </c>
      <c r="D93" s="175" t="s">
        <v>127</v>
      </c>
      <c r="E93" s="176" t="s">
        <v>1139</v>
      </c>
      <c r="F93" s="177" t="s">
        <v>1140</v>
      </c>
      <c r="G93" s="178" t="s">
        <v>1131</v>
      </c>
      <c r="H93" s="179">
        <v>1</v>
      </c>
      <c r="I93" s="180"/>
      <c r="J93" s="181">
        <f>ROUND(I93*H93,2)</f>
        <v>0</v>
      </c>
      <c r="K93" s="177" t="s">
        <v>131</v>
      </c>
      <c r="L93" s="41"/>
      <c r="M93" s="182" t="s">
        <v>19</v>
      </c>
      <c r="N93" s="183" t="s">
        <v>44</v>
      </c>
      <c r="O93" s="66"/>
      <c r="P93" s="184">
        <f>O93*H93</f>
        <v>0</v>
      </c>
      <c r="Q93" s="184">
        <v>0</v>
      </c>
      <c r="R93" s="184">
        <f>Q93*H93</f>
        <v>0</v>
      </c>
      <c r="S93" s="184">
        <v>0</v>
      </c>
      <c r="T93" s="185">
        <f>S93*H93</f>
        <v>0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R93" s="186" t="s">
        <v>1132</v>
      </c>
      <c r="AT93" s="186" t="s">
        <v>127</v>
      </c>
      <c r="AU93" s="186" t="s">
        <v>83</v>
      </c>
      <c r="AY93" s="19" t="s">
        <v>125</v>
      </c>
      <c r="BE93" s="187">
        <f>IF(N93="základní",J93,0)</f>
        <v>0</v>
      </c>
      <c r="BF93" s="187">
        <f>IF(N93="snížená",J93,0)</f>
        <v>0</v>
      </c>
      <c r="BG93" s="187">
        <f>IF(N93="zákl. přenesená",J93,0)</f>
        <v>0</v>
      </c>
      <c r="BH93" s="187">
        <f>IF(N93="sníž. přenesená",J93,0)</f>
        <v>0</v>
      </c>
      <c r="BI93" s="187">
        <f>IF(N93="nulová",J93,0)</f>
        <v>0</v>
      </c>
      <c r="BJ93" s="19" t="s">
        <v>81</v>
      </c>
      <c r="BK93" s="187">
        <f>ROUND(I93*H93,2)</f>
        <v>0</v>
      </c>
      <c r="BL93" s="19" t="s">
        <v>1132</v>
      </c>
      <c r="BM93" s="186" t="s">
        <v>1141</v>
      </c>
    </row>
    <row r="94" spans="1:65" s="2" customFormat="1" ht="11.25">
      <c r="A94" s="36"/>
      <c r="B94" s="37"/>
      <c r="C94" s="38"/>
      <c r="D94" s="188" t="s">
        <v>134</v>
      </c>
      <c r="E94" s="38"/>
      <c r="F94" s="189" t="s">
        <v>1140</v>
      </c>
      <c r="G94" s="38"/>
      <c r="H94" s="38"/>
      <c r="I94" s="190"/>
      <c r="J94" s="38"/>
      <c r="K94" s="38"/>
      <c r="L94" s="41"/>
      <c r="M94" s="191"/>
      <c r="N94" s="192"/>
      <c r="O94" s="66"/>
      <c r="P94" s="66"/>
      <c r="Q94" s="66"/>
      <c r="R94" s="66"/>
      <c r="S94" s="66"/>
      <c r="T94" s="67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134</v>
      </c>
      <c r="AU94" s="19" t="s">
        <v>83</v>
      </c>
    </row>
    <row r="95" spans="1:65" s="14" customFormat="1" ht="11.25">
      <c r="B95" s="204"/>
      <c r="C95" s="205"/>
      <c r="D95" s="188" t="s">
        <v>136</v>
      </c>
      <c r="E95" s="206" t="s">
        <v>19</v>
      </c>
      <c r="F95" s="207" t="s">
        <v>1142</v>
      </c>
      <c r="G95" s="205"/>
      <c r="H95" s="206" t="s">
        <v>19</v>
      </c>
      <c r="I95" s="208"/>
      <c r="J95" s="205"/>
      <c r="K95" s="205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136</v>
      </c>
      <c r="AU95" s="213" t="s">
        <v>83</v>
      </c>
      <c r="AV95" s="14" t="s">
        <v>81</v>
      </c>
      <c r="AW95" s="14" t="s">
        <v>34</v>
      </c>
      <c r="AX95" s="14" t="s">
        <v>73</v>
      </c>
      <c r="AY95" s="213" t="s">
        <v>125</v>
      </c>
    </row>
    <row r="96" spans="1:65" s="14" customFormat="1" ht="11.25">
      <c r="B96" s="204"/>
      <c r="C96" s="205"/>
      <c r="D96" s="188" t="s">
        <v>136</v>
      </c>
      <c r="E96" s="206" t="s">
        <v>19</v>
      </c>
      <c r="F96" s="207" t="s">
        <v>1143</v>
      </c>
      <c r="G96" s="205"/>
      <c r="H96" s="206" t="s">
        <v>19</v>
      </c>
      <c r="I96" s="208"/>
      <c r="J96" s="205"/>
      <c r="K96" s="205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136</v>
      </c>
      <c r="AU96" s="213" t="s">
        <v>83</v>
      </c>
      <c r="AV96" s="14" t="s">
        <v>81</v>
      </c>
      <c r="AW96" s="14" t="s">
        <v>34</v>
      </c>
      <c r="AX96" s="14" t="s">
        <v>73</v>
      </c>
      <c r="AY96" s="213" t="s">
        <v>125</v>
      </c>
    </row>
    <row r="97" spans="1:65" s="13" customFormat="1" ht="11.25">
      <c r="B97" s="193"/>
      <c r="C97" s="194"/>
      <c r="D97" s="188" t="s">
        <v>136</v>
      </c>
      <c r="E97" s="195" t="s">
        <v>19</v>
      </c>
      <c r="F97" s="196" t="s">
        <v>994</v>
      </c>
      <c r="G97" s="194"/>
      <c r="H97" s="197">
        <v>1</v>
      </c>
      <c r="I97" s="198"/>
      <c r="J97" s="194"/>
      <c r="K97" s="194"/>
      <c r="L97" s="199"/>
      <c r="M97" s="200"/>
      <c r="N97" s="201"/>
      <c r="O97" s="201"/>
      <c r="P97" s="201"/>
      <c r="Q97" s="201"/>
      <c r="R97" s="201"/>
      <c r="S97" s="201"/>
      <c r="T97" s="202"/>
      <c r="AT97" s="203" t="s">
        <v>136</v>
      </c>
      <c r="AU97" s="203" t="s">
        <v>83</v>
      </c>
      <c r="AV97" s="13" t="s">
        <v>83</v>
      </c>
      <c r="AW97" s="13" t="s">
        <v>34</v>
      </c>
      <c r="AX97" s="13" t="s">
        <v>81</v>
      </c>
      <c r="AY97" s="203" t="s">
        <v>125</v>
      </c>
    </row>
    <row r="98" spans="1:65" s="2" customFormat="1" ht="14.45" customHeight="1">
      <c r="A98" s="36"/>
      <c r="B98" s="37"/>
      <c r="C98" s="175" t="s">
        <v>132</v>
      </c>
      <c r="D98" s="175" t="s">
        <v>127</v>
      </c>
      <c r="E98" s="176" t="s">
        <v>1144</v>
      </c>
      <c r="F98" s="177" t="s">
        <v>1145</v>
      </c>
      <c r="G98" s="178" t="s">
        <v>1146</v>
      </c>
      <c r="H98" s="179">
        <v>1</v>
      </c>
      <c r="I98" s="180"/>
      <c r="J98" s="181">
        <f>ROUND(I98*H98,2)</f>
        <v>0</v>
      </c>
      <c r="K98" s="177" t="s">
        <v>131</v>
      </c>
      <c r="L98" s="41"/>
      <c r="M98" s="182" t="s">
        <v>19</v>
      </c>
      <c r="N98" s="183" t="s">
        <v>44</v>
      </c>
      <c r="O98" s="66"/>
      <c r="P98" s="184">
        <f>O98*H98</f>
        <v>0</v>
      </c>
      <c r="Q98" s="184">
        <v>0</v>
      </c>
      <c r="R98" s="184">
        <f>Q98*H98</f>
        <v>0</v>
      </c>
      <c r="S98" s="184">
        <v>0</v>
      </c>
      <c r="T98" s="185">
        <f>S98*H98</f>
        <v>0</v>
      </c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R98" s="186" t="s">
        <v>1132</v>
      </c>
      <c r="AT98" s="186" t="s">
        <v>127</v>
      </c>
      <c r="AU98" s="186" t="s">
        <v>83</v>
      </c>
      <c r="AY98" s="19" t="s">
        <v>125</v>
      </c>
      <c r="BE98" s="187">
        <f>IF(N98="základní",J98,0)</f>
        <v>0</v>
      </c>
      <c r="BF98" s="187">
        <f>IF(N98="snížená",J98,0)</f>
        <v>0</v>
      </c>
      <c r="BG98" s="187">
        <f>IF(N98="zákl. přenesená",J98,0)</f>
        <v>0</v>
      </c>
      <c r="BH98" s="187">
        <f>IF(N98="sníž. přenesená",J98,0)</f>
        <v>0</v>
      </c>
      <c r="BI98" s="187">
        <f>IF(N98="nulová",J98,0)</f>
        <v>0</v>
      </c>
      <c r="BJ98" s="19" t="s">
        <v>81</v>
      </c>
      <c r="BK98" s="187">
        <f>ROUND(I98*H98,2)</f>
        <v>0</v>
      </c>
      <c r="BL98" s="19" t="s">
        <v>1132</v>
      </c>
      <c r="BM98" s="186" t="s">
        <v>1147</v>
      </c>
    </row>
    <row r="99" spans="1:65" s="2" customFormat="1" ht="11.25">
      <c r="A99" s="36"/>
      <c r="B99" s="37"/>
      <c r="C99" s="38"/>
      <c r="D99" s="188" t="s">
        <v>134</v>
      </c>
      <c r="E99" s="38"/>
      <c r="F99" s="189" t="s">
        <v>1145</v>
      </c>
      <c r="G99" s="38"/>
      <c r="H99" s="38"/>
      <c r="I99" s="190"/>
      <c r="J99" s="38"/>
      <c r="K99" s="38"/>
      <c r="L99" s="41"/>
      <c r="M99" s="191"/>
      <c r="N99" s="192"/>
      <c r="O99" s="66"/>
      <c r="P99" s="66"/>
      <c r="Q99" s="66"/>
      <c r="R99" s="66"/>
      <c r="S99" s="66"/>
      <c r="T99" s="67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T99" s="19" t="s">
        <v>134</v>
      </c>
      <c r="AU99" s="19" t="s">
        <v>83</v>
      </c>
    </row>
    <row r="100" spans="1:65" s="12" customFormat="1" ht="22.9" customHeight="1">
      <c r="B100" s="159"/>
      <c r="C100" s="160"/>
      <c r="D100" s="161" t="s">
        <v>72</v>
      </c>
      <c r="E100" s="173" t="s">
        <v>1148</v>
      </c>
      <c r="F100" s="173" t="s">
        <v>1149</v>
      </c>
      <c r="G100" s="160"/>
      <c r="H100" s="160"/>
      <c r="I100" s="163"/>
      <c r="J100" s="174">
        <f>BK100</f>
        <v>0</v>
      </c>
      <c r="K100" s="160"/>
      <c r="L100" s="165"/>
      <c r="M100" s="166"/>
      <c r="N100" s="167"/>
      <c r="O100" s="167"/>
      <c r="P100" s="168">
        <f>SUM(P101:P114)</f>
        <v>0</v>
      </c>
      <c r="Q100" s="167"/>
      <c r="R100" s="168">
        <f>SUM(R101:R114)</f>
        <v>0</v>
      </c>
      <c r="S100" s="167"/>
      <c r="T100" s="169">
        <f>SUM(T101:T114)</f>
        <v>0</v>
      </c>
      <c r="AR100" s="170" t="s">
        <v>157</v>
      </c>
      <c r="AT100" s="171" t="s">
        <v>72</v>
      </c>
      <c r="AU100" s="171" t="s">
        <v>81</v>
      </c>
      <c r="AY100" s="170" t="s">
        <v>125</v>
      </c>
      <c r="BK100" s="172">
        <f>SUM(BK101:BK114)</f>
        <v>0</v>
      </c>
    </row>
    <row r="101" spans="1:65" s="2" customFormat="1" ht="14.45" customHeight="1">
      <c r="A101" s="36"/>
      <c r="B101" s="37"/>
      <c r="C101" s="175" t="s">
        <v>157</v>
      </c>
      <c r="D101" s="175" t="s">
        <v>127</v>
      </c>
      <c r="E101" s="176" t="s">
        <v>1150</v>
      </c>
      <c r="F101" s="177" t="s">
        <v>1149</v>
      </c>
      <c r="G101" s="178" t="s">
        <v>1151</v>
      </c>
      <c r="H101" s="179">
        <v>1</v>
      </c>
      <c r="I101" s="180"/>
      <c r="J101" s="181">
        <f>ROUND(I101*H101,2)</f>
        <v>0</v>
      </c>
      <c r="K101" s="177" t="s">
        <v>131</v>
      </c>
      <c r="L101" s="41"/>
      <c r="M101" s="182" t="s">
        <v>19</v>
      </c>
      <c r="N101" s="183" t="s">
        <v>44</v>
      </c>
      <c r="O101" s="66"/>
      <c r="P101" s="184">
        <f>O101*H101</f>
        <v>0</v>
      </c>
      <c r="Q101" s="184">
        <v>0</v>
      </c>
      <c r="R101" s="184">
        <f>Q101*H101</f>
        <v>0</v>
      </c>
      <c r="S101" s="184">
        <v>0</v>
      </c>
      <c r="T101" s="185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86" t="s">
        <v>1132</v>
      </c>
      <c r="AT101" s="186" t="s">
        <v>127</v>
      </c>
      <c r="AU101" s="186" t="s">
        <v>83</v>
      </c>
      <c r="AY101" s="19" t="s">
        <v>125</v>
      </c>
      <c r="BE101" s="187">
        <f>IF(N101="základní",J101,0)</f>
        <v>0</v>
      </c>
      <c r="BF101" s="187">
        <f>IF(N101="snížená",J101,0)</f>
        <v>0</v>
      </c>
      <c r="BG101" s="187">
        <f>IF(N101="zákl. přenesená",J101,0)</f>
        <v>0</v>
      </c>
      <c r="BH101" s="187">
        <f>IF(N101="sníž. přenesená",J101,0)</f>
        <v>0</v>
      </c>
      <c r="BI101" s="187">
        <f>IF(N101="nulová",J101,0)</f>
        <v>0</v>
      </c>
      <c r="BJ101" s="19" t="s">
        <v>81</v>
      </c>
      <c r="BK101" s="187">
        <f>ROUND(I101*H101,2)</f>
        <v>0</v>
      </c>
      <c r="BL101" s="19" t="s">
        <v>1132</v>
      </c>
      <c r="BM101" s="186" t="s">
        <v>1152</v>
      </c>
    </row>
    <row r="102" spans="1:65" s="2" customFormat="1" ht="11.25">
      <c r="A102" s="36"/>
      <c r="B102" s="37"/>
      <c r="C102" s="38"/>
      <c r="D102" s="188" t="s">
        <v>134</v>
      </c>
      <c r="E102" s="38"/>
      <c r="F102" s="189" t="s">
        <v>1149</v>
      </c>
      <c r="G102" s="38"/>
      <c r="H102" s="38"/>
      <c r="I102" s="190"/>
      <c r="J102" s="38"/>
      <c r="K102" s="38"/>
      <c r="L102" s="41"/>
      <c r="M102" s="191"/>
      <c r="N102" s="192"/>
      <c r="O102" s="66"/>
      <c r="P102" s="66"/>
      <c r="Q102" s="66"/>
      <c r="R102" s="66"/>
      <c r="S102" s="66"/>
      <c r="T102" s="67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134</v>
      </c>
      <c r="AU102" s="19" t="s">
        <v>83</v>
      </c>
    </row>
    <row r="103" spans="1:65" s="2" customFormat="1" ht="24.2" customHeight="1">
      <c r="A103" s="36"/>
      <c r="B103" s="37"/>
      <c r="C103" s="175" t="s">
        <v>164</v>
      </c>
      <c r="D103" s="175" t="s">
        <v>127</v>
      </c>
      <c r="E103" s="176" t="s">
        <v>1153</v>
      </c>
      <c r="F103" s="177" t="s">
        <v>1154</v>
      </c>
      <c r="G103" s="178" t="s">
        <v>1155</v>
      </c>
      <c r="H103" s="179">
        <v>1</v>
      </c>
      <c r="I103" s="180"/>
      <c r="J103" s="181">
        <f>ROUND(I103*H103,2)</f>
        <v>0</v>
      </c>
      <c r="K103" s="177" t="s">
        <v>131</v>
      </c>
      <c r="L103" s="41"/>
      <c r="M103" s="182" t="s">
        <v>19</v>
      </c>
      <c r="N103" s="183" t="s">
        <v>44</v>
      </c>
      <c r="O103" s="66"/>
      <c r="P103" s="184">
        <f>O103*H103</f>
        <v>0</v>
      </c>
      <c r="Q103" s="184">
        <v>0</v>
      </c>
      <c r="R103" s="184">
        <f>Q103*H103</f>
        <v>0</v>
      </c>
      <c r="S103" s="184">
        <v>0</v>
      </c>
      <c r="T103" s="185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86" t="s">
        <v>1132</v>
      </c>
      <c r="AT103" s="186" t="s">
        <v>127</v>
      </c>
      <c r="AU103" s="186" t="s">
        <v>83</v>
      </c>
      <c r="AY103" s="19" t="s">
        <v>125</v>
      </c>
      <c r="BE103" s="187">
        <f>IF(N103="základní",J103,0)</f>
        <v>0</v>
      </c>
      <c r="BF103" s="187">
        <f>IF(N103="snížená",J103,0)</f>
        <v>0</v>
      </c>
      <c r="BG103" s="187">
        <f>IF(N103="zákl. přenesená",J103,0)</f>
        <v>0</v>
      </c>
      <c r="BH103" s="187">
        <f>IF(N103="sníž. přenesená",J103,0)</f>
        <v>0</v>
      </c>
      <c r="BI103" s="187">
        <f>IF(N103="nulová",J103,0)</f>
        <v>0</v>
      </c>
      <c r="BJ103" s="19" t="s">
        <v>81</v>
      </c>
      <c r="BK103" s="187">
        <f>ROUND(I103*H103,2)</f>
        <v>0</v>
      </c>
      <c r="BL103" s="19" t="s">
        <v>1132</v>
      </c>
      <c r="BM103" s="186" t="s">
        <v>1156</v>
      </c>
    </row>
    <row r="104" spans="1:65" s="2" customFormat="1" ht="11.25">
      <c r="A104" s="36"/>
      <c r="B104" s="37"/>
      <c r="C104" s="38"/>
      <c r="D104" s="188" t="s">
        <v>134</v>
      </c>
      <c r="E104" s="38"/>
      <c r="F104" s="189" t="s">
        <v>1154</v>
      </c>
      <c r="G104" s="38"/>
      <c r="H104" s="38"/>
      <c r="I104" s="190"/>
      <c r="J104" s="38"/>
      <c r="K104" s="38"/>
      <c r="L104" s="41"/>
      <c r="M104" s="191"/>
      <c r="N104" s="192"/>
      <c r="O104" s="66"/>
      <c r="P104" s="66"/>
      <c r="Q104" s="66"/>
      <c r="R104" s="66"/>
      <c r="S104" s="66"/>
      <c r="T104" s="67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134</v>
      </c>
      <c r="AU104" s="19" t="s">
        <v>83</v>
      </c>
    </row>
    <row r="105" spans="1:65" s="2" customFormat="1" ht="19.5">
      <c r="A105" s="36"/>
      <c r="B105" s="37"/>
      <c r="C105" s="38"/>
      <c r="D105" s="188" t="s">
        <v>585</v>
      </c>
      <c r="E105" s="38"/>
      <c r="F105" s="235" t="s">
        <v>1157</v>
      </c>
      <c r="G105" s="38"/>
      <c r="H105" s="38"/>
      <c r="I105" s="190"/>
      <c r="J105" s="38"/>
      <c r="K105" s="38"/>
      <c r="L105" s="41"/>
      <c r="M105" s="191"/>
      <c r="N105" s="192"/>
      <c r="O105" s="66"/>
      <c r="P105" s="66"/>
      <c r="Q105" s="66"/>
      <c r="R105" s="66"/>
      <c r="S105" s="66"/>
      <c r="T105" s="67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585</v>
      </c>
      <c r="AU105" s="19" t="s">
        <v>83</v>
      </c>
    </row>
    <row r="106" spans="1:65" s="2" customFormat="1" ht="14.45" customHeight="1">
      <c r="A106" s="36"/>
      <c r="B106" s="37"/>
      <c r="C106" s="175" t="s">
        <v>171</v>
      </c>
      <c r="D106" s="175" t="s">
        <v>127</v>
      </c>
      <c r="E106" s="176" t="s">
        <v>1158</v>
      </c>
      <c r="F106" s="177" t="s">
        <v>1159</v>
      </c>
      <c r="G106" s="178" t="s">
        <v>1151</v>
      </c>
      <c r="H106" s="179">
        <v>1</v>
      </c>
      <c r="I106" s="180"/>
      <c r="J106" s="181">
        <f>ROUND(I106*H106,2)</f>
        <v>0</v>
      </c>
      <c r="K106" s="177" t="s">
        <v>131</v>
      </c>
      <c r="L106" s="41"/>
      <c r="M106" s="182" t="s">
        <v>19</v>
      </c>
      <c r="N106" s="183" t="s">
        <v>44</v>
      </c>
      <c r="O106" s="66"/>
      <c r="P106" s="184">
        <f>O106*H106</f>
        <v>0</v>
      </c>
      <c r="Q106" s="184">
        <v>0</v>
      </c>
      <c r="R106" s="184">
        <f>Q106*H106</f>
        <v>0</v>
      </c>
      <c r="S106" s="184">
        <v>0</v>
      </c>
      <c r="T106" s="185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86" t="s">
        <v>1132</v>
      </c>
      <c r="AT106" s="186" t="s">
        <v>127</v>
      </c>
      <c r="AU106" s="186" t="s">
        <v>83</v>
      </c>
      <c r="AY106" s="19" t="s">
        <v>125</v>
      </c>
      <c r="BE106" s="187">
        <f>IF(N106="základní",J106,0)</f>
        <v>0</v>
      </c>
      <c r="BF106" s="187">
        <f>IF(N106="snížená",J106,0)</f>
        <v>0</v>
      </c>
      <c r="BG106" s="187">
        <f>IF(N106="zákl. přenesená",J106,0)</f>
        <v>0</v>
      </c>
      <c r="BH106" s="187">
        <f>IF(N106="sníž. přenesená",J106,0)</f>
        <v>0</v>
      </c>
      <c r="BI106" s="187">
        <f>IF(N106="nulová",J106,0)</f>
        <v>0</v>
      </c>
      <c r="BJ106" s="19" t="s">
        <v>81</v>
      </c>
      <c r="BK106" s="187">
        <f>ROUND(I106*H106,2)</f>
        <v>0</v>
      </c>
      <c r="BL106" s="19" t="s">
        <v>1132</v>
      </c>
      <c r="BM106" s="186" t="s">
        <v>1160</v>
      </c>
    </row>
    <row r="107" spans="1:65" s="2" customFormat="1" ht="11.25">
      <c r="A107" s="36"/>
      <c r="B107" s="37"/>
      <c r="C107" s="38"/>
      <c r="D107" s="188" t="s">
        <v>134</v>
      </c>
      <c r="E107" s="38"/>
      <c r="F107" s="189" t="s">
        <v>1159</v>
      </c>
      <c r="G107" s="38"/>
      <c r="H107" s="38"/>
      <c r="I107" s="190"/>
      <c r="J107" s="38"/>
      <c r="K107" s="38"/>
      <c r="L107" s="41"/>
      <c r="M107" s="191"/>
      <c r="N107" s="192"/>
      <c r="O107" s="66"/>
      <c r="P107" s="66"/>
      <c r="Q107" s="66"/>
      <c r="R107" s="66"/>
      <c r="S107" s="66"/>
      <c r="T107" s="67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134</v>
      </c>
      <c r="AU107" s="19" t="s">
        <v>83</v>
      </c>
    </row>
    <row r="108" spans="1:65" s="2" customFormat="1" ht="29.25">
      <c r="A108" s="36"/>
      <c r="B108" s="37"/>
      <c r="C108" s="38"/>
      <c r="D108" s="188" t="s">
        <v>585</v>
      </c>
      <c r="E108" s="38"/>
      <c r="F108" s="235" t="s">
        <v>1161</v>
      </c>
      <c r="G108" s="38"/>
      <c r="H108" s="38"/>
      <c r="I108" s="190"/>
      <c r="J108" s="38"/>
      <c r="K108" s="38"/>
      <c r="L108" s="41"/>
      <c r="M108" s="191"/>
      <c r="N108" s="192"/>
      <c r="O108" s="66"/>
      <c r="P108" s="66"/>
      <c r="Q108" s="66"/>
      <c r="R108" s="66"/>
      <c r="S108" s="66"/>
      <c r="T108" s="67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585</v>
      </c>
      <c r="AU108" s="19" t="s">
        <v>83</v>
      </c>
    </row>
    <row r="109" spans="1:65" s="2" customFormat="1" ht="14.45" customHeight="1">
      <c r="A109" s="36"/>
      <c r="B109" s="37"/>
      <c r="C109" s="175" t="s">
        <v>168</v>
      </c>
      <c r="D109" s="175" t="s">
        <v>127</v>
      </c>
      <c r="E109" s="176" t="s">
        <v>1162</v>
      </c>
      <c r="F109" s="177" t="s">
        <v>1163</v>
      </c>
      <c r="G109" s="178" t="s">
        <v>1151</v>
      </c>
      <c r="H109" s="179">
        <v>1</v>
      </c>
      <c r="I109" s="180"/>
      <c r="J109" s="181">
        <f>ROUND(I109*H109,2)</f>
        <v>0</v>
      </c>
      <c r="K109" s="177" t="s">
        <v>131</v>
      </c>
      <c r="L109" s="41"/>
      <c r="M109" s="182" t="s">
        <v>19</v>
      </c>
      <c r="N109" s="183" t="s">
        <v>44</v>
      </c>
      <c r="O109" s="66"/>
      <c r="P109" s="184">
        <f>O109*H109</f>
        <v>0</v>
      </c>
      <c r="Q109" s="184">
        <v>0</v>
      </c>
      <c r="R109" s="184">
        <f>Q109*H109</f>
        <v>0</v>
      </c>
      <c r="S109" s="184">
        <v>0</v>
      </c>
      <c r="T109" s="185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86" t="s">
        <v>1132</v>
      </c>
      <c r="AT109" s="186" t="s">
        <v>127</v>
      </c>
      <c r="AU109" s="186" t="s">
        <v>83</v>
      </c>
      <c r="AY109" s="19" t="s">
        <v>125</v>
      </c>
      <c r="BE109" s="187">
        <f>IF(N109="základní",J109,0)</f>
        <v>0</v>
      </c>
      <c r="BF109" s="187">
        <f>IF(N109="snížená",J109,0)</f>
        <v>0</v>
      </c>
      <c r="BG109" s="187">
        <f>IF(N109="zákl. přenesená",J109,0)</f>
        <v>0</v>
      </c>
      <c r="BH109" s="187">
        <f>IF(N109="sníž. přenesená",J109,0)</f>
        <v>0</v>
      </c>
      <c r="BI109" s="187">
        <f>IF(N109="nulová",J109,0)</f>
        <v>0</v>
      </c>
      <c r="BJ109" s="19" t="s">
        <v>81</v>
      </c>
      <c r="BK109" s="187">
        <f>ROUND(I109*H109,2)</f>
        <v>0</v>
      </c>
      <c r="BL109" s="19" t="s">
        <v>1132</v>
      </c>
      <c r="BM109" s="186" t="s">
        <v>1164</v>
      </c>
    </row>
    <row r="110" spans="1:65" s="2" customFormat="1" ht="11.25">
      <c r="A110" s="36"/>
      <c r="B110" s="37"/>
      <c r="C110" s="38"/>
      <c r="D110" s="188" t="s">
        <v>134</v>
      </c>
      <c r="E110" s="38"/>
      <c r="F110" s="189" t="s">
        <v>1163</v>
      </c>
      <c r="G110" s="38"/>
      <c r="H110" s="38"/>
      <c r="I110" s="190"/>
      <c r="J110" s="38"/>
      <c r="K110" s="38"/>
      <c r="L110" s="41"/>
      <c r="M110" s="191"/>
      <c r="N110" s="192"/>
      <c r="O110" s="66"/>
      <c r="P110" s="66"/>
      <c r="Q110" s="66"/>
      <c r="R110" s="66"/>
      <c r="S110" s="66"/>
      <c r="T110" s="67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134</v>
      </c>
      <c r="AU110" s="19" t="s">
        <v>83</v>
      </c>
    </row>
    <row r="111" spans="1:65" s="2" customFormat="1" ht="19.5">
      <c r="A111" s="36"/>
      <c r="B111" s="37"/>
      <c r="C111" s="38"/>
      <c r="D111" s="188" t="s">
        <v>585</v>
      </c>
      <c r="E111" s="38"/>
      <c r="F111" s="235" t="s">
        <v>1165</v>
      </c>
      <c r="G111" s="38"/>
      <c r="H111" s="38"/>
      <c r="I111" s="190"/>
      <c r="J111" s="38"/>
      <c r="K111" s="38"/>
      <c r="L111" s="41"/>
      <c r="M111" s="191"/>
      <c r="N111" s="192"/>
      <c r="O111" s="66"/>
      <c r="P111" s="66"/>
      <c r="Q111" s="66"/>
      <c r="R111" s="66"/>
      <c r="S111" s="66"/>
      <c r="T111" s="67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585</v>
      </c>
      <c r="AU111" s="19" t="s">
        <v>83</v>
      </c>
    </row>
    <row r="112" spans="1:65" s="2" customFormat="1" ht="14.45" customHeight="1">
      <c r="A112" s="36"/>
      <c r="B112" s="37"/>
      <c r="C112" s="175" t="s">
        <v>187</v>
      </c>
      <c r="D112" s="175" t="s">
        <v>127</v>
      </c>
      <c r="E112" s="176" t="s">
        <v>1166</v>
      </c>
      <c r="F112" s="177" t="s">
        <v>1167</v>
      </c>
      <c r="G112" s="178" t="s">
        <v>1151</v>
      </c>
      <c r="H112" s="179">
        <v>1</v>
      </c>
      <c r="I112" s="180"/>
      <c r="J112" s="181">
        <f>ROUND(I112*H112,2)</f>
        <v>0</v>
      </c>
      <c r="K112" s="177" t="s">
        <v>131</v>
      </c>
      <c r="L112" s="41"/>
      <c r="M112" s="182" t="s">
        <v>19</v>
      </c>
      <c r="N112" s="183" t="s">
        <v>44</v>
      </c>
      <c r="O112" s="66"/>
      <c r="P112" s="184">
        <f>O112*H112</f>
        <v>0</v>
      </c>
      <c r="Q112" s="184">
        <v>0</v>
      </c>
      <c r="R112" s="184">
        <f>Q112*H112</f>
        <v>0</v>
      </c>
      <c r="S112" s="184">
        <v>0</v>
      </c>
      <c r="T112" s="185">
        <f>S112*H112</f>
        <v>0</v>
      </c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R112" s="186" t="s">
        <v>1132</v>
      </c>
      <c r="AT112" s="186" t="s">
        <v>127</v>
      </c>
      <c r="AU112" s="186" t="s">
        <v>83</v>
      </c>
      <c r="AY112" s="19" t="s">
        <v>125</v>
      </c>
      <c r="BE112" s="187">
        <f>IF(N112="základní",J112,0)</f>
        <v>0</v>
      </c>
      <c r="BF112" s="187">
        <f>IF(N112="snížená",J112,0)</f>
        <v>0</v>
      </c>
      <c r="BG112" s="187">
        <f>IF(N112="zákl. přenesená",J112,0)</f>
        <v>0</v>
      </c>
      <c r="BH112" s="187">
        <f>IF(N112="sníž. přenesená",J112,0)</f>
        <v>0</v>
      </c>
      <c r="BI112" s="187">
        <f>IF(N112="nulová",J112,0)</f>
        <v>0</v>
      </c>
      <c r="BJ112" s="19" t="s">
        <v>81</v>
      </c>
      <c r="BK112" s="187">
        <f>ROUND(I112*H112,2)</f>
        <v>0</v>
      </c>
      <c r="BL112" s="19" t="s">
        <v>1132</v>
      </c>
      <c r="BM112" s="186" t="s">
        <v>1168</v>
      </c>
    </row>
    <row r="113" spans="1:65" s="2" customFormat="1" ht="11.25">
      <c r="A113" s="36"/>
      <c r="B113" s="37"/>
      <c r="C113" s="38"/>
      <c r="D113" s="188" t="s">
        <v>134</v>
      </c>
      <c r="E113" s="38"/>
      <c r="F113" s="189" t="s">
        <v>1167</v>
      </c>
      <c r="G113" s="38"/>
      <c r="H113" s="38"/>
      <c r="I113" s="190"/>
      <c r="J113" s="38"/>
      <c r="K113" s="38"/>
      <c r="L113" s="41"/>
      <c r="M113" s="191"/>
      <c r="N113" s="192"/>
      <c r="O113" s="66"/>
      <c r="P113" s="66"/>
      <c r="Q113" s="66"/>
      <c r="R113" s="66"/>
      <c r="S113" s="66"/>
      <c r="T113" s="67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134</v>
      </c>
      <c r="AU113" s="19" t="s">
        <v>83</v>
      </c>
    </row>
    <row r="114" spans="1:65" s="2" customFormat="1" ht="19.5">
      <c r="A114" s="36"/>
      <c r="B114" s="37"/>
      <c r="C114" s="38"/>
      <c r="D114" s="188" t="s">
        <v>585</v>
      </c>
      <c r="E114" s="38"/>
      <c r="F114" s="235" t="s">
        <v>1169</v>
      </c>
      <c r="G114" s="38"/>
      <c r="H114" s="38"/>
      <c r="I114" s="190"/>
      <c r="J114" s="38"/>
      <c r="K114" s="38"/>
      <c r="L114" s="41"/>
      <c r="M114" s="191"/>
      <c r="N114" s="192"/>
      <c r="O114" s="66"/>
      <c r="P114" s="66"/>
      <c r="Q114" s="66"/>
      <c r="R114" s="66"/>
      <c r="S114" s="66"/>
      <c r="T114" s="67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T114" s="19" t="s">
        <v>585</v>
      </c>
      <c r="AU114" s="19" t="s">
        <v>83</v>
      </c>
    </row>
    <row r="115" spans="1:65" s="12" customFormat="1" ht="22.9" customHeight="1">
      <c r="B115" s="159"/>
      <c r="C115" s="160"/>
      <c r="D115" s="161" t="s">
        <v>72</v>
      </c>
      <c r="E115" s="173" t="s">
        <v>1170</v>
      </c>
      <c r="F115" s="173" t="s">
        <v>1171</v>
      </c>
      <c r="G115" s="160"/>
      <c r="H115" s="160"/>
      <c r="I115" s="163"/>
      <c r="J115" s="174">
        <f>BK115</f>
        <v>0</v>
      </c>
      <c r="K115" s="160"/>
      <c r="L115" s="165"/>
      <c r="M115" s="166"/>
      <c r="N115" s="167"/>
      <c r="O115" s="167"/>
      <c r="P115" s="168">
        <f>SUM(P116:P124)</f>
        <v>0</v>
      </c>
      <c r="Q115" s="167"/>
      <c r="R115" s="168">
        <f>SUM(R116:R124)</f>
        <v>0</v>
      </c>
      <c r="S115" s="167"/>
      <c r="T115" s="169">
        <f>SUM(T116:T124)</f>
        <v>0</v>
      </c>
      <c r="AR115" s="170" t="s">
        <v>157</v>
      </c>
      <c r="AT115" s="171" t="s">
        <v>72</v>
      </c>
      <c r="AU115" s="171" t="s">
        <v>81</v>
      </c>
      <c r="AY115" s="170" t="s">
        <v>125</v>
      </c>
      <c r="BK115" s="172">
        <f>SUM(BK116:BK124)</f>
        <v>0</v>
      </c>
    </row>
    <row r="116" spans="1:65" s="2" customFormat="1" ht="14.45" customHeight="1">
      <c r="A116" s="36"/>
      <c r="B116" s="37"/>
      <c r="C116" s="175" t="s">
        <v>137</v>
      </c>
      <c r="D116" s="175" t="s">
        <v>127</v>
      </c>
      <c r="E116" s="176" t="s">
        <v>1172</v>
      </c>
      <c r="F116" s="177" t="s">
        <v>1173</v>
      </c>
      <c r="G116" s="178" t="s">
        <v>1151</v>
      </c>
      <c r="H116" s="179">
        <v>1</v>
      </c>
      <c r="I116" s="180"/>
      <c r="J116" s="181">
        <f>ROUND(I116*H116,2)</f>
        <v>0</v>
      </c>
      <c r="K116" s="177" t="s">
        <v>131</v>
      </c>
      <c r="L116" s="41"/>
      <c r="M116" s="182" t="s">
        <v>19</v>
      </c>
      <c r="N116" s="183" t="s">
        <v>44</v>
      </c>
      <c r="O116" s="66"/>
      <c r="P116" s="184">
        <f>O116*H116</f>
        <v>0</v>
      </c>
      <c r="Q116" s="184">
        <v>0</v>
      </c>
      <c r="R116" s="184">
        <f>Q116*H116</f>
        <v>0</v>
      </c>
      <c r="S116" s="184">
        <v>0</v>
      </c>
      <c r="T116" s="185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86" t="s">
        <v>1132</v>
      </c>
      <c r="AT116" s="186" t="s">
        <v>127</v>
      </c>
      <c r="AU116" s="186" t="s">
        <v>83</v>
      </c>
      <c r="AY116" s="19" t="s">
        <v>125</v>
      </c>
      <c r="BE116" s="187">
        <f>IF(N116="základní",J116,0)</f>
        <v>0</v>
      </c>
      <c r="BF116" s="187">
        <f>IF(N116="snížená",J116,0)</f>
        <v>0</v>
      </c>
      <c r="BG116" s="187">
        <f>IF(N116="zákl. přenesená",J116,0)</f>
        <v>0</v>
      </c>
      <c r="BH116" s="187">
        <f>IF(N116="sníž. přenesená",J116,0)</f>
        <v>0</v>
      </c>
      <c r="BI116" s="187">
        <f>IF(N116="nulová",J116,0)</f>
        <v>0</v>
      </c>
      <c r="BJ116" s="19" t="s">
        <v>81</v>
      </c>
      <c r="BK116" s="187">
        <f>ROUND(I116*H116,2)</f>
        <v>0</v>
      </c>
      <c r="BL116" s="19" t="s">
        <v>1132</v>
      </c>
      <c r="BM116" s="186" t="s">
        <v>1174</v>
      </c>
    </row>
    <row r="117" spans="1:65" s="2" customFormat="1" ht="11.25">
      <c r="A117" s="36"/>
      <c r="B117" s="37"/>
      <c r="C117" s="38"/>
      <c r="D117" s="188" t="s">
        <v>134</v>
      </c>
      <c r="E117" s="38"/>
      <c r="F117" s="189" t="s">
        <v>1173</v>
      </c>
      <c r="G117" s="38"/>
      <c r="H117" s="38"/>
      <c r="I117" s="190"/>
      <c r="J117" s="38"/>
      <c r="K117" s="38"/>
      <c r="L117" s="41"/>
      <c r="M117" s="191"/>
      <c r="N117" s="192"/>
      <c r="O117" s="66"/>
      <c r="P117" s="66"/>
      <c r="Q117" s="66"/>
      <c r="R117" s="66"/>
      <c r="S117" s="66"/>
      <c r="T117" s="67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134</v>
      </c>
      <c r="AU117" s="19" t="s">
        <v>83</v>
      </c>
    </row>
    <row r="118" spans="1:65" s="2" customFormat="1" ht="14.45" customHeight="1">
      <c r="A118" s="36"/>
      <c r="B118" s="37"/>
      <c r="C118" s="175" t="s">
        <v>200</v>
      </c>
      <c r="D118" s="175" t="s">
        <v>127</v>
      </c>
      <c r="E118" s="176" t="s">
        <v>1175</v>
      </c>
      <c r="F118" s="177" t="s">
        <v>1176</v>
      </c>
      <c r="G118" s="178" t="s">
        <v>1151</v>
      </c>
      <c r="H118" s="179">
        <v>1</v>
      </c>
      <c r="I118" s="180"/>
      <c r="J118" s="181">
        <f>ROUND(I118*H118,2)</f>
        <v>0</v>
      </c>
      <c r="K118" s="177" t="s">
        <v>131</v>
      </c>
      <c r="L118" s="41"/>
      <c r="M118" s="182" t="s">
        <v>19</v>
      </c>
      <c r="N118" s="183" t="s">
        <v>44</v>
      </c>
      <c r="O118" s="66"/>
      <c r="P118" s="184">
        <f>O118*H118</f>
        <v>0</v>
      </c>
      <c r="Q118" s="184">
        <v>0</v>
      </c>
      <c r="R118" s="184">
        <f>Q118*H118</f>
        <v>0</v>
      </c>
      <c r="S118" s="184">
        <v>0</v>
      </c>
      <c r="T118" s="185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86" t="s">
        <v>1132</v>
      </c>
      <c r="AT118" s="186" t="s">
        <v>127</v>
      </c>
      <c r="AU118" s="186" t="s">
        <v>83</v>
      </c>
      <c r="AY118" s="19" t="s">
        <v>125</v>
      </c>
      <c r="BE118" s="187">
        <f>IF(N118="základní",J118,0)</f>
        <v>0</v>
      </c>
      <c r="BF118" s="187">
        <f>IF(N118="snížená",J118,0)</f>
        <v>0</v>
      </c>
      <c r="BG118" s="187">
        <f>IF(N118="zákl. přenesená",J118,0)</f>
        <v>0</v>
      </c>
      <c r="BH118" s="187">
        <f>IF(N118="sníž. přenesená",J118,0)</f>
        <v>0</v>
      </c>
      <c r="BI118" s="187">
        <f>IF(N118="nulová",J118,0)</f>
        <v>0</v>
      </c>
      <c r="BJ118" s="19" t="s">
        <v>81</v>
      </c>
      <c r="BK118" s="187">
        <f>ROUND(I118*H118,2)</f>
        <v>0</v>
      </c>
      <c r="BL118" s="19" t="s">
        <v>1132</v>
      </c>
      <c r="BM118" s="186" t="s">
        <v>1177</v>
      </c>
    </row>
    <row r="119" spans="1:65" s="2" customFormat="1" ht="11.25">
      <c r="A119" s="36"/>
      <c r="B119" s="37"/>
      <c r="C119" s="38"/>
      <c r="D119" s="188" t="s">
        <v>134</v>
      </c>
      <c r="E119" s="38"/>
      <c r="F119" s="189" t="s">
        <v>1176</v>
      </c>
      <c r="G119" s="38"/>
      <c r="H119" s="38"/>
      <c r="I119" s="190"/>
      <c r="J119" s="38"/>
      <c r="K119" s="38"/>
      <c r="L119" s="41"/>
      <c r="M119" s="191"/>
      <c r="N119" s="192"/>
      <c r="O119" s="66"/>
      <c r="P119" s="66"/>
      <c r="Q119" s="66"/>
      <c r="R119" s="66"/>
      <c r="S119" s="66"/>
      <c r="T119" s="67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134</v>
      </c>
      <c r="AU119" s="19" t="s">
        <v>83</v>
      </c>
    </row>
    <row r="120" spans="1:65" s="2" customFormat="1" ht="14.45" customHeight="1">
      <c r="A120" s="36"/>
      <c r="B120" s="37"/>
      <c r="C120" s="175" t="s">
        <v>205</v>
      </c>
      <c r="D120" s="175" t="s">
        <v>127</v>
      </c>
      <c r="E120" s="176" t="s">
        <v>1178</v>
      </c>
      <c r="F120" s="177" t="s">
        <v>1179</v>
      </c>
      <c r="G120" s="178" t="s">
        <v>1151</v>
      </c>
      <c r="H120" s="179">
        <v>1</v>
      </c>
      <c r="I120" s="180"/>
      <c r="J120" s="181">
        <f>ROUND(I120*H120,2)</f>
        <v>0</v>
      </c>
      <c r="K120" s="177" t="s">
        <v>131</v>
      </c>
      <c r="L120" s="41"/>
      <c r="M120" s="182" t="s">
        <v>19</v>
      </c>
      <c r="N120" s="183" t="s">
        <v>44</v>
      </c>
      <c r="O120" s="66"/>
      <c r="P120" s="184">
        <f>O120*H120</f>
        <v>0</v>
      </c>
      <c r="Q120" s="184">
        <v>0</v>
      </c>
      <c r="R120" s="184">
        <f>Q120*H120</f>
        <v>0</v>
      </c>
      <c r="S120" s="184">
        <v>0</v>
      </c>
      <c r="T120" s="185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86" t="s">
        <v>1132</v>
      </c>
      <c r="AT120" s="186" t="s">
        <v>127</v>
      </c>
      <c r="AU120" s="186" t="s">
        <v>83</v>
      </c>
      <c r="AY120" s="19" t="s">
        <v>125</v>
      </c>
      <c r="BE120" s="187">
        <f>IF(N120="základní",J120,0)</f>
        <v>0</v>
      </c>
      <c r="BF120" s="187">
        <f>IF(N120="snížená",J120,0)</f>
        <v>0</v>
      </c>
      <c r="BG120" s="187">
        <f>IF(N120="zákl. přenesená",J120,0)</f>
        <v>0</v>
      </c>
      <c r="BH120" s="187">
        <f>IF(N120="sníž. přenesená",J120,0)</f>
        <v>0</v>
      </c>
      <c r="BI120" s="187">
        <f>IF(N120="nulová",J120,0)</f>
        <v>0</v>
      </c>
      <c r="BJ120" s="19" t="s">
        <v>81</v>
      </c>
      <c r="BK120" s="187">
        <f>ROUND(I120*H120,2)</f>
        <v>0</v>
      </c>
      <c r="BL120" s="19" t="s">
        <v>1132</v>
      </c>
      <c r="BM120" s="186" t="s">
        <v>1180</v>
      </c>
    </row>
    <row r="121" spans="1:65" s="2" customFormat="1" ht="11.25">
      <c r="A121" s="36"/>
      <c r="B121" s="37"/>
      <c r="C121" s="38"/>
      <c r="D121" s="188" t="s">
        <v>134</v>
      </c>
      <c r="E121" s="38"/>
      <c r="F121" s="189" t="s">
        <v>1179</v>
      </c>
      <c r="G121" s="38"/>
      <c r="H121" s="38"/>
      <c r="I121" s="190"/>
      <c r="J121" s="38"/>
      <c r="K121" s="38"/>
      <c r="L121" s="41"/>
      <c r="M121" s="191"/>
      <c r="N121" s="192"/>
      <c r="O121" s="66"/>
      <c r="P121" s="66"/>
      <c r="Q121" s="66"/>
      <c r="R121" s="66"/>
      <c r="S121" s="66"/>
      <c r="T121" s="67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134</v>
      </c>
      <c r="AU121" s="19" t="s">
        <v>83</v>
      </c>
    </row>
    <row r="122" spans="1:65" s="2" customFormat="1" ht="14.45" customHeight="1">
      <c r="A122" s="36"/>
      <c r="B122" s="37"/>
      <c r="C122" s="175" t="s">
        <v>216</v>
      </c>
      <c r="D122" s="175" t="s">
        <v>127</v>
      </c>
      <c r="E122" s="176" t="s">
        <v>1181</v>
      </c>
      <c r="F122" s="177" t="s">
        <v>1182</v>
      </c>
      <c r="G122" s="178" t="s">
        <v>1151</v>
      </c>
      <c r="H122" s="179">
        <v>1</v>
      </c>
      <c r="I122" s="180"/>
      <c r="J122" s="181">
        <f>ROUND(I122*H122,2)</f>
        <v>0</v>
      </c>
      <c r="K122" s="177" t="s">
        <v>131</v>
      </c>
      <c r="L122" s="41"/>
      <c r="M122" s="182" t="s">
        <v>19</v>
      </c>
      <c r="N122" s="183" t="s">
        <v>44</v>
      </c>
      <c r="O122" s="66"/>
      <c r="P122" s="184">
        <f>O122*H122</f>
        <v>0</v>
      </c>
      <c r="Q122" s="184">
        <v>0</v>
      </c>
      <c r="R122" s="184">
        <f>Q122*H122</f>
        <v>0</v>
      </c>
      <c r="S122" s="184">
        <v>0</v>
      </c>
      <c r="T122" s="185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86" t="s">
        <v>1132</v>
      </c>
      <c r="AT122" s="186" t="s">
        <v>127</v>
      </c>
      <c r="AU122" s="186" t="s">
        <v>83</v>
      </c>
      <c r="AY122" s="19" t="s">
        <v>125</v>
      </c>
      <c r="BE122" s="187">
        <f>IF(N122="základní",J122,0)</f>
        <v>0</v>
      </c>
      <c r="BF122" s="187">
        <f>IF(N122="snížená",J122,0)</f>
        <v>0</v>
      </c>
      <c r="BG122" s="187">
        <f>IF(N122="zákl. přenesená",J122,0)</f>
        <v>0</v>
      </c>
      <c r="BH122" s="187">
        <f>IF(N122="sníž. přenesená",J122,0)</f>
        <v>0</v>
      </c>
      <c r="BI122" s="187">
        <f>IF(N122="nulová",J122,0)</f>
        <v>0</v>
      </c>
      <c r="BJ122" s="19" t="s">
        <v>81</v>
      </c>
      <c r="BK122" s="187">
        <f>ROUND(I122*H122,2)</f>
        <v>0</v>
      </c>
      <c r="BL122" s="19" t="s">
        <v>1132</v>
      </c>
      <c r="BM122" s="186" t="s">
        <v>1183</v>
      </c>
    </row>
    <row r="123" spans="1:65" s="2" customFormat="1" ht="11.25">
      <c r="A123" s="36"/>
      <c r="B123" s="37"/>
      <c r="C123" s="38"/>
      <c r="D123" s="188" t="s">
        <v>134</v>
      </c>
      <c r="E123" s="38"/>
      <c r="F123" s="189" t="s">
        <v>1182</v>
      </c>
      <c r="G123" s="38"/>
      <c r="H123" s="38"/>
      <c r="I123" s="190"/>
      <c r="J123" s="38"/>
      <c r="K123" s="38"/>
      <c r="L123" s="41"/>
      <c r="M123" s="191"/>
      <c r="N123" s="192"/>
      <c r="O123" s="66"/>
      <c r="P123" s="66"/>
      <c r="Q123" s="66"/>
      <c r="R123" s="66"/>
      <c r="S123" s="66"/>
      <c r="T123" s="67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134</v>
      </c>
      <c r="AU123" s="19" t="s">
        <v>83</v>
      </c>
    </row>
    <row r="124" spans="1:65" s="2" customFormat="1" ht="19.5">
      <c r="A124" s="36"/>
      <c r="B124" s="37"/>
      <c r="C124" s="38"/>
      <c r="D124" s="188" t="s">
        <v>585</v>
      </c>
      <c r="E124" s="38"/>
      <c r="F124" s="235" t="s">
        <v>1184</v>
      </c>
      <c r="G124" s="38"/>
      <c r="H124" s="38"/>
      <c r="I124" s="190"/>
      <c r="J124" s="38"/>
      <c r="K124" s="38"/>
      <c r="L124" s="41"/>
      <c r="M124" s="191"/>
      <c r="N124" s="192"/>
      <c r="O124" s="66"/>
      <c r="P124" s="66"/>
      <c r="Q124" s="66"/>
      <c r="R124" s="66"/>
      <c r="S124" s="66"/>
      <c r="T124" s="67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585</v>
      </c>
      <c r="AU124" s="19" t="s">
        <v>83</v>
      </c>
    </row>
    <row r="125" spans="1:65" s="12" customFormat="1" ht="22.9" customHeight="1">
      <c r="B125" s="159"/>
      <c r="C125" s="160"/>
      <c r="D125" s="161" t="s">
        <v>72</v>
      </c>
      <c r="E125" s="173" t="s">
        <v>1185</v>
      </c>
      <c r="F125" s="173" t="s">
        <v>1186</v>
      </c>
      <c r="G125" s="160"/>
      <c r="H125" s="160"/>
      <c r="I125" s="163"/>
      <c r="J125" s="174">
        <f>BK125</f>
        <v>0</v>
      </c>
      <c r="K125" s="160"/>
      <c r="L125" s="165"/>
      <c r="M125" s="166"/>
      <c r="N125" s="167"/>
      <c r="O125" s="167"/>
      <c r="P125" s="168">
        <f>SUM(P126:P128)</f>
        <v>0</v>
      </c>
      <c r="Q125" s="167"/>
      <c r="R125" s="168">
        <f>SUM(R126:R128)</f>
        <v>0</v>
      </c>
      <c r="S125" s="167"/>
      <c r="T125" s="169">
        <f>SUM(T126:T128)</f>
        <v>0</v>
      </c>
      <c r="AR125" s="170" t="s">
        <v>157</v>
      </c>
      <c r="AT125" s="171" t="s">
        <v>72</v>
      </c>
      <c r="AU125" s="171" t="s">
        <v>81</v>
      </c>
      <c r="AY125" s="170" t="s">
        <v>125</v>
      </c>
      <c r="BK125" s="172">
        <f>SUM(BK126:BK128)</f>
        <v>0</v>
      </c>
    </row>
    <row r="126" spans="1:65" s="2" customFormat="1" ht="14.45" customHeight="1">
      <c r="A126" s="36"/>
      <c r="B126" s="37"/>
      <c r="C126" s="175" t="s">
        <v>222</v>
      </c>
      <c r="D126" s="175" t="s">
        <v>127</v>
      </c>
      <c r="E126" s="176" t="s">
        <v>1187</v>
      </c>
      <c r="F126" s="177" t="s">
        <v>1188</v>
      </c>
      <c r="G126" s="178" t="s">
        <v>1151</v>
      </c>
      <c r="H126" s="179">
        <v>1</v>
      </c>
      <c r="I126" s="180"/>
      <c r="J126" s="181">
        <f>ROUND(I126*H126,2)</f>
        <v>0</v>
      </c>
      <c r="K126" s="177" t="s">
        <v>131</v>
      </c>
      <c r="L126" s="41"/>
      <c r="M126" s="182" t="s">
        <v>19</v>
      </c>
      <c r="N126" s="183" t="s">
        <v>44</v>
      </c>
      <c r="O126" s="66"/>
      <c r="P126" s="184">
        <f>O126*H126</f>
        <v>0</v>
      </c>
      <c r="Q126" s="184">
        <v>0</v>
      </c>
      <c r="R126" s="184">
        <f>Q126*H126</f>
        <v>0</v>
      </c>
      <c r="S126" s="184">
        <v>0</v>
      </c>
      <c r="T126" s="185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86" t="s">
        <v>1132</v>
      </c>
      <c r="AT126" s="186" t="s">
        <v>127</v>
      </c>
      <c r="AU126" s="186" t="s">
        <v>83</v>
      </c>
      <c r="AY126" s="19" t="s">
        <v>125</v>
      </c>
      <c r="BE126" s="187">
        <f>IF(N126="základní",J126,0)</f>
        <v>0</v>
      </c>
      <c r="BF126" s="187">
        <f>IF(N126="snížená",J126,0)</f>
        <v>0</v>
      </c>
      <c r="BG126" s="187">
        <f>IF(N126="zákl. přenesená",J126,0)</f>
        <v>0</v>
      </c>
      <c r="BH126" s="187">
        <f>IF(N126="sníž. přenesená",J126,0)</f>
        <v>0</v>
      </c>
      <c r="BI126" s="187">
        <f>IF(N126="nulová",J126,0)</f>
        <v>0</v>
      </c>
      <c r="BJ126" s="19" t="s">
        <v>81</v>
      </c>
      <c r="BK126" s="187">
        <f>ROUND(I126*H126,2)</f>
        <v>0</v>
      </c>
      <c r="BL126" s="19" t="s">
        <v>1132</v>
      </c>
      <c r="BM126" s="186" t="s">
        <v>1189</v>
      </c>
    </row>
    <row r="127" spans="1:65" s="2" customFormat="1" ht="11.25">
      <c r="A127" s="36"/>
      <c r="B127" s="37"/>
      <c r="C127" s="38"/>
      <c r="D127" s="188" t="s">
        <v>134</v>
      </c>
      <c r="E127" s="38"/>
      <c r="F127" s="189" t="s">
        <v>1188</v>
      </c>
      <c r="G127" s="38"/>
      <c r="H127" s="38"/>
      <c r="I127" s="190"/>
      <c r="J127" s="38"/>
      <c r="K127" s="38"/>
      <c r="L127" s="41"/>
      <c r="M127" s="191"/>
      <c r="N127" s="192"/>
      <c r="O127" s="66"/>
      <c r="P127" s="66"/>
      <c r="Q127" s="66"/>
      <c r="R127" s="66"/>
      <c r="S127" s="66"/>
      <c r="T127" s="67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134</v>
      </c>
      <c r="AU127" s="19" t="s">
        <v>83</v>
      </c>
    </row>
    <row r="128" spans="1:65" s="2" customFormat="1" ht="19.5">
      <c r="A128" s="36"/>
      <c r="B128" s="37"/>
      <c r="C128" s="38"/>
      <c r="D128" s="188" t="s">
        <v>585</v>
      </c>
      <c r="E128" s="38"/>
      <c r="F128" s="235" t="s">
        <v>1190</v>
      </c>
      <c r="G128" s="38"/>
      <c r="H128" s="38"/>
      <c r="I128" s="190"/>
      <c r="J128" s="38"/>
      <c r="K128" s="38"/>
      <c r="L128" s="41"/>
      <c r="M128" s="250"/>
      <c r="N128" s="251"/>
      <c r="O128" s="252"/>
      <c r="P128" s="252"/>
      <c r="Q128" s="252"/>
      <c r="R128" s="252"/>
      <c r="S128" s="252"/>
      <c r="T128" s="253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585</v>
      </c>
      <c r="AU128" s="19" t="s">
        <v>83</v>
      </c>
    </row>
    <row r="129" spans="1:31" s="2" customFormat="1" ht="6.95" customHeight="1">
      <c r="A129" s="36"/>
      <c r="B129" s="49"/>
      <c r="C129" s="50"/>
      <c r="D129" s="50"/>
      <c r="E129" s="50"/>
      <c r="F129" s="50"/>
      <c r="G129" s="50"/>
      <c r="H129" s="50"/>
      <c r="I129" s="50"/>
      <c r="J129" s="50"/>
      <c r="K129" s="50"/>
      <c r="L129" s="41"/>
      <c r="M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</row>
  </sheetData>
  <sheetProtection algorithmName="SHA-512" hashValue="r8O/rlW/o2U+C1oU7qwhBU5PhcFO2KMBgU5bnG9CyLtrYzk696e3lC35FEgWZDk59B7LTZjZlzfrQrDGQqAxPA==" saltValue="sL6hJdu4i8xrxZ3FG8nCSYWXiCLRme78yEYMw4g4GZYaBnPMPdEgFauIIuWtmaDId4V0auYSgyOgt8EGq8jY/A==" spinCount="100000" sheet="1" objects="1" scenarios="1" formatColumns="0" formatRows="0" autoFilter="0"/>
  <autoFilter ref="C83:K12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54" customWidth="1"/>
    <col min="2" max="2" width="1.6640625" style="254" customWidth="1"/>
    <col min="3" max="4" width="5" style="254" customWidth="1"/>
    <col min="5" max="5" width="11.6640625" style="254" customWidth="1"/>
    <col min="6" max="6" width="9.1640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40625" style="254" customWidth="1"/>
  </cols>
  <sheetData>
    <row r="1" spans="2:11" s="1" customFormat="1" ht="37.5" customHeight="1"/>
    <row r="2" spans="2:11" s="1" customFormat="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7" customFormat="1" ht="45" customHeight="1">
      <c r="B3" s="258"/>
      <c r="C3" s="386" t="s">
        <v>1191</v>
      </c>
      <c r="D3" s="386"/>
      <c r="E3" s="386"/>
      <c r="F3" s="386"/>
      <c r="G3" s="386"/>
      <c r="H3" s="386"/>
      <c r="I3" s="386"/>
      <c r="J3" s="386"/>
      <c r="K3" s="259"/>
    </row>
    <row r="4" spans="2:11" s="1" customFormat="1" ht="25.5" customHeight="1">
      <c r="B4" s="260"/>
      <c r="C4" s="391" t="s">
        <v>1192</v>
      </c>
      <c r="D4" s="391"/>
      <c r="E4" s="391"/>
      <c r="F4" s="391"/>
      <c r="G4" s="391"/>
      <c r="H4" s="391"/>
      <c r="I4" s="391"/>
      <c r="J4" s="391"/>
      <c r="K4" s="261"/>
    </row>
    <row r="5" spans="2:11" s="1" customFormat="1" ht="5.25" customHeight="1">
      <c r="B5" s="260"/>
      <c r="C5" s="262"/>
      <c r="D5" s="262"/>
      <c r="E5" s="262"/>
      <c r="F5" s="262"/>
      <c r="G5" s="262"/>
      <c r="H5" s="262"/>
      <c r="I5" s="262"/>
      <c r="J5" s="262"/>
      <c r="K5" s="261"/>
    </row>
    <row r="6" spans="2:11" s="1" customFormat="1" ht="15" customHeight="1">
      <c r="B6" s="260"/>
      <c r="C6" s="390" t="s">
        <v>1193</v>
      </c>
      <c r="D6" s="390"/>
      <c r="E6" s="390"/>
      <c r="F6" s="390"/>
      <c r="G6" s="390"/>
      <c r="H6" s="390"/>
      <c r="I6" s="390"/>
      <c r="J6" s="390"/>
      <c r="K6" s="261"/>
    </row>
    <row r="7" spans="2:11" s="1" customFormat="1" ht="15" customHeight="1">
      <c r="B7" s="264"/>
      <c r="C7" s="390" t="s">
        <v>1194</v>
      </c>
      <c r="D7" s="390"/>
      <c r="E7" s="390"/>
      <c r="F7" s="390"/>
      <c r="G7" s="390"/>
      <c r="H7" s="390"/>
      <c r="I7" s="390"/>
      <c r="J7" s="390"/>
      <c r="K7" s="261"/>
    </row>
    <row r="8" spans="2:11" s="1" customFormat="1" ht="12.75" customHeight="1">
      <c r="B8" s="264"/>
      <c r="C8" s="263"/>
      <c r="D8" s="263"/>
      <c r="E8" s="263"/>
      <c r="F8" s="263"/>
      <c r="G8" s="263"/>
      <c r="H8" s="263"/>
      <c r="I8" s="263"/>
      <c r="J8" s="263"/>
      <c r="K8" s="261"/>
    </row>
    <row r="9" spans="2:11" s="1" customFormat="1" ht="15" customHeight="1">
      <c r="B9" s="264"/>
      <c r="C9" s="390" t="s">
        <v>1195</v>
      </c>
      <c r="D9" s="390"/>
      <c r="E9" s="390"/>
      <c r="F9" s="390"/>
      <c r="G9" s="390"/>
      <c r="H9" s="390"/>
      <c r="I9" s="390"/>
      <c r="J9" s="390"/>
      <c r="K9" s="261"/>
    </row>
    <row r="10" spans="2:11" s="1" customFormat="1" ht="15" customHeight="1">
      <c r="B10" s="264"/>
      <c r="C10" s="263"/>
      <c r="D10" s="390" t="s">
        <v>1196</v>
      </c>
      <c r="E10" s="390"/>
      <c r="F10" s="390"/>
      <c r="G10" s="390"/>
      <c r="H10" s="390"/>
      <c r="I10" s="390"/>
      <c r="J10" s="390"/>
      <c r="K10" s="261"/>
    </row>
    <row r="11" spans="2:11" s="1" customFormat="1" ht="15" customHeight="1">
      <c r="B11" s="264"/>
      <c r="C11" s="265"/>
      <c r="D11" s="390" t="s">
        <v>1197</v>
      </c>
      <c r="E11" s="390"/>
      <c r="F11" s="390"/>
      <c r="G11" s="390"/>
      <c r="H11" s="390"/>
      <c r="I11" s="390"/>
      <c r="J11" s="390"/>
      <c r="K11" s="261"/>
    </row>
    <row r="12" spans="2:11" s="1" customFormat="1" ht="15" customHeight="1">
      <c r="B12" s="264"/>
      <c r="C12" s="265"/>
      <c r="D12" s="263"/>
      <c r="E12" s="263"/>
      <c r="F12" s="263"/>
      <c r="G12" s="263"/>
      <c r="H12" s="263"/>
      <c r="I12" s="263"/>
      <c r="J12" s="263"/>
      <c r="K12" s="261"/>
    </row>
    <row r="13" spans="2:11" s="1" customFormat="1" ht="15" customHeight="1">
      <c r="B13" s="264"/>
      <c r="C13" s="265"/>
      <c r="D13" s="266" t="s">
        <v>1198</v>
      </c>
      <c r="E13" s="263"/>
      <c r="F13" s="263"/>
      <c r="G13" s="263"/>
      <c r="H13" s="263"/>
      <c r="I13" s="263"/>
      <c r="J13" s="263"/>
      <c r="K13" s="261"/>
    </row>
    <row r="14" spans="2:11" s="1" customFormat="1" ht="12.75" customHeight="1">
      <c r="B14" s="264"/>
      <c r="C14" s="265"/>
      <c r="D14" s="265"/>
      <c r="E14" s="265"/>
      <c r="F14" s="265"/>
      <c r="G14" s="265"/>
      <c r="H14" s="265"/>
      <c r="I14" s="265"/>
      <c r="J14" s="265"/>
      <c r="K14" s="261"/>
    </row>
    <row r="15" spans="2:11" s="1" customFormat="1" ht="15" customHeight="1">
      <c r="B15" s="264"/>
      <c r="C15" s="265"/>
      <c r="D15" s="390" t="s">
        <v>1199</v>
      </c>
      <c r="E15" s="390"/>
      <c r="F15" s="390"/>
      <c r="G15" s="390"/>
      <c r="H15" s="390"/>
      <c r="I15" s="390"/>
      <c r="J15" s="390"/>
      <c r="K15" s="261"/>
    </row>
    <row r="16" spans="2:11" s="1" customFormat="1" ht="15" customHeight="1">
      <c r="B16" s="264"/>
      <c r="C16" s="265"/>
      <c r="D16" s="390" t="s">
        <v>1200</v>
      </c>
      <c r="E16" s="390"/>
      <c r="F16" s="390"/>
      <c r="G16" s="390"/>
      <c r="H16" s="390"/>
      <c r="I16" s="390"/>
      <c r="J16" s="390"/>
      <c r="K16" s="261"/>
    </row>
    <row r="17" spans="2:11" s="1" customFormat="1" ht="15" customHeight="1">
      <c r="B17" s="264"/>
      <c r="C17" s="265"/>
      <c r="D17" s="390" t="s">
        <v>1201</v>
      </c>
      <c r="E17" s="390"/>
      <c r="F17" s="390"/>
      <c r="G17" s="390"/>
      <c r="H17" s="390"/>
      <c r="I17" s="390"/>
      <c r="J17" s="390"/>
      <c r="K17" s="261"/>
    </row>
    <row r="18" spans="2:11" s="1" customFormat="1" ht="15" customHeight="1">
      <c r="B18" s="264"/>
      <c r="C18" s="265"/>
      <c r="D18" s="265"/>
      <c r="E18" s="267" t="s">
        <v>80</v>
      </c>
      <c r="F18" s="390" t="s">
        <v>1202</v>
      </c>
      <c r="G18" s="390"/>
      <c r="H18" s="390"/>
      <c r="I18" s="390"/>
      <c r="J18" s="390"/>
      <c r="K18" s="261"/>
    </row>
    <row r="19" spans="2:11" s="1" customFormat="1" ht="15" customHeight="1">
      <c r="B19" s="264"/>
      <c r="C19" s="265"/>
      <c r="D19" s="265"/>
      <c r="E19" s="267" t="s">
        <v>1203</v>
      </c>
      <c r="F19" s="390" t="s">
        <v>1204</v>
      </c>
      <c r="G19" s="390"/>
      <c r="H19" s="390"/>
      <c r="I19" s="390"/>
      <c r="J19" s="390"/>
      <c r="K19" s="261"/>
    </row>
    <row r="20" spans="2:11" s="1" customFormat="1" ht="15" customHeight="1">
      <c r="B20" s="264"/>
      <c r="C20" s="265"/>
      <c r="D20" s="265"/>
      <c r="E20" s="267" t="s">
        <v>1205</v>
      </c>
      <c r="F20" s="390" t="s">
        <v>1206</v>
      </c>
      <c r="G20" s="390"/>
      <c r="H20" s="390"/>
      <c r="I20" s="390"/>
      <c r="J20" s="390"/>
      <c r="K20" s="261"/>
    </row>
    <row r="21" spans="2:11" s="1" customFormat="1" ht="15" customHeight="1">
      <c r="B21" s="264"/>
      <c r="C21" s="265"/>
      <c r="D21" s="265"/>
      <c r="E21" s="267" t="s">
        <v>1207</v>
      </c>
      <c r="F21" s="390" t="s">
        <v>1208</v>
      </c>
      <c r="G21" s="390"/>
      <c r="H21" s="390"/>
      <c r="I21" s="390"/>
      <c r="J21" s="390"/>
      <c r="K21" s="261"/>
    </row>
    <row r="22" spans="2:11" s="1" customFormat="1" ht="15" customHeight="1">
      <c r="B22" s="264"/>
      <c r="C22" s="265"/>
      <c r="D22" s="265"/>
      <c r="E22" s="267" t="s">
        <v>1209</v>
      </c>
      <c r="F22" s="390" t="s">
        <v>1210</v>
      </c>
      <c r="G22" s="390"/>
      <c r="H22" s="390"/>
      <c r="I22" s="390"/>
      <c r="J22" s="390"/>
      <c r="K22" s="261"/>
    </row>
    <row r="23" spans="2:11" s="1" customFormat="1" ht="15" customHeight="1">
      <c r="B23" s="264"/>
      <c r="C23" s="265"/>
      <c r="D23" s="265"/>
      <c r="E23" s="267" t="s">
        <v>1211</v>
      </c>
      <c r="F23" s="390" t="s">
        <v>1212</v>
      </c>
      <c r="G23" s="390"/>
      <c r="H23" s="390"/>
      <c r="I23" s="390"/>
      <c r="J23" s="390"/>
      <c r="K23" s="261"/>
    </row>
    <row r="24" spans="2:11" s="1" customFormat="1" ht="12.75" customHeight="1">
      <c r="B24" s="264"/>
      <c r="C24" s="265"/>
      <c r="D24" s="265"/>
      <c r="E24" s="265"/>
      <c r="F24" s="265"/>
      <c r="G24" s="265"/>
      <c r="H24" s="265"/>
      <c r="I24" s="265"/>
      <c r="J24" s="265"/>
      <c r="K24" s="261"/>
    </row>
    <row r="25" spans="2:11" s="1" customFormat="1" ht="15" customHeight="1">
      <c r="B25" s="264"/>
      <c r="C25" s="390" t="s">
        <v>1213</v>
      </c>
      <c r="D25" s="390"/>
      <c r="E25" s="390"/>
      <c r="F25" s="390"/>
      <c r="G25" s="390"/>
      <c r="H25" s="390"/>
      <c r="I25" s="390"/>
      <c r="J25" s="390"/>
      <c r="K25" s="261"/>
    </row>
    <row r="26" spans="2:11" s="1" customFormat="1" ht="15" customHeight="1">
      <c r="B26" s="264"/>
      <c r="C26" s="390" t="s">
        <v>1214</v>
      </c>
      <c r="D26" s="390"/>
      <c r="E26" s="390"/>
      <c r="F26" s="390"/>
      <c r="G26" s="390"/>
      <c r="H26" s="390"/>
      <c r="I26" s="390"/>
      <c r="J26" s="390"/>
      <c r="K26" s="261"/>
    </row>
    <row r="27" spans="2:11" s="1" customFormat="1" ht="15" customHeight="1">
      <c r="B27" s="264"/>
      <c r="C27" s="263"/>
      <c r="D27" s="390" t="s">
        <v>1215</v>
      </c>
      <c r="E27" s="390"/>
      <c r="F27" s="390"/>
      <c r="G27" s="390"/>
      <c r="H27" s="390"/>
      <c r="I27" s="390"/>
      <c r="J27" s="390"/>
      <c r="K27" s="261"/>
    </row>
    <row r="28" spans="2:11" s="1" customFormat="1" ht="15" customHeight="1">
      <c r="B28" s="264"/>
      <c r="C28" s="265"/>
      <c r="D28" s="390" t="s">
        <v>1216</v>
      </c>
      <c r="E28" s="390"/>
      <c r="F28" s="390"/>
      <c r="G28" s="390"/>
      <c r="H28" s="390"/>
      <c r="I28" s="390"/>
      <c r="J28" s="390"/>
      <c r="K28" s="261"/>
    </row>
    <row r="29" spans="2:11" s="1" customFormat="1" ht="12.75" customHeight="1">
      <c r="B29" s="264"/>
      <c r="C29" s="265"/>
      <c r="D29" s="265"/>
      <c r="E29" s="265"/>
      <c r="F29" s="265"/>
      <c r="G29" s="265"/>
      <c r="H29" s="265"/>
      <c r="I29" s="265"/>
      <c r="J29" s="265"/>
      <c r="K29" s="261"/>
    </row>
    <row r="30" spans="2:11" s="1" customFormat="1" ht="15" customHeight="1">
      <c r="B30" s="264"/>
      <c r="C30" s="265"/>
      <c r="D30" s="390" t="s">
        <v>1217</v>
      </c>
      <c r="E30" s="390"/>
      <c r="F30" s="390"/>
      <c r="G30" s="390"/>
      <c r="H30" s="390"/>
      <c r="I30" s="390"/>
      <c r="J30" s="390"/>
      <c r="K30" s="261"/>
    </row>
    <row r="31" spans="2:11" s="1" customFormat="1" ht="15" customHeight="1">
      <c r="B31" s="264"/>
      <c r="C31" s="265"/>
      <c r="D31" s="390" t="s">
        <v>1218</v>
      </c>
      <c r="E31" s="390"/>
      <c r="F31" s="390"/>
      <c r="G31" s="390"/>
      <c r="H31" s="390"/>
      <c r="I31" s="390"/>
      <c r="J31" s="390"/>
      <c r="K31" s="261"/>
    </row>
    <row r="32" spans="2:11" s="1" customFormat="1" ht="12.75" customHeight="1">
      <c r="B32" s="264"/>
      <c r="C32" s="265"/>
      <c r="D32" s="265"/>
      <c r="E32" s="265"/>
      <c r="F32" s="265"/>
      <c r="G32" s="265"/>
      <c r="H32" s="265"/>
      <c r="I32" s="265"/>
      <c r="J32" s="265"/>
      <c r="K32" s="261"/>
    </row>
    <row r="33" spans="2:11" s="1" customFormat="1" ht="15" customHeight="1">
      <c r="B33" s="264"/>
      <c r="C33" s="265"/>
      <c r="D33" s="390" t="s">
        <v>1219</v>
      </c>
      <c r="E33" s="390"/>
      <c r="F33" s="390"/>
      <c r="G33" s="390"/>
      <c r="H33" s="390"/>
      <c r="I33" s="390"/>
      <c r="J33" s="390"/>
      <c r="K33" s="261"/>
    </row>
    <row r="34" spans="2:11" s="1" customFormat="1" ht="15" customHeight="1">
      <c r="B34" s="264"/>
      <c r="C34" s="265"/>
      <c r="D34" s="390" t="s">
        <v>1220</v>
      </c>
      <c r="E34" s="390"/>
      <c r="F34" s="390"/>
      <c r="G34" s="390"/>
      <c r="H34" s="390"/>
      <c r="I34" s="390"/>
      <c r="J34" s="390"/>
      <c r="K34" s="261"/>
    </row>
    <row r="35" spans="2:11" s="1" customFormat="1" ht="15" customHeight="1">
      <c r="B35" s="264"/>
      <c r="C35" s="265"/>
      <c r="D35" s="390" t="s">
        <v>1221</v>
      </c>
      <c r="E35" s="390"/>
      <c r="F35" s="390"/>
      <c r="G35" s="390"/>
      <c r="H35" s="390"/>
      <c r="I35" s="390"/>
      <c r="J35" s="390"/>
      <c r="K35" s="261"/>
    </row>
    <row r="36" spans="2:11" s="1" customFormat="1" ht="15" customHeight="1">
      <c r="B36" s="264"/>
      <c r="C36" s="265"/>
      <c r="D36" s="263"/>
      <c r="E36" s="266" t="s">
        <v>111</v>
      </c>
      <c r="F36" s="263"/>
      <c r="G36" s="390" t="s">
        <v>1222</v>
      </c>
      <c r="H36" s="390"/>
      <c r="I36" s="390"/>
      <c r="J36" s="390"/>
      <c r="K36" s="261"/>
    </row>
    <row r="37" spans="2:11" s="1" customFormat="1" ht="30.75" customHeight="1">
      <c r="B37" s="264"/>
      <c r="C37" s="265"/>
      <c r="D37" s="263"/>
      <c r="E37" s="266" t="s">
        <v>1223</v>
      </c>
      <c r="F37" s="263"/>
      <c r="G37" s="390" t="s">
        <v>1224</v>
      </c>
      <c r="H37" s="390"/>
      <c r="I37" s="390"/>
      <c r="J37" s="390"/>
      <c r="K37" s="261"/>
    </row>
    <row r="38" spans="2:11" s="1" customFormat="1" ht="15" customHeight="1">
      <c r="B38" s="264"/>
      <c r="C38" s="265"/>
      <c r="D38" s="263"/>
      <c r="E38" s="266" t="s">
        <v>54</v>
      </c>
      <c r="F38" s="263"/>
      <c r="G38" s="390" t="s">
        <v>1225</v>
      </c>
      <c r="H38" s="390"/>
      <c r="I38" s="390"/>
      <c r="J38" s="390"/>
      <c r="K38" s="261"/>
    </row>
    <row r="39" spans="2:11" s="1" customFormat="1" ht="15" customHeight="1">
      <c r="B39" s="264"/>
      <c r="C39" s="265"/>
      <c r="D39" s="263"/>
      <c r="E39" s="266" t="s">
        <v>55</v>
      </c>
      <c r="F39" s="263"/>
      <c r="G39" s="390" t="s">
        <v>1226</v>
      </c>
      <c r="H39" s="390"/>
      <c r="I39" s="390"/>
      <c r="J39" s="390"/>
      <c r="K39" s="261"/>
    </row>
    <row r="40" spans="2:11" s="1" customFormat="1" ht="15" customHeight="1">
      <c r="B40" s="264"/>
      <c r="C40" s="265"/>
      <c r="D40" s="263"/>
      <c r="E40" s="266" t="s">
        <v>112</v>
      </c>
      <c r="F40" s="263"/>
      <c r="G40" s="390" t="s">
        <v>1227</v>
      </c>
      <c r="H40" s="390"/>
      <c r="I40" s="390"/>
      <c r="J40" s="390"/>
      <c r="K40" s="261"/>
    </row>
    <row r="41" spans="2:11" s="1" customFormat="1" ht="15" customHeight="1">
      <c r="B41" s="264"/>
      <c r="C41" s="265"/>
      <c r="D41" s="263"/>
      <c r="E41" s="266" t="s">
        <v>113</v>
      </c>
      <c r="F41" s="263"/>
      <c r="G41" s="390" t="s">
        <v>1228</v>
      </c>
      <c r="H41" s="390"/>
      <c r="I41" s="390"/>
      <c r="J41" s="390"/>
      <c r="K41" s="261"/>
    </row>
    <row r="42" spans="2:11" s="1" customFormat="1" ht="15" customHeight="1">
      <c r="B42" s="264"/>
      <c r="C42" s="265"/>
      <c r="D42" s="263"/>
      <c r="E42" s="266" t="s">
        <v>1229</v>
      </c>
      <c r="F42" s="263"/>
      <c r="G42" s="390" t="s">
        <v>1230</v>
      </c>
      <c r="H42" s="390"/>
      <c r="I42" s="390"/>
      <c r="J42" s="390"/>
      <c r="K42" s="261"/>
    </row>
    <row r="43" spans="2:11" s="1" customFormat="1" ht="15" customHeight="1">
      <c r="B43" s="264"/>
      <c r="C43" s="265"/>
      <c r="D43" s="263"/>
      <c r="E43" s="266"/>
      <c r="F43" s="263"/>
      <c r="G43" s="390" t="s">
        <v>1231</v>
      </c>
      <c r="H43" s="390"/>
      <c r="I43" s="390"/>
      <c r="J43" s="390"/>
      <c r="K43" s="261"/>
    </row>
    <row r="44" spans="2:11" s="1" customFormat="1" ht="15" customHeight="1">
      <c r="B44" s="264"/>
      <c r="C44" s="265"/>
      <c r="D44" s="263"/>
      <c r="E44" s="266" t="s">
        <v>1232</v>
      </c>
      <c r="F44" s="263"/>
      <c r="G44" s="390" t="s">
        <v>1233</v>
      </c>
      <c r="H44" s="390"/>
      <c r="I44" s="390"/>
      <c r="J44" s="390"/>
      <c r="K44" s="261"/>
    </row>
    <row r="45" spans="2:11" s="1" customFormat="1" ht="15" customHeight="1">
      <c r="B45" s="264"/>
      <c r="C45" s="265"/>
      <c r="D45" s="263"/>
      <c r="E45" s="266" t="s">
        <v>115</v>
      </c>
      <c r="F45" s="263"/>
      <c r="G45" s="390" t="s">
        <v>1234</v>
      </c>
      <c r="H45" s="390"/>
      <c r="I45" s="390"/>
      <c r="J45" s="390"/>
      <c r="K45" s="261"/>
    </row>
    <row r="46" spans="2:11" s="1" customFormat="1" ht="12.75" customHeight="1">
      <c r="B46" s="264"/>
      <c r="C46" s="265"/>
      <c r="D46" s="263"/>
      <c r="E46" s="263"/>
      <c r="F46" s="263"/>
      <c r="G46" s="263"/>
      <c r="H46" s="263"/>
      <c r="I46" s="263"/>
      <c r="J46" s="263"/>
      <c r="K46" s="261"/>
    </row>
    <row r="47" spans="2:11" s="1" customFormat="1" ht="15" customHeight="1">
      <c r="B47" s="264"/>
      <c r="C47" s="265"/>
      <c r="D47" s="390" t="s">
        <v>1235</v>
      </c>
      <c r="E47" s="390"/>
      <c r="F47" s="390"/>
      <c r="G47" s="390"/>
      <c r="H47" s="390"/>
      <c r="I47" s="390"/>
      <c r="J47" s="390"/>
      <c r="K47" s="261"/>
    </row>
    <row r="48" spans="2:11" s="1" customFormat="1" ht="15" customHeight="1">
      <c r="B48" s="264"/>
      <c r="C48" s="265"/>
      <c r="D48" s="265"/>
      <c r="E48" s="390" t="s">
        <v>1236</v>
      </c>
      <c r="F48" s="390"/>
      <c r="G48" s="390"/>
      <c r="H48" s="390"/>
      <c r="I48" s="390"/>
      <c r="J48" s="390"/>
      <c r="K48" s="261"/>
    </row>
    <row r="49" spans="2:11" s="1" customFormat="1" ht="15" customHeight="1">
      <c r="B49" s="264"/>
      <c r="C49" s="265"/>
      <c r="D49" s="265"/>
      <c r="E49" s="390" t="s">
        <v>1237</v>
      </c>
      <c r="F49" s="390"/>
      <c r="G49" s="390"/>
      <c r="H49" s="390"/>
      <c r="I49" s="390"/>
      <c r="J49" s="390"/>
      <c r="K49" s="261"/>
    </row>
    <row r="50" spans="2:11" s="1" customFormat="1" ht="15" customHeight="1">
      <c r="B50" s="264"/>
      <c r="C50" s="265"/>
      <c r="D50" s="265"/>
      <c r="E50" s="390" t="s">
        <v>1238</v>
      </c>
      <c r="F50" s="390"/>
      <c r="G50" s="390"/>
      <c r="H50" s="390"/>
      <c r="I50" s="390"/>
      <c r="J50" s="390"/>
      <c r="K50" s="261"/>
    </row>
    <row r="51" spans="2:11" s="1" customFormat="1" ht="15" customHeight="1">
      <c r="B51" s="264"/>
      <c r="C51" s="265"/>
      <c r="D51" s="390" t="s">
        <v>1239</v>
      </c>
      <c r="E51" s="390"/>
      <c r="F51" s="390"/>
      <c r="G51" s="390"/>
      <c r="H51" s="390"/>
      <c r="I51" s="390"/>
      <c r="J51" s="390"/>
      <c r="K51" s="261"/>
    </row>
    <row r="52" spans="2:11" s="1" customFormat="1" ht="25.5" customHeight="1">
      <c r="B52" s="260"/>
      <c r="C52" s="391" t="s">
        <v>1240</v>
      </c>
      <c r="D52" s="391"/>
      <c r="E52" s="391"/>
      <c r="F52" s="391"/>
      <c r="G52" s="391"/>
      <c r="H52" s="391"/>
      <c r="I52" s="391"/>
      <c r="J52" s="391"/>
      <c r="K52" s="261"/>
    </row>
    <row r="53" spans="2:11" s="1" customFormat="1" ht="5.25" customHeight="1">
      <c r="B53" s="260"/>
      <c r="C53" s="262"/>
      <c r="D53" s="262"/>
      <c r="E53" s="262"/>
      <c r="F53" s="262"/>
      <c r="G53" s="262"/>
      <c r="H53" s="262"/>
      <c r="I53" s="262"/>
      <c r="J53" s="262"/>
      <c r="K53" s="261"/>
    </row>
    <row r="54" spans="2:11" s="1" customFormat="1" ht="15" customHeight="1">
      <c r="B54" s="260"/>
      <c r="C54" s="390" t="s">
        <v>1241</v>
      </c>
      <c r="D54" s="390"/>
      <c r="E54" s="390"/>
      <c r="F54" s="390"/>
      <c r="G54" s="390"/>
      <c r="H54" s="390"/>
      <c r="I54" s="390"/>
      <c r="J54" s="390"/>
      <c r="K54" s="261"/>
    </row>
    <row r="55" spans="2:11" s="1" customFormat="1" ht="15" customHeight="1">
      <c r="B55" s="260"/>
      <c r="C55" s="390" t="s">
        <v>1242</v>
      </c>
      <c r="D55" s="390"/>
      <c r="E55" s="390"/>
      <c r="F55" s="390"/>
      <c r="G55" s="390"/>
      <c r="H55" s="390"/>
      <c r="I55" s="390"/>
      <c r="J55" s="390"/>
      <c r="K55" s="261"/>
    </row>
    <row r="56" spans="2:11" s="1" customFormat="1" ht="12.75" customHeight="1">
      <c r="B56" s="260"/>
      <c r="C56" s="263"/>
      <c r="D56" s="263"/>
      <c r="E56" s="263"/>
      <c r="F56" s="263"/>
      <c r="G56" s="263"/>
      <c r="H56" s="263"/>
      <c r="I56" s="263"/>
      <c r="J56" s="263"/>
      <c r="K56" s="261"/>
    </row>
    <row r="57" spans="2:11" s="1" customFormat="1" ht="15" customHeight="1">
      <c r="B57" s="260"/>
      <c r="C57" s="390" t="s">
        <v>1243</v>
      </c>
      <c r="D57" s="390"/>
      <c r="E57" s="390"/>
      <c r="F57" s="390"/>
      <c r="G57" s="390"/>
      <c r="H57" s="390"/>
      <c r="I57" s="390"/>
      <c r="J57" s="390"/>
      <c r="K57" s="261"/>
    </row>
    <row r="58" spans="2:11" s="1" customFormat="1" ht="15" customHeight="1">
      <c r="B58" s="260"/>
      <c r="C58" s="265"/>
      <c r="D58" s="390" t="s">
        <v>1244</v>
      </c>
      <c r="E58" s="390"/>
      <c r="F58" s="390"/>
      <c r="G58" s="390"/>
      <c r="H58" s="390"/>
      <c r="I58" s="390"/>
      <c r="J58" s="390"/>
      <c r="K58" s="261"/>
    </row>
    <row r="59" spans="2:11" s="1" customFormat="1" ht="15" customHeight="1">
      <c r="B59" s="260"/>
      <c r="C59" s="265"/>
      <c r="D59" s="390" t="s">
        <v>1245</v>
      </c>
      <c r="E59" s="390"/>
      <c r="F59" s="390"/>
      <c r="G59" s="390"/>
      <c r="H59" s="390"/>
      <c r="I59" s="390"/>
      <c r="J59" s="390"/>
      <c r="K59" s="261"/>
    </row>
    <row r="60" spans="2:11" s="1" customFormat="1" ht="15" customHeight="1">
      <c r="B60" s="260"/>
      <c r="C60" s="265"/>
      <c r="D60" s="390" t="s">
        <v>1246</v>
      </c>
      <c r="E60" s="390"/>
      <c r="F60" s="390"/>
      <c r="G60" s="390"/>
      <c r="H60" s="390"/>
      <c r="I60" s="390"/>
      <c r="J60" s="390"/>
      <c r="K60" s="261"/>
    </row>
    <row r="61" spans="2:11" s="1" customFormat="1" ht="15" customHeight="1">
      <c r="B61" s="260"/>
      <c r="C61" s="265"/>
      <c r="D61" s="390" t="s">
        <v>1247</v>
      </c>
      <c r="E61" s="390"/>
      <c r="F61" s="390"/>
      <c r="G61" s="390"/>
      <c r="H61" s="390"/>
      <c r="I61" s="390"/>
      <c r="J61" s="390"/>
      <c r="K61" s="261"/>
    </row>
    <row r="62" spans="2:11" s="1" customFormat="1" ht="15" customHeight="1">
      <c r="B62" s="260"/>
      <c r="C62" s="265"/>
      <c r="D62" s="392" t="s">
        <v>1248</v>
      </c>
      <c r="E62" s="392"/>
      <c r="F62" s="392"/>
      <c r="G62" s="392"/>
      <c r="H62" s="392"/>
      <c r="I62" s="392"/>
      <c r="J62" s="392"/>
      <c r="K62" s="261"/>
    </row>
    <row r="63" spans="2:11" s="1" customFormat="1" ht="15" customHeight="1">
      <c r="B63" s="260"/>
      <c r="C63" s="265"/>
      <c r="D63" s="390" t="s">
        <v>1249</v>
      </c>
      <c r="E63" s="390"/>
      <c r="F63" s="390"/>
      <c r="G63" s="390"/>
      <c r="H63" s="390"/>
      <c r="I63" s="390"/>
      <c r="J63" s="390"/>
      <c r="K63" s="261"/>
    </row>
    <row r="64" spans="2:11" s="1" customFormat="1" ht="12.75" customHeight="1">
      <c r="B64" s="260"/>
      <c r="C64" s="265"/>
      <c r="D64" s="265"/>
      <c r="E64" s="268"/>
      <c r="F64" s="265"/>
      <c r="G64" s="265"/>
      <c r="H64" s="265"/>
      <c r="I64" s="265"/>
      <c r="J64" s="265"/>
      <c r="K64" s="261"/>
    </row>
    <row r="65" spans="2:11" s="1" customFormat="1" ht="15" customHeight="1">
      <c r="B65" s="260"/>
      <c r="C65" s="265"/>
      <c r="D65" s="390" t="s">
        <v>1250</v>
      </c>
      <c r="E65" s="390"/>
      <c r="F65" s="390"/>
      <c r="G65" s="390"/>
      <c r="H65" s="390"/>
      <c r="I65" s="390"/>
      <c r="J65" s="390"/>
      <c r="K65" s="261"/>
    </row>
    <row r="66" spans="2:11" s="1" customFormat="1" ht="15" customHeight="1">
      <c r="B66" s="260"/>
      <c r="C66" s="265"/>
      <c r="D66" s="392" t="s">
        <v>1251</v>
      </c>
      <c r="E66" s="392"/>
      <c r="F66" s="392"/>
      <c r="G66" s="392"/>
      <c r="H66" s="392"/>
      <c r="I66" s="392"/>
      <c r="J66" s="392"/>
      <c r="K66" s="261"/>
    </row>
    <row r="67" spans="2:11" s="1" customFormat="1" ht="15" customHeight="1">
      <c r="B67" s="260"/>
      <c r="C67" s="265"/>
      <c r="D67" s="390" t="s">
        <v>1252</v>
      </c>
      <c r="E67" s="390"/>
      <c r="F67" s="390"/>
      <c r="G67" s="390"/>
      <c r="H67" s="390"/>
      <c r="I67" s="390"/>
      <c r="J67" s="390"/>
      <c r="K67" s="261"/>
    </row>
    <row r="68" spans="2:11" s="1" customFormat="1" ht="15" customHeight="1">
      <c r="B68" s="260"/>
      <c r="C68" s="265"/>
      <c r="D68" s="390" t="s">
        <v>1253</v>
      </c>
      <c r="E68" s="390"/>
      <c r="F68" s="390"/>
      <c r="G68" s="390"/>
      <c r="H68" s="390"/>
      <c r="I68" s="390"/>
      <c r="J68" s="390"/>
      <c r="K68" s="261"/>
    </row>
    <row r="69" spans="2:11" s="1" customFormat="1" ht="15" customHeight="1">
      <c r="B69" s="260"/>
      <c r="C69" s="265"/>
      <c r="D69" s="390" t="s">
        <v>1254</v>
      </c>
      <c r="E69" s="390"/>
      <c r="F69" s="390"/>
      <c r="G69" s="390"/>
      <c r="H69" s="390"/>
      <c r="I69" s="390"/>
      <c r="J69" s="390"/>
      <c r="K69" s="261"/>
    </row>
    <row r="70" spans="2:11" s="1" customFormat="1" ht="15" customHeight="1">
      <c r="B70" s="260"/>
      <c r="C70" s="265"/>
      <c r="D70" s="390" t="s">
        <v>1255</v>
      </c>
      <c r="E70" s="390"/>
      <c r="F70" s="390"/>
      <c r="G70" s="390"/>
      <c r="H70" s="390"/>
      <c r="I70" s="390"/>
      <c r="J70" s="390"/>
      <c r="K70" s="261"/>
    </row>
    <row r="71" spans="2:11" s="1" customFormat="1" ht="12.75" customHeight="1">
      <c r="B71" s="269"/>
      <c r="C71" s="270"/>
      <c r="D71" s="270"/>
      <c r="E71" s="270"/>
      <c r="F71" s="270"/>
      <c r="G71" s="270"/>
      <c r="H71" s="270"/>
      <c r="I71" s="270"/>
      <c r="J71" s="270"/>
      <c r="K71" s="271"/>
    </row>
    <row r="72" spans="2:11" s="1" customFormat="1" ht="18.75" customHeight="1">
      <c r="B72" s="272"/>
      <c r="C72" s="272"/>
      <c r="D72" s="272"/>
      <c r="E72" s="272"/>
      <c r="F72" s="272"/>
      <c r="G72" s="272"/>
      <c r="H72" s="272"/>
      <c r="I72" s="272"/>
      <c r="J72" s="272"/>
      <c r="K72" s="273"/>
    </row>
    <row r="73" spans="2:11" s="1" customFormat="1" ht="18.75" customHeight="1">
      <c r="B73" s="273"/>
      <c r="C73" s="273"/>
      <c r="D73" s="273"/>
      <c r="E73" s="273"/>
      <c r="F73" s="273"/>
      <c r="G73" s="273"/>
      <c r="H73" s="273"/>
      <c r="I73" s="273"/>
      <c r="J73" s="273"/>
      <c r="K73" s="273"/>
    </row>
    <row r="74" spans="2:11" s="1" customFormat="1" ht="7.5" customHeight="1">
      <c r="B74" s="274"/>
      <c r="C74" s="275"/>
      <c r="D74" s="275"/>
      <c r="E74" s="275"/>
      <c r="F74" s="275"/>
      <c r="G74" s="275"/>
      <c r="H74" s="275"/>
      <c r="I74" s="275"/>
      <c r="J74" s="275"/>
      <c r="K74" s="276"/>
    </row>
    <row r="75" spans="2:11" s="1" customFormat="1" ht="45" customHeight="1">
      <c r="B75" s="277"/>
      <c r="C75" s="385" t="s">
        <v>1256</v>
      </c>
      <c r="D75" s="385"/>
      <c r="E75" s="385"/>
      <c r="F75" s="385"/>
      <c r="G75" s="385"/>
      <c r="H75" s="385"/>
      <c r="I75" s="385"/>
      <c r="J75" s="385"/>
      <c r="K75" s="278"/>
    </row>
    <row r="76" spans="2:11" s="1" customFormat="1" ht="17.25" customHeight="1">
      <c r="B76" s="277"/>
      <c r="C76" s="279" t="s">
        <v>1257</v>
      </c>
      <c r="D76" s="279"/>
      <c r="E76" s="279"/>
      <c r="F76" s="279" t="s">
        <v>1258</v>
      </c>
      <c r="G76" s="280"/>
      <c r="H76" s="279" t="s">
        <v>55</v>
      </c>
      <c r="I76" s="279" t="s">
        <v>58</v>
      </c>
      <c r="J76" s="279" t="s">
        <v>1259</v>
      </c>
      <c r="K76" s="278"/>
    </row>
    <row r="77" spans="2:11" s="1" customFormat="1" ht="17.25" customHeight="1">
      <c r="B77" s="277"/>
      <c r="C77" s="281" t="s">
        <v>1260</v>
      </c>
      <c r="D77" s="281"/>
      <c r="E77" s="281"/>
      <c r="F77" s="282" t="s">
        <v>1261</v>
      </c>
      <c r="G77" s="283"/>
      <c r="H77" s="281"/>
      <c r="I77" s="281"/>
      <c r="J77" s="281" t="s">
        <v>1262</v>
      </c>
      <c r="K77" s="278"/>
    </row>
    <row r="78" spans="2:11" s="1" customFormat="1" ht="5.25" customHeight="1">
      <c r="B78" s="277"/>
      <c r="C78" s="284"/>
      <c r="D78" s="284"/>
      <c r="E78" s="284"/>
      <c r="F78" s="284"/>
      <c r="G78" s="285"/>
      <c r="H78" s="284"/>
      <c r="I78" s="284"/>
      <c r="J78" s="284"/>
      <c r="K78" s="278"/>
    </row>
    <row r="79" spans="2:11" s="1" customFormat="1" ht="15" customHeight="1">
      <c r="B79" s="277"/>
      <c r="C79" s="266" t="s">
        <v>54</v>
      </c>
      <c r="D79" s="286"/>
      <c r="E79" s="286"/>
      <c r="F79" s="287" t="s">
        <v>78</v>
      </c>
      <c r="G79" s="288"/>
      <c r="H79" s="266" t="s">
        <v>1263</v>
      </c>
      <c r="I79" s="266" t="s">
        <v>1264</v>
      </c>
      <c r="J79" s="266">
        <v>20</v>
      </c>
      <c r="K79" s="278"/>
    </row>
    <row r="80" spans="2:11" s="1" customFormat="1" ht="15" customHeight="1">
      <c r="B80" s="277"/>
      <c r="C80" s="266" t="s">
        <v>1265</v>
      </c>
      <c r="D80" s="266"/>
      <c r="E80" s="266"/>
      <c r="F80" s="287" t="s">
        <v>78</v>
      </c>
      <c r="G80" s="288"/>
      <c r="H80" s="266" t="s">
        <v>1266</v>
      </c>
      <c r="I80" s="266" t="s">
        <v>1264</v>
      </c>
      <c r="J80" s="266">
        <v>120</v>
      </c>
      <c r="K80" s="278"/>
    </row>
    <row r="81" spans="2:11" s="1" customFormat="1" ht="15" customHeight="1">
      <c r="B81" s="289"/>
      <c r="C81" s="266" t="s">
        <v>1267</v>
      </c>
      <c r="D81" s="266"/>
      <c r="E81" s="266"/>
      <c r="F81" s="287" t="s">
        <v>1268</v>
      </c>
      <c r="G81" s="288"/>
      <c r="H81" s="266" t="s">
        <v>1269</v>
      </c>
      <c r="I81" s="266" t="s">
        <v>1264</v>
      </c>
      <c r="J81" s="266">
        <v>50</v>
      </c>
      <c r="K81" s="278"/>
    </row>
    <row r="82" spans="2:11" s="1" customFormat="1" ht="15" customHeight="1">
      <c r="B82" s="289"/>
      <c r="C82" s="266" t="s">
        <v>1270</v>
      </c>
      <c r="D82" s="266"/>
      <c r="E82" s="266"/>
      <c r="F82" s="287" t="s">
        <v>78</v>
      </c>
      <c r="G82" s="288"/>
      <c r="H82" s="266" t="s">
        <v>1271</v>
      </c>
      <c r="I82" s="266" t="s">
        <v>1272</v>
      </c>
      <c r="J82" s="266"/>
      <c r="K82" s="278"/>
    </row>
    <row r="83" spans="2:11" s="1" customFormat="1" ht="15" customHeight="1">
      <c r="B83" s="289"/>
      <c r="C83" s="290" t="s">
        <v>1273</v>
      </c>
      <c r="D83" s="290"/>
      <c r="E83" s="290"/>
      <c r="F83" s="291" t="s">
        <v>1268</v>
      </c>
      <c r="G83" s="290"/>
      <c r="H83" s="290" t="s">
        <v>1274</v>
      </c>
      <c r="I83" s="290" t="s">
        <v>1264</v>
      </c>
      <c r="J83" s="290">
        <v>15</v>
      </c>
      <c r="K83" s="278"/>
    </row>
    <row r="84" spans="2:11" s="1" customFormat="1" ht="15" customHeight="1">
      <c r="B84" s="289"/>
      <c r="C84" s="290" t="s">
        <v>1275</v>
      </c>
      <c r="D84" s="290"/>
      <c r="E84" s="290"/>
      <c r="F84" s="291" t="s">
        <v>1268</v>
      </c>
      <c r="G84" s="290"/>
      <c r="H84" s="290" t="s">
        <v>1276</v>
      </c>
      <c r="I84" s="290" t="s">
        <v>1264</v>
      </c>
      <c r="J84" s="290">
        <v>15</v>
      </c>
      <c r="K84" s="278"/>
    </row>
    <row r="85" spans="2:11" s="1" customFormat="1" ht="15" customHeight="1">
      <c r="B85" s="289"/>
      <c r="C85" s="290" t="s">
        <v>1277</v>
      </c>
      <c r="D85" s="290"/>
      <c r="E85" s="290"/>
      <c r="F85" s="291" t="s">
        <v>1268</v>
      </c>
      <c r="G85" s="290"/>
      <c r="H85" s="290" t="s">
        <v>1278</v>
      </c>
      <c r="I85" s="290" t="s">
        <v>1264</v>
      </c>
      <c r="J85" s="290">
        <v>20</v>
      </c>
      <c r="K85" s="278"/>
    </row>
    <row r="86" spans="2:11" s="1" customFormat="1" ht="15" customHeight="1">
      <c r="B86" s="289"/>
      <c r="C86" s="290" t="s">
        <v>1279</v>
      </c>
      <c r="D86" s="290"/>
      <c r="E86" s="290"/>
      <c r="F86" s="291" t="s">
        <v>1268</v>
      </c>
      <c r="G86" s="290"/>
      <c r="H86" s="290" t="s">
        <v>1280</v>
      </c>
      <c r="I86" s="290" t="s">
        <v>1264</v>
      </c>
      <c r="J86" s="290">
        <v>20</v>
      </c>
      <c r="K86" s="278"/>
    </row>
    <row r="87" spans="2:11" s="1" customFormat="1" ht="15" customHeight="1">
      <c r="B87" s="289"/>
      <c r="C87" s="266" t="s">
        <v>1281</v>
      </c>
      <c r="D87" s="266"/>
      <c r="E87" s="266"/>
      <c r="F87" s="287" t="s">
        <v>1268</v>
      </c>
      <c r="G87" s="288"/>
      <c r="H87" s="266" t="s">
        <v>1282</v>
      </c>
      <c r="I87" s="266" t="s">
        <v>1264</v>
      </c>
      <c r="J87" s="266">
        <v>50</v>
      </c>
      <c r="K87" s="278"/>
    </row>
    <row r="88" spans="2:11" s="1" customFormat="1" ht="15" customHeight="1">
      <c r="B88" s="289"/>
      <c r="C88" s="266" t="s">
        <v>1283</v>
      </c>
      <c r="D88" s="266"/>
      <c r="E88" s="266"/>
      <c r="F88" s="287" t="s">
        <v>1268</v>
      </c>
      <c r="G88" s="288"/>
      <c r="H88" s="266" t="s">
        <v>1284</v>
      </c>
      <c r="I88" s="266" t="s">
        <v>1264</v>
      </c>
      <c r="J88" s="266">
        <v>20</v>
      </c>
      <c r="K88" s="278"/>
    </row>
    <row r="89" spans="2:11" s="1" customFormat="1" ht="15" customHeight="1">
      <c r="B89" s="289"/>
      <c r="C89" s="266" t="s">
        <v>1285</v>
      </c>
      <c r="D89" s="266"/>
      <c r="E89" s="266"/>
      <c r="F89" s="287" t="s">
        <v>1268</v>
      </c>
      <c r="G89" s="288"/>
      <c r="H89" s="266" t="s">
        <v>1286</v>
      </c>
      <c r="I89" s="266" t="s">
        <v>1264</v>
      </c>
      <c r="J89" s="266">
        <v>20</v>
      </c>
      <c r="K89" s="278"/>
    </row>
    <row r="90" spans="2:11" s="1" customFormat="1" ht="15" customHeight="1">
      <c r="B90" s="289"/>
      <c r="C90" s="266" t="s">
        <v>1287</v>
      </c>
      <c r="D90" s="266"/>
      <c r="E90" s="266"/>
      <c r="F90" s="287" t="s">
        <v>1268</v>
      </c>
      <c r="G90" s="288"/>
      <c r="H90" s="266" t="s">
        <v>1288</v>
      </c>
      <c r="I90" s="266" t="s">
        <v>1264</v>
      </c>
      <c r="J90" s="266">
        <v>50</v>
      </c>
      <c r="K90" s="278"/>
    </row>
    <row r="91" spans="2:11" s="1" customFormat="1" ht="15" customHeight="1">
      <c r="B91" s="289"/>
      <c r="C91" s="266" t="s">
        <v>1289</v>
      </c>
      <c r="D91" s="266"/>
      <c r="E91" s="266"/>
      <c r="F91" s="287" t="s">
        <v>1268</v>
      </c>
      <c r="G91" s="288"/>
      <c r="H91" s="266" t="s">
        <v>1289</v>
      </c>
      <c r="I91" s="266" t="s">
        <v>1264</v>
      </c>
      <c r="J91" s="266">
        <v>50</v>
      </c>
      <c r="K91" s="278"/>
    </row>
    <row r="92" spans="2:11" s="1" customFormat="1" ht="15" customHeight="1">
      <c r="B92" s="289"/>
      <c r="C92" s="266" t="s">
        <v>1290</v>
      </c>
      <c r="D92" s="266"/>
      <c r="E92" s="266"/>
      <c r="F92" s="287" t="s">
        <v>1268</v>
      </c>
      <c r="G92" s="288"/>
      <c r="H92" s="266" t="s">
        <v>1291</v>
      </c>
      <c r="I92" s="266" t="s">
        <v>1264</v>
      </c>
      <c r="J92" s="266">
        <v>255</v>
      </c>
      <c r="K92" s="278"/>
    </row>
    <row r="93" spans="2:11" s="1" customFormat="1" ht="15" customHeight="1">
      <c r="B93" s="289"/>
      <c r="C93" s="266" t="s">
        <v>1292</v>
      </c>
      <c r="D93" s="266"/>
      <c r="E93" s="266"/>
      <c r="F93" s="287" t="s">
        <v>78</v>
      </c>
      <c r="G93" s="288"/>
      <c r="H93" s="266" t="s">
        <v>1293</v>
      </c>
      <c r="I93" s="266" t="s">
        <v>1294</v>
      </c>
      <c r="J93" s="266"/>
      <c r="K93" s="278"/>
    </row>
    <row r="94" spans="2:11" s="1" customFormat="1" ht="15" customHeight="1">
      <c r="B94" s="289"/>
      <c r="C94" s="266" t="s">
        <v>1295</v>
      </c>
      <c r="D94" s="266"/>
      <c r="E94" s="266"/>
      <c r="F94" s="287" t="s">
        <v>78</v>
      </c>
      <c r="G94" s="288"/>
      <c r="H94" s="266" t="s">
        <v>1296</v>
      </c>
      <c r="I94" s="266" t="s">
        <v>1297</v>
      </c>
      <c r="J94" s="266"/>
      <c r="K94" s="278"/>
    </row>
    <row r="95" spans="2:11" s="1" customFormat="1" ht="15" customHeight="1">
      <c r="B95" s="289"/>
      <c r="C95" s="266" t="s">
        <v>1298</v>
      </c>
      <c r="D95" s="266"/>
      <c r="E95" s="266"/>
      <c r="F95" s="287" t="s">
        <v>78</v>
      </c>
      <c r="G95" s="288"/>
      <c r="H95" s="266" t="s">
        <v>1298</v>
      </c>
      <c r="I95" s="266" t="s">
        <v>1297</v>
      </c>
      <c r="J95" s="266"/>
      <c r="K95" s="278"/>
    </row>
    <row r="96" spans="2:11" s="1" customFormat="1" ht="15" customHeight="1">
      <c r="B96" s="289"/>
      <c r="C96" s="266" t="s">
        <v>39</v>
      </c>
      <c r="D96" s="266"/>
      <c r="E96" s="266"/>
      <c r="F96" s="287" t="s">
        <v>78</v>
      </c>
      <c r="G96" s="288"/>
      <c r="H96" s="266" t="s">
        <v>1299</v>
      </c>
      <c r="I96" s="266" t="s">
        <v>1297</v>
      </c>
      <c r="J96" s="266"/>
      <c r="K96" s="278"/>
    </row>
    <row r="97" spans="2:11" s="1" customFormat="1" ht="15" customHeight="1">
      <c r="B97" s="289"/>
      <c r="C97" s="266" t="s">
        <v>49</v>
      </c>
      <c r="D97" s="266"/>
      <c r="E97" s="266"/>
      <c r="F97" s="287" t="s">
        <v>78</v>
      </c>
      <c r="G97" s="288"/>
      <c r="H97" s="266" t="s">
        <v>1300</v>
      </c>
      <c r="I97" s="266" t="s">
        <v>1297</v>
      </c>
      <c r="J97" s="266"/>
      <c r="K97" s="278"/>
    </row>
    <row r="98" spans="2:11" s="1" customFormat="1" ht="15" customHeight="1">
      <c r="B98" s="292"/>
      <c r="C98" s="293"/>
      <c r="D98" s="293"/>
      <c r="E98" s="293"/>
      <c r="F98" s="293"/>
      <c r="G98" s="293"/>
      <c r="H98" s="293"/>
      <c r="I98" s="293"/>
      <c r="J98" s="293"/>
      <c r="K98" s="294"/>
    </row>
    <row r="99" spans="2:11" s="1" customFormat="1" ht="18.7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5"/>
    </row>
    <row r="100" spans="2:11" s="1" customFormat="1" ht="18.75" customHeight="1">
      <c r="B100" s="273"/>
      <c r="C100" s="273"/>
      <c r="D100" s="273"/>
      <c r="E100" s="273"/>
      <c r="F100" s="273"/>
      <c r="G100" s="273"/>
      <c r="H100" s="273"/>
      <c r="I100" s="273"/>
      <c r="J100" s="273"/>
      <c r="K100" s="273"/>
    </row>
    <row r="101" spans="2:11" s="1" customFormat="1" ht="7.5" customHeight="1">
      <c r="B101" s="274"/>
      <c r="C101" s="275"/>
      <c r="D101" s="275"/>
      <c r="E101" s="275"/>
      <c r="F101" s="275"/>
      <c r="G101" s="275"/>
      <c r="H101" s="275"/>
      <c r="I101" s="275"/>
      <c r="J101" s="275"/>
      <c r="K101" s="276"/>
    </row>
    <row r="102" spans="2:11" s="1" customFormat="1" ht="45" customHeight="1">
      <c r="B102" s="277"/>
      <c r="C102" s="385" t="s">
        <v>1301</v>
      </c>
      <c r="D102" s="385"/>
      <c r="E102" s="385"/>
      <c r="F102" s="385"/>
      <c r="G102" s="385"/>
      <c r="H102" s="385"/>
      <c r="I102" s="385"/>
      <c r="J102" s="385"/>
      <c r="K102" s="278"/>
    </row>
    <row r="103" spans="2:11" s="1" customFormat="1" ht="17.25" customHeight="1">
      <c r="B103" s="277"/>
      <c r="C103" s="279" t="s">
        <v>1257</v>
      </c>
      <c r="D103" s="279"/>
      <c r="E103" s="279"/>
      <c r="F103" s="279" t="s">
        <v>1258</v>
      </c>
      <c r="G103" s="280"/>
      <c r="H103" s="279" t="s">
        <v>55</v>
      </c>
      <c r="I103" s="279" t="s">
        <v>58</v>
      </c>
      <c r="J103" s="279" t="s">
        <v>1259</v>
      </c>
      <c r="K103" s="278"/>
    </row>
    <row r="104" spans="2:11" s="1" customFormat="1" ht="17.25" customHeight="1">
      <c r="B104" s="277"/>
      <c r="C104" s="281" t="s">
        <v>1260</v>
      </c>
      <c r="D104" s="281"/>
      <c r="E104" s="281"/>
      <c r="F104" s="282" t="s">
        <v>1261</v>
      </c>
      <c r="G104" s="283"/>
      <c r="H104" s="281"/>
      <c r="I104" s="281"/>
      <c r="J104" s="281" t="s">
        <v>1262</v>
      </c>
      <c r="K104" s="278"/>
    </row>
    <row r="105" spans="2:11" s="1" customFormat="1" ht="5.25" customHeight="1">
      <c r="B105" s="277"/>
      <c r="C105" s="279"/>
      <c r="D105" s="279"/>
      <c r="E105" s="279"/>
      <c r="F105" s="279"/>
      <c r="G105" s="297"/>
      <c r="H105" s="279"/>
      <c r="I105" s="279"/>
      <c r="J105" s="279"/>
      <c r="K105" s="278"/>
    </row>
    <row r="106" spans="2:11" s="1" customFormat="1" ht="15" customHeight="1">
      <c r="B106" s="277"/>
      <c r="C106" s="266" t="s">
        <v>54</v>
      </c>
      <c r="D106" s="286"/>
      <c r="E106" s="286"/>
      <c r="F106" s="287" t="s">
        <v>78</v>
      </c>
      <c r="G106" s="266"/>
      <c r="H106" s="266" t="s">
        <v>1302</v>
      </c>
      <c r="I106" s="266" t="s">
        <v>1264</v>
      </c>
      <c r="J106" s="266">
        <v>20</v>
      </c>
      <c r="K106" s="278"/>
    </row>
    <row r="107" spans="2:11" s="1" customFormat="1" ht="15" customHeight="1">
      <c r="B107" s="277"/>
      <c r="C107" s="266" t="s">
        <v>1265</v>
      </c>
      <c r="D107" s="266"/>
      <c r="E107" s="266"/>
      <c r="F107" s="287" t="s">
        <v>78</v>
      </c>
      <c r="G107" s="266"/>
      <c r="H107" s="266" t="s">
        <v>1302</v>
      </c>
      <c r="I107" s="266" t="s">
        <v>1264</v>
      </c>
      <c r="J107" s="266">
        <v>120</v>
      </c>
      <c r="K107" s="278"/>
    </row>
    <row r="108" spans="2:11" s="1" customFormat="1" ht="15" customHeight="1">
      <c r="B108" s="289"/>
      <c r="C108" s="266" t="s">
        <v>1267</v>
      </c>
      <c r="D108" s="266"/>
      <c r="E108" s="266"/>
      <c r="F108" s="287" t="s">
        <v>1268</v>
      </c>
      <c r="G108" s="266"/>
      <c r="H108" s="266" t="s">
        <v>1302</v>
      </c>
      <c r="I108" s="266" t="s">
        <v>1264</v>
      </c>
      <c r="J108" s="266">
        <v>50</v>
      </c>
      <c r="K108" s="278"/>
    </row>
    <row r="109" spans="2:11" s="1" customFormat="1" ht="15" customHeight="1">
      <c r="B109" s="289"/>
      <c r="C109" s="266" t="s">
        <v>1270</v>
      </c>
      <c r="D109" s="266"/>
      <c r="E109" s="266"/>
      <c r="F109" s="287" t="s">
        <v>78</v>
      </c>
      <c r="G109" s="266"/>
      <c r="H109" s="266" t="s">
        <v>1302</v>
      </c>
      <c r="I109" s="266" t="s">
        <v>1272</v>
      </c>
      <c r="J109" s="266"/>
      <c r="K109" s="278"/>
    </row>
    <row r="110" spans="2:11" s="1" customFormat="1" ht="15" customHeight="1">
      <c r="B110" s="289"/>
      <c r="C110" s="266" t="s">
        <v>1281</v>
      </c>
      <c r="D110" s="266"/>
      <c r="E110" s="266"/>
      <c r="F110" s="287" t="s">
        <v>1268</v>
      </c>
      <c r="G110" s="266"/>
      <c r="H110" s="266" t="s">
        <v>1302</v>
      </c>
      <c r="I110" s="266" t="s">
        <v>1264</v>
      </c>
      <c r="J110" s="266">
        <v>50</v>
      </c>
      <c r="K110" s="278"/>
    </row>
    <row r="111" spans="2:11" s="1" customFormat="1" ht="15" customHeight="1">
      <c r="B111" s="289"/>
      <c r="C111" s="266" t="s">
        <v>1289</v>
      </c>
      <c r="D111" s="266"/>
      <c r="E111" s="266"/>
      <c r="F111" s="287" t="s">
        <v>1268</v>
      </c>
      <c r="G111" s="266"/>
      <c r="H111" s="266" t="s">
        <v>1302</v>
      </c>
      <c r="I111" s="266" t="s">
        <v>1264</v>
      </c>
      <c r="J111" s="266">
        <v>50</v>
      </c>
      <c r="K111" s="278"/>
    </row>
    <row r="112" spans="2:11" s="1" customFormat="1" ht="15" customHeight="1">
      <c r="B112" s="289"/>
      <c r="C112" s="266" t="s">
        <v>1287</v>
      </c>
      <c r="D112" s="266"/>
      <c r="E112" s="266"/>
      <c r="F112" s="287" t="s">
        <v>1268</v>
      </c>
      <c r="G112" s="266"/>
      <c r="H112" s="266" t="s">
        <v>1302</v>
      </c>
      <c r="I112" s="266" t="s">
        <v>1264</v>
      </c>
      <c r="J112" s="266">
        <v>50</v>
      </c>
      <c r="K112" s="278"/>
    </row>
    <row r="113" spans="2:11" s="1" customFormat="1" ht="15" customHeight="1">
      <c r="B113" s="289"/>
      <c r="C113" s="266" t="s">
        <v>54</v>
      </c>
      <c r="D113" s="266"/>
      <c r="E113" s="266"/>
      <c r="F113" s="287" t="s">
        <v>78</v>
      </c>
      <c r="G113" s="266"/>
      <c r="H113" s="266" t="s">
        <v>1303</v>
      </c>
      <c r="I113" s="266" t="s">
        <v>1264</v>
      </c>
      <c r="J113" s="266">
        <v>20</v>
      </c>
      <c r="K113" s="278"/>
    </row>
    <row r="114" spans="2:11" s="1" customFormat="1" ht="15" customHeight="1">
      <c r="B114" s="289"/>
      <c r="C114" s="266" t="s">
        <v>1304</v>
      </c>
      <c r="D114" s="266"/>
      <c r="E114" s="266"/>
      <c r="F114" s="287" t="s">
        <v>78</v>
      </c>
      <c r="G114" s="266"/>
      <c r="H114" s="266" t="s">
        <v>1305</v>
      </c>
      <c r="I114" s="266" t="s">
        <v>1264</v>
      </c>
      <c r="J114" s="266">
        <v>120</v>
      </c>
      <c r="K114" s="278"/>
    </row>
    <row r="115" spans="2:11" s="1" customFormat="1" ht="15" customHeight="1">
      <c r="B115" s="289"/>
      <c r="C115" s="266" t="s">
        <v>39</v>
      </c>
      <c r="D115" s="266"/>
      <c r="E115" s="266"/>
      <c r="F115" s="287" t="s">
        <v>78</v>
      </c>
      <c r="G115" s="266"/>
      <c r="H115" s="266" t="s">
        <v>1306</v>
      </c>
      <c r="I115" s="266" t="s">
        <v>1297</v>
      </c>
      <c r="J115" s="266"/>
      <c r="K115" s="278"/>
    </row>
    <row r="116" spans="2:11" s="1" customFormat="1" ht="15" customHeight="1">
      <c r="B116" s="289"/>
      <c r="C116" s="266" t="s">
        <v>49</v>
      </c>
      <c r="D116" s="266"/>
      <c r="E116" s="266"/>
      <c r="F116" s="287" t="s">
        <v>78</v>
      </c>
      <c r="G116" s="266"/>
      <c r="H116" s="266" t="s">
        <v>1307</v>
      </c>
      <c r="I116" s="266" t="s">
        <v>1297</v>
      </c>
      <c r="J116" s="266"/>
      <c r="K116" s="278"/>
    </row>
    <row r="117" spans="2:11" s="1" customFormat="1" ht="15" customHeight="1">
      <c r="B117" s="289"/>
      <c r="C117" s="266" t="s">
        <v>58</v>
      </c>
      <c r="D117" s="266"/>
      <c r="E117" s="266"/>
      <c r="F117" s="287" t="s">
        <v>78</v>
      </c>
      <c r="G117" s="266"/>
      <c r="H117" s="266" t="s">
        <v>1308</v>
      </c>
      <c r="I117" s="266" t="s">
        <v>1309</v>
      </c>
      <c r="J117" s="266"/>
      <c r="K117" s="278"/>
    </row>
    <row r="118" spans="2:11" s="1" customFormat="1" ht="15" customHeight="1">
      <c r="B118" s="292"/>
      <c r="C118" s="298"/>
      <c r="D118" s="298"/>
      <c r="E118" s="298"/>
      <c r="F118" s="298"/>
      <c r="G118" s="298"/>
      <c r="H118" s="298"/>
      <c r="I118" s="298"/>
      <c r="J118" s="298"/>
      <c r="K118" s="294"/>
    </row>
    <row r="119" spans="2:11" s="1" customFormat="1" ht="18.75" customHeight="1">
      <c r="B119" s="299"/>
      <c r="C119" s="300"/>
      <c r="D119" s="300"/>
      <c r="E119" s="300"/>
      <c r="F119" s="301"/>
      <c r="G119" s="300"/>
      <c r="H119" s="300"/>
      <c r="I119" s="300"/>
      <c r="J119" s="300"/>
      <c r="K119" s="299"/>
    </row>
    <row r="120" spans="2:11" s="1" customFormat="1" ht="18.75" customHeight="1">
      <c r="B120" s="273"/>
      <c r="C120" s="273"/>
      <c r="D120" s="273"/>
      <c r="E120" s="273"/>
      <c r="F120" s="273"/>
      <c r="G120" s="273"/>
      <c r="H120" s="273"/>
      <c r="I120" s="273"/>
      <c r="J120" s="273"/>
      <c r="K120" s="273"/>
    </row>
    <row r="121" spans="2:11" s="1" customFormat="1" ht="7.5" customHeight="1">
      <c r="B121" s="302"/>
      <c r="C121" s="303"/>
      <c r="D121" s="303"/>
      <c r="E121" s="303"/>
      <c r="F121" s="303"/>
      <c r="G121" s="303"/>
      <c r="H121" s="303"/>
      <c r="I121" s="303"/>
      <c r="J121" s="303"/>
      <c r="K121" s="304"/>
    </row>
    <row r="122" spans="2:11" s="1" customFormat="1" ht="45" customHeight="1">
      <c r="B122" s="305"/>
      <c r="C122" s="386" t="s">
        <v>1310</v>
      </c>
      <c r="D122" s="386"/>
      <c r="E122" s="386"/>
      <c r="F122" s="386"/>
      <c r="G122" s="386"/>
      <c r="H122" s="386"/>
      <c r="I122" s="386"/>
      <c r="J122" s="386"/>
      <c r="K122" s="306"/>
    </row>
    <row r="123" spans="2:11" s="1" customFormat="1" ht="17.25" customHeight="1">
      <c r="B123" s="307"/>
      <c r="C123" s="279" t="s">
        <v>1257</v>
      </c>
      <c r="D123" s="279"/>
      <c r="E123" s="279"/>
      <c r="F123" s="279" t="s">
        <v>1258</v>
      </c>
      <c r="G123" s="280"/>
      <c r="H123" s="279" t="s">
        <v>55</v>
      </c>
      <c r="I123" s="279" t="s">
        <v>58</v>
      </c>
      <c r="J123" s="279" t="s">
        <v>1259</v>
      </c>
      <c r="K123" s="308"/>
    </row>
    <row r="124" spans="2:11" s="1" customFormat="1" ht="17.25" customHeight="1">
      <c r="B124" s="307"/>
      <c r="C124" s="281" t="s">
        <v>1260</v>
      </c>
      <c r="D124" s="281"/>
      <c r="E124" s="281"/>
      <c r="F124" s="282" t="s">
        <v>1261</v>
      </c>
      <c r="G124" s="283"/>
      <c r="H124" s="281"/>
      <c r="I124" s="281"/>
      <c r="J124" s="281" t="s">
        <v>1262</v>
      </c>
      <c r="K124" s="308"/>
    </row>
    <row r="125" spans="2:11" s="1" customFormat="1" ht="5.25" customHeight="1">
      <c r="B125" s="309"/>
      <c r="C125" s="284"/>
      <c r="D125" s="284"/>
      <c r="E125" s="284"/>
      <c r="F125" s="284"/>
      <c r="G125" s="310"/>
      <c r="H125" s="284"/>
      <c r="I125" s="284"/>
      <c r="J125" s="284"/>
      <c r="K125" s="311"/>
    </row>
    <row r="126" spans="2:11" s="1" customFormat="1" ht="15" customHeight="1">
      <c r="B126" s="309"/>
      <c r="C126" s="266" t="s">
        <v>1265</v>
      </c>
      <c r="D126" s="286"/>
      <c r="E126" s="286"/>
      <c r="F126" s="287" t="s">
        <v>78</v>
      </c>
      <c r="G126" s="266"/>
      <c r="H126" s="266" t="s">
        <v>1302</v>
      </c>
      <c r="I126" s="266" t="s">
        <v>1264</v>
      </c>
      <c r="J126" s="266">
        <v>120</v>
      </c>
      <c r="K126" s="312"/>
    </row>
    <row r="127" spans="2:11" s="1" customFormat="1" ht="15" customHeight="1">
      <c r="B127" s="309"/>
      <c r="C127" s="266" t="s">
        <v>1311</v>
      </c>
      <c r="D127" s="266"/>
      <c r="E127" s="266"/>
      <c r="F127" s="287" t="s">
        <v>78</v>
      </c>
      <c r="G127" s="266"/>
      <c r="H127" s="266" t="s">
        <v>1312</v>
      </c>
      <c r="I127" s="266" t="s">
        <v>1264</v>
      </c>
      <c r="J127" s="266" t="s">
        <v>1313</v>
      </c>
      <c r="K127" s="312"/>
    </row>
    <row r="128" spans="2:11" s="1" customFormat="1" ht="15" customHeight="1">
      <c r="B128" s="309"/>
      <c r="C128" s="266" t="s">
        <v>1211</v>
      </c>
      <c r="D128" s="266"/>
      <c r="E128" s="266"/>
      <c r="F128" s="287" t="s">
        <v>78</v>
      </c>
      <c r="G128" s="266"/>
      <c r="H128" s="266" t="s">
        <v>1314</v>
      </c>
      <c r="I128" s="266" t="s">
        <v>1264</v>
      </c>
      <c r="J128" s="266" t="s">
        <v>1313</v>
      </c>
      <c r="K128" s="312"/>
    </row>
    <row r="129" spans="2:11" s="1" customFormat="1" ht="15" customHeight="1">
      <c r="B129" s="309"/>
      <c r="C129" s="266" t="s">
        <v>1273</v>
      </c>
      <c r="D129" s="266"/>
      <c r="E129" s="266"/>
      <c r="F129" s="287" t="s">
        <v>1268</v>
      </c>
      <c r="G129" s="266"/>
      <c r="H129" s="266" t="s">
        <v>1274</v>
      </c>
      <c r="I129" s="266" t="s">
        <v>1264</v>
      </c>
      <c r="J129" s="266">
        <v>15</v>
      </c>
      <c r="K129" s="312"/>
    </row>
    <row r="130" spans="2:11" s="1" customFormat="1" ht="15" customHeight="1">
      <c r="B130" s="309"/>
      <c r="C130" s="290" t="s">
        <v>1275</v>
      </c>
      <c r="D130" s="290"/>
      <c r="E130" s="290"/>
      <c r="F130" s="291" t="s">
        <v>1268</v>
      </c>
      <c r="G130" s="290"/>
      <c r="H130" s="290" t="s">
        <v>1276</v>
      </c>
      <c r="I130" s="290" t="s">
        <v>1264</v>
      </c>
      <c r="J130" s="290">
        <v>15</v>
      </c>
      <c r="K130" s="312"/>
    </row>
    <row r="131" spans="2:11" s="1" customFormat="1" ht="15" customHeight="1">
      <c r="B131" s="309"/>
      <c r="C131" s="290" t="s">
        <v>1277</v>
      </c>
      <c r="D131" s="290"/>
      <c r="E131" s="290"/>
      <c r="F131" s="291" t="s">
        <v>1268</v>
      </c>
      <c r="G131" s="290"/>
      <c r="H131" s="290" t="s">
        <v>1278</v>
      </c>
      <c r="I131" s="290" t="s">
        <v>1264</v>
      </c>
      <c r="J131" s="290">
        <v>20</v>
      </c>
      <c r="K131" s="312"/>
    </row>
    <row r="132" spans="2:11" s="1" customFormat="1" ht="15" customHeight="1">
      <c r="B132" s="309"/>
      <c r="C132" s="290" t="s">
        <v>1279</v>
      </c>
      <c r="D132" s="290"/>
      <c r="E132" s="290"/>
      <c r="F132" s="291" t="s">
        <v>1268</v>
      </c>
      <c r="G132" s="290"/>
      <c r="H132" s="290" t="s">
        <v>1280</v>
      </c>
      <c r="I132" s="290" t="s">
        <v>1264</v>
      </c>
      <c r="J132" s="290">
        <v>20</v>
      </c>
      <c r="K132" s="312"/>
    </row>
    <row r="133" spans="2:11" s="1" customFormat="1" ht="15" customHeight="1">
      <c r="B133" s="309"/>
      <c r="C133" s="266" t="s">
        <v>1267</v>
      </c>
      <c r="D133" s="266"/>
      <c r="E133" s="266"/>
      <c r="F133" s="287" t="s">
        <v>1268</v>
      </c>
      <c r="G133" s="266"/>
      <c r="H133" s="266" t="s">
        <v>1302</v>
      </c>
      <c r="I133" s="266" t="s">
        <v>1264</v>
      </c>
      <c r="J133" s="266">
        <v>50</v>
      </c>
      <c r="K133" s="312"/>
    </row>
    <row r="134" spans="2:11" s="1" customFormat="1" ht="15" customHeight="1">
      <c r="B134" s="309"/>
      <c r="C134" s="266" t="s">
        <v>1281</v>
      </c>
      <c r="D134" s="266"/>
      <c r="E134" s="266"/>
      <c r="F134" s="287" t="s">
        <v>1268</v>
      </c>
      <c r="G134" s="266"/>
      <c r="H134" s="266" t="s">
        <v>1302</v>
      </c>
      <c r="I134" s="266" t="s">
        <v>1264</v>
      </c>
      <c r="J134" s="266">
        <v>50</v>
      </c>
      <c r="K134" s="312"/>
    </row>
    <row r="135" spans="2:11" s="1" customFormat="1" ht="15" customHeight="1">
      <c r="B135" s="309"/>
      <c r="C135" s="266" t="s">
        <v>1287</v>
      </c>
      <c r="D135" s="266"/>
      <c r="E135" s="266"/>
      <c r="F135" s="287" t="s">
        <v>1268</v>
      </c>
      <c r="G135" s="266"/>
      <c r="H135" s="266" t="s">
        <v>1302</v>
      </c>
      <c r="I135" s="266" t="s">
        <v>1264</v>
      </c>
      <c r="J135" s="266">
        <v>50</v>
      </c>
      <c r="K135" s="312"/>
    </row>
    <row r="136" spans="2:11" s="1" customFormat="1" ht="15" customHeight="1">
      <c r="B136" s="309"/>
      <c r="C136" s="266" t="s">
        <v>1289</v>
      </c>
      <c r="D136" s="266"/>
      <c r="E136" s="266"/>
      <c r="F136" s="287" t="s">
        <v>1268</v>
      </c>
      <c r="G136" s="266"/>
      <c r="H136" s="266" t="s">
        <v>1302</v>
      </c>
      <c r="I136" s="266" t="s">
        <v>1264</v>
      </c>
      <c r="J136" s="266">
        <v>50</v>
      </c>
      <c r="K136" s="312"/>
    </row>
    <row r="137" spans="2:11" s="1" customFormat="1" ht="15" customHeight="1">
      <c r="B137" s="309"/>
      <c r="C137" s="266" t="s">
        <v>1290</v>
      </c>
      <c r="D137" s="266"/>
      <c r="E137" s="266"/>
      <c r="F137" s="287" t="s">
        <v>1268</v>
      </c>
      <c r="G137" s="266"/>
      <c r="H137" s="266" t="s">
        <v>1315</v>
      </c>
      <c r="I137" s="266" t="s">
        <v>1264</v>
      </c>
      <c r="J137" s="266">
        <v>255</v>
      </c>
      <c r="K137" s="312"/>
    </row>
    <row r="138" spans="2:11" s="1" customFormat="1" ht="15" customHeight="1">
      <c r="B138" s="309"/>
      <c r="C138" s="266" t="s">
        <v>1292</v>
      </c>
      <c r="D138" s="266"/>
      <c r="E138" s="266"/>
      <c r="F138" s="287" t="s">
        <v>78</v>
      </c>
      <c r="G138" s="266"/>
      <c r="H138" s="266" t="s">
        <v>1316</v>
      </c>
      <c r="I138" s="266" t="s">
        <v>1294</v>
      </c>
      <c r="J138" s="266"/>
      <c r="K138" s="312"/>
    </row>
    <row r="139" spans="2:11" s="1" customFormat="1" ht="15" customHeight="1">
      <c r="B139" s="309"/>
      <c r="C139" s="266" t="s">
        <v>1295</v>
      </c>
      <c r="D139" s="266"/>
      <c r="E139" s="266"/>
      <c r="F139" s="287" t="s">
        <v>78</v>
      </c>
      <c r="G139" s="266"/>
      <c r="H139" s="266" t="s">
        <v>1317</v>
      </c>
      <c r="I139" s="266" t="s">
        <v>1297</v>
      </c>
      <c r="J139" s="266"/>
      <c r="K139" s="312"/>
    </row>
    <row r="140" spans="2:11" s="1" customFormat="1" ht="15" customHeight="1">
      <c r="B140" s="309"/>
      <c r="C140" s="266" t="s">
        <v>1298</v>
      </c>
      <c r="D140" s="266"/>
      <c r="E140" s="266"/>
      <c r="F140" s="287" t="s">
        <v>78</v>
      </c>
      <c r="G140" s="266"/>
      <c r="H140" s="266" t="s">
        <v>1298</v>
      </c>
      <c r="I140" s="266" t="s">
        <v>1297</v>
      </c>
      <c r="J140" s="266"/>
      <c r="K140" s="312"/>
    </row>
    <row r="141" spans="2:11" s="1" customFormat="1" ht="15" customHeight="1">
      <c r="B141" s="309"/>
      <c r="C141" s="266" t="s">
        <v>39</v>
      </c>
      <c r="D141" s="266"/>
      <c r="E141" s="266"/>
      <c r="F141" s="287" t="s">
        <v>78</v>
      </c>
      <c r="G141" s="266"/>
      <c r="H141" s="266" t="s">
        <v>1318</v>
      </c>
      <c r="I141" s="266" t="s">
        <v>1297</v>
      </c>
      <c r="J141" s="266"/>
      <c r="K141" s="312"/>
    </row>
    <row r="142" spans="2:11" s="1" customFormat="1" ht="15" customHeight="1">
      <c r="B142" s="309"/>
      <c r="C142" s="266" t="s">
        <v>1319</v>
      </c>
      <c r="D142" s="266"/>
      <c r="E142" s="266"/>
      <c r="F142" s="287" t="s">
        <v>78</v>
      </c>
      <c r="G142" s="266"/>
      <c r="H142" s="266" t="s">
        <v>1320</v>
      </c>
      <c r="I142" s="266" t="s">
        <v>1297</v>
      </c>
      <c r="J142" s="266"/>
      <c r="K142" s="312"/>
    </row>
    <row r="143" spans="2:11" s="1" customFormat="1" ht="15" customHeight="1">
      <c r="B143" s="313"/>
      <c r="C143" s="314"/>
      <c r="D143" s="314"/>
      <c r="E143" s="314"/>
      <c r="F143" s="314"/>
      <c r="G143" s="314"/>
      <c r="H143" s="314"/>
      <c r="I143" s="314"/>
      <c r="J143" s="314"/>
      <c r="K143" s="315"/>
    </row>
    <row r="144" spans="2:11" s="1" customFormat="1" ht="18.75" customHeight="1">
      <c r="B144" s="300"/>
      <c r="C144" s="300"/>
      <c r="D144" s="300"/>
      <c r="E144" s="300"/>
      <c r="F144" s="301"/>
      <c r="G144" s="300"/>
      <c r="H144" s="300"/>
      <c r="I144" s="300"/>
      <c r="J144" s="300"/>
      <c r="K144" s="300"/>
    </row>
    <row r="145" spans="2:11" s="1" customFormat="1" ht="18.75" customHeight="1">
      <c r="B145" s="273"/>
      <c r="C145" s="273"/>
      <c r="D145" s="273"/>
      <c r="E145" s="273"/>
      <c r="F145" s="273"/>
      <c r="G145" s="273"/>
      <c r="H145" s="273"/>
      <c r="I145" s="273"/>
      <c r="J145" s="273"/>
      <c r="K145" s="273"/>
    </row>
    <row r="146" spans="2:11" s="1" customFormat="1" ht="7.5" customHeight="1">
      <c r="B146" s="274"/>
      <c r="C146" s="275"/>
      <c r="D146" s="275"/>
      <c r="E146" s="275"/>
      <c r="F146" s="275"/>
      <c r="G146" s="275"/>
      <c r="H146" s="275"/>
      <c r="I146" s="275"/>
      <c r="J146" s="275"/>
      <c r="K146" s="276"/>
    </row>
    <row r="147" spans="2:11" s="1" customFormat="1" ht="45" customHeight="1">
      <c r="B147" s="277"/>
      <c r="C147" s="385" t="s">
        <v>1321</v>
      </c>
      <c r="D147" s="385"/>
      <c r="E147" s="385"/>
      <c r="F147" s="385"/>
      <c r="G147" s="385"/>
      <c r="H147" s="385"/>
      <c r="I147" s="385"/>
      <c r="J147" s="385"/>
      <c r="K147" s="278"/>
    </row>
    <row r="148" spans="2:11" s="1" customFormat="1" ht="17.25" customHeight="1">
      <c r="B148" s="277"/>
      <c r="C148" s="279" t="s">
        <v>1257</v>
      </c>
      <c r="D148" s="279"/>
      <c r="E148" s="279"/>
      <c r="F148" s="279" t="s">
        <v>1258</v>
      </c>
      <c r="G148" s="280"/>
      <c r="H148" s="279" t="s">
        <v>55</v>
      </c>
      <c r="I148" s="279" t="s">
        <v>58</v>
      </c>
      <c r="J148" s="279" t="s">
        <v>1259</v>
      </c>
      <c r="K148" s="278"/>
    </row>
    <row r="149" spans="2:11" s="1" customFormat="1" ht="17.25" customHeight="1">
      <c r="B149" s="277"/>
      <c r="C149" s="281" t="s">
        <v>1260</v>
      </c>
      <c r="D149" s="281"/>
      <c r="E149" s="281"/>
      <c r="F149" s="282" t="s">
        <v>1261</v>
      </c>
      <c r="G149" s="283"/>
      <c r="H149" s="281"/>
      <c r="I149" s="281"/>
      <c r="J149" s="281" t="s">
        <v>1262</v>
      </c>
      <c r="K149" s="278"/>
    </row>
    <row r="150" spans="2:11" s="1" customFormat="1" ht="5.25" customHeight="1">
      <c r="B150" s="289"/>
      <c r="C150" s="284"/>
      <c r="D150" s="284"/>
      <c r="E150" s="284"/>
      <c r="F150" s="284"/>
      <c r="G150" s="285"/>
      <c r="H150" s="284"/>
      <c r="I150" s="284"/>
      <c r="J150" s="284"/>
      <c r="K150" s="312"/>
    </row>
    <row r="151" spans="2:11" s="1" customFormat="1" ht="15" customHeight="1">
      <c r="B151" s="289"/>
      <c r="C151" s="316" t="s">
        <v>1265</v>
      </c>
      <c r="D151" s="266"/>
      <c r="E151" s="266"/>
      <c r="F151" s="317" t="s">
        <v>78</v>
      </c>
      <c r="G151" s="266"/>
      <c r="H151" s="316" t="s">
        <v>1302</v>
      </c>
      <c r="I151" s="316" t="s">
        <v>1264</v>
      </c>
      <c r="J151" s="316">
        <v>120</v>
      </c>
      <c r="K151" s="312"/>
    </row>
    <row r="152" spans="2:11" s="1" customFormat="1" ht="15" customHeight="1">
      <c r="B152" s="289"/>
      <c r="C152" s="316" t="s">
        <v>1311</v>
      </c>
      <c r="D152" s="266"/>
      <c r="E152" s="266"/>
      <c r="F152" s="317" t="s">
        <v>78</v>
      </c>
      <c r="G152" s="266"/>
      <c r="H152" s="316" t="s">
        <v>1322</v>
      </c>
      <c r="I152" s="316" t="s">
        <v>1264</v>
      </c>
      <c r="J152" s="316" t="s">
        <v>1313</v>
      </c>
      <c r="K152" s="312"/>
    </row>
    <row r="153" spans="2:11" s="1" customFormat="1" ht="15" customHeight="1">
      <c r="B153" s="289"/>
      <c r="C153" s="316" t="s">
        <v>1211</v>
      </c>
      <c r="D153" s="266"/>
      <c r="E153" s="266"/>
      <c r="F153" s="317" t="s">
        <v>78</v>
      </c>
      <c r="G153" s="266"/>
      <c r="H153" s="316" t="s">
        <v>1323</v>
      </c>
      <c r="I153" s="316" t="s">
        <v>1264</v>
      </c>
      <c r="J153" s="316" t="s">
        <v>1313</v>
      </c>
      <c r="K153" s="312"/>
    </row>
    <row r="154" spans="2:11" s="1" customFormat="1" ht="15" customHeight="1">
      <c r="B154" s="289"/>
      <c r="C154" s="316" t="s">
        <v>1267</v>
      </c>
      <c r="D154" s="266"/>
      <c r="E154" s="266"/>
      <c r="F154" s="317" t="s">
        <v>1268</v>
      </c>
      <c r="G154" s="266"/>
      <c r="H154" s="316" t="s">
        <v>1302</v>
      </c>
      <c r="I154" s="316" t="s">
        <v>1264</v>
      </c>
      <c r="J154" s="316">
        <v>50</v>
      </c>
      <c r="K154" s="312"/>
    </row>
    <row r="155" spans="2:11" s="1" customFormat="1" ht="15" customHeight="1">
      <c r="B155" s="289"/>
      <c r="C155" s="316" t="s">
        <v>1270</v>
      </c>
      <c r="D155" s="266"/>
      <c r="E155" s="266"/>
      <c r="F155" s="317" t="s">
        <v>78</v>
      </c>
      <c r="G155" s="266"/>
      <c r="H155" s="316" t="s">
        <v>1302</v>
      </c>
      <c r="I155" s="316" t="s">
        <v>1272</v>
      </c>
      <c r="J155" s="316"/>
      <c r="K155" s="312"/>
    </row>
    <row r="156" spans="2:11" s="1" customFormat="1" ht="15" customHeight="1">
      <c r="B156" s="289"/>
      <c r="C156" s="316" t="s">
        <v>1281</v>
      </c>
      <c r="D156" s="266"/>
      <c r="E156" s="266"/>
      <c r="F156" s="317" t="s">
        <v>1268</v>
      </c>
      <c r="G156" s="266"/>
      <c r="H156" s="316" t="s">
        <v>1302</v>
      </c>
      <c r="I156" s="316" t="s">
        <v>1264</v>
      </c>
      <c r="J156" s="316">
        <v>50</v>
      </c>
      <c r="K156" s="312"/>
    </row>
    <row r="157" spans="2:11" s="1" customFormat="1" ht="15" customHeight="1">
      <c r="B157" s="289"/>
      <c r="C157" s="316" t="s">
        <v>1289</v>
      </c>
      <c r="D157" s="266"/>
      <c r="E157" s="266"/>
      <c r="F157" s="317" t="s">
        <v>1268</v>
      </c>
      <c r="G157" s="266"/>
      <c r="H157" s="316" t="s">
        <v>1302</v>
      </c>
      <c r="I157" s="316" t="s">
        <v>1264</v>
      </c>
      <c r="J157" s="316">
        <v>50</v>
      </c>
      <c r="K157" s="312"/>
    </row>
    <row r="158" spans="2:11" s="1" customFormat="1" ht="15" customHeight="1">
      <c r="B158" s="289"/>
      <c r="C158" s="316" t="s">
        <v>1287</v>
      </c>
      <c r="D158" s="266"/>
      <c r="E158" s="266"/>
      <c r="F158" s="317" t="s">
        <v>1268</v>
      </c>
      <c r="G158" s="266"/>
      <c r="H158" s="316" t="s">
        <v>1302</v>
      </c>
      <c r="I158" s="316" t="s">
        <v>1264</v>
      </c>
      <c r="J158" s="316">
        <v>50</v>
      </c>
      <c r="K158" s="312"/>
    </row>
    <row r="159" spans="2:11" s="1" customFormat="1" ht="15" customHeight="1">
      <c r="B159" s="289"/>
      <c r="C159" s="316" t="s">
        <v>93</v>
      </c>
      <c r="D159" s="266"/>
      <c r="E159" s="266"/>
      <c r="F159" s="317" t="s">
        <v>78</v>
      </c>
      <c r="G159" s="266"/>
      <c r="H159" s="316" t="s">
        <v>1324</v>
      </c>
      <c r="I159" s="316" t="s">
        <v>1264</v>
      </c>
      <c r="J159" s="316" t="s">
        <v>1325</v>
      </c>
      <c r="K159" s="312"/>
    </row>
    <row r="160" spans="2:11" s="1" customFormat="1" ht="15" customHeight="1">
      <c r="B160" s="289"/>
      <c r="C160" s="316" t="s">
        <v>1326</v>
      </c>
      <c r="D160" s="266"/>
      <c r="E160" s="266"/>
      <c r="F160" s="317" t="s">
        <v>78</v>
      </c>
      <c r="G160" s="266"/>
      <c r="H160" s="316" t="s">
        <v>1327</v>
      </c>
      <c r="I160" s="316" t="s">
        <v>1297</v>
      </c>
      <c r="J160" s="316"/>
      <c r="K160" s="312"/>
    </row>
    <row r="161" spans="2:11" s="1" customFormat="1" ht="15" customHeight="1">
      <c r="B161" s="318"/>
      <c r="C161" s="298"/>
      <c r="D161" s="298"/>
      <c r="E161" s="298"/>
      <c r="F161" s="298"/>
      <c r="G161" s="298"/>
      <c r="H161" s="298"/>
      <c r="I161" s="298"/>
      <c r="J161" s="298"/>
      <c r="K161" s="319"/>
    </row>
    <row r="162" spans="2:11" s="1" customFormat="1" ht="18.75" customHeight="1">
      <c r="B162" s="300"/>
      <c r="C162" s="310"/>
      <c r="D162" s="310"/>
      <c r="E162" s="310"/>
      <c r="F162" s="320"/>
      <c r="G162" s="310"/>
      <c r="H162" s="310"/>
      <c r="I162" s="310"/>
      <c r="J162" s="310"/>
      <c r="K162" s="300"/>
    </row>
    <row r="163" spans="2:11" s="1" customFormat="1" ht="18.75" customHeight="1">
      <c r="B163" s="273"/>
      <c r="C163" s="273"/>
      <c r="D163" s="273"/>
      <c r="E163" s="273"/>
      <c r="F163" s="273"/>
      <c r="G163" s="273"/>
      <c r="H163" s="273"/>
      <c r="I163" s="273"/>
      <c r="J163" s="273"/>
      <c r="K163" s="273"/>
    </row>
    <row r="164" spans="2:11" s="1" customFormat="1" ht="7.5" customHeight="1">
      <c r="B164" s="255"/>
      <c r="C164" s="256"/>
      <c r="D164" s="256"/>
      <c r="E164" s="256"/>
      <c r="F164" s="256"/>
      <c r="G164" s="256"/>
      <c r="H164" s="256"/>
      <c r="I164" s="256"/>
      <c r="J164" s="256"/>
      <c r="K164" s="257"/>
    </row>
    <row r="165" spans="2:11" s="1" customFormat="1" ht="45" customHeight="1">
      <c r="B165" s="258"/>
      <c r="C165" s="386" t="s">
        <v>1328</v>
      </c>
      <c r="D165" s="386"/>
      <c r="E165" s="386"/>
      <c r="F165" s="386"/>
      <c r="G165" s="386"/>
      <c r="H165" s="386"/>
      <c r="I165" s="386"/>
      <c r="J165" s="386"/>
      <c r="K165" s="259"/>
    </row>
    <row r="166" spans="2:11" s="1" customFormat="1" ht="17.25" customHeight="1">
      <c r="B166" s="258"/>
      <c r="C166" s="279" t="s">
        <v>1257</v>
      </c>
      <c r="D166" s="279"/>
      <c r="E166" s="279"/>
      <c r="F166" s="279" t="s">
        <v>1258</v>
      </c>
      <c r="G166" s="321"/>
      <c r="H166" s="322" t="s">
        <v>55</v>
      </c>
      <c r="I166" s="322" t="s">
        <v>58</v>
      </c>
      <c r="J166" s="279" t="s">
        <v>1259</v>
      </c>
      <c r="K166" s="259"/>
    </row>
    <row r="167" spans="2:11" s="1" customFormat="1" ht="17.25" customHeight="1">
      <c r="B167" s="260"/>
      <c r="C167" s="281" t="s">
        <v>1260</v>
      </c>
      <c r="D167" s="281"/>
      <c r="E167" s="281"/>
      <c r="F167" s="282" t="s">
        <v>1261</v>
      </c>
      <c r="G167" s="323"/>
      <c r="H167" s="324"/>
      <c r="I167" s="324"/>
      <c r="J167" s="281" t="s">
        <v>1262</v>
      </c>
      <c r="K167" s="261"/>
    </row>
    <row r="168" spans="2:11" s="1" customFormat="1" ht="5.25" customHeight="1">
      <c r="B168" s="289"/>
      <c r="C168" s="284"/>
      <c r="D168" s="284"/>
      <c r="E168" s="284"/>
      <c r="F168" s="284"/>
      <c r="G168" s="285"/>
      <c r="H168" s="284"/>
      <c r="I168" s="284"/>
      <c r="J168" s="284"/>
      <c r="K168" s="312"/>
    </row>
    <row r="169" spans="2:11" s="1" customFormat="1" ht="15" customHeight="1">
      <c r="B169" s="289"/>
      <c r="C169" s="266" t="s">
        <v>1265</v>
      </c>
      <c r="D169" s="266"/>
      <c r="E169" s="266"/>
      <c r="F169" s="287" t="s">
        <v>78</v>
      </c>
      <c r="G169" s="266"/>
      <c r="H169" s="266" t="s">
        <v>1302</v>
      </c>
      <c r="I169" s="266" t="s">
        <v>1264</v>
      </c>
      <c r="J169" s="266">
        <v>120</v>
      </c>
      <c r="K169" s="312"/>
    </row>
    <row r="170" spans="2:11" s="1" customFormat="1" ht="15" customHeight="1">
      <c r="B170" s="289"/>
      <c r="C170" s="266" t="s">
        <v>1311</v>
      </c>
      <c r="D170" s="266"/>
      <c r="E170" s="266"/>
      <c r="F170" s="287" t="s">
        <v>78</v>
      </c>
      <c r="G170" s="266"/>
      <c r="H170" s="266" t="s">
        <v>1312</v>
      </c>
      <c r="I170" s="266" t="s">
        <v>1264</v>
      </c>
      <c r="J170" s="266" t="s">
        <v>1313</v>
      </c>
      <c r="K170" s="312"/>
    </row>
    <row r="171" spans="2:11" s="1" customFormat="1" ht="15" customHeight="1">
      <c r="B171" s="289"/>
      <c r="C171" s="266" t="s">
        <v>1211</v>
      </c>
      <c r="D171" s="266"/>
      <c r="E171" s="266"/>
      <c r="F171" s="287" t="s">
        <v>78</v>
      </c>
      <c r="G171" s="266"/>
      <c r="H171" s="266" t="s">
        <v>1329</v>
      </c>
      <c r="I171" s="266" t="s">
        <v>1264</v>
      </c>
      <c r="J171" s="266" t="s">
        <v>1313</v>
      </c>
      <c r="K171" s="312"/>
    </row>
    <row r="172" spans="2:11" s="1" customFormat="1" ht="15" customHeight="1">
      <c r="B172" s="289"/>
      <c r="C172" s="266" t="s">
        <v>1267</v>
      </c>
      <c r="D172" s="266"/>
      <c r="E172" s="266"/>
      <c r="F172" s="287" t="s">
        <v>1268</v>
      </c>
      <c r="G172" s="266"/>
      <c r="H172" s="266" t="s">
        <v>1329</v>
      </c>
      <c r="I172" s="266" t="s">
        <v>1264</v>
      </c>
      <c r="J172" s="266">
        <v>50</v>
      </c>
      <c r="K172" s="312"/>
    </row>
    <row r="173" spans="2:11" s="1" customFormat="1" ht="15" customHeight="1">
      <c r="B173" s="289"/>
      <c r="C173" s="266" t="s">
        <v>1270</v>
      </c>
      <c r="D173" s="266"/>
      <c r="E173" s="266"/>
      <c r="F173" s="287" t="s">
        <v>78</v>
      </c>
      <c r="G173" s="266"/>
      <c r="H173" s="266" t="s">
        <v>1329</v>
      </c>
      <c r="I173" s="266" t="s">
        <v>1272</v>
      </c>
      <c r="J173" s="266"/>
      <c r="K173" s="312"/>
    </row>
    <row r="174" spans="2:11" s="1" customFormat="1" ht="15" customHeight="1">
      <c r="B174" s="289"/>
      <c r="C174" s="266" t="s">
        <v>1281</v>
      </c>
      <c r="D174" s="266"/>
      <c r="E174" s="266"/>
      <c r="F174" s="287" t="s">
        <v>1268</v>
      </c>
      <c r="G174" s="266"/>
      <c r="H174" s="266" t="s">
        <v>1329</v>
      </c>
      <c r="I174" s="266" t="s">
        <v>1264</v>
      </c>
      <c r="J174" s="266">
        <v>50</v>
      </c>
      <c r="K174" s="312"/>
    </row>
    <row r="175" spans="2:11" s="1" customFormat="1" ht="15" customHeight="1">
      <c r="B175" s="289"/>
      <c r="C175" s="266" t="s">
        <v>1289</v>
      </c>
      <c r="D175" s="266"/>
      <c r="E175" s="266"/>
      <c r="F175" s="287" t="s">
        <v>1268</v>
      </c>
      <c r="G175" s="266"/>
      <c r="H175" s="266" t="s">
        <v>1329</v>
      </c>
      <c r="I175" s="266" t="s">
        <v>1264</v>
      </c>
      <c r="J175" s="266">
        <v>50</v>
      </c>
      <c r="K175" s="312"/>
    </row>
    <row r="176" spans="2:11" s="1" customFormat="1" ht="15" customHeight="1">
      <c r="B176" s="289"/>
      <c r="C176" s="266" t="s">
        <v>1287</v>
      </c>
      <c r="D176" s="266"/>
      <c r="E176" s="266"/>
      <c r="F176" s="287" t="s">
        <v>1268</v>
      </c>
      <c r="G176" s="266"/>
      <c r="H176" s="266" t="s">
        <v>1329</v>
      </c>
      <c r="I176" s="266" t="s">
        <v>1264</v>
      </c>
      <c r="J176" s="266">
        <v>50</v>
      </c>
      <c r="K176" s="312"/>
    </row>
    <row r="177" spans="2:11" s="1" customFormat="1" ht="15" customHeight="1">
      <c r="B177" s="289"/>
      <c r="C177" s="266" t="s">
        <v>111</v>
      </c>
      <c r="D177" s="266"/>
      <c r="E177" s="266"/>
      <c r="F177" s="287" t="s">
        <v>78</v>
      </c>
      <c r="G177" s="266"/>
      <c r="H177" s="266" t="s">
        <v>1330</v>
      </c>
      <c r="I177" s="266" t="s">
        <v>1331</v>
      </c>
      <c r="J177" s="266"/>
      <c r="K177" s="312"/>
    </row>
    <row r="178" spans="2:11" s="1" customFormat="1" ht="15" customHeight="1">
      <c r="B178" s="289"/>
      <c r="C178" s="266" t="s">
        <v>58</v>
      </c>
      <c r="D178" s="266"/>
      <c r="E178" s="266"/>
      <c r="F178" s="287" t="s">
        <v>78</v>
      </c>
      <c r="G178" s="266"/>
      <c r="H178" s="266" t="s">
        <v>1332</v>
      </c>
      <c r="I178" s="266" t="s">
        <v>1333</v>
      </c>
      <c r="J178" s="266">
        <v>1</v>
      </c>
      <c r="K178" s="312"/>
    </row>
    <row r="179" spans="2:11" s="1" customFormat="1" ht="15" customHeight="1">
      <c r="B179" s="289"/>
      <c r="C179" s="266" t="s">
        <v>54</v>
      </c>
      <c r="D179" s="266"/>
      <c r="E179" s="266"/>
      <c r="F179" s="287" t="s">
        <v>78</v>
      </c>
      <c r="G179" s="266"/>
      <c r="H179" s="266" t="s">
        <v>1334</v>
      </c>
      <c r="I179" s="266" t="s">
        <v>1264</v>
      </c>
      <c r="J179" s="266">
        <v>20</v>
      </c>
      <c r="K179" s="312"/>
    </row>
    <row r="180" spans="2:11" s="1" customFormat="1" ht="15" customHeight="1">
      <c r="B180" s="289"/>
      <c r="C180" s="266" t="s">
        <v>55</v>
      </c>
      <c r="D180" s="266"/>
      <c r="E180" s="266"/>
      <c r="F180" s="287" t="s">
        <v>78</v>
      </c>
      <c r="G180" s="266"/>
      <c r="H180" s="266" t="s">
        <v>1335</v>
      </c>
      <c r="I180" s="266" t="s">
        <v>1264</v>
      </c>
      <c r="J180" s="266">
        <v>255</v>
      </c>
      <c r="K180" s="312"/>
    </row>
    <row r="181" spans="2:11" s="1" customFormat="1" ht="15" customHeight="1">
      <c r="B181" s="289"/>
      <c r="C181" s="266" t="s">
        <v>112</v>
      </c>
      <c r="D181" s="266"/>
      <c r="E181" s="266"/>
      <c r="F181" s="287" t="s">
        <v>78</v>
      </c>
      <c r="G181" s="266"/>
      <c r="H181" s="266" t="s">
        <v>1227</v>
      </c>
      <c r="I181" s="266" t="s">
        <v>1264</v>
      </c>
      <c r="J181" s="266">
        <v>10</v>
      </c>
      <c r="K181" s="312"/>
    </row>
    <row r="182" spans="2:11" s="1" customFormat="1" ht="15" customHeight="1">
      <c r="B182" s="289"/>
      <c r="C182" s="266" t="s">
        <v>113</v>
      </c>
      <c r="D182" s="266"/>
      <c r="E182" s="266"/>
      <c r="F182" s="287" t="s">
        <v>78</v>
      </c>
      <c r="G182" s="266"/>
      <c r="H182" s="266" t="s">
        <v>1336</v>
      </c>
      <c r="I182" s="266" t="s">
        <v>1297</v>
      </c>
      <c r="J182" s="266"/>
      <c r="K182" s="312"/>
    </row>
    <row r="183" spans="2:11" s="1" customFormat="1" ht="15" customHeight="1">
      <c r="B183" s="289"/>
      <c r="C183" s="266" t="s">
        <v>1337</v>
      </c>
      <c r="D183" s="266"/>
      <c r="E183" s="266"/>
      <c r="F183" s="287" t="s">
        <v>78</v>
      </c>
      <c r="G183" s="266"/>
      <c r="H183" s="266" t="s">
        <v>1338</v>
      </c>
      <c r="I183" s="266" t="s">
        <v>1297</v>
      </c>
      <c r="J183" s="266"/>
      <c r="K183" s="312"/>
    </row>
    <row r="184" spans="2:11" s="1" customFormat="1" ht="15" customHeight="1">
      <c r="B184" s="289"/>
      <c r="C184" s="266" t="s">
        <v>1326</v>
      </c>
      <c r="D184" s="266"/>
      <c r="E184" s="266"/>
      <c r="F184" s="287" t="s">
        <v>78</v>
      </c>
      <c r="G184" s="266"/>
      <c r="H184" s="266" t="s">
        <v>1339</v>
      </c>
      <c r="I184" s="266" t="s">
        <v>1297</v>
      </c>
      <c r="J184" s="266"/>
      <c r="K184" s="312"/>
    </row>
    <row r="185" spans="2:11" s="1" customFormat="1" ht="15" customHeight="1">
      <c r="B185" s="289"/>
      <c r="C185" s="266" t="s">
        <v>115</v>
      </c>
      <c r="D185" s="266"/>
      <c r="E185" s="266"/>
      <c r="F185" s="287" t="s">
        <v>1268</v>
      </c>
      <c r="G185" s="266"/>
      <c r="H185" s="266" t="s">
        <v>1340</v>
      </c>
      <c r="I185" s="266" t="s">
        <v>1264</v>
      </c>
      <c r="J185" s="266">
        <v>50</v>
      </c>
      <c r="K185" s="312"/>
    </row>
    <row r="186" spans="2:11" s="1" customFormat="1" ht="15" customHeight="1">
      <c r="B186" s="289"/>
      <c r="C186" s="266" t="s">
        <v>1341</v>
      </c>
      <c r="D186" s="266"/>
      <c r="E186" s="266"/>
      <c r="F186" s="287" t="s">
        <v>1268</v>
      </c>
      <c r="G186" s="266"/>
      <c r="H186" s="266" t="s">
        <v>1342</v>
      </c>
      <c r="I186" s="266" t="s">
        <v>1343</v>
      </c>
      <c r="J186" s="266"/>
      <c r="K186" s="312"/>
    </row>
    <row r="187" spans="2:11" s="1" customFormat="1" ht="15" customHeight="1">
      <c r="B187" s="289"/>
      <c r="C187" s="266" t="s">
        <v>1344</v>
      </c>
      <c r="D187" s="266"/>
      <c r="E187" s="266"/>
      <c r="F187" s="287" t="s">
        <v>1268</v>
      </c>
      <c r="G187" s="266"/>
      <c r="H187" s="266" t="s">
        <v>1345</v>
      </c>
      <c r="I187" s="266" t="s">
        <v>1343</v>
      </c>
      <c r="J187" s="266"/>
      <c r="K187" s="312"/>
    </row>
    <row r="188" spans="2:11" s="1" customFormat="1" ht="15" customHeight="1">
      <c r="B188" s="289"/>
      <c r="C188" s="266" t="s">
        <v>1346</v>
      </c>
      <c r="D188" s="266"/>
      <c r="E188" s="266"/>
      <c r="F188" s="287" t="s">
        <v>1268</v>
      </c>
      <c r="G188" s="266"/>
      <c r="H188" s="266" t="s">
        <v>1347</v>
      </c>
      <c r="I188" s="266" t="s">
        <v>1343</v>
      </c>
      <c r="J188" s="266"/>
      <c r="K188" s="312"/>
    </row>
    <row r="189" spans="2:11" s="1" customFormat="1" ht="15" customHeight="1">
      <c r="B189" s="289"/>
      <c r="C189" s="325" t="s">
        <v>1348</v>
      </c>
      <c r="D189" s="266"/>
      <c r="E189" s="266"/>
      <c r="F189" s="287" t="s">
        <v>1268</v>
      </c>
      <c r="G189" s="266"/>
      <c r="H189" s="266" t="s">
        <v>1349</v>
      </c>
      <c r="I189" s="266" t="s">
        <v>1350</v>
      </c>
      <c r="J189" s="326" t="s">
        <v>1351</v>
      </c>
      <c r="K189" s="312"/>
    </row>
    <row r="190" spans="2:11" s="1" customFormat="1" ht="15" customHeight="1">
      <c r="B190" s="289"/>
      <c r="C190" s="325" t="s">
        <v>43</v>
      </c>
      <c r="D190" s="266"/>
      <c r="E190" s="266"/>
      <c r="F190" s="287" t="s">
        <v>78</v>
      </c>
      <c r="G190" s="266"/>
      <c r="H190" s="263" t="s">
        <v>1352</v>
      </c>
      <c r="I190" s="266" t="s">
        <v>1353</v>
      </c>
      <c r="J190" s="266"/>
      <c r="K190" s="312"/>
    </row>
    <row r="191" spans="2:11" s="1" customFormat="1" ht="15" customHeight="1">
      <c r="B191" s="289"/>
      <c r="C191" s="325" t="s">
        <v>1354</v>
      </c>
      <c r="D191" s="266"/>
      <c r="E191" s="266"/>
      <c r="F191" s="287" t="s">
        <v>78</v>
      </c>
      <c r="G191" s="266"/>
      <c r="H191" s="266" t="s">
        <v>1355</v>
      </c>
      <c r="I191" s="266" t="s">
        <v>1297</v>
      </c>
      <c r="J191" s="266"/>
      <c r="K191" s="312"/>
    </row>
    <row r="192" spans="2:11" s="1" customFormat="1" ht="15" customHeight="1">
      <c r="B192" s="289"/>
      <c r="C192" s="325" t="s">
        <v>1356</v>
      </c>
      <c r="D192" s="266"/>
      <c r="E192" s="266"/>
      <c r="F192" s="287" t="s">
        <v>78</v>
      </c>
      <c r="G192" s="266"/>
      <c r="H192" s="266" t="s">
        <v>1357</v>
      </c>
      <c r="I192" s="266" t="s">
        <v>1297</v>
      </c>
      <c r="J192" s="266"/>
      <c r="K192" s="312"/>
    </row>
    <row r="193" spans="2:11" s="1" customFormat="1" ht="15" customHeight="1">
      <c r="B193" s="289"/>
      <c r="C193" s="325" t="s">
        <v>1358</v>
      </c>
      <c r="D193" s="266"/>
      <c r="E193" s="266"/>
      <c r="F193" s="287" t="s">
        <v>1268</v>
      </c>
      <c r="G193" s="266"/>
      <c r="H193" s="266" t="s">
        <v>1359</v>
      </c>
      <c r="I193" s="266" t="s">
        <v>1297</v>
      </c>
      <c r="J193" s="266"/>
      <c r="K193" s="312"/>
    </row>
    <row r="194" spans="2:11" s="1" customFormat="1" ht="15" customHeight="1">
      <c r="B194" s="318"/>
      <c r="C194" s="327"/>
      <c r="D194" s="298"/>
      <c r="E194" s="298"/>
      <c r="F194" s="298"/>
      <c r="G194" s="298"/>
      <c r="H194" s="298"/>
      <c r="I194" s="298"/>
      <c r="J194" s="298"/>
      <c r="K194" s="319"/>
    </row>
    <row r="195" spans="2:11" s="1" customFormat="1" ht="18.75" customHeight="1">
      <c r="B195" s="300"/>
      <c r="C195" s="310"/>
      <c r="D195" s="310"/>
      <c r="E195" s="310"/>
      <c r="F195" s="320"/>
      <c r="G195" s="310"/>
      <c r="H195" s="310"/>
      <c r="I195" s="310"/>
      <c r="J195" s="310"/>
      <c r="K195" s="300"/>
    </row>
    <row r="196" spans="2:11" s="1" customFormat="1" ht="18.75" customHeight="1">
      <c r="B196" s="300"/>
      <c r="C196" s="310"/>
      <c r="D196" s="310"/>
      <c r="E196" s="310"/>
      <c r="F196" s="320"/>
      <c r="G196" s="310"/>
      <c r="H196" s="310"/>
      <c r="I196" s="310"/>
      <c r="J196" s="310"/>
      <c r="K196" s="300"/>
    </row>
    <row r="197" spans="2:11" s="1" customFormat="1" ht="18.75" customHeight="1">
      <c r="B197" s="273"/>
      <c r="C197" s="273"/>
      <c r="D197" s="273"/>
      <c r="E197" s="273"/>
      <c r="F197" s="273"/>
      <c r="G197" s="273"/>
      <c r="H197" s="273"/>
      <c r="I197" s="273"/>
      <c r="J197" s="273"/>
      <c r="K197" s="273"/>
    </row>
    <row r="198" spans="2:11" s="1" customFormat="1" ht="13.5">
      <c r="B198" s="255"/>
      <c r="C198" s="256"/>
      <c r="D198" s="256"/>
      <c r="E198" s="256"/>
      <c r="F198" s="256"/>
      <c r="G198" s="256"/>
      <c r="H198" s="256"/>
      <c r="I198" s="256"/>
      <c r="J198" s="256"/>
      <c r="K198" s="257"/>
    </row>
    <row r="199" spans="2:11" s="1" customFormat="1" ht="21">
      <c r="B199" s="258"/>
      <c r="C199" s="386" t="s">
        <v>1360</v>
      </c>
      <c r="D199" s="386"/>
      <c r="E199" s="386"/>
      <c r="F199" s="386"/>
      <c r="G199" s="386"/>
      <c r="H199" s="386"/>
      <c r="I199" s="386"/>
      <c r="J199" s="386"/>
      <c r="K199" s="259"/>
    </row>
    <row r="200" spans="2:11" s="1" customFormat="1" ht="25.5" customHeight="1">
      <c r="B200" s="258"/>
      <c r="C200" s="328" t="s">
        <v>1361</v>
      </c>
      <c r="D200" s="328"/>
      <c r="E200" s="328"/>
      <c r="F200" s="328" t="s">
        <v>1362</v>
      </c>
      <c r="G200" s="329"/>
      <c r="H200" s="387" t="s">
        <v>1363</v>
      </c>
      <c r="I200" s="387"/>
      <c r="J200" s="387"/>
      <c r="K200" s="259"/>
    </row>
    <row r="201" spans="2:11" s="1" customFormat="1" ht="5.25" customHeight="1">
      <c r="B201" s="289"/>
      <c r="C201" s="284"/>
      <c r="D201" s="284"/>
      <c r="E201" s="284"/>
      <c r="F201" s="284"/>
      <c r="G201" s="310"/>
      <c r="H201" s="284"/>
      <c r="I201" s="284"/>
      <c r="J201" s="284"/>
      <c r="K201" s="312"/>
    </row>
    <row r="202" spans="2:11" s="1" customFormat="1" ht="15" customHeight="1">
      <c r="B202" s="289"/>
      <c r="C202" s="266" t="s">
        <v>1353</v>
      </c>
      <c r="D202" s="266"/>
      <c r="E202" s="266"/>
      <c r="F202" s="287" t="s">
        <v>44</v>
      </c>
      <c r="G202" s="266"/>
      <c r="H202" s="388" t="s">
        <v>1364</v>
      </c>
      <c r="I202" s="388"/>
      <c r="J202" s="388"/>
      <c r="K202" s="312"/>
    </row>
    <row r="203" spans="2:11" s="1" customFormat="1" ht="15" customHeight="1">
      <c r="B203" s="289"/>
      <c r="C203" s="266"/>
      <c r="D203" s="266"/>
      <c r="E203" s="266"/>
      <c r="F203" s="287" t="s">
        <v>45</v>
      </c>
      <c r="G203" s="266"/>
      <c r="H203" s="388" t="s">
        <v>1365</v>
      </c>
      <c r="I203" s="388"/>
      <c r="J203" s="388"/>
      <c r="K203" s="312"/>
    </row>
    <row r="204" spans="2:11" s="1" customFormat="1" ht="15" customHeight="1">
      <c r="B204" s="289"/>
      <c r="C204" s="266"/>
      <c r="D204" s="266"/>
      <c r="E204" s="266"/>
      <c r="F204" s="287" t="s">
        <v>48</v>
      </c>
      <c r="G204" s="266"/>
      <c r="H204" s="388" t="s">
        <v>1366</v>
      </c>
      <c r="I204" s="388"/>
      <c r="J204" s="388"/>
      <c r="K204" s="312"/>
    </row>
    <row r="205" spans="2:11" s="1" customFormat="1" ht="15" customHeight="1">
      <c r="B205" s="289"/>
      <c r="C205" s="266"/>
      <c r="D205" s="266"/>
      <c r="E205" s="266"/>
      <c r="F205" s="287" t="s">
        <v>46</v>
      </c>
      <c r="G205" s="266"/>
      <c r="H205" s="388" t="s">
        <v>1367</v>
      </c>
      <c r="I205" s="388"/>
      <c r="J205" s="388"/>
      <c r="K205" s="312"/>
    </row>
    <row r="206" spans="2:11" s="1" customFormat="1" ht="15" customHeight="1">
      <c r="B206" s="289"/>
      <c r="C206" s="266"/>
      <c r="D206" s="266"/>
      <c r="E206" s="266"/>
      <c r="F206" s="287" t="s">
        <v>47</v>
      </c>
      <c r="G206" s="266"/>
      <c r="H206" s="388" t="s">
        <v>1368</v>
      </c>
      <c r="I206" s="388"/>
      <c r="J206" s="388"/>
      <c r="K206" s="312"/>
    </row>
    <row r="207" spans="2:11" s="1" customFormat="1" ht="15" customHeight="1">
      <c r="B207" s="289"/>
      <c r="C207" s="266"/>
      <c r="D207" s="266"/>
      <c r="E207" s="266"/>
      <c r="F207" s="287"/>
      <c r="G207" s="266"/>
      <c r="H207" s="266"/>
      <c r="I207" s="266"/>
      <c r="J207" s="266"/>
      <c r="K207" s="312"/>
    </row>
    <row r="208" spans="2:11" s="1" customFormat="1" ht="15" customHeight="1">
      <c r="B208" s="289"/>
      <c r="C208" s="266" t="s">
        <v>1309</v>
      </c>
      <c r="D208" s="266"/>
      <c r="E208" s="266"/>
      <c r="F208" s="287" t="s">
        <v>80</v>
      </c>
      <c r="G208" s="266"/>
      <c r="H208" s="388" t="s">
        <v>1369</v>
      </c>
      <c r="I208" s="388"/>
      <c r="J208" s="388"/>
      <c r="K208" s="312"/>
    </row>
    <row r="209" spans="2:11" s="1" customFormat="1" ht="15" customHeight="1">
      <c r="B209" s="289"/>
      <c r="C209" s="266"/>
      <c r="D209" s="266"/>
      <c r="E209" s="266"/>
      <c r="F209" s="287" t="s">
        <v>1205</v>
      </c>
      <c r="G209" s="266"/>
      <c r="H209" s="388" t="s">
        <v>1206</v>
      </c>
      <c r="I209" s="388"/>
      <c r="J209" s="388"/>
      <c r="K209" s="312"/>
    </row>
    <row r="210" spans="2:11" s="1" customFormat="1" ht="15" customHeight="1">
      <c r="B210" s="289"/>
      <c r="C210" s="266"/>
      <c r="D210" s="266"/>
      <c r="E210" s="266"/>
      <c r="F210" s="287" t="s">
        <v>1203</v>
      </c>
      <c r="G210" s="266"/>
      <c r="H210" s="388" t="s">
        <v>1370</v>
      </c>
      <c r="I210" s="388"/>
      <c r="J210" s="388"/>
      <c r="K210" s="312"/>
    </row>
    <row r="211" spans="2:11" s="1" customFormat="1" ht="15" customHeight="1">
      <c r="B211" s="330"/>
      <c r="C211" s="266"/>
      <c r="D211" s="266"/>
      <c r="E211" s="266"/>
      <c r="F211" s="287" t="s">
        <v>1207</v>
      </c>
      <c r="G211" s="325"/>
      <c r="H211" s="389" t="s">
        <v>1208</v>
      </c>
      <c r="I211" s="389"/>
      <c r="J211" s="389"/>
      <c r="K211" s="331"/>
    </row>
    <row r="212" spans="2:11" s="1" customFormat="1" ht="15" customHeight="1">
      <c r="B212" s="330"/>
      <c r="C212" s="266"/>
      <c r="D212" s="266"/>
      <c r="E212" s="266"/>
      <c r="F212" s="287" t="s">
        <v>1209</v>
      </c>
      <c r="G212" s="325"/>
      <c r="H212" s="389" t="s">
        <v>1371</v>
      </c>
      <c r="I212" s="389"/>
      <c r="J212" s="389"/>
      <c r="K212" s="331"/>
    </row>
    <row r="213" spans="2:11" s="1" customFormat="1" ht="15" customHeight="1">
      <c r="B213" s="330"/>
      <c r="C213" s="266"/>
      <c r="D213" s="266"/>
      <c r="E213" s="266"/>
      <c r="F213" s="287"/>
      <c r="G213" s="325"/>
      <c r="H213" s="316"/>
      <c r="I213" s="316"/>
      <c r="J213" s="316"/>
      <c r="K213" s="331"/>
    </row>
    <row r="214" spans="2:11" s="1" customFormat="1" ht="15" customHeight="1">
      <c r="B214" s="330"/>
      <c r="C214" s="266" t="s">
        <v>1333</v>
      </c>
      <c r="D214" s="266"/>
      <c r="E214" s="266"/>
      <c r="F214" s="287">
        <v>1</v>
      </c>
      <c r="G214" s="325"/>
      <c r="H214" s="389" t="s">
        <v>1372</v>
      </c>
      <c r="I214" s="389"/>
      <c r="J214" s="389"/>
      <c r="K214" s="331"/>
    </row>
    <row r="215" spans="2:11" s="1" customFormat="1" ht="15" customHeight="1">
      <c r="B215" s="330"/>
      <c r="C215" s="266"/>
      <c r="D215" s="266"/>
      <c r="E215" s="266"/>
      <c r="F215" s="287">
        <v>2</v>
      </c>
      <c r="G215" s="325"/>
      <c r="H215" s="389" t="s">
        <v>1373</v>
      </c>
      <c r="I215" s="389"/>
      <c r="J215" s="389"/>
      <c r="K215" s="331"/>
    </row>
    <row r="216" spans="2:11" s="1" customFormat="1" ht="15" customHeight="1">
      <c r="B216" s="330"/>
      <c r="C216" s="266"/>
      <c r="D216" s="266"/>
      <c r="E216" s="266"/>
      <c r="F216" s="287">
        <v>3</v>
      </c>
      <c r="G216" s="325"/>
      <c r="H216" s="389" t="s">
        <v>1374</v>
      </c>
      <c r="I216" s="389"/>
      <c r="J216" s="389"/>
      <c r="K216" s="331"/>
    </row>
    <row r="217" spans="2:11" s="1" customFormat="1" ht="15" customHeight="1">
      <c r="B217" s="330"/>
      <c r="C217" s="266"/>
      <c r="D217" s="266"/>
      <c r="E217" s="266"/>
      <c r="F217" s="287">
        <v>4</v>
      </c>
      <c r="G217" s="325"/>
      <c r="H217" s="389" t="s">
        <v>1375</v>
      </c>
      <c r="I217" s="389"/>
      <c r="J217" s="389"/>
      <c r="K217" s="331"/>
    </row>
    <row r="218" spans="2:11" s="1" customFormat="1" ht="12.75" customHeight="1">
      <c r="B218" s="332"/>
      <c r="C218" s="333"/>
      <c r="D218" s="333"/>
      <c r="E218" s="333"/>
      <c r="F218" s="333"/>
      <c r="G218" s="333"/>
      <c r="H218" s="333"/>
      <c r="I218" s="333"/>
      <c r="J218" s="333"/>
      <c r="K218" s="334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9</vt:i4>
      </vt:variant>
    </vt:vector>
  </HeadingPairs>
  <TitlesOfParts>
    <vt:vector size="14" baseType="lpstr">
      <vt:lpstr>Rekapitulace stavby</vt:lpstr>
      <vt:lpstr>A - Dopravní část</vt:lpstr>
      <vt:lpstr>C - Oprava kanalizační př...</vt:lpstr>
      <vt:lpstr>D - VRN</vt:lpstr>
      <vt:lpstr>Pokyny pro vyplnění</vt:lpstr>
      <vt:lpstr>'A - Dopravní část'!Názvy_tisku</vt:lpstr>
      <vt:lpstr>'C - Oprava kanalizační př...'!Názvy_tisku</vt:lpstr>
      <vt:lpstr>'D - VRN'!Názvy_tisku</vt:lpstr>
      <vt:lpstr>'Rekapitulace stavby'!Názvy_tisku</vt:lpstr>
      <vt:lpstr>'A - Dopravní část'!Oblast_tisku</vt:lpstr>
      <vt:lpstr>'C - Oprava kanalizační př...'!Oblast_tisku</vt:lpstr>
      <vt:lpstr>'D - VRN'!Oblast_tisku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Tomanová Vlasta</dc:creator>
  <cp:lastModifiedBy>sakařová</cp:lastModifiedBy>
  <dcterms:created xsi:type="dcterms:W3CDTF">2021-06-22T12:57:48Z</dcterms:created>
  <dcterms:modified xsi:type="dcterms:W3CDTF">2021-06-23T06:07:40Z</dcterms:modified>
</cp:coreProperties>
</file>