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Rena\Podnik\Zakazky\Zakazky_2022\202223_MS kpt Jarose_oploceni\Rozpocet\"/>
    </mc:Choice>
  </mc:AlternateContent>
  <bookViews>
    <workbookView xWindow="360" yWindow="276" windowWidth="18732" windowHeight="12216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Pol'!$A$1:$U$441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431" i="12" l="1"/>
  <c r="F39" i="1" s="1"/>
  <c r="F40" i="1" s="1"/>
  <c r="BA408" i="12"/>
  <c r="BA405" i="12"/>
  <c r="BA402" i="12"/>
  <c r="BA399" i="12"/>
  <c r="BA396" i="12"/>
  <c r="BA393" i="12"/>
  <c r="BA390" i="12"/>
  <c r="BA387" i="12"/>
  <c r="BA273" i="12"/>
  <c r="BA252" i="12"/>
  <c r="BA232" i="12"/>
  <c r="BA229" i="12"/>
  <c r="BA206" i="12"/>
  <c r="BA193" i="12"/>
  <c r="BA179" i="12"/>
  <c r="BA117" i="12"/>
  <c r="G9" i="12"/>
  <c r="M9" i="12" s="1"/>
  <c r="I9" i="12"/>
  <c r="K9" i="12"/>
  <c r="O9" i="12"/>
  <c r="Q9" i="12"/>
  <c r="U9" i="12"/>
  <c r="G12" i="12"/>
  <c r="I12" i="12"/>
  <c r="K12" i="12"/>
  <c r="M12" i="12"/>
  <c r="O12" i="12"/>
  <c r="Q12" i="12"/>
  <c r="U12" i="12"/>
  <c r="G14" i="12"/>
  <c r="M14" i="12" s="1"/>
  <c r="I14" i="12"/>
  <c r="K14" i="12"/>
  <c r="O14" i="12"/>
  <c r="Q14" i="12"/>
  <c r="U14" i="12"/>
  <c r="G16" i="12"/>
  <c r="I16" i="12"/>
  <c r="K16" i="12"/>
  <c r="O16" i="12"/>
  <c r="Q16" i="12"/>
  <c r="U16" i="12"/>
  <c r="G18" i="12"/>
  <c r="I18" i="12"/>
  <c r="K18" i="12"/>
  <c r="M18" i="12"/>
  <c r="O18" i="12"/>
  <c r="Q18" i="12"/>
  <c r="U18" i="12"/>
  <c r="G29" i="12"/>
  <c r="M29" i="12" s="1"/>
  <c r="I29" i="12"/>
  <c r="K29" i="12"/>
  <c r="O29" i="12"/>
  <c r="Q29" i="12"/>
  <c r="U29" i="12"/>
  <c r="G31" i="12"/>
  <c r="M31" i="12" s="1"/>
  <c r="I31" i="12"/>
  <c r="K31" i="12"/>
  <c r="O31" i="12"/>
  <c r="Q31" i="12"/>
  <c r="U31" i="12"/>
  <c r="G33" i="12"/>
  <c r="M33" i="12" s="1"/>
  <c r="I33" i="12"/>
  <c r="K33" i="12"/>
  <c r="O33" i="12"/>
  <c r="Q33" i="12"/>
  <c r="U33" i="12"/>
  <c r="G35" i="12"/>
  <c r="M35" i="12" s="1"/>
  <c r="I35" i="12"/>
  <c r="K35" i="12"/>
  <c r="O35" i="12"/>
  <c r="Q35" i="12"/>
  <c r="U35" i="12"/>
  <c r="G37" i="12"/>
  <c r="M37" i="12" s="1"/>
  <c r="I37" i="12"/>
  <c r="K37" i="12"/>
  <c r="O37" i="12"/>
  <c r="Q37" i="12"/>
  <c r="U37" i="12"/>
  <c r="G39" i="12"/>
  <c r="I39" i="12"/>
  <c r="K39" i="12"/>
  <c r="M39" i="12"/>
  <c r="O39" i="12"/>
  <c r="Q39" i="12"/>
  <c r="U39" i="12"/>
  <c r="G41" i="12"/>
  <c r="M41" i="12" s="1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5" i="12"/>
  <c r="I45" i="12"/>
  <c r="K45" i="12"/>
  <c r="M45" i="12"/>
  <c r="O45" i="12"/>
  <c r="Q45" i="12"/>
  <c r="U45" i="12"/>
  <c r="G48" i="12"/>
  <c r="I48" i="12"/>
  <c r="K48" i="12"/>
  <c r="M48" i="12"/>
  <c r="O48" i="12"/>
  <c r="Q48" i="12"/>
  <c r="U48" i="12"/>
  <c r="G51" i="12"/>
  <c r="M51" i="12" s="1"/>
  <c r="I51" i="12"/>
  <c r="K51" i="12"/>
  <c r="O51" i="12"/>
  <c r="Q51" i="12"/>
  <c r="U51" i="12"/>
  <c r="G65" i="12"/>
  <c r="I65" i="12"/>
  <c r="K65" i="12"/>
  <c r="M65" i="12"/>
  <c r="O65" i="12"/>
  <c r="Q65" i="12"/>
  <c r="U65" i="12"/>
  <c r="G67" i="12"/>
  <c r="M67" i="12" s="1"/>
  <c r="I67" i="12"/>
  <c r="K67" i="12"/>
  <c r="O67" i="12"/>
  <c r="Q67" i="12"/>
  <c r="U67" i="12"/>
  <c r="G70" i="12"/>
  <c r="M70" i="12" s="1"/>
  <c r="I70" i="12"/>
  <c r="K70" i="12"/>
  <c r="O70" i="12"/>
  <c r="Q70" i="12"/>
  <c r="U70" i="12"/>
  <c r="G79" i="12"/>
  <c r="M79" i="12" s="1"/>
  <c r="I79" i="12"/>
  <c r="K79" i="12"/>
  <c r="O79" i="12"/>
  <c r="Q79" i="12"/>
  <c r="U79" i="12"/>
  <c r="G82" i="12"/>
  <c r="M82" i="12" s="1"/>
  <c r="I82" i="12"/>
  <c r="K82" i="12"/>
  <c r="O82" i="12"/>
  <c r="Q82" i="12"/>
  <c r="U82" i="12"/>
  <c r="G85" i="12"/>
  <c r="M85" i="12" s="1"/>
  <c r="I85" i="12"/>
  <c r="K85" i="12"/>
  <c r="O85" i="12"/>
  <c r="Q85" i="12"/>
  <c r="U85" i="12"/>
  <c r="G88" i="12"/>
  <c r="I88" i="12"/>
  <c r="K88" i="12"/>
  <c r="M88" i="12"/>
  <c r="O88" i="12"/>
  <c r="Q88" i="12"/>
  <c r="U88" i="12"/>
  <c r="G95" i="12"/>
  <c r="M95" i="12" s="1"/>
  <c r="I95" i="12"/>
  <c r="K95" i="12"/>
  <c r="O95" i="12"/>
  <c r="Q95" i="12"/>
  <c r="U95" i="12"/>
  <c r="G98" i="12"/>
  <c r="M98" i="12" s="1"/>
  <c r="I98" i="12"/>
  <c r="K98" i="12"/>
  <c r="O98" i="12"/>
  <c r="Q98" i="12"/>
  <c r="U98" i="12"/>
  <c r="G102" i="12"/>
  <c r="M102" i="12" s="1"/>
  <c r="I102" i="12"/>
  <c r="K102" i="12"/>
  <c r="O102" i="12"/>
  <c r="Q102" i="12"/>
  <c r="U102" i="12"/>
  <c r="G106" i="12"/>
  <c r="M106" i="12" s="1"/>
  <c r="I106" i="12"/>
  <c r="K106" i="12"/>
  <c r="O106" i="12"/>
  <c r="Q106" i="12"/>
  <c r="U106" i="12"/>
  <c r="G108" i="12"/>
  <c r="M108" i="12" s="1"/>
  <c r="I108" i="12"/>
  <c r="K108" i="12"/>
  <c r="O108" i="12"/>
  <c r="Q108" i="12"/>
  <c r="U108" i="12"/>
  <c r="G112" i="12"/>
  <c r="M112" i="12" s="1"/>
  <c r="I112" i="12"/>
  <c r="K112" i="12"/>
  <c r="O112" i="12"/>
  <c r="Q112" i="12"/>
  <c r="U112" i="12"/>
  <c r="G114" i="12"/>
  <c r="I114" i="12"/>
  <c r="K114" i="12"/>
  <c r="M114" i="12"/>
  <c r="O114" i="12"/>
  <c r="Q114" i="12"/>
  <c r="U114" i="12"/>
  <c r="G116" i="12"/>
  <c r="I116" i="12"/>
  <c r="K116" i="12"/>
  <c r="M116" i="12"/>
  <c r="O116" i="12"/>
  <c r="Q116" i="12"/>
  <c r="U116" i="12"/>
  <c r="G119" i="12"/>
  <c r="M119" i="12" s="1"/>
  <c r="I119" i="12"/>
  <c r="K119" i="12"/>
  <c r="O119" i="12"/>
  <c r="Q119" i="12"/>
  <c r="U119" i="12"/>
  <c r="G121" i="12"/>
  <c r="M121" i="12" s="1"/>
  <c r="I121" i="12"/>
  <c r="K121" i="12"/>
  <c r="O121" i="12"/>
  <c r="Q121" i="12"/>
  <c r="U121" i="12"/>
  <c r="G126" i="12"/>
  <c r="M126" i="12" s="1"/>
  <c r="I126" i="12"/>
  <c r="K126" i="12"/>
  <c r="O126" i="12"/>
  <c r="Q126" i="12"/>
  <c r="U126" i="12"/>
  <c r="G131" i="12"/>
  <c r="I131" i="12"/>
  <c r="K131" i="12"/>
  <c r="O131" i="12"/>
  <c r="Q131" i="12"/>
  <c r="U131" i="12"/>
  <c r="G138" i="12"/>
  <c r="I138" i="12"/>
  <c r="K138" i="12"/>
  <c r="M138" i="12"/>
  <c r="O138" i="12"/>
  <c r="Q138" i="12"/>
  <c r="U138" i="12"/>
  <c r="G151" i="12"/>
  <c r="M151" i="12" s="1"/>
  <c r="I151" i="12"/>
  <c r="K151" i="12"/>
  <c r="O151" i="12"/>
  <c r="Q151" i="12"/>
  <c r="U151" i="12"/>
  <c r="G164" i="12"/>
  <c r="I164" i="12"/>
  <c r="K164" i="12"/>
  <c r="M164" i="12"/>
  <c r="O164" i="12"/>
  <c r="Q164" i="12"/>
  <c r="U164" i="12"/>
  <c r="G178" i="12"/>
  <c r="M178" i="12" s="1"/>
  <c r="I178" i="12"/>
  <c r="K178" i="12"/>
  <c r="O178" i="12"/>
  <c r="Q178" i="12"/>
  <c r="U178" i="12"/>
  <c r="G192" i="12"/>
  <c r="M192" i="12" s="1"/>
  <c r="I192" i="12"/>
  <c r="K192" i="12"/>
  <c r="O192" i="12"/>
  <c r="Q192" i="12"/>
  <c r="U192" i="12"/>
  <c r="G205" i="12"/>
  <c r="M205" i="12" s="1"/>
  <c r="I205" i="12"/>
  <c r="K205" i="12"/>
  <c r="O205" i="12"/>
  <c r="Q205" i="12"/>
  <c r="U205" i="12"/>
  <c r="G219" i="12"/>
  <c r="M219" i="12" s="1"/>
  <c r="I219" i="12"/>
  <c r="K219" i="12"/>
  <c r="O219" i="12"/>
  <c r="Q219" i="12"/>
  <c r="U219" i="12"/>
  <c r="G221" i="12"/>
  <c r="M221" i="12" s="1"/>
  <c r="I221" i="12"/>
  <c r="K221" i="12"/>
  <c r="O221" i="12"/>
  <c r="Q221" i="12"/>
  <c r="U221" i="12"/>
  <c r="G224" i="12"/>
  <c r="I224" i="12"/>
  <c r="K224" i="12"/>
  <c r="M224" i="12"/>
  <c r="O224" i="12"/>
  <c r="Q224" i="12"/>
  <c r="U224" i="12"/>
  <c r="G228" i="12"/>
  <c r="M228" i="12" s="1"/>
  <c r="I228" i="12"/>
  <c r="K228" i="12"/>
  <c r="O228" i="12"/>
  <c r="Q228" i="12"/>
  <c r="U228" i="12"/>
  <c r="G231" i="12"/>
  <c r="I231" i="12"/>
  <c r="K231" i="12"/>
  <c r="M231" i="12"/>
  <c r="O231" i="12"/>
  <c r="Q231" i="12"/>
  <c r="U231" i="12"/>
  <c r="G234" i="12"/>
  <c r="M234" i="12" s="1"/>
  <c r="I234" i="12"/>
  <c r="K234" i="12"/>
  <c r="O234" i="12"/>
  <c r="Q234" i="12"/>
  <c r="U234" i="12"/>
  <c r="Q236" i="12"/>
  <c r="G237" i="12"/>
  <c r="M237" i="12" s="1"/>
  <c r="I237" i="12"/>
  <c r="K237" i="12"/>
  <c r="O237" i="12"/>
  <c r="O236" i="12" s="1"/>
  <c r="Q237" i="12"/>
  <c r="U237" i="12"/>
  <c r="G239" i="12"/>
  <c r="M239" i="12" s="1"/>
  <c r="I239" i="12"/>
  <c r="I236" i="12" s="1"/>
  <c r="K239" i="12"/>
  <c r="O239" i="12"/>
  <c r="Q239" i="12"/>
  <c r="U239" i="12"/>
  <c r="G242" i="12"/>
  <c r="I242" i="12"/>
  <c r="K242" i="12"/>
  <c r="O242" i="12"/>
  <c r="Q242" i="12"/>
  <c r="Q241" i="12" s="1"/>
  <c r="U242" i="12"/>
  <c r="G244" i="12"/>
  <c r="M244" i="12" s="1"/>
  <c r="I244" i="12"/>
  <c r="K244" i="12"/>
  <c r="K241" i="12" s="1"/>
  <c r="O244" i="12"/>
  <c r="Q244" i="12"/>
  <c r="U244" i="12"/>
  <c r="G247" i="12"/>
  <c r="M247" i="12" s="1"/>
  <c r="I247" i="12"/>
  <c r="K247" i="12"/>
  <c r="O247" i="12"/>
  <c r="Q247" i="12"/>
  <c r="U247" i="12"/>
  <c r="K250" i="12"/>
  <c r="O250" i="12"/>
  <c r="G251" i="12"/>
  <c r="M251" i="12" s="1"/>
  <c r="M250" i="12" s="1"/>
  <c r="I251" i="12"/>
  <c r="I250" i="12" s="1"/>
  <c r="K251" i="12"/>
  <c r="O251" i="12"/>
  <c r="Q251" i="12"/>
  <c r="Q250" i="12" s="1"/>
  <c r="U251" i="12"/>
  <c r="U250" i="12" s="1"/>
  <c r="U271" i="12"/>
  <c r="G272" i="12"/>
  <c r="G271" i="12" s="1"/>
  <c r="I55" i="1" s="1"/>
  <c r="I272" i="12"/>
  <c r="I271" i="12" s="1"/>
  <c r="K272" i="12"/>
  <c r="K271" i="12" s="1"/>
  <c r="M272" i="12"/>
  <c r="M271" i="12" s="1"/>
  <c r="O272" i="12"/>
  <c r="O271" i="12" s="1"/>
  <c r="Q272" i="12"/>
  <c r="Q271" i="12" s="1"/>
  <c r="U272" i="12"/>
  <c r="G275" i="12"/>
  <c r="I56" i="1" s="1"/>
  <c r="G276" i="12"/>
  <c r="I276" i="12"/>
  <c r="I275" i="12" s="1"/>
  <c r="K276" i="12"/>
  <c r="M276" i="12"/>
  <c r="O276" i="12"/>
  <c r="Q276" i="12"/>
  <c r="U276" i="12"/>
  <c r="G278" i="12"/>
  <c r="M278" i="12" s="1"/>
  <c r="I278" i="12"/>
  <c r="K278" i="12"/>
  <c r="O278" i="12"/>
  <c r="O275" i="12" s="1"/>
  <c r="Q278" i="12"/>
  <c r="U278" i="12"/>
  <c r="I280" i="12"/>
  <c r="Q280" i="12"/>
  <c r="G281" i="12"/>
  <c r="G280" i="12" s="1"/>
  <c r="I57" i="1" s="1"/>
  <c r="I281" i="12"/>
  <c r="K281" i="12"/>
  <c r="K280" i="12" s="1"/>
  <c r="O281" i="12"/>
  <c r="O280" i="12" s="1"/>
  <c r="Q281" i="12"/>
  <c r="U281" i="12"/>
  <c r="U280" i="12" s="1"/>
  <c r="Q285" i="12"/>
  <c r="G286" i="12"/>
  <c r="M286" i="12" s="1"/>
  <c r="I286" i="12"/>
  <c r="K286" i="12"/>
  <c r="O286" i="12"/>
  <c r="O285" i="12" s="1"/>
  <c r="Q286" i="12"/>
  <c r="U286" i="12"/>
  <c r="G291" i="12"/>
  <c r="M291" i="12" s="1"/>
  <c r="I291" i="12"/>
  <c r="I285" i="12" s="1"/>
  <c r="K291" i="12"/>
  <c r="O291" i="12"/>
  <c r="Q291" i="12"/>
  <c r="U291" i="12"/>
  <c r="G294" i="12"/>
  <c r="I294" i="12"/>
  <c r="K294" i="12"/>
  <c r="M294" i="12"/>
  <c r="O294" i="12"/>
  <c r="Q294" i="12"/>
  <c r="U294" i="12"/>
  <c r="G297" i="12"/>
  <c r="M297" i="12" s="1"/>
  <c r="I297" i="12"/>
  <c r="K297" i="12"/>
  <c r="O297" i="12"/>
  <c r="Q297" i="12"/>
  <c r="U297" i="12"/>
  <c r="G299" i="12"/>
  <c r="M299" i="12" s="1"/>
  <c r="I299" i="12"/>
  <c r="K299" i="12"/>
  <c r="O299" i="12"/>
  <c r="Q299" i="12"/>
  <c r="U299" i="12"/>
  <c r="G301" i="12"/>
  <c r="M301" i="12" s="1"/>
  <c r="I301" i="12"/>
  <c r="K301" i="12"/>
  <c r="O301" i="12"/>
  <c r="Q301" i="12"/>
  <c r="U301" i="12"/>
  <c r="G303" i="12"/>
  <c r="M303" i="12" s="1"/>
  <c r="I303" i="12"/>
  <c r="K303" i="12"/>
  <c r="O303" i="12"/>
  <c r="Q303" i="12"/>
  <c r="U303" i="12"/>
  <c r="G305" i="12"/>
  <c r="M305" i="12" s="1"/>
  <c r="I305" i="12"/>
  <c r="K305" i="12"/>
  <c r="O305" i="12"/>
  <c r="Q305" i="12"/>
  <c r="U305" i="12"/>
  <c r="G307" i="12"/>
  <c r="I307" i="12"/>
  <c r="K307" i="12"/>
  <c r="M307" i="12"/>
  <c r="O307" i="12"/>
  <c r="Q307" i="12"/>
  <c r="U307" i="12"/>
  <c r="G310" i="12"/>
  <c r="M310" i="12" s="1"/>
  <c r="I310" i="12"/>
  <c r="K310" i="12"/>
  <c r="O310" i="12"/>
  <c r="Q310" i="12"/>
  <c r="U310" i="12"/>
  <c r="G313" i="12"/>
  <c r="I313" i="12"/>
  <c r="K313" i="12"/>
  <c r="M313" i="12"/>
  <c r="O313" i="12"/>
  <c r="Q313" i="12"/>
  <c r="U313" i="12"/>
  <c r="G316" i="12"/>
  <c r="M316" i="12" s="1"/>
  <c r="I316" i="12"/>
  <c r="K316" i="12"/>
  <c r="O316" i="12"/>
  <c r="Q316" i="12"/>
  <c r="U316" i="12"/>
  <c r="G318" i="12"/>
  <c r="M318" i="12" s="1"/>
  <c r="I318" i="12"/>
  <c r="K318" i="12"/>
  <c r="O318" i="12"/>
  <c r="Q318" i="12"/>
  <c r="U318" i="12"/>
  <c r="O320" i="12"/>
  <c r="G321" i="12"/>
  <c r="G320" i="12" s="1"/>
  <c r="I60" i="1" s="1"/>
  <c r="I321" i="12"/>
  <c r="I320" i="12" s="1"/>
  <c r="K321" i="12"/>
  <c r="K320" i="12" s="1"/>
  <c r="M321" i="12"/>
  <c r="M320" i="12" s="1"/>
  <c r="O321" i="12"/>
  <c r="Q321" i="12"/>
  <c r="Q320" i="12" s="1"/>
  <c r="U321" i="12"/>
  <c r="U320" i="12" s="1"/>
  <c r="G324" i="12"/>
  <c r="I324" i="12"/>
  <c r="K324" i="12"/>
  <c r="M324" i="12"/>
  <c r="O324" i="12"/>
  <c r="Q324" i="12"/>
  <c r="U324" i="12"/>
  <c r="G336" i="12"/>
  <c r="G323" i="12" s="1"/>
  <c r="I61" i="1" s="1"/>
  <c r="I336" i="12"/>
  <c r="K336" i="12"/>
  <c r="O336" i="12"/>
  <c r="Q336" i="12"/>
  <c r="U336" i="12"/>
  <c r="G346" i="12"/>
  <c r="I346" i="12"/>
  <c r="K346" i="12"/>
  <c r="M346" i="12"/>
  <c r="O346" i="12"/>
  <c r="Q346" i="12"/>
  <c r="U346" i="12"/>
  <c r="G356" i="12"/>
  <c r="M356" i="12" s="1"/>
  <c r="I356" i="12"/>
  <c r="K356" i="12"/>
  <c r="O356" i="12"/>
  <c r="Q356" i="12"/>
  <c r="U356" i="12"/>
  <c r="G358" i="12"/>
  <c r="I358" i="12"/>
  <c r="K358" i="12"/>
  <c r="K357" i="12" s="1"/>
  <c r="O358" i="12"/>
  <c r="Q358" i="12"/>
  <c r="U358" i="12"/>
  <c r="U357" i="12" s="1"/>
  <c r="G360" i="12"/>
  <c r="I360" i="12"/>
  <c r="K360" i="12"/>
  <c r="M360" i="12"/>
  <c r="O360" i="12"/>
  <c r="Q360" i="12"/>
  <c r="U360" i="12"/>
  <c r="G362" i="12"/>
  <c r="M362" i="12" s="1"/>
  <c r="I362" i="12"/>
  <c r="K362" i="12"/>
  <c r="O362" i="12"/>
  <c r="Q362" i="12"/>
  <c r="U362" i="12"/>
  <c r="G366" i="12"/>
  <c r="I366" i="12"/>
  <c r="K366" i="12"/>
  <c r="O366" i="12"/>
  <c r="Q366" i="12"/>
  <c r="U366" i="12"/>
  <c r="G369" i="12"/>
  <c r="I369" i="12"/>
  <c r="K369" i="12"/>
  <c r="M369" i="12"/>
  <c r="O369" i="12"/>
  <c r="Q369" i="12"/>
  <c r="U369" i="12"/>
  <c r="G371" i="12"/>
  <c r="M371" i="12" s="1"/>
  <c r="I371" i="12"/>
  <c r="K371" i="12"/>
  <c r="O371" i="12"/>
  <c r="Q371" i="12"/>
  <c r="U371" i="12"/>
  <c r="G373" i="12"/>
  <c r="I373" i="12"/>
  <c r="K373" i="12"/>
  <c r="M373" i="12"/>
  <c r="O373" i="12"/>
  <c r="Q373" i="12"/>
  <c r="U373" i="12"/>
  <c r="G375" i="12"/>
  <c r="M375" i="12" s="1"/>
  <c r="I375" i="12"/>
  <c r="K375" i="12"/>
  <c r="O375" i="12"/>
  <c r="Q375" i="12"/>
  <c r="U375" i="12"/>
  <c r="G377" i="12"/>
  <c r="M377" i="12" s="1"/>
  <c r="I377" i="12"/>
  <c r="K377" i="12"/>
  <c r="O377" i="12"/>
  <c r="Q377" i="12"/>
  <c r="U377" i="12"/>
  <c r="G379" i="12"/>
  <c r="M379" i="12" s="1"/>
  <c r="I379" i="12"/>
  <c r="K379" i="12"/>
  <c r="O379" i="12"/>
  <c r="Q379" i="12"/>
  <c r="U379" i="12"/>
  <c r="G381" i="12"/>
  <c r="M381" i="12" s="1"/>
  <c r="I381" i="12"/>
  <c r="K381" i="12"/>
  <c r="O381" i="12"/>
  <c r="Q381" i="12"/>
  <c r="U381" i="12"/>
  <c r="G386" i="12"/>
  <c r="M386" i="12" s="1"/>
  <c r="I386" i="12"/>
  <c r="K386" i="12"/>
  <c r="O386" i="12"/>
  <c r="Q386" i="12"/>
  <c r="U386" i="12"/>
  <c r="G389" i="12"/>
  <c r="I389" i="12"/>
  <c r="K389" i="12"/>
  <c r="M389" i="12"/>
  <c r="O389" i="12"/>
  <c r="Q389" i="12"/>
  <c r="U389" i="12"/>
  <c r="G392" i="12"/>
  <c r="M392" i="12" s="1"/>
  <c r="I392" i="12"/>
  <c r="K392" i="12"/>
  <c r="O392" i="12"/>
  <c r="Q392" i="12"/>
  <c r="U392" i="12"/>
  <c r="G395" i="12"/>
  <c r="I395" i="12"/>
  <c r="K395" i="12"/>
  <c r="M395" i="12"/>
  <c r="O395" i="12"/>
  <c r="Q395" i="12"/>
  <c r="U395" i="12"/>
  <c r="G398" i="12"/>
  <c r="M398" i="12" s="1"/>
  <c r="I398" i="12"/>
  <c r="K398" i="12"/>
  <c r="O398" i="12"/>
  <c r="Q398" i="12"/>
  <c r="U398" i="12"/>
  <c r="G401" i="12"/>
  <c r="M401" i="12" s="1"/>
  <c r="I401" i="12"/>
  <c r="K401" i="12"/>
  <c r="O401" i="12"/>
  <c r="Q401" i="12"/>
  <c r="U401" i="12"/>
  <c r="G404" i="12"/>
  <c r="M404" i="12" s="1"/>
  <c r="I404" i="12"/>
  <c r="K404" i="12"/>
  <c r="O404" i="12"/>
  <c r="Q404" i="12"/>
  <c r="U404" i="12"/>
  <c r="G407" i="12"/>
  <c r="M407" i="12" s="1"/>
  <c r="I407" i="12"/>
  <c r="K407" i="12"/>
  <c r="O407" i="12"/>
  <c r="Q407" i="12"/>
  <c r="U407" i="12"/>
  <c r="G410" i="12"/>
  <c r="M410" i="12" s="1"/>
  <c r="I410" i="12"/>
  <c r="K410" i="12"/>
  <c r="O410" i="12"/>
  <c r="Q410" i="12"/>
  <c r="U410" i="12"/>
  <c r="G412" i="12"/>
  <c r="M412" i="12" s="1"/>
  <c r="I412" i="12"/>
  <c r="I411" i="12" s="1"/>
  <c r="K412" i="12"/>
  <c r="K411" i="12" s="1"/>
  <c r="O412" i="12"/>
  <c r="Q412" i="12"/>
  <c r="Q411" i="12" s="1"/>
  <c r="U412" i="12"/>
  <c r="U411" i="12" s="1"/>
  <c r="G419" i="12"/>
  <c r="I419" i="12"/>
  <c r="K419" i="12"/>
  <c r="M419" i="12"/>
  <c r="O419" i="12"/>
  <c r="Q419" i="12"/>
  <c r="U419" i="12"/>
  <c r="G421" i="12"/>
  <c r="I421" i="12"/>
  <c r="K421" i="12"/>
  <c r="M421" i="12"/>
  <c r="O421" i="12"/>
  <c r="Q421" i="12"/>
  <c r="U421" i="12"/>
  <c r="G422" i="12"/>
  <c r="M422" i="12" s="1"/>
  <c r="I422" i="12"/>
  <c r="K422" i="12"/>
  <c r="O422" i="12"/>
  <c r="Q422" i="12"/>
  <c r="U422" i="12"/>
  <c r="G423" i="12"/>
  <c r="I423" i="12"/>
  <c r="K423" i="12"/>
  <c r="M423" i="12"/>
  <c r="O423" i="12"/>
  <c r="Q423" i="12"/>
  <c r="U423" i="12"/>
  <c r="G424" i="12"/>
  <c r="M424" i="12" s="1"/>
  <c r="I424" i="12"/>
  <c r="K424" i="12"/>
  <c r="O424" i="12"/>
  <c r="Q424" i="12"/>
  <c r="U424" i="12"/>
  <c r="G425" i="12"/>
  <c r="M425" i="12" s="1"/>
  <c r="I425" i="12"/>
  <c r="K425" i="12"/>
  <c r="O425" i="12"/>
  <c r="Q425" i="12"/>
  <c r="U425" i="12"/>
  <c r="G426" i="12"/>
  <c r="M426" i="12" s="1"/>
  <c r="I426" i="12"/>
  <c r="K426" i="12"/>
  <c r="O426" i="12"/>
  <c r="Q426" i="12"/>
  <c r="U426" i="12"/>
  <c r="G427" i="12"/>
  <c r="M427" i="12" s="1"/>
  <c r="I427" i="12"/>
  <c r="K427" i="12"/>
  <c r="O427" i="12"/>
  <c r="Q427" i="12"/>
  <c r="U427" i="12"/>
  <c r="G428" i="12"/>
  <c r="M428" i="12" s="1"/>
  <c r="I428" i="12"/>
  <c r="K428" i="12"/>
  <c r="O428" i="12"/>
  <c r="Q428" i="12"/>
  <c r="U428" i="12"/>
  <c r="G429" i="12"/>
  <c r="I429" i="12"/>
  <c r="K429" i="12"/>
  <c r="M429" i="12"/>
  <c r="O429" i="12"/>
  <c r="Q429" i="12"/>
  <c r="U429" i="12"/>
  <c r="I20" i="1"/>
  <c r="I18" i="1"/>
  <c r="AZ43" i="1"/>
  <c r="G27" i="1"/>
  <c r="J28" i="1"/>
  <c r="J26" i="1"/>
  <c r="G38" i="1"/>
  <c r="F38" i="1"/>
  <c r="J23" i="1"/>
  <c r="J24" i="1"/>
  <c r="J25" i="1"/>
  <c r="J27" i="1"/>
  <c r="E24" i="1"/>
  <c r="E26" i="1"/>
  <c r="M242" i="12" l="1"/>
  <c r="G241" i="12"/>
  <c r="I53" i="1" s="1"/>
  <c r="U420" i="12"/>
  <c r="O241" i="12"/>
  <c r="O420" i="12"/>
  <c r="G420" i="12"/>
  <c r="I65" i="1" s="1"/>
  <c r="I19" i="1" s="1"/>
  <c r="K97" i="12"/>
  <c r="U8" i="12"/>
  <c r="I8" i="12"/>
  <c r="M411" i="12"/>
  <c r="G361" i="12"/>
  <c r="I63" i="1" s="1"/>
  <c r="G357" i="12"/>
  <c r="I62" i="1" s="1"/>
  <c r="I17" i="1" s="1"/>
  <c r="K323" i="12"/>
  <c r="O323" i="12"/>
  <c r="K293" i="12"/>
  <c r="Q293" i="12"/>
  <c r="I293" i="12"/>
  <c r="K285" i="12"/>
  <c r="K275" i="12"/>
  <c r="Q275" i="12"/>
  <c r="G250" i="12"/>
  <c r="I54" i="1" s="1"/>
  <c r="U241" i="12"/>
  <c r="K236" i="12"/>
  <c r="G125" i="12"/>
  <c r="I51" i="1" s="1"/>
  <c r="U97" i="12"/>
  <c r="I97" i="12"/>
  <c r="G8" i="12"/>
  <c r="Q8" i="12"/>
  <c r="K420" i="12"/>
  <c r="Q420" i="12"/>
  <c r="I420" i="12"/>
  <c r="O411" i="12"/>
  <c r="K361" i="12"/>
  <c r="O361" i="12"/>
  <c r="Q357" i="12"/>
  <c r="I357" i="12"/>
  <c r="O357" i="12"/>
  <c r="U323" i="12"/>
  <c r="Q323" i="12"/>
  <c r="I323" i="12"/>
  <c r="U293" i="12"/>
  <c r="U285" i="12"/>
  <c r="U275" i="12"/>
  <c r="U236" i="12"/>
  <c r="K125" i="12"/>
  <c r="O125" i="12"/>
  <c r="Q97" i="12"/>
  <c r="O8" i="12"/>
  <c r="AD431" i="12"/>
  <c r="G39" i="1" s="1"/>
  <c r="G40" i="1" s="1"/>
  <c r="G25" i="1" s="1"/>
  <c r="G26" i="1" s="1"/>
  <c r="U361" i="12"/>
  <c r="Q361" i="12"/>
  <c r="I361" i="12"/>
  <c r="O293" i="12"/>
  <c r="M285" i="12"/>
  <c r="I241" i="12"/>
  <c r="M236" i="12"/>
  <c r="U125" i="12"/>
  <c r="Q125" i="12"/>
  <c r="I125" i="12"/>
  <c r="O97" i="12"/>
  <c r="K8" i="12"/>
  <c r="G23" i="1"/>
  <c r="M125" i="12"/>
  <c r="M97" i="12"/>
  <c r="M293" i="12"/>
  <c r="M275" i="12"/>
  <c r="M420" i="12"/>
  <c r="M241" i="12"/>
  <c r="M8" i="12"/>
  <c r="G293" i="12"/>
  <c r="I59" i="1" s="1"/>
  <c r="G97" i="12"/>
  <c r="I50" i="1" s="1"/>
  <c r="M16" i="12"/>
  <c r="G411" i="12"/>
  <c r="I64" i="1" s="1"/>
  <c r="M366" i="12"/>
  <c r="M361" i="12" s="1"/>
  <c r="M358" i="12"/>
  <c r="M357" i="12" s="1"/>
  <c r="M336" i="12"/>
  <c r="M323" i="12" s="1"/>
  <c r="G285" i="12"/>
  <c r="I58" i="1" s="1"/>
  <c r="M281" i="12"/>
  <c r="M280" i="12" s="1"/>
  <c r="G236" i="12"/>
  <c r="I52" i="1" s="1"/>
  <c r="M131" i="12"/>
  <c r="G28" i="1" l="1"/>
  <c r="I49" i="1"/>
  <c r="I16" i="1" s="1"/>
  <c r="I21" i="1" s="1"/>
  <c r="G431" i="12"/>
  <c r="H39" i="1"/>
  <c r="G24" i="1"/>
  <c r="G29" i="1" s="1"/>
  <c r="I66" i="1" l="1"/>
  <c r="I39" i="1"/>
  <c r="I40" i="1" s="1"/>
  <c r="J39" i="1" s="1"/>
  <c r="J40" i="1" s="1"/>
  <c r="H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<sst xmlns="http://schemas.openxmlformats.org/spreadsheetml/2006/main" count="1263" uniqueCount="550">
  <si>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</si>
  <si>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</si>
  <si>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</si>
  <si>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</si>
  <si>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</si>
  <si>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</si>
  <si>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</si>
  <si>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</si>
  <si>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</si>
  <si>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</si>
  <si>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</si>
  <si>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</si>
  <si>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</si>
  <si>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</si>
  <si>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</si>
  <si>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</si>
  <si>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</si>
  <si>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</si>
  <si>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</si>
  <si>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</si>
  <si>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</si>
  <si>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</si>
  <si>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</si>
  <si>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</si>
  <si>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</si>
  <si>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</si>
  <si>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</si>
  <si>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</si>
  <si>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</si>
  <si>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</si>
  <si>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</si>
  <si>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</si>
  <si>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</si>
  <si>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</si>
  <si>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</si>
  <si>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</si>
  <si>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</si>
  <si>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</si>
  <si>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</si>
  <si>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</si>
  <si>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</si>
  <si>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</si>
  <si>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</si>
  <si>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parc.č. 297, k.ú. Dvory</t>
  </si>
  <si>
    <t>Rozpočet:</t>
  </si>
  <si>
    <t>Misto</t>
  </si>
  <si>
    <t>Modernizace oplocení areálu MŠ kpt. Jaroše 6, Karlovy Vary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</si>
  <si>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</si>
  <si>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</si>
  <si>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</si>
  <si>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</si>
  <si>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</si>
  <si>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</si>
  <si>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</si>
  <si>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</si>
  <si>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</si>
  <si>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 xml:space="preserve">Popis rozpočtu:  - </t>
  </si>
  <si>
    <t>Modernizace oplocení areálu MŠ kpt. Jaroše 6, Karlovy Vary, 2. MŠ Karlovy Vary, o.p. MŠ kpt. Jaroše 6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</si>
  <si>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</si>
  <si>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</si>
  <si>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</si>
  <si>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</si>
  <si>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</si>
  <si>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</si>
  <si>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</si>
  <si>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</si>
  <si>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</si>
  <si>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</si>
  <si>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</si>
  <si>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</si>
  <si>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</si>
  <si>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Upravy povrchů vnější</t>
  </si>
  <si>
    <t>63</t>
  </si>
  <si>
    <t>Podlahy a podlahové konstrukce</t>
  </si>
  <si>
    <t>91</t>
  </si>
  <si>
    <t>Doplňující práce na komunikaci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</si>
  <si>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</si>
  <si>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</si>
  <si>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</si>
  <si>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</si>
  <si>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</si>
  <si>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</si>
  <si>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</si>
  <si>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</si>
  <si>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</si>
  <si>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</si>
  <si>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</si>
  <si>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</si>
  <si>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767</t>
  </si>
  <si>
    <t>Konstrukce zámečnické</t>
  </si>
  <si>
    <t>771</t>
  </si>
  <si>
    <t>Podlahy z dlaždic a obklady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</si>
  <si>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</si>
  <si>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</si>
  <si>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</si>
  <si>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</si>
  <si>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</si>
  <si>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</si>
  <si>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</si>
  <si>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</si>
  <si>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</si>
  <si>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</si>
  <si>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</si>
  <si>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</si>
  <si>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</si>
  <si>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</si>
  <si>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</si>
  <si>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</si>
  <si>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</si>
  <si>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</si>
  <si>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</si>
  <si>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</si>
  <si>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</si>
  <si>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</si>
  <si>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</si>
  <si>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</si>
  <si>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</si>
  <si>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</si>
  <si>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</si>
  <si>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</si>
  <si>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</si>
  <si>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</si>
  <si>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</si>
  <si>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</si>
  <si>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</si>
  <si>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zámková dlažba, pro zpětné použití:</t>
  </si>
  <si>
    <t>VV</t>
  </si>
  <si>
    <t>plocha u brány:15</t>
  </si>
  <si>
    <t>113107505R00</t>
  </si>
  <si>
    <t>Odstranění podkladu pl. 50 m2,kam.drcené tl.5 cm</t>
  </si>
  <si>
    <t>zámková dlažba, pro zpětné použití:15</t>
  </si>
  <si>
    <t>113107510R00</t>
  </si>
  <si>
    <t>Odstranění podkladu pl. 50 m2,kam.drcené tl.10 cm</t>
  </si>
  <si>
    <t>113109315R00</t>
  </si>
  <si>
    <t>Odstranění podkladu pl.50 m2, bet.prostý tl.15 cm</t>
  </si>
  <si>
    <t>plocha u branky (roh 5):3,35</t>
  </si>
  <si>
    <t>121101100R00</t>
  </si>
  <si>
    <t>Sejmutí ornice, pl. do 400 m2, přemístění do 50 m</t>
  </si>
  <si>
    <t>m3</t>
  </si>
  <si>
    <t>Začátek provozního součtu</t>
  </si>
  <si>
    <t xml:space="preserve">  Začátek provozního součtu:</t>
  </si>
  <si>
    <t xml:space="preserve">  1-2 zelený pás venku i areál:(45,8-8)*0,6*2</t>
  </si>
  <si>
    <t xml:space="preserve">  2-3 venku i areál:(13,5+0,6)*2*0,6</t>
  </si>
  <si>
    <t xml:space="preserve">  3-4 venku i areál:(52,24+0,6)*2*0,6</t>
  </si>
  <si>
    <t xml:space="preserve">  4-5 venku i areál:43,1*2*0,6</t>
  </si>
  <si>
    <t xml:space="preserve">  Mezisoučet</t>
  </si>
  <si>
    <t xml:space="preserve">  Konec provozního součtu:</t>
  </si>
  <si>
    <t>Konec provozního součtu</t>
  </si>
  <si>
    <t>tl. 100 mm:177,41*0,1</t>
  </si>
  <si>
    <t>162201102R00</t>
  </si>
  <si>
    <t>Vodorovné přemístění výkopku z hor.1-4 do 50 m</t>
  </si>
  <si>
    <t>ornice z mezideponie:21,112</t>
  </si>
  <si>
    <t>167101201R00</t>
  </si>
  <si>
    <t>Nakládání výkopku z hor.1 ÷ 4 - ručně</t>
  </si>
  <si>
    <t>ornice z mezideponie:17,741</t>
  </si>
  <si>
    <t>181101102R00</t>
  </si>
  <si>
    <t>Úprava pláně v zářezech v hor. 1-4, se zhutněním</t>
  </si>
  <si>
    <t>177,41</t>
  </si>
  <si>
    <t>181301101R00</t>
  </si>
  <si>
    <t>Rozprostření ornice, rovina, tl. do 10 cm do 500m2</t>
  </si>
  <si>
    <t>ornice z mezideponie+substrát zahradnický:177,41</t>
  </si>
  <si>
    <t>10371500R</t>
  </si>
  <si>
    <t>Substrát zahradnický B  VL</t>
  </si>
  <si>
    <t>POL3_0</t>
  </si>
  <si>
    <t>doplnění chybějící ornice:177,41*0,05</t>
  </si>
  <si>
    <t>180402111R00</t>
  </si>
  <si>
    <t>Založení trávníku parkového výsevem v rovině</t>
  </si>
  <si>
    <t>00572420R</t>
  </si>
  <si>
    <t>Směs travní parková III. dekorativní PROFI, á 25 kg</t>
  </si>
  <si>
    <t>kg</t>
  </si>
  <si>
    <t>177,41*0,5</t>
  </si>
  <si>
    <t>185804312R00</t>
  </si>
  <si>
    <t>Zalití rostlin vodou plochy nad 20 m2</t>
  </si>
  <si>
    <t>177,41*15/1000</t>
  </si>
  <si>
    <t>139601102R00</t>
  </si>
  <si>
    <t>Ruční výkop jam, rýh a šachet v hornině tř. 3</t>
  </si>
  <si>
    <t>patky-brána 04 a 05:(0,7*0,7*1,3*2+0,25*0,25*0,63)*2</t>
  </si>
  <si>
    <t>patky-zeď 1+zeď 2:0,6*0,6*1,2*4+0,6*0,6*1,75*3</t>
  </si>
  <si>
    <t>131201119R00</t>
  </si>
  <si>
    <t>Příplatek za lepivost - hloubení nezap.jam v hor.3</t>
  </si>
  <si>
    <t>132201111R00</t>
  </si>
  <si>
    <t>Hloubení rýh š.do 60 cm v hor.3 do 100 m3, STROJNĚ</t>
  </si>
  <si>
    <t>1-2 základy:(9,73+21,01+11,98)*0,4</t>
  </si>
  <si>
    <t>zeď 1 - základy:(1,28+1,06+1,13)*0,4</t>
  </si>
  <si>
    <t>1-2 dokopávka:((0,4*0,3)*(8,79+5,5+17,2+11,3))*2</t>
  </si>
  <si>
    <t>2-3 základy:(14,3)*0,4</t>
  </si>
  <si>
    <t>2-3 dokopávka:((0,4*0,3)*(13,57+0,6))*2</t>
  </si>
  <si>
    <t>3-4 základy:57,3*0,4</t>
  </si>
  <si>
    <t>3-4 dokopávky:((0,4*0,3)*(52,65+0,6))*2</t>
  </si>
  <si>
    <t>4-5 základy:(50,13+6,31)*0,4</t>
  </si>
  <si>
    <t>zeď 2 - základy:(2,29+2,65)*0,4</t>
  </si>
  <si>
    <t>4-5 dokopávky:(0,4*0,75)*34,45+(0,4*0,3)*34,45+(0,5*0,8)*4,5+(0,4*0,3)*4,5+(0,5*0,6)*(4,75+0,6)+(0,4*0,3)*(4,75+0,6)</t>
  </si>
  <si>
    <t>1-3 odečet stávající základy:-(25,9+20,5)*0,4</t>
  </si>
  <si>
    <t>3-4 odečet stávající základy:-(42,6)*0,4</t>
  </si>
  <si>
    <t>4-5 odečet stávající základy:-(35,3)*0,4</t>
  </si>
  <si>
    <t>132201119R00</t>
  </si>
  <si>
    <t>Přípl.za lepivost,hloubení rýh 60 cm,hor.3,STROJNĚ</t>
  </si>
  <si>
    <t>67,4544</t>
  </si>
  <si>
    <t>162701105R00</t>
  </si>
  <si>
    <t>Vodorovné přemístění výkopku z hor.1-4 do 10000 m</t>
  </si>
  <si>
    <t>výkop pro patky:6,25</t>
  </si>
  <si>
    <t>výkop pro pasy:67,4544</t>
  </si>
  <si>
    <t>162701109R00</t>
  </si>
  <si>
    <t>Příplatek k vod. přemístění hor.1-4 za další 1 km</t>
  </si>
  <si>
    <t xml:space="preserve">  Začátek PS:</t>
  </si>
  <si>
    <t xml:space="preserve">  výkop pro patky:6,25</t>
  </si>
  <si>
    <t xml:space="preserve">  výkop pro pasy:67,4544</t>
  </si>
  <si>
    <t xml:space="preserve">  Konec PS:</t>
  </si>
  <si>
    <t>dalších 10 km:73,71*10</t>
  </si>
  <si>
    <t>167101101R00</t>
  </si>
  <si>
    <t>Nakládání výkopku z hor.1-4 v množství do 100 m3</t>
  </si>
  <si>
    <t>171201201R00</t>
  </si>
  <si>
    <t>Uložení sypaniny na skl.-sypanina na výšku přes 2m</t>
  </si>
  <si>
    <t>199000002R00</t>
  </si>
  <si>
    <t>Poplatek za skládku horniny 1- 4</t>
  </si>
  <si>
    <t>174101101R00</t>
  </si>
  <si>
    <t>Zásyp jam, rýh, šachet se zhutněním</t>
  </si>
  <si>
    <t>odečet obsyp trativodu:-0,4*0,25*43,1</t>
  </si>
  <si>
    <t>odečet těsnící jíl:-(0,11*43,1)</t>
  </si>
  <si>
    <t>583415054R</t>
  </si>
  <si>
    <t>Kamenivo drcené frakce  8/16  B Středočeský kraj</t>
  </si>
  <si>
    <t>t</t>
  </si>
  <si>
    <t>pro zpětné zásypy:36,4554*1,05*1,7</t>
  </si>
  <si>
    <t>274313621R00</t>
  </si>
  <si>
    <t xml:space="preserve">Beton základových pasů prostý C 20/25 </t>
  </si>
  <si>
    <t>1-3 základy betonové:(6,63+0,87+0,89+0,89+13,1+18,73)*0,4</t>
  </si>
  <si>
    <t>3-4 základy betonové:39,72*0,4</t>
  </si>
  <si>
    <t>4-5 základy betonové:(25,84+1,39+1,37+3,06)*0,4</t>
  </si>
  <si>
    <t>274351215R00</t>
  </si>
  <si>
    <t>Bednění stěn základových pasů - zřízení</t>
  </si>
  <si>
    <t>1-3:(6,74+1,97+5,4+0,555+2,53+5,06+8,89+1,71+9,562+13,598)*0,25*2</t>
  </si>
  <si>
    <t>3-4:(21,43+17,71+10,12+3,58)*0,25*2</t>
  </si>
  <si>
    <t>4-5:(34,35+4,6+4,02)*0,25*2</t>
  </si>
  <si>
    <t>274351216R00</t>
  </si>
  <si>
    <t>Bednění stěn základových pasů - odstranění</t>
  </si>
  <si>
    <t>základové pasy:75,9125</t>
  </si>
  <si>
    <t>275313621R00</t>
  </si>
  <si>
    <t>Beton základových patek prostý C 20/25</t>
  </si>
  <si>
    <t>patky-brána 04 a 05:(0,7*0,7*0,95*2+0,25*0,25*0,54)*2</t>
  </si>
  <si>
    <t>patky - zeď 1 + zeď 2:0,6*0,6*0,75*4+0,6*0,6*0,75*3</t>
  </si>
  <si>
    <t>patka sloup 5:0,6*0,6*0,75</t>
  </si>
  <si>
    <t>275351215R00</t>
  </si>
  <si>
    <t>Bednění stěn základových patek - zřízení</t>
  </si>
  <si>
    <t>patky - horní část:(0,25*4*2+0,7*4*2*2+0,6*4*8)*0,25</t>
  </si>
  <si>
    <t>275351216R00</t>
  </si>
  <si>
    <t>Bednění stěn základových patek - odstranění</t>
  </si>
  <si>
    <t>patky:8,1</t>
  </si>
  <si>
    <t>212810010RAB</t>
  </si>
  <si>
    <t>Trativody z PVC drenážních flexibilních trubek, lože štěrkopísek a obsyp kamenivo, trubky d 80 mm</t>
  </si>
  <si>
    <t>m</t>
  </si>
  <si>
    <t>POL2_0</t>
  </si>
  <si>
    <t>vč. vyčištění dna rýhy a urovnání povrchu lože</t>
  </si>
  <si>
    <t>POP</t>
  </si>
  <si>
    <t>4-5:43,1</t>
  </si>
  <si>
    <t>212971110R00</t>
  </si>
  <si>
    <t>Opláštění trativodů z geotext., do sklonu 1:2,5</t>
  </si>
  <si>
    <t>(0,4+0,25)*2*43,1</t>
  </si>
  <si>
    <t>67390503R</t>
  </si>
  <si>
    <t>Geotextilie netkaná geoNETEX S 300 g/m2  2x50 m</t>
  </si>
  <si>
    <t>geotextílie:(0,4+0,25)*2*43,1</t>
  </si>
  <si>
    <t>přesahy:0,5*43,1</t>
  </si>
  <si>
    <t>ztratné 2%:(56,03+21,55)*0,02</t>
  </si>
  <si>
    <t>311112320RT3</t>
  </si>
  <si>
    <t>Stěna z tvárnic ztraceného bednění Best, tl. 20 cm, zalití tvárnic betonem C 20/25</t>
  </si>
  <si>
    <t>graficky:</t>
  </si>
  <si>
    <t>1-3 základ. tvárnice:1,8+1,56+1,66+5</t>
  </si>
  <si>
    <t>3-4 základ. tvárnice:10,7</t>
  </si>
  <si>
    <t>4-5 základ. tvárnice:6,81+0,4</t>
  </si>
  <si>
    <t>348921121R00</t>
  </si>
  <si>
    <t>Zdění plotových zídek z betonových tvárnic</t>
  </si>
  <si>
    <t>plotová podezdívka, zdi, sloupky, materiál ve specifikaci,graficky:</t>
  </si>
  <si>
    <t>1-3 podezdívka:(5,28+13,09+14,9)*0,2</t>
  </si>
  <si>
    <t>1-3 zeď1:(2,34+2,1+2,1)*0,2+(0,88+0,8*3)*0,4</t>
  </si>
  <si>
    <t>3-4:31,62*0,2</t>
  </si>
  <si>
    <t>4-5 podezdívka:(27,48+2,98)*0,2</t>
  </si>
  <si>
    <t>4-5 zeď 2 + sloupek 5:(3,04+3,36)*0,2+(0,96*3+0,8)*0,4</t>
  </si>
  <si>
    <t>592330920R</t>
  </si>
  <si>
    <t>Tvárnice plotové BEST přírodní LUNETA II 20x40x20</t>
  </si>
  <si>
    <t>kus</t>
  </si>
  <si>
    <t xml:space="preserve">  1-3 podezdívka:(5,28+13,09+14,9)*0,2</t>
  </si>
  <si>
    <t xml:space="preserve">  1-3 zeď1:(2,34+2,1+2,1)*0,2+(0,88+0,8*3)*0,4</t>
  </si>
  <si>
    <t xml:space="preserve">  3-4:31,62*0,2</t>
  </si>
  <si>
    <t xml:space="preserve">  4-5 podezdívka:(27,48+2,98)*0,2</t>
  </si>
  <si>
    <t xml:space="preserve">  4-5 zeď 2 + sloupek 5:(3,04+3,36)*0,2+(0,96*3+0,8)*0,4</t>
  </si>
  <si>
    <t>tvárnice:24,442/(0,2*0,2*0,4)</t>
  </si>
  <si>
    <t>ztratné 3%:(1528/100)*3</t>
  </si>
  <si>
    <t>311361821R00</t>
  </si>
  <si>
    <t>Výztuž nadzáklad. zdí z betonářské oceli 10505 (R)</t>
  </si>
  <si>
    <t xml:space="preserve">  1-3  R10:195/1000</t>
  </si>
  <si>
    <t xml:space="preserve">  1-3  R12:51/1000</t>
  </si>
  <si>
    <t xml:space="preserve">  3-4  R10:120/1000</t>
  </si>
  <si>
    <t xml:space="preserve">  4-5  R10:264/1000</t>
  </si>
  <si>
    <t xml:space="preserve">  4-5  R12:53/1000</t>
  </si>
  <si>
    <t xml:space="preserve">  Prostřih 10%:0,683/100*10</t>
  </si>
  <si>
    <t>Výztuž celkem:0,683+0,0683</t>
  </si>
  <si>
    <t>311321312R00</t>
  </si>
  <si>
    <t>Železobeton nadzákladových zdí C 20/25</t>
  </si>
  <si>
    <t>probetonování plotových tvárnic betonem C 20/25, (0,1 m3/m2):</t>
  </si>
  <si>
    <t>vč. plastifikačních přísad a hutnění:</t>
  </si>
  <si>
    <t xml:space="preserve">  1-3 podezdívka:(5,28+13,09+14,9)</t>
  </si>
  <si>
    <t xml:space="preserve">  1-3 zeď1:(2,34+2,1+2,1)+(0,88+0,8*3)*2</t>
  </si>
  <si>
    <t xml:space="preserve">  3-4:31,62</t>
  </si>
  <si>
    <t xml:space="preserve">  4-5 podezdívka:(27,48+2,98)</t>
  </si>
  <si>
    <t xml:space="preserve">  4-5 zeď 2 + sloupek 5:(3,04+3,36)+(0,96*3+0,8)*2</t>
  </si>
  <si>
    <t>beton celkem:122,21*0,1</t>
  </si>
  <si>
    <t>345232121VL1</t>
  </si>
  <si>
    <t>Stříška plotu ze zákrytových desek , pro sloupky 400x400 mm s okapničkou na 2 stranách</t>
  </si>
  <si>
    <t>Zákrytové desky osazovat na lepidlo na bázi MS polymerů např. Mamut Glue</t>
  </si>
  <si>
    <t>systémová plotová stříška z vibrolisovaného betonu, D+M:</t>
  </si>
  <si>
    <t>min. tech standard BEST zákrytová deska V 500x500x60 mm:</t>
  </si>
  <si>
    <t xml:space="preserve">  zeď 1:0,5*4</t>
  </si>
  <si>
    <t xml:space="preserve">  zeď 2:0,5*3</t>
  </si>
  <si>
    <t xml:space="preserve">  sloupek 5:0,5</t>
  </si>
  <si>
    <t>délka celkem:4</t>
  </si>
  <si>
    <t>ztratné 3%:(4/100)*3</t>
  </si>
  <si>
    <t>345232121VL2</t>
  </si>
  <si>
    <t>Stříška plotu ze zákrytových desek, stěna š=200 mm, pro průběžnou podezdívku okapnička na 2 stranách</t>
  </si>
  <si>
    <t>min. tech standard BEST zákrytová deska II 400x300x60 mm:</t>
  </si>
  <si>
    <t xml:space="preserve">  zeď 1:1,2*3</t>
  </si>
  <si>
    <t xml:space="preserve">  zeď 2:1,6*2</t>
  </si>
  <si>
    <t>délka celkem:6,8</t>
  </si>
  <si>
    <t>ztratné 3%:(6,8/100)*3</t>
  </si>
  <si>
    <t>345232121VL3</t>
  </si>
  <si>
    <t>min. tech standard BEST sedlová zákrytová deska  400x300x50/100 mm:</t>
  </si>
  <si>
    <t xml:space="preserve">  1-3:7,59+1,12+1,705+2,53+5,06+2,53+5,21+2,56+8,612+13,498</t>
  </si>
  <si>
    <t xml:space="preserve">  3-4:20,38+17,65+10,12+4,29</t>
  </si>
  <si>
    <t xml:space="preserve">  4-5:34,348+4,22</t>
  </si>
  <si>
    <t>délka celkem:141,423</t>
  </si>
  <si>
    <t>ztratné 3%:(141,423/100)*3</t>
  </si>
  <si>
    <t>327591111R00</t>
  </si>
  <si>
    <t>Zřízení výplně a protimrazových klínů z jílu</t>
  </si>
  <si>
    <t>0,11*43,1</t>
  </si>
  <si>
    <t>58125110R</t>
  </si>
  <si>
    <t>Zemina jílovinová  surová GE</t>
  </si>
  <si>
    <t>dodávka jílu:4,741*2,2</t>
  </si>
  <si>
    <t>ztratné 2 %:(10,43/100)*2</t>
  </si>
  <si>
    <t>338171112R00</t>
  </si>
  <si>
    <t>Osazení sloupků plot.ocelových do 2 m,zabet.C25/30</t>
  </si>
  <si>
    <t>materiál ve specifikaci:</t>
  </si>
  <si>
    <t>dl. 1500, prvek 01:19+18+17</t>
  </si>
  <si>
    <t>dl. 1750, prvek 02:6+3</t>
  </si>
  <si>
    <t>553462011VL1</t>
  </si>
  <si>
    <t>Sloupek plotový IDEAL poplas d 48 mm, výška 175 cm, pozinkovaná ocel + PVC</t>
  </si>
  <si>
    <t>Zn+PVC, zelená plastová čepička</t>
  </si>
  <si>
    <t>sloupek 02, typ dle vybraného systému:9</t>
  </si>
  <si>
    <t>553462011VL2</t>
  </si>
  <si>
    <t>Sloupek plotový IDEAL poplas d 48 mm, výška 150 cm, pozinkovaná ocel + PVC</t>
  </si>
  <si>
    <t>sloupek 02, typ dle vybraného systému:54</t>
  </si>
  <si>
    <t>338171122R00</t>
  </si>
  <si>
    <t>Osazení sloupků plot.ocel. do 2,6 m, zabet.C 25/30</t>
  </si>
  <si>
    <t>sloupky brány, materiál součástí specifikace sestavy 04, 05:4</t>
  </si>
  <si>
    <t>451577977R00</t>
  </si>
  <si>
    <t>Podklad pod dlažbu z štěrkodrti tl.do 10 cm</t>
  </si>
  <si>
    <t>zámková dlažba:15+3,35</t>
  </si>
  <si>
    <t>451579977R00</t>
  </si>
  <si>
    <t>Příplatek za každý další 1 cm štěrkodrti nad 10 cm</t>
  </si>
  <si>
    <t>zámková dlažba , 5 cm:18,35*5</t>
  </si>
  <si>
    <t>596215021R00</t>
  </si>
  <si>
    <t>Kladení zámkové dlažby tl. 6 cm do drtě tl. 4 cm</t>
  </si>
  <si>
    <t>roh 5:3,35</t>
  </si>
  <si>
    <t>59245020VL</t>
  </si>
  <si>
    <t>Dlažba betonová zámková  20x10x6 cm přírodní</t>
  </si>
  <si>
    <t>ztratné 5%:3,35*0,05</t>
  </si>
  <si>
    <t>596291111R00</t>
  </si>
  <si>
    <t>Řezání zámkové dlažby tl. 60 mm</t>
  </si>
  <si>
    <t>u hlavního vstupu:3,1+8</t>
  </si>
  <si>
    <t>u rohu 5:1+1,2+1+1+1,1</t>
  </si>
  <si>
    <t>622471116VL</t>
  </si>
  <si>
    <t>Vyspravení povrchu beton. tvárnic pod hydroizol., stěrku - lokálně stěrkou rychletuhnoucí</t>
  </si>
  <si>
    <t>Stabilní rychletuhnoucí stěrková hmota, min. tech. standard Solocret 15</t>
  </si>
  <si>
    <t>vč. materiálu, odhad 10% z celkové plochy:</t>
  </si>
  <si>
    <t xml:space="preserve">  1-3 základ. tvárnice:(1,8+1,56+1,66+5)*2</t>
  </si>
  <si>
    <t xml:space="preserve">  3-4 základ. tvárnice:10,7*2</t>
  </si>
  <si>
    <t xml:space="preserve">  4-5 základ. tvárnice:(6,81+0,4)*2</t>
  </si>
  <si>
    <t xml:space="preserve">  1-3 podezdívka:(5,28+13,09+14,9)*2</t>
  </si>
  <si>
    <t xml:space="preserve">  1-3 zeď1:(2,34+2,1+2,1)*0,2+(0,88+0,8*3)*2</t>
  </si>
  <si>
    <t xml:space="preserve">  3-4:31,62*2</t>
  </si>
  <si>
    <t xml:space="preserve">  4-5 podezdívka:(27,48+2,98)*2</t>
  </si>
  <si>
    <t xml:space="preserve">  4-5 zeď 2 + sloupek 5:(3,04+3,36)*2+(0,96*3+0,8)*2</t>
  </si>
  <si>
    <t>1-5 základ. tvárnice:55,86</t>
  </si>
  <si>
    <t>1-5 podezdívky 10% z celkové plochy:218,728*0,1</t>
  </si>
  <si>
    <t>632211211R00</t>
  </si>
  <si>
    <t>Doplnění dlažby z lomového kamene do písku do 4 m2</t>
  </si>
  <si>
    <t>vč. kladecí vrstvy a zaplnění spár, s dodáním hmot</t>
  </si>
  <si>
    <t>zámková dlažba, použití původní dlažby, 30% nová dlažba:15</t>
  </si>
  <si>
    <t>919735124R00</t>
  </si>
  <si>
    <t>Řezání stávajícího betonového krytu tl. 15 - 20 cm</t>
  </si>
  <si>
    <t>u rohu 5:1+1,2+1+1,1+1+0,6</t>
  </si>
  <si>
    <t>916661111RT3</t>
  </si>
  <si>
    <t>Osazení park. obrubníků do lože z C 12/15 s opěrou, včetně obrubníku 80x250x500 mm</t>
  </si>
  <si>
    <t>u rohu 5:1+1,2+1</t>
  </si>
  <si>
    <t>931961115R00</t>
  </si>
  <si>
    <t>Vložky do dilatačních spár, polystyren, tl 30 mm</t>
  </si>
  <si>
    <t>1-3:7,6*0,4</t>
  </si>
  <si>
    <t>3-4:7,2*0,4</t>
  </si>
  <si>
    <t>4-5:20*0,4</t>
  </si>
  <si>
    <t>961044111R00</t>
  </si>
  <si>
    <t>Bourání základů z betonu prostého</t>
  </si>
  <si>
    <t>1-3  stávající základy:(25,9+20,5)*0,4</t>
  </si>
  <si>
    <t>3-4 stávající základy:(42,6)*0,4</t>
  </si>
  <si>
    <t>4-5  stávající základy:(35,3)*0,4</t>
  </si>
  <si>
    <t>stávající patky-brána 04 a 05:0,6*0,6*0,8*2*2+0,25*0,25*0,5</t>
  </si>
  <si>
    <t>962032314R00</t>
  </si>
  <si>
    <t>Bourání pilířů cihelných</t>
  </si>
  <si>
    <t>sloupky:0,4*0,4*9</t>
  </si>
  <si>
    <t>979054441R00</t>
  </si>
  <si>
    <t>Očištění vybour. dlaždic s výplní kamen. těženým</t>
  </si>
  <si>
    <t>plochy u hl. vstupu:15</t>
  </si>
  <si>
    <t>970041060R00</t>
  </si>
  <si>
    <t>Vrtání jádrové do prostého betonu do D 60 mm</t>
  </si>
  <si>
    <t>otvory v krycích deskách pro plotové sloupky:63*0,1</t>
  </si>
  <si>
    <t>970047060R00</t>
  </si>
  <si>
    <t>Příp. za časté přem. stroje jád. vrt. B do D 60 mm</t>
  </si>
  <si>
    <t>970051035R00</t>
  </si>
  <si>
    <t>Vrtání jádrové do ŽB d 35-39 mm</t>
  </si>
  <si>
    <t>vývody drenáže:0,2*(43,1/1+1)</t>
  </si>
  <si>
    <t>970054039R00</t>
  </si>
  <si>
    <t>Příp. za jádr. vrt. vodor. ve stěně ŽB d 35-39 mm</t>
  </si>
  <si>
    <t>970057039R00</t>
  </si>
  <si>
    <t>Příp. za časté přem. str. jád. vrt. ŽB d 35-39 mm</t>
  </si>
  <si>
    <t>979081111R00</t>
  </si>
  <si>
    <t>Odvoz suti a vybour. hmot na skládku do 1 km</t>
  </si>
  <si>
    <t>suť:113,9714</t>
  </si>
  <si>
    <t>železo do sběru:1,8674</t>
  </si>
  <si>
    <t>979081121R00</t>
  </si>
  <si>
    <t>Příplatek k odvozu za každý další 1 km</t>
  </si>
  <si>
    <t>suť 19 km:113,9714*19</t>
  </si>
  <si>
    <t>železo do sběru 9 km:1,8674*9</t>
  </si>
  <si>
    <t>979082111R00</t>
  </si>
  <si>
    <t>Vnitrostaveništní doprava suti do 10 m</t>
  </si>
  <si>
    <t>979990107R00</t>
  </si>
  <si>
    <t>Poplatek za skládku suti - směs betonu,cihel,dřeva</t>
  </si>
  <si>
    <t>979951111R00</t>
  </si>
  <si>
    <t>Výkup kovů - železný šrot tl. do 4 mm</t>
  </si>
  <si>
    <t>998151111R00</t>
  </si>
  <si>
    <t>Přesun hmot, oplocení a zvláštní obj. zděné do 10m</t>
  </si>
  <si>
    <t>341,431</t>
  </si>
  <si>
    <t>711212005RT1</t>
  </si>
  <si>
    <t>Hydroizolační povlak - stěrka včetně penetrace , webertec 915 (fa.Weber), proti vlhkosti, tl. 3 mm</t>
  </si>
  <si>
    <t>1-3 základ. tvárnice:(1,8+1,56+1,66+5)*2</t>
  </si>
  <si>
    <t>3-4 základ. tvárnice:10,7*2</t>
  </si>
  <si>
    <t>4-5 základ. tvárnice:(6,81+0,4)*2</t>
  </si>
  <si>
    <t>1-3 podezdívka:(5,28+13,09+14,9)*2</t>
  </si>
  <si>
    <t>1-3 zeď1:(2,34+2,1+2,1)*0,2+(0,88+0,8*3)*2</t>
  </si>
  <si>
    <t>3-4:31,62*2</t>
  </si>
  <si>
    <t>4-5 podezdívka:(27,48+2,98)*2</t>
  </si>
  <si>
    <t>4-5 zeď 2 + sloupek 5:(3,04+3,36)*2+(0,96*3+0,8)*2</t>
  </si>
  <si>
    <t>horizontální plocha - mezi bednící tvarovkou a plotovou tvarovkou:(45,797+13,498+52,24+43,068)*0,2</t>
  </si>
  <si>
    <t>horizontální plocha - rozšíření sloupků:(0,2*0,4)*(4+3+1)</t>
  </si>
  <si>
    <t>svislé odskoky:0,25*0,2+0,2*(0,2*27)+0,4*0,4*(4+3+1)*2+0,2*0,4*4</t>
  </si>
  <si>
    <t>711823121RT4</t>
  </si>
  <si>
    <t>Montáž nopové fólie svisle, včetně dodávky fólie GUTTABETA N</t>
  </si>
  <si>
    <t>ochrana hydroizolace:</t>
  </si>
  <si>
    <t>711823129RT4</t>
  </si>
  <si>
    <t>Montáž ukončovací lišty k nopové fólii, včetně dodávky lišty GUTTA N</t>
  </si>
  <si>
    <t xml:space="preserve">  1-3:45,797+13,498</t>
  </si>
  <si>
    <t xml:space="preserve">  3-4:52,24</t>
  </si>
  <si>
    <t xml:space="preserve">  4-5:43,068</t>
  </si>
  <si>
    <t>délka celkem:154,6*2</t>
  </si>
  <si>
    <t>998711101R00</t>
  </si>
  <si>
    <t>Přesun hmot pro izolace proti vodě, výšky do 6 m</t>
  </si>
  <si>
    <t>721176102R00</t>
  </si>
  <si>
    <t>Potrubí HT připojovací D 40 x 1,8 mm</t>
  </si>
  <si>
    <t>vývody drenáže:0,3*9</t>
  </si>
  <si>
    <t>998721101R00</t>
  </si>
  <si>
    <t>Přesun hmot pro vnitřní kanalizaci, výšky do 6 m</t>
  </si>
  <si>
    <t>767914830R00</t>
  </si>
  <si>
    <t>Demontáž oplocení rámového H do 2 m</t>
  </si>
  <si>
    <t>1-3:(5,797+13,498)-3,5</t>
  </si>
  <si>
    <t>3-4:52,24</t>
  </si>
  <si>
    <t>4-5:43,068</t>
  </si>
  <si>
    <t>767999801R00</t>
  </si>
  <si>
    <t>Demontáž doplňků staveb o hmotnosti do 50 kg</t>
  </si>
  <si>
    <t>sloupky plotové:5,25*(24+21+18)</t>
  </si>
  <si>
    <t>sloupky - branky, vrata:2,3*9,67*4</t>
  </si>
  <si>
    <t>767920820R00</t>
  </si>
  <si>
    <t>Demontáž vrat k oplocení plochy do 6 m2</t>
  </si>
  <si>
    <t>767161210VL1</t>
  </si>
  <si>
    <t>Demontáž a zpětná montáž stávající výplně, napojení na sloupek nové brány</t>
  </si>
  <si>
    <t>výplň u rohu 0:1</t>
  </si>
  <si>
    <t>767920230R00</t>
  </si>
  <si>
    <t>Montáž vrat na ocelové sloupky, plochy do 6 m2</t>
  </si>
  <si>
    <t>vrata 04 a 05, materiál ve spec. vč. sloupků:1+1</t>
  </si>
  <si>
    <t>767920110VL</t>
  </si>
  <si>
    <t>Demontáž a zpětná montáž stávajících vrátek, na zděný sloupek</t>
  </si>
  <si>
    <t>vrátka u rohu 5:1</t>
  </si>
  <si>
    <t>55342654R_VL</t>
  </si>
  <si>
    <t>Samonosná brána ocelová průmyslového typu, h = 1730 mm š = 2700 mm</t>
  </si>
  <si>
    <t>vrata 04, dle specifikace v PD:1</t>
  </si>
  <si>
    <t>55342654R1_VL</t>
  </si>
  <si>
    <t>vrata 05, dle specifikace v PD:1</t>
  </si>
  <si>
    <t>767914120R00</t>
  </si>
  <si>
    <t>Montáž oplocení rámového H do 1,5 m</t>
  </si>
  <si>
    <t>materiál ve specifikaci, plotová pole 06 až 13:</t>
  </si>
  <si>
    <t>1-3:45,797+13,498-3,5-5,4</t>
  </si>
  <si>
    <t>4-5:43,068-4,4</t>
  </si>
  <si>
    <t>553424531R1_VL</t>
  </si>
  <si>
    <t>Panel plotový svařovaný h=1030 mm, l=2500 mm, Zn + PVC, velikost oka 50x200 mm</t>
  </si>
  <si>
    <t>specifikace dle PD, min. tech. standard Pilofor light</t>
  </si>
  <si>
    <t>panel 06:18+20+14</t>
  </si>
  <si>
    <t>553424531R2_VL</t>
  </si>
  <si>
    <t>panel 076, upravit š=1000 mm:1</t>
  </si>
  <si>
    <t>553424531R3_VL</t>
  </si>
  <si>
    <t>panel 08, upravit š=1700 mm:1</t>
  </si>
  <si>
    <t>553424531R4_VL</t>
  </si>
  <si>
    <t>panel 09, upravit š=962 mm:1</t>
  </si>
  <si>
    <t>553424531R5_VL</t>
  </si>
  <si>
    <t>panel 10, upravit š=768 mm:1</t>
  </si>
  <si>
    <t>553424531R6_VL</t>
  </si>
  <si>
    <t>panel 11, upravit š=1680 mm:1</t>
  </si>
  <si>
    <t>553424531R7_VL</t>
  </si>
  <si>
    <t>panel 12, upravit š=1310 mm:1</t>
  </si>
  <si>
    <t>553424531R8_VL</t>
  </si>
  <si>
    <t>panel 13, upravit š=1570 mm:1</t>
  </si>
  <si>
    <t>998767101R00</t>
  </si>
  <si>
    <t>Přesun hmot pro zámečnické konstr., výšky do 6 m</t>
  </si>
  <si>
    <t>771578011R00</t>
  </si>
  <si>
    <t>Spára podlaha - stěna, silikonem</t>
  </si>
  <si>
    <t>sedlové stříšky - styčné spáry:(0,05*2+0,16*2)*((45,797-3,5-5,2+13,498+52,24+43,068-4,4-0,4)/0,4)</t>
  </si>
  <si>
    <t>sedlové stříšky - spáry s plotovou tvarovkou:(45,797-3,5-5,2+13,498+52,24+43,068-4,4-0,4)*2</t>
  </si>
  <si>
    <t>stříšky - zeď 1 - styčné spáry:(0,06*2+0,3)*12</t>
  </si>
  <si>
    <t>stříšky - zeď 1 - spáry s plotovou tvarovkou:0,4*4*4+1,2*3*2</t>
  </si>
  <si>
    <t>stříšky - zeď 2 - styčné spáry:(0,06*2+0,3)*10</t>
  </si>
  <si>
    <t>stříšky - zeď 2 - spáry s plotovou tvarovkou:0,4*4*3+1,6*2*2</t>
  </si>
  <si>
    <t>998771101R00</t>
  </si>
  <si>
    <t>Přesun hmot pro podlahy z dlaždic, výšky do 6 m</t>
  </si>
  <si>
    <t>005111021R</t>
  </si>
  <si>
    <t>Vytyčení inženýrských sítí</t>
  </si>
  <si>
    <t>Soubor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</si>
  <si>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</si>
  <si>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</si>
  <si>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</si>
  <si>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</si>
  <si>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</si>
  <si>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</si>
  <si>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</si>
  <si>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</si>
  <si>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005211010R</t>
  </si>
  <si>
    <t>Předání a převzetí staveniště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</si>
  <si>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</si>
  <si>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</si>
  <si>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</si>
  <si>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</si>
  <si>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005111020R</t>
  </si>
  <si>
    <t>Vytyčení stavby</t>
  </si>
  <si>
    <t/>
  </si>
  <si>
    <t>SUM</t>
  </si>
  <si>
    <t>POPUZIV</t>
  </si>
  <si>
    <t>END</t>
  </si>
  <si>
    <t>Samonosná brána ocelová průmyslového typu, h = 1780 mm š = 3500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</si>
</sst>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2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19" fillId="0" borderId="33" xfId="0" applyNumberFormat="1" applyFont="1" applyBorder="1" applyAlignment="1">
      <alignment vertical="top" wrapText="1" shrinkToFit="1"/>
    </xf>
    <xf numFmtId="0" fontId="20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19" fillId="0" borderId="33" xfId="0" applyNumberFormat="1" applyFont="1" applyBorder="1" applyAlignment="1">
      <alignment vertical="top" wrapText="1" shrinkToFit="1"/>
    </xf>
    <xf numFmtId="164" fontId="20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20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8" fillId="6" borderId="6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21" fillId="0" borderId="26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4" fontId="21" fillId="0" borderId="0" xfId="0" applyNumberFormat="1" applyFont="1" applyBorder="1" applyAlignment="1">
      <alignment vertical="top" wrapText="1" shrinkToFit="1"/>
    </xf>
    <xf numFmtId="4" fontId="21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207" t="s">
        <v>39</v>
      </c>
      <c r="B2" s="207"/>
      <c r="C2" s="207"/>
      <c r="D2" s="207"/>
      <c r="E2" s="207"/>
      <c r="F2" s="207"/>
      <c r="G2" s="20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9"/>
  <sheetViews>
    <sheetView showGridLines="0" topLeftCell="B18" zoomScaleNormal="100" zoomScaleSheetLayoutView="75" workbookViewId="0">
      <selection activeCell="H32" sqref="H3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2.44140625" customWidth="1"/>
  </cols>
  <sheetData>
    <row r="1" spans="1:15" ht="33.75" customHeight="1" x14ac:dyDescent="0.25">
      <c r="A1" s="72" t="s">
        <v>36</v>
      </c>
      <c r="B1" s="240" t="s">
        <v>42</v>
      </c>
      <c r="C1" s="241"/>
      <c r="D1" s="241"/>
      <c r="E1" s="241"/>
      <c r="F1" s="241"/>
      <c r="G1" s="241"/>
      <c r="H1" s="241"/>
      <c r="I1" s="241"/>
      <c r="J1" s="242"/>
    </row>
    <row r="2" spans="1:15" ht="23.25" customHeight="1" x14ac:dyDescent="0.25">
      <c r="A2" s="4"/>
      <c r="B2" s="80" t="s">
        <v>40</v>
      </c>
      <c r="C2" s="81"/>
      <c r="D2" s="225" t="s">
        <v>46</v>
      </c>
      <c r="E2" s="226"/>
      <c r="F2" s="226"/>
      <c r="G2" s="226"/>
      <c r="H2" s="226"/>
      <c r="I2" s="226"/>
      <c r="J2" s="227"/>
      <c r="O2" s="2"/>
    </row>
    <row r="3" spans="1:15" ht="23.25" customHeight="1" x14ac:dyDescent="0.25">
      <c r="A3" s="4"/>
      <c r="B3" s="82" t="s">
        <v>45</v>
      </c>
      <c r="C3" s="83"/>
      <c r="D3" s="253" t="s">
        <v>43</v>
      </c>
      <c r="E3" s="254"/>
      <c r="F3" s="254"/>
      <c r="G3" s="254"/>
      <c r="H3" s="254"/>
      <c r="I3" s="254"/>
      <c r="J3" s="255"/>
    </row>
    <row r="4" spans="1:15" ht="23.25" hidden="1" customHeight="1" x14ac:dyDescent="0.25">
      <c r="A4" s="4"/>
      <c r="B4" s="84" t="s">
        <v>44</v>
      </c>
      <c r="C4" s="85"/>
      <c r="D4" s="86"/>
      <c r="E4" s="86"/>
      <c r="F4" s="87"/>
      <c r="G4" s="88"/>
      <c r="H4" s="87"/>
      <c r="I4" s="88"/>
      <c r="J4" s="89"/>
    </row>
    <row r="5" spans="1:15" ht="24" customHeight="1" x14ac:dyDescent="0.25">
      <c r="A5" s="4"/>
      <c r="B5" s="46" t="s">
        <v>21</v>
      </c>
      <c r="C5" s="5"/>
      <c r="D5" s="90" t="s">
        <v>47</v>
      </c>
      <c r="E5" s="26"/>
      <c r="F5" s="26"/>
      <c r="G5" s="26"/>
      <c r="H5" s="28" t="s">
        <v>33</v>
      </c>
      <c r="I5" s="90" t="s">
        <v>51</v>
      </c>
      <c r="J5" s="11"/>
    </row>
    <row r="6" spans="1:15" ht="15.75" customHeight="1" x14ac:dyDescent="0.25">
      <c r="A6" s="4"/>
      <c r="B6" s="40"/>
      <c r="C6" s="26"/>
      <c r="D6" s="90" t="s">
        <v>48</v>
      </c>
      <c r="E6" s="26"/>
      <c r="F6" s="26"/>
      <c r="G6" s="26"/>
      <c r="H6" s="28" t="s">
        <v>34</v>
      </c>
      <c r="I6" s="90" t="s">
        <v>52</v>
      </c>
      <c r="J6" s="11"/>
    </row>
    <row r="7" spans="1:15" ht="15.75" customHeight="1" x14ac:dyDescent="0.25">
      <c r="A7" s="4"/>
      <c r="B7" s="41"/>
      <c r="C7" s="91" t="s">
        <v>50</v>
      </c>
      <c r="D7" s="79" t="s">
        <v>49</v>
      </c>
      <c r="E7" s="34"/>
      <c r="F7" s="34"/>
      <c r="G7" s="34"/>
      <c r="H7" s="36"/>
      <c r="I7" s="34"/>
      <c r="J7" s="50"/>
    </row>
    <row r="8" spans="1:15" ht="24" hidden="1" customHeight="1" x14ac:dyDescent="0.25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 x14ac:dyDescent="0.25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 x14ac:dyDescent="0.25">
      <c r="A11" s="4"/>
      <c r="B11" s="46" t="s">
        <v>18</v>
      </c>
      <c r="C11" s="5"/>
      <c r="D11" s="232"/>
      <c r="E11" s="232"/>
      <c r="F11" s="232"/>
      <c r="G11" s="232"/>
      <c r="H11" s="28" t="s">
        <v>33</v>
      </c>
      <c r="I11" s="93"/>
      <c r="J11" s="11"/>
    </row>
    <row r="12" spans="1:15" ht="15.75" customHeight="1" x14ac:dyDescent="0.25">
      <c r="A12" s="4"/>
      <c r="B12" s="40"/>
      <c r="C12" s="26"/>
      <c r="D12" s="251"/>
      <c r="E12" s="251"/>
      <c r="F12" s="251"/>
      <c r="G12" s="251"/>
      <c r="H12" s="28" t="s">
        <v>34</v>
      </c>
      <c r="I12" s="93"/>
      <c r="J12" s="11"/>
    </row>
    <row r="13" spans="1:15" ht="15.75" customHeight="1" x14ac:dyDescent="0.25">
      <c r="A13" s="4"/>
      <c r="B13" s="41"/>
      <c r="C13" s="92"/>
      <c r="D13" s="252"/>
      <c r="E13" s="252"/>
      <c r="F13" s="252"/>
      <c r="G13" s="252"/>
      <c r="H13" s="29"/>
      <c r="I13" s="34"/>
      <c r="J13" s="50"/>
    </row>
    <row r="14" spans="1:15" ht="24" hidden="1" customHeight="1" x14ac:dyDescent="0.25">
      <c r="A14" s="4"/>
      <c r="B14" s="65" t="s">
        <v>20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 x14ac:dyDescent="0.25">
      <c r="A15" s="4"/>
      <c r="B15" s="51" t="s">
        <v>31</v>
      </c>
      <c r="C15" s="71"/>
      <c r="D15" s="52"/>
      <c r="E15" s="231"/>
      <c r="F15" s="231"/>
      <c r="G15" s="249"/>
      <c r="H15" s="249"/>
      <c r="I15" s="249" t="s">
        <v>28</v>
      </c>
      <c r="J15" s="250"/>
    </row>
    <row r="16" spans="1:15" ht="23.25" customHeight="1" x14ac:dyDescent="0.25">
      <c r="A16" s="141" t="s">
        <v>23</v>
      </c>
      <c r="B16" s="142" t="s">
        <v>23</v>
      </c>
      <c r="C16" s="57"/>
      <c r="D16" s="58"/>
      <c r="E16" s="228"/>
      <c r="F16" s="229"/>
      <c r="G16" s="228"/>
      <c r="H16" s="229"/>
      <c r="I16" s="228">
        <f>SUMIF(F49:F65,A16,I49:I65)+SUMIF(F49:F65,"PSU",I49:I65)</f>
        <v>0</v>
      </c>
      <c r="J16" s="230"/>
    </row>
    <row r="17" spans="1:10" ht="23.25" customHeight="1" x14ac:dyDescent="0.25">
      <c r="A17" s="141" t="s">
        <v>24</v>
      </c>
      <c r="B17" s="142" t="s">
        <v>24</v>
      </c>
      <c r="C17" s="57"/>
      <c r="D17" s="58"/>
      <c r="E17" s="228"/>
      <c r="F17" s="229"/>
      <c r="G17" s="228"/>
      <c r="H17" s="229"/>
      <c r="I17" s="228">
        <f>SUMIF(F49:F65,A17,I49:I65)</f>
        <v>0</v>
      </c>
      <c r="J17" s="230"/>
    </row>
    <row r="18" spans="1:10" ht="23.25" customHeight="1" x14ac:dyDescent="0.25">
      <c r="A18" s="141" t="s">
        <v>25</v>
      </c>
      <c r="B18" s="142" t="s">
        <v>25</v>
      </c>
      <c r="C18" s="57"/>
      <c r="D18" s="58"/>
      <c r="E18" s="228"/>
      <c r="F18" s="229"/>
      <c r="G18" s="228"/>
      <c r="H18" s="229"/>
      <c r="I18" s="228">
        <f>SUMIF(F49:F65,A18,I49:I65)</f>
        <v>0</v>
      </c>
      <c r="J18" s="230"/>
    </row>
    <row r="19" spans="1:10" ht="23.25" customHeight="1" x14ac:dyDescent="0.25">
      <c r="A19" s="141" t="s">
        <v>92</v>
      </c>
      <c r="B19" s="142" t="s">
        <v>26</v>
      </c>
      <c r="C19" s="57"/>
      <c r="D19" s="58"/>
      <c r="E19" s="228"/>
      <c r="F19" s="229"/>
      <c r="G19" s="228"/>
      <c r="H19" s="229"/>
      <c r="I19" s="228">
        <f>SUMIF(F49:F65,A19,I49:I65)</f>
        <v>0</v>
      </c>
      <c r="J19" s="230"/>
    </row>
    <row r="20" spans="1:10" ht="23.25" customHeight="1" x14ac:dyDescent="0.25">
      <c r="A20" s="141" t="s">
        <v>93</v>
      </c>
      <c r="B20" s="142" t="s">
        <v>27</v>
      </c>
      <c r="C20" s="57"/>
      <c r="D20" s="58"/>
      <c r="E20" s="228"/>
      <c r="F20" s="229"/>
      <c r="G20" s="228"/>
      <c r="H20" s="229"/>
      <c r="I20" s="228">
        <f>SUMIF(F49:F65,A20,I49:I65)</f>
        <v>0</v>
      </c>
      <c r="J20" s="230"/>
    </row>
    <row r="21" spans="1:10" ht="23.25" customHeight="1" x14ac:dyDescent="0.25">
      <c r="A21" s="4"/>
      <c r="B21" s="73" t="s">
        <v>28</v>
      </c>
      <c r="C21" s="74"/>
      <c r="D21" s="75"/>
      <c r="E21" s="238"/>
      <c r="F21" s="247"/>
      <c r="G21" s="238"/>
      <c r="H21" s="247"/>
      <c r="I21" s="238">
        <f>SUM(I16:J20)</f>
        <v>0</v>
      </c>
      <c r="J21" s="239"/>
    </row>
    <row r="22" spans="1:10" ht="33" customHeight="1" x14ac:dyDescent="0.25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5">
      <c r="A23" s="4"/>
      <c r="B23" s="56" t="s">
        <v>11</v>
      </c>
      <c r="C23" s="57"/>
      <c r="D23" s="58"/>
      <c r="E23" s="59">
        <v>15</v>
      </c>
      <c r="F23" s="60" t="s">
        <v>0</v>
      </c>
      <c r="G23" s="236">
        <f>ZakladDPHSniVypocet</f>
        <v>0</v>
      </c>
      <c r="H23" s="237"/>
      <c r="I23" s="237"/>
      <c r="J23" s="61" t="str">
        <f t="shared" ref="J23:J28" si="0">Mena</f>
        <v>CZK</v>
      </c>
    </row>
    <row r="24" spans="1:10" ht="23.25" customHeight="1" x14ac:dyDescent="0.25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34">
        <f>ZakladDPHSni*SazbaDPH1/100</f>
        <v>0</v>
      </c>
      <c r="H24" s="235"/>
      <c r="I24" s="235"/>
      <c r="J24" s="61" t="str">
        <f t="shared" si="0"/>
        <v>CZK</v>
      </c>
    </row>
    <row r="25" spans="1:10" ht="23.25" customHeight="1" x14ac:dyDescent="0.25">
      <c r="A25" s="4"/>
      <c r="B25" s="56" t="s">
        <v>13</v>
      </c>
      <c r="C25" s="57"/>
      <c r="D25" s="58"/>
      <c r="E25" s="59">
        <v>21</v>
      </c>
      <c r="F25" s="60" t="s">
        <v>0</v>
      </c>
      <c r="G25" s="236">
        <f>ZakladDPHZaklVypocet</f>
        <v>0</v>
      </c>
      <c r="H25" s="237"/>
      <c r="I25" s="237"/>
      <c r="J25" s="61" t="str">
        <f t="shared" si="0"/>
        <v>CZK</v>
      </c>
    </row>
    <row r="26" spans="1:10" ht="23.25" customHeight="1" x14ac:dyDescent="0.25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243">
        <f>ZakladDPHZakl*SazbaDPH2/100</f>
        <v>0</v>
      </c>
      <c r="H26" s="244"/>
      <c r="I26" s="244"/>
      <c r="J26" s="55" t="str">
        <f t="shared" si="0"/>
        <v>CZK</v>
      </c>
    </row>
    <row r="27" spans="1:10" ht="23.25" customHeight="1" thickBot="1" x14ac:dyDescent="0.3">
      <c r="A27" s="4"/>
      <c r="B27" s="47" t="s">
        <v>4</v>
      </c>
      <c r="C27" s="20"/>
      <c r="D27" s="23"/>
      <c r="E27" s="20"/>
      <c r="F27" s="21"/>
      <c r="G27" s="245">
        <f>0</f>
        <v>0</v>
      </c>
      <c r="H27" s="245"/>
      <c r="I27" s="245"/>
      <c r="J27" s="62" t="str">
        <f t="shared" si="0"/>
        <v>CZK</v>
      </c>
    </row>
    <row r="28" spans="1:10" ht="27.75" hidden="1" customHeight="1" thickBot="1" x14ac:dyDescent="0.3">
      <c r="A28" s="4"/>
      <c r="B28" s="112" t="s">
        <v>22</v>
      </c>
      <c r="C28" s="113"/>
      <c r="D28" s="113"/>
      <c r="E28" s="114"/>
      <c r="F28" s="115"/>
      <c r="G28" s="248">
        <f>ZakladDPHSniVypocet+ZakladDPHZaklVypocet</f>
        <v>0</v>
      </c>
      <c r="H28" s="248"/>
      <c r="I28" s="248"/>
      <c r="J28" s="116" t="str">
        <f t="shared" si="0"/>
        <v>CZK</v>
      </c>
    </row>
    <row r="29" spans="1:10" ht="27.75" customHeight="1" thickBot="1" x14ac:dyDescent="0.3">
      <c r="A29" s="4"/>
      <c r="B29" s="112" t="s">
        <v>35</v>
      </c>
      <c r="C29" s="117"/>
      <c r="D29" s="117"/>
      <c r="E29" s="117"/>
      <c r="F29" s="117"/>
      <c r="G29" s="246">
        <f>ZakladDPHSni+DPHSni+ZakladDPHZakl+DPHZakl+Zaokrouhleni</f>
        <v>0</v>
      </c>
      <c r="H29" s="246"/>
      <c r="I29" s="246"/>
      <c r="J29" s="118" t="s">
        <v>55</v>
      </c>
    </row>
    <row r="30" spans="1:10" ht="12.75" customHeight="1" x14ac:dyDescent="0.25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206"/>
      <c r="I32" s="39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52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5">
      <c r="A35" s="4"/>
      <c r="B35" s="4"/>
      <c r="C35" s="5"/>
      <c r="D35" s="233" t="s">
        <v>2</v>
      </c>
      <c r="E35" s="233"/>
      <c r="F35" s="5"/>
      <c r="G35" s="44"/>
      <c r="H35" s="13" t="s">
        <v>3</v>
      </c>
      <c r="I35" s="44"/>
      <c r="J35" s="12"/>
    </row>
    <row r="36" spans="1:52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3">
      <c r="B37" s="76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52" ht="25.5" hidden="1" customHeight="1" x14ac:dyDescent="0.25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52" ht="25.5" hidden="1" customHeight="1" x14ac:dyDescent="0.25">
      <c r="A39" s="96">
        <v>1</v>
      </c>
      <c r="B39" s="102" t="s">
        <v>53</v>
      </c>
      <c r="C39" s="215" t="s">
        <v>46</v>
      </c>
      <c r="D39" s="216"/>
      <c r="E39" s="216"/>
      <c r="F39" s="107">
        <f>'Rozpočet Pol'!AC431</f>
        <v>0</v>
      </c>
      <c r="G39" s="108">
        <f>'Rozpočet Pol'!AD431</f>
        <v>0</v>
      </c>
      <c r="H39" s="109">
        <f>(F39*SazbaDPH1/100)+(G39*SazbaDPH2/100)</f>
        <v>0</v>
      </c>
      <c r="I39" s="109">
        <f>F39+G39+H39</f>
        <v>0</v>
      </c>
      <c r="J39" s="103" t="str">
        <f>IF(CenaCelkemVypocet=0,"",I39/CenaCelkemVypocet*100)</f>
        <v/>
      </c>
    </row>
    <row r="40" spans="1:52" ht="25.5" hidden="1" customHeight="1" x14ac:dyDescent="0.25">
      <c r="A40" s="96"/>
      <c r="B40" s="217" t="s">
        <v>54</v>
      </c>
      <c r="C40" s="218"/>
      <c r="D40" s="218"/>
      <c r="E40" s="219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>
        <f>SUMIF(A39:A39,"=1",J39:J39)</f>
        <v>0</v>
      </c>
    </row>
    <row r="42" spans="1:52" x14ac:dyDescent="0.25">
      <c r="B42" t="s">
        <v>56</v>
      </c>
    </row>
    <row r="43" spans="1:52" x14ac:dyDescent="0.25">
      <c r="B43" s="220" t="s">
        <v>57</v>
      </c>
      <c r="C43" s="220"/>
      <c r="D43" s="220"/>
      <c r="E43" s="220"/>
      <c r="F43" s="220"/>
      <c r="G43" s="220"/>
      <c r="H43" s="220"/>
      <c r="I43" s="220"/>
      <c r="J43" s="220"/>
      <c r="AZ43" s="119" t="str">
        <f>B43</f>
        <v>Modernizace oplocení areálu MŠ kpt. Jaroše 6, Karlovy Vary, 2. MŠ Karlovy Vary, o.p. MŠ kpt. Jaroše 6</v>
      </c>
    </row>
    <row r="46" spans="1:52" ht="15.6" x14ac:dyDescent="0.3">
      <c r="B46" s="120" t="s">
        <v>58</v>
      </c>
    </row>
    <row r="48" spans="1:52" ht="25.5" customHeight="1" x14ac:dyDescent="0.25">
      <c r="A48" s="121"/>
      <c r="B48" s="125" t="s">
        <v>16</v>
      </c>
      <c r="C48" s="125" t="s">
        <v>5</v>
      </c>
      <c r="D48" s="126"/>
      <c r="E48" s="126"/>
      <c r="F48" s="129" t="s">
        <v>59</v>
      </c>
      <c r="G48" s="129"/>
      <c r="H48" s="129"/>
      <c r="I48" s="221" t="s">
        <v>28</v>
      </c>
      <c r="J48" s="221"/>
    </row>
    <row r="49" spans="1:10" ht="25.5" customHeight="1" x14ac:dyDescent="0.25">
      <c r="A49" s="122"/>
      <c r="B49" s="130" t="s">
        <v>60</v>
      </c>
      <c r="C49" s="223" t="s">
        <v>61</v>
      </c>
      <c r="D49" s="224"/>
      <c r="E49" s="224"/>
      <c r="F49" s="132" t="s">
        <v>23</v>
      </c>
      <c r="G49" s="133"/>
      <c r="H49" s="133"/>
      <c r="I49" s="222">
        <f>'Rozpočet Pol'!G8</f>
        <v>0</v>
      </c>
      <c r="J49" s="222"/>
    </row>
    <row r="50" spans="1:10" ht="25.5" customHeight="1" x14ac:dyDescent="0.25">
      <c r="A50" s="122"/>
      <c r="B50" s="124" t="s">
        <v>62</v>
      </c>
      <c r="C50" s="213" t="s">
        <v>63</v>
      </c>
      <c r="D50" s="214"/>
      <c r="E50" s="214"/>
      <c r="F50" s="134" t="s">
        <v>23</v>
      </c>
      <c r="G50" s="135"/>
      <c r="H50" s="135"/>
      <c r="I50" s="212">
        <f>'Rozpočet Pol'!G97</f>
        <v>0</v>
      </c>
      <c r="J50" s="212"/>
    </row>
    <row r="51" spans="1:10" ht="25.5" customHeight="1" x14ac:dyDescent="0.25">
      <c r="A51" s="122"/>
      <c r="B51" s="124" t="s">
        <v>64</v>
      </c>
      <c r="C51" s="213" t="s">
        <v>65</v>
      </c>
      <c r="D51" s="214"/>
      <c r="E51" s="214"/>
      <c r="F51" s="134" t="s">
        <v>23</v>
      </c>
      <c r="G51" s="135"/>
      <c r="H51" s="135"/>
      <c r="I51" s="212">
        <f>'Rozpočet Pol'!G125</f>
        <v>0</v>
      </c>
      <c r="J51" s="212"/>
    </row>
    <row r="52" spans="1:10" ht="25.5" customHeight="1" x14ac:dyDescent="0.25">
      <c r="A52" s="122"/>
      <c r="B52" s="124" t="s">
        <v>66</v>
      </c>
      <c r="C52" s="213" t="s">
        <v>67</v>
      </c>
      <c r="D52" s="214"/>
      <c r="E52" s="214"/>
      <c r="F52" s="134" t="s">
        <v>23</v>
      </c>
      <c r="G52" s="135"/>
      <c r="H52" s="135"/>
      <c r="I52" s="212">
        <f>'Rozpočet Pol'!G236</f>
        <v>0</v>
      </c>
      <c r="J52" s="212"/>
    </row>
    <row r="53" spans="1:10" ht="25.5" customHeight="1" x14ac:dyDescent="0.25">
      <c r="A53" s="122"/>
      <c r="B53" s="124" t="s">
        <v>68</v>
      </c>
      <c r="C53" s="213" t="s">
        <v>69</v>
      </c>
      <c r="D53" s="214"/>
      <c r="E53" s="214"/>
      <c r="F53" s="134" t="s">
        <v>23</v>
      </c>
      <c r="G53" s="135"/>
      <c r="H53" s="135"/>
      <c r="I53" s="212">
        <f>'Rozpočet Pol'!G241</f>
        <v>0</v>
      </c>
      <c r="J53" s="212"/>
    </row>
    <row r="54" spans="1:10" ht="25.5" customHeight="1" x14ac:dyDescent="0.25">
      <c r="A54" s="122"/>
      <c r="B54" s="124" t="s">
        <v>70</v>
      </c>
      <c r="C54" s="213" t="s">
        <v>71</v>
      </c>
      <c r="D54" s="214"/>
      <c r="E54" s="214"/>
      <c r="F54" s="134" t="s">
        <v>23</v>
      </c>
      <c r="G54" s="135"/>
      <c r="H54" s="135"/>
      <c r="I54" s="212">
        <f>'Rozpočet Pol'!G250</f>
        <v>0</v>
      </c>
      <c r="J54" s="212"/>
    </row>
    <row r="55" spans="1:10" ht="25.5" customHeight="1" x14ac:dyDescent="0.25">
      <c r="A55" s="122"/>
      <c r="B55" s="124" t="s">
        <v>72</v>
      </c>
      <c r="C55" s="213" t="s">
        <v>73</v>
      </c>
      <c r="D55" s="214"/>
      <c r="E55" s="214"/>
      <c r="F55" s="134" t="s">
        <v>23</v>
      </c>
      <c r="G55" s="135"/>
      <c r="H55" s="135"/>
      <c r="I55" s="212">
        <f>'Rozpočet Pol'!G271</f>
        <v>0</v>
      </c>
      <c r="J55" s="212"/>
    </row>
    <row r="56" spans="1:10" ht="25.5" customHeight="1" x14ac:dyDescent="0.25">
      <c r="A56" s="122"/>
      <c r="B56" s="124" t="s">
        <v>74</v>
      </c>
      <c r="C56" s="213" t="s">
        <v>75</v>
      </c>
      <c r="D56" s="214"/>
      <c r="E56" s="214"/>
      <c r="F56" s="134" t="s">
        <v>23</v>
      </c>
      <c r="G56" s="135"/>
      <c r="H56" s="135"/>
      <c r="I56" s="212">
        <f>'Rozpočet Pol'!G275</f>
        <v>0</v>
      </c>
      <c r="J56" s="212"/>
    </row>
    <row r="57" spans="1:10" ht="25.5" customHeight="1" x14ac:dyDescent="0.25">
      <c r="A57" s="122"/>
      <c r="B57" s="124" t="s">
        <v>76</v>
      </c>
      <c r="C57" s="213" t="s">
        <v>77</v>
      </c>
      <c r="D57" s="214"/>
      <c r="E57" s="214"/>
      <c r="F57" s="134" t="s">
        <v>23</v>
      </c>
      <c r="G57" s="135"/>
      <c r="H57" s="135"/>
      <c r="I57" s="212">
        <f>'Rozpočet Pol'!G280</f>
        <v>0</v>
      </c>
      <c r="J57" s="212"/>
    </row>
    <row r="58" spans="1:10" ht="25.5" customHeight="1" x14ac:dyDescent="0.25">
      <c r="A58" s="122"/>
      <c r="B58" s="124" t="s">
        <v>78</v>
      </c>
      <c r="C58" s="213" t="s">
        <v>79</v>
      </c>
      <c r="D58" s="214"/>
      <c r="E58" s="214"/>
      <c r="F58" s="134" t="s">
        <v>23</v>
      </c>
      <c r="G58" s="135"/>
      <c r="H58" s="135"/>
      <c r="I58" s="212">
        <f>'Rozpočet Pol'!G285</f>
        <v>0</v>
      </c>
      <c r="J58" s="212"/>
    </row>
    <row r="59" spans="1:10" ht="25.5" customHeight="1" x14ac:dyDescent="0.25">
      <c r="A59" s="122"/>
      <c r="B59" s="124" t="s">
        <v>80</v>
      </c>
      <c r="C59" s="213" t="s">
        <v>81</v>
      </c>
      <c r="D59" s="214"/>
      <c r="E59" s="214"/>
      <c r="F59" s="134" t="s">
        <v>23</v>
      </c>
      <c r="G59" s="135"/>
      <c r="H59" s="135"/>
      <c r="I59" s="212">
        <f>'Rozpočet Pol'!G293</f>
        <v>0</v>
      </c>
      <c r="J59" s="212"/>
    </row>
    <row r="60" spans="1:10" ht="25.5" customHeight="1" x14ac:dyDescent="0.25">
      <c r="A60" s="122"/>
      <c r="B60" s="124" t="s">
        <v>82</v>
      </c>
      <c r="C60" s="213" t="s">
        <v>83</v>
      </c>
      <c r="D60" s="214"/>
      <c r="E60" s="214"/>
      <c r="F60" s="134" t="s">
        <v>23</v>
      </c>
      <c r="G60" s="135"/>
      <c r="H60" s="135"/>
      <c r="I60" s="212">
        <f>'Rozpočet Pol'!G320</f>
        <v>0</v>
      </c>
      <c r="J60" s="212"/>
    </row>
    <row r="61" spans="1:10" ht="25.5" customHeight="1" x14ac:dyDescent="0.25">
      <c r="A61" s="122"/>
      <c r="B61" s="124" t="s">
        <v>84</v>
      </c>
      <c r="C61" s="213" t="s">
        <v>85</v>
      </c>
      <c r="D61" s="214"/>
      <c r="E61" s="214"/>
      <c r="F61" s="134" t="s">
        <v>24</v>
      </c>
      <c r="G61" s="135"/>
      <c r="H61" s="135"/>
      <c r="I61" s="212">
        <f>'Rozpočet Pol'!G323</f>
        <v>0</v>
      </c>
      <c r="J61" s="212"/>
    </row>
    <row r="62" spans="1:10" ht="25.5" customHeight="1" x14ac:dyDescent="0.25">
      <c r="A62" s="122"/>
      <c r="B62" s="124" t="s">
        <v>86</v>
      </c>
      <c r="C62" s="213" t="s">
        <v>87</v>
      </c>
      <c r="D62" s="214"/>
      <c r="E62" s="214"/>
      <c r="F62" s="134" t="s">
        <v>24</v>
      </c>
      <c r="G62" s="135"/>
      <c r="H62" s="135"/>
      <c r="I62" s="212">
        <f>'Rozpočet Pol'!G357</f>
        <v>0</v>
      </c>
      <c r="J62" s="212"/>
    </row>
    <row r="63" spans="1:10" ht="25.5" customHeight="1" x14ac:dyDescent="0.25">
      <c r="A63" s="122"/>
      <c r="B63" s="124" t="s">
        <v>88</v>
      </c>
      <c r="C63" s="213" t="s">
        <v>89</v>
      </c>
      <c r="D63" s="214"/>
      <c r="E63" s="214"/>
      <c r="F63" s="134" t="s">
        <v>24</v>
      </c>
      <c r="G63" s="135"/>
      <c r="H63" s="135"/>
      <c r="I63" s="212">
        <f>'Rozpočet Pol'!G361</f>
        <v>0</v>
      </c>
      <c r="J63" s="212"/>
    </row>
    <row r="64" spans="1:10" ht="25.5" customHeight="1" x14ac:dyDescent="0.25">
      <c r="A64" s="122"/>
      <c r="B64" s="124" t="s">
        <v>90</v>
      </c>
      <c r="C64" s="213" t="s">
        <v>91</v>
      </c>
      <c r="D64" s="214"/>
      <c r="E64" s="214"/>
      <c r="F64" s="134" t="s">
        <v>24</v>
      </c>
      <c r="G64" s="135"/>
      <c r="H64" s="135"/>
      <c r="I64" s="212">
        <f>'Rozpočet Pol'!G411</f>
        <v>0</v>
      </c>
      <c r="J64" s="212"/>
    </row>
    <row r="65" spans="1:10" ht="25.5" customHeight="1" x14ac:dyDescent="0.25">
      <c r="A65" s="122"/>
      <c r="B65" s="131" t="s">
        <v>92</v>
      </c>
      <c r="C65" s="209" t="s">
        <v>26</v>
      </c>
      <c r="D65" s="210"/>
      <c r="E65" s="210"/>
      <c r="F65" s="136" t="s">
        <v>92</v>
      </c>
      <c r="G65" s="137"/>
      <c r="H65" s="137"/>
      <c r="I65" s="208">
        <f>'Rozpočet Pol'!G420</f>
        <v>0</v>
      </c>
      <c r="J65" s="208"/>
    </row>
    <row r="66" spans="1:10" ht="25.5" customHeight="1" x14ac:dyDescent="0.25">
      <c r="A66" s="123"/>
      <c r="B66" s="127" t="s">
        <v>1</v>
      </c>
      <c r="C66" s="127"/>
      <c r="D66" s="128"/>
      <c r="E66" s="128"/>
      <c r="F66" s="138"/>
      <c r="G66" s="139"/>
      <c r="H66" s="139"/>
      <c r="I66" s="211">
        <f>SUM(I49:I65)</f>
        <v>0</v>
      </c>
      <c r="J66" s="211"/>
    </row>
    <row r="67" spans="1:10" x14ac:dyDescent="0.25">
      <c r="F67" s="140"/>
      <c r="G67" s="95"/>
      <c r="H67" s="140"/>
      <c r="I67" s="95"/>
      <c r="J67" s="95"/>
    </row>
    <row r="68" spans="1:10" x14ac:dyDescent="0.25">
      <c r="F68" s="140"/>
      <c r="G68" s="95"/>
      <c r="H68" s="140"/>
      <c r="I68" s="95"/>
      <c r="J68" s="95"/>
    </row>
    <row r="69" spans="1:10" x14ac:dyDescent="0.25">
      <c r="F69" s="140"/>
      <c r="G69" s="95"/>
      <c r="H69" s="140"/>
      <c r="I69" s="95"/>
      <c r="J69" s="95"/>
    </row>
  </sheetData>
  <sheetProtection password="DC69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5:J65"/>
    <mergeCell ref="C65:E65"/>
    <mergeCell ref="I66:J66"/>
    <mergeCell ref="I62:J62"/>
    <mergeCell ref="C62:E62"/>
    <mergeCell ref="I63:J63"/>
    <mergeCell ref="C63:E63"/>
    <mergeCell ref="I64:J64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56" t="s">
        <v>6</v>
      </c>
      <c r="B1" s="256"/>
      <c r="C1" s="257"/>
      <c r="D1" s="256"/>
      <c r="E1" s="256"/>
      <c r="F1" s="256"/>
      <c r="G1" s="256"/>
    </row>
    <row r="2" spans="1:7" ht="24.9" customHeight="1" x14ac:dyDescent="0.25">
      <c r="A2" s="78" t="s">
        <v>41</v>
      </c>
      <c r="B2" s="77"/>
      <c r="C2" s="258"/>
      <c r="D2" s="258"/>
      <c r="E2" s="258"/>
      <c r="F2" s="258"/>
      <c r="G2" s="259"/>
    </row>
    <row r="3" spans="1:7" ht="24.9" hidden="1" customHeight="1" x14ac:dyDescent="0.25">
      <c r="A3" s="78" t="s">
        <v>7</v>
      </c>
      <c r="B3" s="77"/>
      <c r="C3" s="258"/>
      <c r="D3" s="258"/>
      <c r="E3" s="258"/>
      <c r="F3" s="258"/>
      <c r="G3" s="259"/>
    </row>
    <row r="4" spans="1:7" ht="24.9" hidden="1" customHeight="1" x14ac:dyDescent="0.25">
      <c r="A4" s="78" t="s">
        <v>8</v>
      </c>
      <c r="B4" s="77"/>
      <c r="C4" s="258"/>
      <c r="D4" s="258"/>
      <c r="E4" s="258"/>
      <c r="F4" s="258"/>
      <c r="G4" s="259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41"/>
  <sheetViews>
    <sheetView tabSelected="1" topLeftCell="A366" workbookViewId="0">
      <selection activeCell="F377" sqref="F377"/>
    </sheetView>
  </sheetViews>
  <sheetFormatPr defaultRowHeight="13.2" outlineLevelRow="1" x14ac:dyDescent="0.25"/>
  <cols>
    <col min="1" max="1" width="4.33203125" customWidth="1"/>
    <col min="2" max="2" width="14.44140625" style="94" customWidth="1"/>
    <col min="3" max="3" width="38.33203125" style="94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21" width="0" hidden="1" customWidth="1"/>
    <col min="29" max="39" width="0" hidden="1" customWidth="1"/>
    <col min="53" max="53" width="73.44140625" customWidth="1"/>
  </cols>
  <sheetData>
    <row r="1" spans="1:60" ht="15.75" customHeight="1" x14ac:dyDescent="0.3">
      <c r="A1" s="279" t="s">
        <v>6</v>
      </c>
      <c r="B1" s="279"/>
      <c r="C1" s="279"/>
      <c r="D1" s="279"/>
      <c r="E1" s="279"/>
      <c r="F1" s="279"/>
      <c r="G1" s="279"/>
      <c r="AE1" t="s">
        <v>95</v>
      </c>
    </row>
    <row r="2" spans="1:60" ht="25.05" customHeight="1" x14ac:dyDescent="0.25">
      <c r="A2" s="145" t="s">
        <v>94</v>
      </c>
      <c r="B2" s="143"/>
      <c r="C2" s="280" t="s">
        <v>46</v>
      </c>
      <c r="D2" s="281"/>
      <c r="E2" s="281"/>
      <c r="F2" s="281"/>
      <c r="G2" s="282"/>
      <c r="AE2" t="s">
        <v>96</v>
      </c>
    </row>
    <row r="3" spans="1:60" ht="25.05" customHeight="1" x14ac:dyDescent="0.25">
      <c r="A3" s="146" t="s">
        <v>7</v>
      </c>
      <c r="B3" s="144"/>
      <c r="C3" s="283" t="s">
        <v>43</v>
      </c>
      <c r="D3" s="284"/>
      <c r="E3" s="284"/>
      <c r="F3" s="284"/>
      <c r="G3" s="285"/>
      <c r="AE3" t="s">
        <v>97</v>
      </c>
    </row>
    <row r="4" spans="1:60" ht="25.05" hidden="1" customHeight="1" x14ac:dyDescent="0.25">
      <c r="A4" s="146" t="s">
        <v>8</v>
      </c>
      <c r="B4" s="144"/>
      <c r="C4" s="283"/>
      <c r="D4" s="284"/>
      <c r="E4" s="284"/>
      <c r="F4" s="284"/>
      <c r="G4" s="285"/>
      <c r="AE4" t="s">
        <v>98</v>
      </c>
    </row>
    <row r="5" spans="1:60" hidden="1" x14ac:dyDescent="0.25">
      <c r="A5" s="147" t="s">
        <v>99</v>
      </c>
      <c r="B5" s="148"/>
      <c r="C5" s="149"/>
      <c r="D5" s="150"/>
      <c r="E5" s="150"/>
      <c r="F5" s="150"/>
      <c r="G5" s="151"/>
      <c r="AE5" t="s">
        <v>100</v>
      </c>
    </row>
    <row r="7" spans="1:60" ht="39.6" x14ac:dyDescent="0.25">
      <c r="A7" s="157" t="s">
        <v>101</v>
      </c>
      <c r="B7" s="158" t="s">
        <v>102</v>
      </c>
      <c r="C7" s="158" t="s">
        <v>103</v>
      </c>
      <c r="D7" s="157" t="s">
        <v>104</v>
      </c>
      <c r="E7" s="157" t="s">
        <v>105</v>
      </c>
      <c r="F7" s="152" t="s">
        <v>106</v>
      </c>
      <c r="G7" s="178" t="s">
        <v>28</v>
      </c>
      <c r="H7" s="179" t="s">
        <v>29</v>
      </c>
      <c r="I7" s="179" t="s">
        <v>107</v>
      </c>
      <c r="J7" s="179" t="s">
        <v>30</v>
      </c>
      <c r="K7" s="179" t="s">
        <v>108</v>
      </c>
      <c r="L7" s="179" t="s">
        <v>109</v>
      </c>
      <c r="M7" s="179" t="s">
        <v>110</v>
      </c>
      <c r="N7" s="179" t="s">
        <v>111</v>
      </c>
      <c r="O7" s="179" t="s">
        <v>112</v>
      </c>
      <c r="P7" s="179" t="s">
        <v>113</v>
      </c>
      <c r="Q7" s="179" t="s">
        <v>114</v>
      </c>
      <c r="R7" s="179" t="s">
        <v>115</v>
      </c>
      <c r="S7" s="179" t="s">
        <v>116</v>
      </c>
      <c r="T7" s="179" t="s">
        <v>117</v>
      </c>
      <c r="U7" s="160" t="s">
        <v>118</v>
      </c>
    </row>
    <row r="8" spans="1:60" x14ac:dyDescent="0.25">
      <c r="A8" s="180" t="s">
        <v>119</v>
      </c>
      <c r="B8" s="181" t="s">
        <v>60</v>
      </c>
      <c r="C8" s="182" t="s">
        <v>61</v>
      </c>
      <c r="D8" s="159"/>
      <c r="E8" s="183"/>
      <c r="F8" s="184"/>
      <c r="G8" s="184">
        <f>SUMIF(AE9:AE96,"&lt;&gt;NOR",G9:G96)</f>
        <v>0</v>
      </c>
      <c r="H8" s="184"/>
      <c r="I8" s="184">
        <f>SUM(I9:I96)</f>
        <v>0</v>
      </c>
      <c r="J8" s="184"/>
      <c r="K8" s="184">
        <f>SUM(K9:K96)</f>
        <v>0</v>
      </c>
      <c r="L8" s="184"/>
      <c r="M8" s="184">
        <f>SUM(M9:M96)</f>
        <v>0</v>
      </c>
      <c r="N8" s="159"/>
      <c r="O8" s="159">
        <f>SUM(O9:O96)</f>
        <v>70.483900000000006</v>
      </c>
      <c r="P8" s="159"/>
      <c r="Q8" s="159">
        <f>SUM(Q9:Q96)</f>
        <v>9.5309999999999988</v>
      </c>
      <c r="R8" s="159"/>
      <c r="S8" s="159"/>
      <c r="T8" s="180"/>
      <c r="U8" s="159">
        <f>SUM(U9:U96)</f>
        <v>229.28</v>
      </c>
      <c r="AE8" t="s">
        <v>120</v>
      </c>
    </row>
    <row r="9" spans="1:60" outlineLevel="1" x14ac:dyDescent="0.25">
      <c r="A9" s="154">
        <v>1</v>
      </c>
      <c r="B9" s="161" t="s">
        <v>121</v>
      </c>
      <c r="C9" s="196" t="s">
        <v>122</v>
      </c>
      <c r="D9" s="163" t="s">
        <v>123</v>
      </c>
      <c r="E9" s="170">
        <v>15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63">
        <v>0</v>
      </c>
      <c r="O9" s="163">
        <f>ROUND(E9*N9,5)</f>
        <v>0</v>
      </c>
      <c r="P9" s="163">
        <v>0.22500000000000001</v>
      </c>
      <c r="Q9" s="163">
        <f>ROUND(E9*P9,5)</f>
        <v>3.375</v>
      </c>
      <c r="R9" s="163"/>
      <c r="S9" s="163"/>
      <c r="T9" s="164">
        <v>0.14199999999999999</v>
      </c>
      <c r="U9" s="163">
        <f>ROUND(E9*T9,2)</f>
        <v>2.13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124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5">
      <c r="A10" s="154"/>
      <c r="B10" s="161"/>
      <c r="C10" s="197" t="s">
        <v>125</v>
      </c>
      <c r="D10" s="165"/>
      <c r="E10" s="171"/>
      <c r="F10" s="176"/>
      <c r="G10" s="176"/>
      <c r="H10" s="176"/>
      <c r="I10" s="176"/>
      <c r="J10" s="176"/>
      <c r="K10" s="176"/>
      <c r="L10" s="176"/>
      <c r="M10" s="176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126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5">
      <c r="A11" s="154"/>
      <c r="B11" s="161"/>
      <c r="C11" s="197" t="s">
        <v>127</v>
      </c>
      <c r="D11" s="165"/>
      <c r="E11" s="171">
        <v>15</v>
      </c>
      <c r="F11" s="176"/>
      <c r="G11" s="176"/>
      <c r="H11" s="176"/>
      <c r="I11" s="176"/>
      <c r="J11" s="176"/>
      <c r="K11" s="176"/>
      <c r="L11" s="176"/>
      <c r="M11" s="176"/>
      <c r="N11" s="163"/>
      <c r="O11" s="163"/>
      <c r="P11" s="163"/>
      <c r="Q11" s="163"/>
      <c r="R11" s="163"/>
      <c r="S11" s="163"/>
      <c r="T11" s="164"/>
      <c r="U11" s="163"/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126</v>
      </c>
      <c r="AF11" s="153">
        <v>0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5">
      <c r="A12" s="154">
        <v>2</v>
      </c>
      <c r="B12" s="161" t="s">
        <v>128</v>
      </c>
      <c r="C12" s="196" t="s">
        <v>129</v>
      </c>
      <c r="D12" s="163" t="s">
        <v>123</v>
      </c>
      <c r="E12" s="170">
        <v>15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63">
        <v>0</v>
      </c>
      <c r="O12" s="163">
        <f>ROUND(E12*N12,5)</f>
        <v>0</v>
      </c>
      <c r="P12" s="163">
        <v>0.11</v>
      </c>
      <c r="Q12" s="163">
        <f>ROUND(E12*P12,5)</f>
        <v>1.65</v>
      </c>
      <c r="R12" s="163"/>
      <c r="S12" s="163"/>
      <c r="T12" s="164">
        <v>0.21029999999999999</v>
      </c>
      <c r="U12" s="163">
        <f>ROUND(E12*T12,2)</f>
        <v>3.15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124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5">
      <c r="A13" s="154"/>
      <c r="B13" s="161"/>
      <c r="C13" s="197" t="s">
        <v>130</v>
      </c>
      <c r="D13" s="165"/>
      <c r="E13" s="171">
        <v>15</v>
      </c>
      <c r="F13" s="176"/>
      <c r="G13" s="176"/>
      <c r="H13" s="176"/>
      <c r="I13" s="176"/>
      <c r="J13" s="176"/>
      <c r="K13" s="176"/>
      <c r="L13" s="176"/>
      <c r="M13" s="176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126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5">
      <c r="A14" s="154">
        <v>3</v>
      </c>
      <c r="B14" s="161" t="s">
        <v>131</v>
      </c>
      <c r="C14" s="196" t="s">
        <v>132</v>
      </c>
      <c r="D14" s="163" t="s">
        <v>123</v>
      </c>
      <c r="E14" s="170">
        <v>15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21</v>
      </c>
      <c r="M14" s="176">
        <f>G14*(1+L14/100)</f>
        <v>0</v>
      </c>
      <c r="N14" s="163">
        <v>0</v>
      </c>
      <c r="O14" s="163">
        <f>ROUND(E14*N14,5)</f>
        <v>0</v>
      </c>
      <c r="P14" s="163">
        <v>0.22</v>
      </c>
      <c r="Q14" s="163">
        <f>ROUND(E14*P14,5)</f>
        <v>3.3</v>
      </c>
      <c r="R14" s="163"/>
      <c r="S14" s="163"/>
      <c r="T14" s="164">
        <v>0.42099999999999999</v>
      </c>
      <c r="U14" s="163">
        <f>ROUND(E14*T14,2)</f>
        <v>6.32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124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5">
      <c r="A15" s="154"/>
      <c r="B15" s="161"/>
      <c r="C15" s="197" t="s">
        <v>130</v>
      </c>
      <c r="D15" s="165"/>
      <c r="E15" s="171">
        <v>15</v>
      </c>
      <c r="F15" s="176"/>
      <c r="G15" s="176"/>
      <c r="H15" s="176"/>
      <c r="I15" s="176"/>
      <c r="J15" s="176"/>
      <c r="K15" s="176"/>
      <c r="L15" s="176"/>
      <c r="M15" s="176"/>
      <c r="N15" s="163"/>
      <c r="O15" s="163"/>
      <c r="P15" s="163"/>
      <c r="Q15" s="163"/>
      <c r="R15" s="163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126</v>
      </c>
      <c r="AF15" s="153">
        <v>0</v>
      </c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5">
      <c r="A16" s="154">
        <v>4</v>
      </c>
      <c r="B16" s="161" t="s">
        <v>133</v>
      </c>
      <c r="C16" s="196" t="s">
        <v>134</v>
      </c>
      <c r="D16" s="163" t="s">
        <v>123</v>
      </c>
      <c r="E16" s="170">
        <v>3.35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21</v>
      </c>
      <c r="M16" s="176">
        <f>G16*(1+L16/100)</f>
        <v>0</v>
      </c>
      <c r="N16" s="163">
        <v>0</v>
      </c>
      <c r="O16" s="163">
        <f>ROUND(E16*N16,5)</f>
        <v>0</v>
      </c>
      <c r="P16" s="163">
        <v>0.36</v>
      </c>
      <c r="Q16" s="163">
        <f>ROUND(E16*P16,5)</f>
        <v>1.206</v>
      </c>
      <c r="R16" s="163"/>
      <c r="S16" s="163"/>
      <c r="T16" s="164">
        <v>1.2270000000000001</v>
      </c>
      <c r="U16" s="163">
        <f>ROUND(E16*T16,2)</f>
        <v>4.1100000000000003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124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5">
      <c r="A17" s="154"/>
      <c r="B17" s="161"/>
      <c r="C17" s="197" t="s">
        <v>135</v>
      </c>
      <c r="D17" s="165"/>
      <c r="E17" s="171">
        <v>3.35</v>
      </c>
      <c r="F17" s="176"/>
      <c r="G17" s="176"/>
      <c r="H17" s="176"/>
      <c r="I17" s="176"/>
      <c r="J17" s="176"/>
      <c r="K17" s="176"/>
      <c r="L17" s="176"/>
      <c r="M17" s="176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126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5">
      <c r="A18" s="154">
        <v>5</v>
      </c>
      <c r="B18" s="161" t="s">
        <v>136</v>
      </c>
      <c r="C18" s="196" t="s">
        <v>137</v>
      </c>
      <c r="D18" s="163" t="s">
        <v>138</v>
      </c>
      <c r="E18" s="170">
        <v>17.741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63">
        <v>0</v>
      </c>
      <c r="O18" s="163">
        <f>ROUND(E18*N18,5)</f>
        <v>0</v>
      </c>
      <c r="P18" s="163">
        <v>0</v>
      </c>
      <c r="Q18" s="163">
        <f>ROUND(E18*P18,5)</f>
        <v>0</v>
      </c>
      <c r="R18" s="163"/>
      <c r="S18" s="163"/>
      <c r="T18" s="164">
        <v>9.5200000000000007E-2</v>
      </c>
      <c r="U18" s="163">
        <f>ROUND(E18*T18,2)</f>
        <v>1.69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124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5">
      <c r="A19" s="154"/>
      <c r="B19" s="161"/>
      <c r="C19" s="198" t="s">
        <v>139</v>
      </c>
      <c r="D19" s="166"/>
      <c r="E19" s="172"/>
      <c r="F19" s="176"/>
      <c r="G19" s="176"/>
      <c r="H19" s="176"/>
      <c r="I19" s="176"/>
      <c r="J19" s="176"/>
      <c r="K19" s="176"/>
      <c r="L19" s="176"/>
      <c r="M19" s="176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126</v>
      </c>
      <c r="AF19" s="153">
        <v>2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5">
      <c r="A20" s="154"/>
      <c r="B20" s="161"/>
      <c r="C20" s="199" t="s">
        <v>140</v>
      </c>
      <c r="D20" s="166"/>
      <c r="E20" s="172"/>
      <c r="F20" s="176"/>
      <c r="G20" s="176"/>
      <c r="H20" s="176"/>
      <c r="I20" s="176"/>
      <c r="J20" s="176"/>
      <c r="K20" s="176"/>
      <c r="L20" s="176"/>
      <c r="M20" s="176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126</v>
      </c>
      <c r="AF20" s="153">
        <v>2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5">
      <c r="A21" s="154"/>
      <c r="B21" s="161"/>
      <c r="C21" s="199" t="s">
        <v>141</v>
      </c>
      <c r="D21" s="166"/>
      <c r="E21" s="172">
        <v>45.36</v>
      </c>
      <c r="F21" s="176"/>
      <c r="G21" s="176"/>
      <c r="H21" s="176"/>
      <c r="I21" s="176"/>
      <c r="J21" s="176"/>
      <c r="K21" s="176"/>
      <c r="L21" s="176"/>
      <c r="M21" s="176"/>
      <c r="N21" s="163"/>
      <c r="O21" s="163"/>
      <c r="P21" s="163"/>
      <c r="Q21" s="163"/>
      <c r="R21" s="163"/>
      <c r="S21" s="163"/>
      <c r="T21" s="164"/>
      <c r="U21" s="16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126</v>
      </c>
      <c r="AF21" s="153">
        <v>2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5">
      <c r="A22" s="154"/>
      <c r="B22" s="161"/>
      <c r="C22" s="199" t="s">
        <v>142</v>
      </c>
      <c r="D22" s="166"/>
      <c r="E22" s="172">
        <v>16.920000000000002</v>
      </c>
      <c r="F22" s="176"/>
      <c r="G22" s="176"/>
      <c r="H22" s="176"/>
      <c r="I22" s="176"/>
      <c r="J22" s="176"/>
      <c r="K22" s="176"/>
      <c r="L22" s="176"/>
      <c r="M22" s="176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126</v>
      </c>
      <c r="AF22" s="153">
        <v>2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5">
      <c r="A23" s="154"/>
      <c r="B23" s="161"/>
      <c r="C23" s="199" t="s">
        <v>143</v>
      </c>
      <c r="D23" s="166"/>
      <c r="E23" s="172">
        <v>63.408000000000001</v>
      </c>
      <c r="F23" s="176"/>
      <c r="G23" s="176"/>
      <c r="H23" s="176"/>
      <c r="I23" s="176"/>
      <c r="J23" s="176"/>
      <c r="K23" s="176"/>
      <c r="L23" s="176"/>
      <c r="M23" s="176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126</v>
      </c>
      <c r="AF23" s="153">
        <v>2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5">
      <c r="A24" s="154"/>
      <c r="B24" s="161"/>
      <c r="C24" s="199" t="s">
        <v>144</v>
      </c>
      <c r="D24" s="166"/>
      <c r="E24" s="172">
        <v>51.72</v>
      </c>
      <c r="F24" s="176"/>
      <c r="G24" s="176"/>
      <c r="H24" s="176"/>
      <c r="I24" s="176"/>
      <c r="J24" s="176"/>
      <c r="K24" s="176"/>
      <c r="L24" s="176"/>
      <c r="M24" s="176"/>
      <c r="N24" s="163"/>
      <c r="O24" s="163"/>
      <c r="P24" s="163"/>
      <c r="Q24" s="163"/>
      <c r="R24" s="163"/>
      <c r="S24" s="163"/>
      <c r="T24" s="164"/>
      <c r="U24" s="16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126</v>
      </c>
      <c r="AF24" s="153">
        <v>2</v>
      </c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5">
      <c r="A25" s="154"/>
      <c r="B25" s="161"/>
      <c r="C25" s="200" t="s">
        <v>145</v>
      </c>
      <c r="D25" s="167"/>
      <c r="E25" s="173">
        <v>177.40799999999999</v>
      </c>
      <c r="F25" s="176"/>
      <c r="G25" s="176"/>
      <c r="H25" s="176"/>
      <c r="I25" s="176"/>
      <c r="J25" s="176"/>
      <c r="K25" s="176"/>
      <c r="L25" s="176"/>
      <c r="M25" s="176"/>
      <c r="N25" s="163"/>
      <c r="O25" s="163"/>
      <c r="P25" s="163"/>
      <c r="Q25" s="163"/>
      <c r="R25" s="163"/>
      <c r="S25" s="163"/>
      <c r="T25" s="164"/>
      <c r="U25" s="163"/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126</v>
      </c>
      <c r="AF25" s="153">
        <v>3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5">
      <c r="A26" s="154"/>
      <c r="B26" s="161"/>
      <c r="C26" s="199" t="s">
        <v>146</v>
      </c>
      <c r="D26" s="166"/>
      <c r="E26" s="172"/>
      <c r="F26" s="176"/>
      <c r="G26" s="176"/>
      <c r="H26" s="176"/>
      <c r="I26" s="176"/>
      <c r="J26" s="176"/>
      <c r="K26" s="176"/>
      <c r="L26" s="176"/>
      <c r="M26" s="176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126</v>
      </c>
      <c r="AF26" s="153">
        <v>2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5">
      <c r="A27" s="154"/>
      <c r="B27" s="161"/>
      <c r="C27" s="198" t="s">
        <v>147</v>
      </c>
      <c r="D27" s="166"/>
      <c r="E27" s="172"/>
      <c r="F27" s="176"/>
      <c r="G27" s="176"/>
      <c r="H27" s="176"/>
      <c r="I27" s="176"/>
      <c r="J27" s="176"/>
      <c r="K27" s="176"/>
      <c r="L27" s="176"/>
      <c r="M27" s="176"/>
      <c r="N27" s="163"/>
      <c r="O27" s="163"/>
      <c r="P27" s="163"/>
      <c r="Q27" s="163"/>
      <c r="R27" s="163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126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5">
      <c r="A28" s="154"/>
      <c r="B28" s="161"/>
      <c r="C28" s="197" t="s">
        <v>148</v>
      </c>
      <c r="D28" s="165"/>
      <c r="E28" s="171">
        <v>17.741</v>
      </c>
      <c r="F28" s="176"/>
      <c r="G28" s="176"/>
      <c r="H28" s="176"/>
      <c r="I28" s="176"/>
      <c r="J28" s="176"/>
      <c r="K28" s="176"/>
      <c r="L28" s="176"/>
      <c r="M28" s="176"/>
      <c r="N28" s="163"/>
      <c r="O28" s="163"/>
      <c r="P28" s="163"/>
      <c r="Q28" s="163"/>
      <c r="R28" s="163"/>
      <c r="S28" s="163"/>
      <c r="T28" s="164"/>
      <c r="U28" s="16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126</v>
      </c>
      <c r="AF28" s="153">
        <v>0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5">
      <c r="A29" s="154">
        <v>6</v>
      </c>
      <c r="B29" s="161" t="s">
        <v>149</v>
      </c>
      <c r="C29" s="196" t="s">
        <v>150</v>
      </c>
      <c r="D29" s="163" t="s">
        <v>138</v>
      </c>
      <c r="E29" s="170">
        <v>21.111999999999998</v>
      </c>
      <c r="F29" s="175"/>
      <c r="G29" s="176">
        <f>ROUND(E29*F29,2)</f>
        <v>0</v>
      </c>
      <c r="H29" s="175"/>
      <c r="I29" s="176">
        <f>ROUND(E29*H29,2)</f>
        <v>0</v>
      </c>
      <c r="J29" s="175"/>
      <c r="K29" s="176">
        <f>ROUND(E29*J29,2)</f>
        <v>0</v>
      </c>
      <c r="L29" s="176">
        <v>21</v>
      </c>
      <c r="M29" s="176">
        <f>G29*(1+L29/100)</f>
        <v>0</v>
      </c>
      <c r="N29" s="163">
        <v>0</v>
      </c>
      <c r="O29" s="163">
        <f>ROUND(E29*N29,5)</f>
        <v>0</v>
      </c>
      <c r="P29" s="163">
        <v>0</v>
      </c>
      <c r="Q29" s="163">
        <f>ROUND(E29*P29,5)</f>
        <v>0</v>
      </c>
      <c r="R29" s="163"/>
      <c r="S29" s="163"/>
      <c r="T29" s="164">
        <v>7.3999999999999996E-2</v>
      </c>
      <c r="U29" s="163">
        <f>ROUND(E29*T29,2)</f>
        <v>1.56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124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5">
      <c r="A30" s="154"/>
      <c r="B30" s="161"/>
      <c r="C30" s="197" t="s">
        <v>151</v>
      </c>
      <c r="D30" s="165"/>
      <c r="E30" s="171">
        <v>21.111999999999998</v>
      </c>
      <c r="F30" s="176"/>
      <c r="G30" s="176"/>
      <c r="H30" s="176"/>
      <c r="I30" s="176"/>
      <c r="J30" s="176"/>
      <c r="K30" s="176"/>
      <c r="L30" s="176"/>
      <c r="M30" s="176"/>
      <c r="N30" s="163"/>
      <c r="O30" s="163"/>
      <c r="P30" s="163"/>
      <c r="Q30" s="163"/>
      <c r="R30" s="163"/>
      <c r="S30" s="163"/>
      <c r="T30" s="164"/>
      <c r="U30" s="16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126</v>
      </c>
      <c r="AF30" s="153">
        <v>0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5">
      <c r="A31" s="154">
        <v>7</v>
      </c>
      <c r="B31" s="161" t="s">
        <v>152</v>
      </c>
      <c r="C31" s="196" t="s">
        <v>153</v>
      </c>
      <c r="D31" s="163" t="s">
        <v>138</v>
      </c>
      <c r="E31" s="170">
        <v>17.741</v>
      </c>
      <c r="F31" s="175"/>
      <c r="G31" s="176">
        <f>ROUND(E31*F31,2)</f>
        <v>0</v>
      </c>
      <c r="H31" s="175"/>
      <c r="I31" s="176">
        <f>ROUND(E31*H31,2)</f>
        <v>0</v>
      </c>
      <c r="J31" s="175"/>
      <c r="K31" s="176">
        <f>ROUND(E31*J31,2)</f>
        <v>0</v>
      </c>
      <c r="L31" s="176">
        <v>21</v>
      </c>
      <c r="M31" s="176">
        <f>G31*(1+L31/100)</f>
        <v>0</v>
      </c>
      <c r="N31" s="163">
        <v>0</v>
      </c>
      <c r="O31" s="163">
        <f>ROUND(E31*N31,5)</f>
        <v>0</v>
      </c>
      <c r="P31" s="163">
        <v>0</v>
      </c>
      <c r="Q31" s="163">
        <f>ROUND(E31*P31,5)</f>
        <v>0</v>
      </c>
      <c r="R31" s="163"/>
      <c r="S31" s="163"/>
      <c r="T31" s="164">
        <v>1.9379999999999999</v>
      </c>
      <c r="U31" s="163">
        <f>ROUND(E31*T31,2)</f>
        <v>34.380000000000003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124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5">
      <c r="A32" s="154"/>
      <c r="B32" s="161"/>
      <c r="C32" s="197" t="s">
        <v>154</v>
      </c>
      <c r="D32" s="165"/>
      <c r="E32" s="171">
        <v>17.741</v>
      </c>
      <c r="F32" s="176"/>
      <c r="G32" s="176"/>
      <c r="H32" s="176"/>
      <c r="I32" s="176"/>
      <c r="J32" s="176"/>
      <c r="K32" s="176"/>
      <c r="L32" s="176"/>
      <c r="M32" s="176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126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5">
      <c r="A33" s="154">
        <v>8</v>
      </c>
      <c r="B33" s="161" t="s">
        <v>155</v>
      </c>
      <c r="C33" s="196" t="s">
        <v>156</v>
      </c>
      <c r="D33" s="163" t="s">
        <v>123</v>
      </c>
      <c r="E33" s="170">
        <v>177.41</v>
      </c>
      <c r="F33" s="175"/>
      <c r="G33" s="176">
        <f>ROUND(E33*F33,2)</f>
        <v>0</v>
      </c>
      <c r="H33" s="175"/>
      <c r="I33" s="176">
        <f>ROUND(E33*H33,2)</f>
        <v>0</v>
      </c>
      <c r="J33" s="175"/>
      <c r="K33" s="176">
        <f>ROUND(E33*J33,2)</f>
        <v>0</v>
      </c>
      <c r="L33" s="176">
        <v>21</v>
      </c>
      <c r="M33" s="176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1.7999999999999999E-2</v>
      </c>
      <c r="U33" s="163">
        <f>ROUND(E33*T33,2)</f>
        <v>3.19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124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5">
      <c r="A34" s="154"/>
      <c r="B34" s="161"/>
      <c r="C34" s="197" t="s">
        <v>157</v>
      </c>
      <c r="D34" s="165"/>
      <c r="E34" s="171">
        <v>177.41</v>
      </c>
      <c r="F34" s="176"/>
      <c r="G34" s="176"/>
      <c r="H34" s="176"/>
      <c r="I34" s="176"/>
      <c r="J34" s="176"/>
      <c r="K34" s="176"/>
      <c r="L34" s="176"/>
      <c r="M34" s="176"/>
      <c r="N34" s="163"/>
      <c r="O34" s="163"/>
      <c r="P34" s="163"/>
      <c r="Q34" s="163"/>
      <c r="R34" s="163"/>
      <c r="S34" s="163"/>
      <c r="T34" s="164"/>
      <c r="U34" s="16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126</v>
      </c>
      <c r="AF34" s="153">
        <v>0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5">
      <c r="A35" s="154">
        <v>9</v>
      </c>
      <c r="B35" s="161" t="s">
        <v>158</v>
      </c>
      <c r="C35" s="196" t="s">
        <v>159</v>
      </c>
      <c r="D35" s="163" t="s">
        <v>123</v>
      </c>
      <c r="E35" s="170">
        <v>177.41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0.13</v>
      </c>
      <c r="U35" s="163">
        <f>ROUND(E35*T35,2)</f>
        <v>23.06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124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5">
      <c r="A36" s="154"/>
      <c r="B36" s="161"/>
      <c r="C36" s="197" t="s">
        <v>160</v>
      </c>
      <c r="D36" s="165"/>
      <c r="E36" s="171">
        <v>177.41</v>
      </c>
      <c r="F36" s="176"/>
      <c r="G36" s="176"/>
      <c r="H36" s="176"/>
      <c r="I36" s="176"/>
      <c r="J36" s="176"/>
      <c r="K36" s="176"/>
      <c r="L36" s="176"/>
      <c r="M36" s="176"/>
      <c r="N36" s="163"/>
      <c r="O36" s="163"/>
      <c r="P36" s="163"/>
      <c r="Q36" s="163"/>
      <c r="R36" s="163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126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5">
      <c r="A37" s="154">
        <v>10</v>
      </c>
      <c r="B37" s="161" t="s">
        <v>161</v>
      </c>
      <c r="C37" s="196" t="s">
        <v>162</v>
      </c>
      <c r="D37" s="163" t="s">
        <v>138</v>
      </c>
      <c r="E37" s="170">
        <v>8.8704999999999998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63">
        <v>0.6</v>
      </c>
      <c r="O37" s="163">
        <f>ROUND(E37*N37,5)</f>
        <v>5.3223000000000003</v>
      </c>
      <c r="P37" s="163">
        <v>0</v>
      </c>
      <c r="Q37" s="163">
        <f>ROUND(E37*P37,5)</f>
        <v>0</v>
      </c>
      <c r="R37" s="163"/>
      <c r="S37" s="163"/>
      <c r="T37" s="164">
        <v>0</v>
      </c>
      <c r="U37" s="163">
        <f>ROUND(E37*T37,2)</f>
        <v>0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163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5">
      <c r="A38" s="154"/>
      <c r="B38" s="161"/>
      <c r="C38" s="197" t="s">
        <v>164</v>
      </c>
      <c r="D38" s="165"/>
      <c r="E38" s="171">
        <v>8.8704999999999998</v>
      </c>
      <c r="F38" s="176"/>
      <c r="G38" s="176"/>
      <c r="H38" s="176"/>
      <c r="I38" s="176"/>
      <c r="J38" s="176"/>
      <c r="K38" s="176"/>
      <c r="L38" s="176"/>
      <c r="M38" s="176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126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5">
      <c r="A39" s="154">
        <v>11</v>
      </c>
      <c r="B39" s="161" t="s">
        <v>165</v>
      </c>
      <c r="C39" s="196" t="s">
        <v>166</v>
      </c>
      <c r="D39" s="163" t="s">
        <v>123</v>
      </c>
      <c r="E39" s="170">
        <v>177.41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63">
        <v>0</v>
      </c>
      <c r="O39" s="163">
        <f>ROUND(E39*N39,5)</f>
        <v>0</v>
      </c>
      <c r="P39" s="163">
        <v>0</v>
      </c>
      <c r="Q39" s="163">
        <f>ROUND(E39*P39,5)</f>
        <v>0</v>
      </c>
      <c r="R39" s="163"/>
      <c r="S39" s="163"/>
      <c r="T39" s="164">
        <v>0.06</v>
      </c>
      <c r="U39" s="163">
        <f>ROUND(E39*T39,2)</f>
        <v>10.64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124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5">
      <c r="A40" s="154"/>
      <c r="B40" s="161"/>
      <c r="C40" s="197" t="s">
        <v>157</v>
      </c>
      <c r="D40" s="165"/>
      <c r="E40" s="171">
        <v>177.41</v>
      </c>
      <c r="F40" s="176"/>
      <c r="G40" s="176"/>
      <c r="H40" s="176"/>
      <c r="I40" s="176"/>
      <c r="J40" s="176"/>
      <c r="K40" s="176"/>
      <c r="L40" s="176"/>
      <c r="M40" s="176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126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5">
      <c r="A41" s="154">
        <v>12</v>
      </c>
      <c r="B41" s="161" t="s">
        <v>167</v>
      </c>
      <c r="C41" s="196" t="s">
        <v>168</v>
      </c>
      <c r="D41" s="163" t="s">
        <v>169</v>
      </c>
      <c r="E41" s="170">
        <v>88.704999999999998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63">
        <v>1E-3</v>
      </c>
      <c r="O41" s="163">
        <f>ROUND(E41*N41,5)</f>
        <v>8.8709999999999997E-2</v>
      </c>
      <c r="P41" s="163">
        <v>0</v>
      </c>
      <c r="Q41" s="163">
        <f>ROUND(E41*P41,5)</f>
        <v>0</v>
      </c>
      <c r="R41" s="163"/>
      <c r="S41" s="163"/>
      <c r="T41" s="164">
        <v>0</v>
      </c>
      <c r="U41" s="163">
        <f>ROUND(E41*T41,2)</f>
        <v>0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163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5">
      <c r="A42" s="154"/>
      <c r="B42" s="161"/>
      <c r="C42" s="197" t="s">
        <v>170</v>
      </c>
      <c r="D42" s="165"/>
      <c r="E42" s="171">
        <v>88.704999999999998</v>
      </c>
      <c r="F42" s="176"/>
      <c r="G42" s="176"/>
      <c r="H42" s="176"/>
      <c r="I42" s="176"/>
      <c r="J42" s="176"/>
      <c r="K42" s="176"/>
      <c r="L42" s="176"/>
      <c r="M42" s="176"/>
      <c r="N42" s="163"/>
      <c r="O42" s="163"/>
      <c r="P42" s="163"/>
      <c r="Q42" s="163"/>
      <c r="R42" s="163"/>
      <c r="S42" s="163"/>
      <c r="T42" s="164"/>
      <c r="U42" s="163"/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126</v>
      </c>
      <c r="AF42" s="153">
        <v>0</v>
      </c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5">
      <c r="A43" s="154">
        <v>13</v>
      </c>
      <c r="B43" s="161" t="s">
        <v>171</v>
      </c>
      <c r="C43" s="196" t="s">
        <v>172</v>
      </c>
      <c r="D43" s="163" t="s">
        <v>138</v>
      </c>
      <c r="E43" s="170">
        <v>2.6611500000000001</v>
      </c>
      <c r="F43" s="175"/>
      <c r="G43" s="176">
        <f>ROUND(E43*F43,2)</f>
        <v>0</v>
      </c>
      <c r="H43" s="175"/>
      <c r="I43" s="176">
        <f>ROUND(E43*H43,2)</f>
        <v>0</v>
      </c>
      <c r="J43" s="175"/>
      <c r="K43" s="176">
        <f>ROUND(E43*J43,2)</f>
        <v>0</v>
      </c>
      <c r="L43" s="176">
        <v>21</v>
      </c>
      <c r="M43" s="176">
        <f>G43*(1+L43/100)</f>
        <v>0</v>
      </c>
      <c r="N43" s="163">
        <v>0</v>
      </c>
      <c r="O43" s="163">
        <f>ROUND(E43*N43,5)</f>
        <v>0</v>
      </c>
      <c r="P43" s="163">
        <v>0</v>
      </c>
      <c r="Q43" s="163">
        <f>ROUND(E43*P43,5)</f>
        <v>0</v>
      </c>
      <c r="R43" s="163"/>
      <c r="S43" s="163"/>
      <c r="T43" s="164">
        <v>0.26</v>
      </c>
      <c r="U43" s="163">
        <f>ROUND(E43*T43,2)</f>
        <v>0.69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124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5">
      <c r="A44" s="154"/>
      <c r="B44" s="161"/>
      <c r="C44" s="197" t="s">
        <v>173</v>
      </c>
      <c r="D44" s="165"/>
      <c r="E44" s="171">
        <v>2.6611500000000001</v>
      </c>
      <c r="F44" s="176"/>
      <c r="G44" s="176"/>
      <c r="H44" s="176"/>
      <c r="I44" s="176"/>
      <c r="J44" s="176"/>
      <c r="K44" s="176"/>
      <c r="L44" s="176"/>
      <c r="M44" s="176"/>
      <c r="N44" s="163"/>
      <c r="O44" s="163"/>
      <c r="P44" s="163"/>
      <c r="Q44" s="163"/>
      <c r="R44" s="163"/>
      <c r="S44" s="163"/>
      <c r="T44" s="164"/>
      <c r="U44" s="163"/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126</v>
      </c>
      <c r="AF44" s="153">
        <v>0</v>
      </c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5">
      <c r="A45" s="154">
        <v>14</v>
      </c>
      <c r="B45" s="161" t="s">
        <v>174</v>
      </c>
      <c r="C45" s="196" t="s">
        <v>175</v>
      </c>
      <c r="D45" s="163" t="s">
        <v>138</v>
      </c>
      <c r="E45" s="170">
        <v>6.2447499999999998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21</v>
      </c>
      <c r="M45" s="176">
        <f>G45*(1+L45/100)</f>
        <v>0</v>
      </c>
      <c r="N45" s="163">
        <v>0</v>
      </c>
      <c r="O45" s="163">
        <f>ROUND(E45*N45,5)</f>
        <v>0</v>
      </c>
      <c r="P45" s="163">
        <v>0</v>
      </c>
      <c r="Q45" s="163">
        <f>ROUND(E45*P45,5)</f>
        <v>0</v>
      </c>
      <c r="R45" s="163"/>
      <c r="S45" s="163"/>
      <c r="T45" s="164">
        <v>3.5329999999999999</v>
      </c>
      <c r="U45" s="163">
        <f>ROUND(E45*T45,2)</f>
        <v>22.06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124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5">
      <c r="A46" s="154"/>
      <c r="B46" s="161"/>
      <c r="C46" s="197" t="s">
        <v>176</v>
      </c>
      <c r="D46" s="165"/>
      <c r="E46" s="171">
        <v>2.6267499999999999</v>
      </c>
      <c r="F46" s="176"/>
      <c r="G46" s="176"/>
      <c r="H46" s="176"/>
      <c r="I46" s="176"/>
      <c r="J46" s="176"/>
      <c r="K46" s="176"/>
      <c r="L46" s="176"/>
      <c r="M46" s="176"/>
      <c r="N46" s="163"/>
      <c r="O46" s="163"/>
      <c r="P46" s="163"/>
      <c r="Q46" s="163"/>
      <c r="R46" s="163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126</v>
      </c>
      <c r="AF46" s="153">
        <v>0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5">
      <c r="A47" s="154"/>
      <c r="B47" s="161"/>
      <c r="C47" s="197" t="s">
        <v>177</v>
      </c>
      <c r="D47" s="165"/>
      <c r="E47" s="171">
        <v>3.6179999999999999</v>
      </c>
      <c r="F47" s="176"/>
      <c r="G47" s="176"/>
      <c r="H47" s="176"/>
      <c r="I47" s="176"/>
      <c r="J47" s="176"/>
      <c r="K47" s="176"/>
      <c r="L47" s="176"/>
      <c r="M47" s="176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126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5">
      <c r="A48" s="154">
        <v>15</v>
      </c>
      <c r="B48" s="161" t="s">
        <v>178</v>
      </c>
      <c r="C48" s="196" t="s">
        <v>179</v>
      </c>
      <c r="D48" s="163" t="s">
        <v>138</v>
      </c>
      <c r="E48" s="170">
        <v>6.2447499999999998</v>
      </c>
      <c r="F48" s="175"/>
      <c r="G48" s="176">
        <f>ROUND(E48*F48,2)</f>
        <v>0</v>
      </c>
      <c r="H48" s="175"/>
      <c r="I48" s="176">
        <f>ROUND(E48*H48,2)</f>
        <v>0</v>
      </c>
      <c r="J48" s="175"/>
      <c r="K48" s="176">
        <f>ROUND(E48*J48,2)</f>
        <v>0</v>
      </c>
      <c r="L48" s="176">
        <v>21</v>
      </c>
      <c r="M48" s="176">
        <f>G48*(1+L48/100)</f>
        <v>0</v>
      </c>
      <c r="N48" s="163">
        <v>0</v>
      </c>
      <c r="O48" s="163">
        <f>ROUND(E48*N48,5)</f>
        <v>0</v>
      </c>
      <c r="P48" s="163">
        <v>0</v>
      </c>
      <c r="Q48" s="163">
        <f>ROUND(E48*P48,5)</f>
        <v>0</v>
      </c>
      <c r="R48" s="163"/>
      <c r="S48" s="163"/>
      <c r="T48" s="164">
        <v>4.3099999999999999E-2</v>
      </c>
      <c r="U48" s="163">
        <f>ROUND(E48*T48,2)</f>
        <v>0.27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124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5">
      <c r="A49" s="154"/>
      <c r="B49" s="161"/>
      <c r="C49" s="197" t="s">
        <v>176</v>
      </c>
      <c r="D49" s="165"/>
      <c r="E49" s="171">
        <v>2.6267499999999999</v>
      </c>
      <c r="F49" s="176"/>
      <c r="G49" s="176"/>
      <c r="H49" s="176"/>
      <c r="I49" s="176"/>
      <c r="J49" s="176"/>
      <c r="K49" s="176"/>
      <c r="L49" s="176"/>
      <c r="M49" s="176"/>
      <c r="N49" s="163"/>
      <c r="O49" s="163"/>
      <c r="P49" s="163"/>
      <c r="Q49" s="163"/>
      <c r="R49" s="163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126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5">
      <c r="A50" s="154"/>
      <c r="B50" s="161"/>
      <c r="C50" s="197" t="s">
        <v>177</v>
      </c>
      <c r="D50" s="165"/>
      <c r="E50" s="171">
        <v>3.6179999999999999</v>
      </c>
      <c r="F50" s="176"/>
      <c r="G50" s="176"/>
      <c r="H50" s="176"/>
      <c r="I50" s="176"/>
      <c r="J50" s="176"/>
      <c r="K50" s="176"/>
      <c r="L50" s="176"/>
      <c r="M50" s="176"/>
      <c r="N50" s="163"/>
      <c r="O50" s="163"/>
      <c r="P50" s="163"/>
      <c r="Q50" s="163"/>
      <c r="R50" s="163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126</v>
      </c>
      <c r="AF50" s="153">
        <v>0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5">
      <c r="A51" s="154">
        <v>16</v>
      </c>
      <c r="B51" s="161" t="s">
        <v>180</v>
      </c>
      <c r="C51" s="196" t="s">
        <v>181</v>
      </c>
      <c r="D51" s="163" t="s">
        <v>138</v>
      </c>
      <c r="E51" s="170">
        <v>67.454400000000007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21</v>
      </c>
      <c r="M51" s="176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63"/>
      <c r="S51" s="163"/>
      <c r="T51" s="164">
        <v>0.23</v>
      </c>
      <c r="U51" s="163">
        <f>ROUND(E51*T51,2)</f>
        <v>15.51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124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5">
      <c r="A52" s="154"/>
      <c r="B52" s="161"/>
      <c r="C52" s="197" t="s">
        <v>182</v>
      </c>
      <c r="D52" s="165"/>
      <c r="E52" s="171">
        <v>17.088000000000001</v>
      </c>
      <c r="F52" s="176"/>
      <c r="G52" s="176"/>
      <c r="H52" s="176"/>
      <c r="I52" s="176"/>
      <c r="J52" s="176"/>
      <c r="K52" s="176"/>
      <c r="L52" s="176"/>
      <c r="M52" s="176"/>
      <c r="N52" s="163"/>
      <c r="O52" s="163"/>
      <c r="P52" s="163"/>
      <c r="Q52" s="163"/>
      <c r="R52" s="163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126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5">
      <c r="A53" s="154"/>
      <c r="B53" s="161"/>
      <c r="C53" s="197" t="s">
        <v>183</v>
      </c>
      <c r="D53" s="165"/>
      <c r="E53" s="171">
        <v>1.3879999999999999</v>
      </c>
      <c r="F53" s="176"/>
      <c r="G53" s="176"/>
      <c r="H53" s="176"/>
      <c r="I53" s="176"/>
      <c r="J53" s="176"/>
      <c r="K53" s="176"/>
      <c r="L53" s="176"/>
      <c r="M53" s="176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126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5">
      <c r="A54" s="154"/>
      <c r="B54" s="161"/>
      <c r="C54" s="197" t="s">
        <v>184</v>
      </c>
      <c r="D54" s="165"/>
      <c r="E54" s="171">
        <v>10.269600000000001</v>
      </c>
      <c r="F54" s="176"/>
      <c r="G54" s="176"/>
      <c r="H54" s="176"/>
      <c r="I54" s="176"/>
      <c r="J54" s="176"/>
      <c r="K54" s="176"/>
      <c r="L54" s="176"/>
      <c r="M54" s="176"/>
      <c r="N54" s="163"/>
      <c r="O54" s="163"/>
      <c r="P54" s="163"/>
      <c r="Q54" s="163"/>
      <c r="R54" s="163"/>
      <c r="S54" s="163"/>
      <c r="T54" s="164"/>
      <c r="U54" s="163"/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126</v>
      </c>
      <c r="AF54" s="153">
        <v>0</v>
      </c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5">
      <c r="A55" s="154"/>
      <c r="B55" s="161"/>
      <c r="C55" s="197" t="s">
        <v>185</v>
      </c>
      <c r="D55" s="165"/>
      <c r="E55" s="171">
        <v>5.72</v>
      </c>
      <c r="F55" s="176"/>
      <c r="G55" s="176"/>
      <c r="H55" s="176"/>
      <c r="I55" s="176"/>
      <c r="J55" s="176"/>
      <c r="K55" s="176"/>
      <c r="L55" s="176"/>
      <c r="M55" s="176"/>
      <c r="N55" s="163"/>
      <c r="O55" s="163"/>
      <c r="P55" s="163"/>
      <c r="Q55" s="163"/>
      <c r="R55" s="163"/>
      <c r="S55" s="163"/>
      <c r="T55" s="164"/>
      <c r="U55" s="163"/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126</v>
      </c>
      <c r="AF55" s="153">
        <v>0</v>
      </c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5">
      <c r="A56" s="154"/>
      <c r="B56" s="161"/>
      <c r="C56" s="197" t="s">
        <v>186</v>
      </c>
      <c r="D56" s="165"/>
      <c r="E56" s="171">
        <v>3.4007999999999998</v>
      </c>
      <c r="F56" s="176"/>
      <c r="G56" s="176"/>
      <c r="H56" s="176"/>
      <c r="I56" s="176"/>
      <c r="J56" s="176"/>
      <c r="K56" s="176"/>
      <c r="L56" s="176"/>
      <c r="M56" s="176"/>
      <c r="N56" s="163"/>
      <c r="O56" s="163"/>
      <c r="P56" s="163"/>
      <c r="Q56" s="163"/>
      <c r="R56" s="163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126</v>
      </c>
      <c r="AF56" s="153">
        <v>0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5">
      <c r="A57" s="154"/>
      <c r="B57" s="161"/>
      <c r="C57" s="197" t="s">
        <v>187</v>
      </c>
      <c r="D57" s="165"/>
      <c r="E57" s="171">
        <v>22.92</v>
      </c>
      <c r="F57" s="176"/>
      <c r="G57" s="176"/>
      <c r="H57" s="176"/>
      <c r="I57" s="176"/>
      <c r="J57" s="176"/>
      <c r="K57" s="176"/>
      <c r="L57" s="176"/>
      <c r="M57" s="176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126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5">
      <c r="A58" s="154"/>
      <c r="B58" s="161"/>
      <c r="C58" s="197" t="s">
        <v>188</v>
      </c>
      <c r="D58" s="165"/>
      <c r="E58" s="171">
        <v>12.78</v>
      </c>
      <c r="F58" s="176"/>
      <c r="G58" s="176"/>
      <c r="H58" s="176"/>
      <c r="I58" s="176"/>
      <c r="J58" s="176"/>
      <c r="K58" s="176"/>
      <c r="L58" s="176"/>
      <c r="M58" s="176"/>
      <c r="N58" s="163"/>
      <c r="O58" s="163"/>
      <c r="P58" s="163"/>
      <c r="Q58" s="163"/>
      <c r="R58" s="163"/>
      <c r="S58" s="163"/>
      <c r="T58" s="164"/>
      <c r="U58" s="163"/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126</v>
      </c>
      <c r="AF58" s="153">
        <v>0</v>
      </c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5">
      <c r="A59" s="154"/>
      <c r="B59" s="161"/>
      <c r="C59" s="197" t="s">
        <v>189</v>
      </c>
      <c r="D59" s="165"/>
      <c r="E59" s="171">
        <v>22.576000000000001</v>
      </c>
      <c r="F59" s="176"/>
      <c r="G59" s="176"/>
      <c r="H59" s="176"/>
      <c r="I59" s="176"/>
      <c r="J59" s="176"/>
      <c r="K59" s="176"/>
      <c r="L59" s="176"/>
      <c r="M59" s="176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126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5">
      <c r="A60" s="154"/>
      <c r="B60" s="161"/>
      <c r="C60" s="197" t="s">
        <v>190</v>
      </c>
      <c r="D60" s="165"/>
      <c r="E60" s="171">
        <v>1.976</v>
      </c>
      <c r="F60" s="176"/>
      <c r="G60" s="176"/>
      <c r="H60" s="176"/>
      <c r="I60" s="176"/>
      <c r="J60" s="176"/>
      <c r="K60" s="176"/>
      <c r="L60" s="176"/>
      <c r="M60" s="176"/>
      <c r="N60" s="163"/>
      <c r="O60" s="163"/>
      <c r="P60" s="163"/>
      <c r="Q60" s="163"/>
      <c r="R60" s="163"/>
      <c r="S60" s="163"/>
      <c r="T60" s="164"/>
      <c r="U60" s="163"/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126</v>
      </c>
      <c r="AF60" s="153">
        <v>0</v>
      </c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30.6" outlineLevel="1" x14ac:dyDescent="0.25">
      <c r="A61" s="154"/>
      <c r="B61" s="161"/>
      <c r="C61" s="197" t="s">
        <v>191</v>
      </c>
      <c r="D61" s="165"/>
      <c r="E61" s="171">
        <v>19.056000000000001</v>
      </c>
      <c r="F61" s="176"/>
      <c r="G61" s="176"/>
      <c r="H61" s="176"/>
      <c r="I61" s="176"/>
      <c r="J61" s="176"/>
      <c r="K61" s="176"/>
      <c r="L61" s="176"/>
      <c r="M61" s="176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126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5">
      <c r="A62" s="154"/>
      <c r="B62" s="161"/>
      <c r="C62" s="197" t="s">
        <v>192</v>
      </c>
      <c r="D62" s="165"/>
      <c r="E62" s="171">
        <v>-18.559999999999999</v>
      </c>
      <c r="F62" s="176"/>
      <c r="G62" s="176"/>
      <c r="H62" s="176"/>
      <c r="I62" s="176"/>
      <c r="J62" s="176"/>
      <c r="K62" s="176"/>
      <c r="L62" s="176"/>
      <c r="M62" s="176"/>
      <c r="N62" s="163"/>
      <c r="O62" s="163"/>
      <c r="P62" s="163"/>
      <c r="Q62" s="163"/>
      <c r="R62" s="163"/>
      <c r="S62" s="163"/>
      <c r="T62" s="164"/>
      <c r="U62" s="163"/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126</v>
      </c>
      <c r="AF62" s="153">
        <v>0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5">
      <c r="A63" s="154"/>
      <c r="B63" s="161"/>
      <c r="C63" s="197" t="s">
        <v>193</v>
      </c>
      <c r="D63" s="165"/>
      <c r="E63" s="171">
        <v>-17.04</v>
      </c>
      <c r="F63" s="176"/>
      <c r="G63" s="176"/>
      <c r="H63" s="176"/>
      <c r="I63" s="176"/>
      <c r="J63" s="176"/>
      <c r="K63" s="176"/>
      <c r="L63" s="176"/>
      <c r="M63" s="176"/>
      <c r="N63" s="163"/>
      <c r="O63" s="163"/>
      <c r="P63" s="163"/>
      <c r="Q63" s="163"/>
      <c r="R63" s="163"/>
      <c r="S63" s="163"/>
      <c r="T63" s="164"/>
      <c r="U63" s="163"/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126</v>
      </c>
      <c r="AF63" s="153">
        <v>0</v>
      </c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5">
      <c r="A64" s="154"/>
      <c r="B64" s="161"/>
      <c r="C64" s="197" t="s">
        <v>194</v>
      </c>
      <c r="D64" s="165"/>
      <c r="E64" s="171">
        <v>-14.12</v>
      </c>
      <c r="F64" s="176"/>
      <c r="G64" s="176"/>
      <c r="H64" s="176"/>
      <c r="I64" s="176"/>
      <c r="J64" s="176"/>
      <c r="K64" s="176"/>
      <c r="L64" s="176"/>
      <c r="M64" s="176"/>
      <c r="N64" s="163"/>
      <c r="O64" s="163"/>
      <c r="P64" s="163"/>
      <c r="Q64" s="163"/>
      <c r="R64" s="163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126</v>
      </c>
      <c r="AF64" s="153">
        <v>0</v>
      </c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5">
      <c r="A65" s="154">
        <v>17</v>
      </c>
      <c r="B65" s="161" t="s">
        <v>195</v>
      </c>
      <c r="C65" s="196" t="s">
        <v>196</v>
      </c>
      <c r="D65" s="163" t="s">
        <v>138</v>
      </c>
      <c r="E65" s="170">
        <v>67.454400000000007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63">
        <v>0</v>
      </c>
      <c r="O65" s="163">
        <f>ROUND(E65*N65,5)</f>
        <v>0</v>
      </c>
      <c r="P65" s="163">
        <v>0</v>
      </c>
      <c r="Q65" s="163">
        <f>ROUND(E65*P65,5)</f>
        <v>0</v>
      </c>
      <c r="R65" s="163"/>
      <c r="S65" s="163"/>
      <c r="T65" s="164">
        <v>0.64680000000000004</v>
      </c>
      <c r="U65" s="163">
        <f>ROUND(E65*T65,2)</f>
        <v>43.63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124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5">
      <c r="A66" s="154"/>
      <c r="B66" s="161"/>
      <c r="C66" s="197" t="s">
        <v>197</v>
      </c>
      <c r="D66" s="165"/>
      <c r="E66" s="171">
        <v>67.454400000000007</v>
      </c>
      <c r="F66" s="176"/>
      <c r="G66" s="176"/>
      <c r="H66" s="176"/>
      <c r="I66" s="176"/>
      <c r="J66" s="176"/>
      <c r="K66" s="176"/>
      <c r="L66" s="176"/>
      <c r="M66" s="176"/>
      <c r="N66" s="163"/>
      <c r="O66" s="163"/>
      <c r="P66" s="163"/>
      <c r="Q66" s="163"/>
      <c r="R66" s="163"/>
      <c r="S66" s="163"/>
      <c r="T66" s="164"/>
      <c r="U66" s="163"/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126</v>
      </c>
      <c r="AF66" s="153">
        <v>0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5">
      <c r="A67" s="154">
        <v>18</v>
      </c>
      <c r="B67" s="161" t="s">
        <v>198</v>
      </c>
      <c r="C67" s="196" t="s">
        <v>199</v>
      </c>
      <c r="D67" s="163" t="s">
        <v>138</v>
      </c>
      <c r="E67" s="170">
        <v>73.704400000000007</v>
      </c>
      <c r="F67" s="175"/>
      <c r="G67" s="176">
        <f>ROUND(E67*F67,2)</f>
        <v>0</v>
      </c>
      <c r="H67" s="175"/>
      <c r="I67" s="176">
        <f>ROUND(E67*H67,2)</f>
        <v>0</v>
      </c>
      <c r="J67" s="175"/>
      <c r="K67" s="176">
        <f>ROUND(E67*J67,2)</f>
        <v>0</v>
      </c>
      <c r="L67" s="176">
        <v>21</v>
      </c>
      <c r="M67" s="176">
        <f>G67*(1+L67/100)</f>
        <v>0</v>
      </c>
      <c r="N67" s="163">
        <v>0</v>
      </c>
      <c r="O67" s="163">
        <f>ROUND(E67*N67,5)</f>
        <v>0</v>
      </c>
      <c r="P67" s="163">
        <v>0</v>
      </c>
      <c r="Q67" s="163">
        <f>ROUND(E67*P67,5)</f>
        <v>0</v>
      </c>
      <c r="R67" s="163"/>
      <c r="S67" s="163"/>
      <c r="T67" s="164">
        <v>1.0999999999999999E-2</v>
      </c>
      <c r="U67" s="163">
        <f>ROUND(E67*T67,2)</f>
        <v>0.81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124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5">
      <c r="A68" s="154"/>
      <c r="B68" s="161"/>
      <c r="C68" s="197" t="s">
        <v>200</v>
      </c>
      <c r="D68" s="165"/>
      <c r="E68" s="171">
        <v>6.25</v>
      </c>
      <c r="F68" s="176"/>
      <c r="G68" s="176"/>
      <c r="H68" s="176"/>
      <c r="I68" s="176"/>
      <c r="J68" s="176"/>
      <c r="K68" s="176"/>
      <c r="L68" s="176"/>
      <c r="M68" s="176"/>
      <c r="N68" s="163"/>
      <c r="O68" s="163"/>
      <c r="P68" s="163"/>
      <c r="Q68" s="163"/>
      <c r="R68" s="163"/>
      <c r="S68" s="163"/>
      <c r="T68" s="164"/>
      <c r="U68" s="163"/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126</v>
      </c>
      <c r="AF68" s="153">
        <v>0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5">
      <c r="A69" s="154"/>
      <c r="B69" s="161"/>
      <c r="C69" s="197" t="s">
        <v>201</v>
      </c>
      <c r="D69" s="165"/>
      <c r="E69" s="171">
        <v>67.454400000000007</v>
      </c>
      <c r="F69" s="176"/>
      <c r="G69" s="176"/>
      <c r="H69" s="176"/>
      <c r="I69" s="176"/>
      <c r="J69" s="176"/>
      <c r="K69" s="176"/>
      <c r="L69" s="176"/>
      <c r="M69" s="176"/>
      <c r="N69" s="163"/>
      <c r="O69" s="163"/>
      <c r="P69" s="163"/>
      <c r="Q69" s="163"/>
      <c r="R69" s="163"/>
      <c r="S69" s="163"/>
      <c r="T69" s="164"/>
      <c r="U69" s="163"/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126</v>
      </c>
      <c r="AF69" s="153">
        <v>0</v>
      </c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5">
      <c r="A70" s="154">
        <v>19</v>
      </c>
      <c r="B70" s="161" t="s">
        <v>202</v>
      </c>
      <c r="C70" s="196" t="s">
        <v>203</v>
      </c>
      <c r="D70" s="163" t="s">
        <v>138</v>
      </c>
      <c r="E70" s="170">
        <v>737.1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21</v>
      </c>
      <c r="M70" s="176">
        <f>G70*(1+L70/100)</f>
        <v>0</v>
      </c>
      <c r="N70" s="163">
        <v>0</v>
      </c>
      <c r="O70" s="163">
        <f>ROUND(E70*N70,5)</f>
        <v>0</v>
      </c>
      <c r="P70" s="163">
        <v>0</v>
      </c>
      <c r="Q70" s="163">
        <f>ROUND(E70*P70,5)</f>
        <v>0</v>
      </c>
      <c r="R70" s="163"/>
      <c r="S70" s="163"/>
      <c r="T70" s="164">
        <v>0</v>
      </c>
      <c r="U70" s="163">
        <f>ROUND(E70*T70,2)</f>
        <v>0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124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5">
      <c r="A71" s="154"/>
      <c r="B71" s="161"/>
      <c r="C71" s="198" t="s">
        <v>139</v>
      </c>
      <c r="D71" s="166"/>
      <c r="E71" s="172"/>
      <c r="F71" s="176"/>
      <c r="G71" s="176"/>
      <c r="H71" s="176"/>
      <c r="I71" s="176"/>
      <c r="J71" s="176"/>
      <c r="K71" s="176"/>
      <c r="L71" s="176"/>
      <c r="M71" s="176"/>
      <c r="N71" s="163"/>
      <c r="O71" s="163"/>
      <c r="P71" s="163"/>
      <c r="Q71" s="163"/>
      <c r="R71" s="163"/>
      <c r="S71" s="163"/>
      <c r="T71" s="164"/>
      <c r="U71" s="163"/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126</v>
      </c>
      <c r="AF71" s="153">
        <v>2</v>
      </c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5">
      <c r="A72" s="154"/>
      <c r="B72" s="161"/>
      <c r="C72" s="199" t="s">
        <v>204</v>
      </c>
      <c r="D72" s="166"/>
      <c r="E72" s="172"/>
      <c r="F72" s="176"/>
      <c r="G72" s="176"/>
      <c r="H72" s="176"/>
      <c r="I72" s="176"/>
      <c r="J72" s="176"/>
      <c r="K72" s="176"/>
      <c r="L72" s="176"/>
      <c r="M72" s="176"/>
      <c r="N72" s="163"/>
      <c r="O72" s="163"/>
      <c r="P72" s="163"/>
      <c r="Q72" s="163"/>
      <c r="R72" s="163"/>
      <c r="S72" s="163"/>
      <c r="T72" s="164"/>
      <c r="U72" s="163"/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126</v>
      </c>
      <c r="AF72" s="153">
        <v>2</v>
      </c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5">
      <c r="A73" s="154"/>
      <c r="B73" s="161"/>
      <c r="C73" s="199" t="s">
        <v>205</v>
      </c>
      <c r="D73" s="166"/>
      <c r="E73" s="172">
        <v>6.25</v>
      </c>
      <c r="F73" s="176"/>
      <c r="G73" s="176"/>
      <c r="H73" s="176"/>
      <c r="I73" s="176"/>
      <c r="J73" s="176"/>
      <c r="K73" s="176"/>
      <c r="L73" s="176"/>
      <c r="M73" s="176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126</v>
      </c>
      <c r="AF73" s="153">
        <v>2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5">
      <c r="A74" s="154"/>
      <c r="B74" s="161"/>
      <c r="C74" s="199" t="s">
        <v>206</v>
      </c>
      <c r="D74" s="166"/>
      <c r="E74" s="172">
        <v>67.454400000000007</v>
      </c>
      <c r="F74" s="176"/>
      <c r="G74" s="176"/>
      <c r="H74" s="176"/>
      <c r="I74" s="176"/>
      <c r="J74" s="176"/>
      <c r="K74" s="176"/>
      <c r="L74" s="176"/>
      <c r="M74" s="176"/>
      <c r="N74" s="163"/>
      <c r="O74" s="163"/>
      <c r="P74" s="163"/>
      <c r="Q74" s="163"/>
      <c r="R74" s="163"/>
      <c r="S74" s="163"/>
      <c r="T74" s="164"/>
      <c r="U74" s="163"/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126</v>
      </c>
      <c r="AF74" s="153">
        <v>2</v>
      </c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5">
      <c r="A75" s="154"/>
      <c r="B75" s="161"/>
      <c r="C75" s="200" t="s">
        <v>145</v>
      </c>
      <c r="D75" s="167"/>
      <c r="E75" s="173">
        <v>73.704400000000007</v>
      </c>
      <c r="F75" s="176"/>
      <c r="G75" s="176"/>
      <c r="H75" s="176"/>
      <c r="I75" s="176"/>
      <c r="J75" s="176"/>
      <c r="K75" s="176"/>
      <c r="L75" s="176"/>
      <c r="M75" s="176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126</v>
      </c>
      <c r="AF75" s="153">
        <v>3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5">
      <c r="A76" s="154"/>
      <c r="B76" s="161"/>
      <c r="C76" s="199" t="s">
        <v>207</v>
      </c>
      <c r="D76" s="166"/>
      <c r="E76" s="172"/>
      <c r="F76" s="176"/>
      <c r="G76" s="176"/>
      <c r="H76" s="176"/>
      <c r="I76" s="176"/>
      <c r="J76" s="176"/>
      <c r="K76" s="176"/>
      <c r="L76" s="176"/>
      <c r="M76" s="176"/>
      <c r="N76" s="163"/>
      <c r="O76" s="163"/>
      <c r="P76" s="163"/>
      <c r="Q76" s="163"/>
      <c r="R76" s="163"/>
      <c r="S76" s="163"/>
      <c r="T76" s="164"/>
      <c r="U76" s="163"/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126</v>
      </c>
      <c r="AF76" s="153">
        <v>2</v>
      </c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5">
      <c r="A77" s="154"/>
      <c r="B77" s="161"/>
      <c r="C77" s="198" t="s">
        <v>147</v>
      </c>
      <c r="D77" s="166"/>
      <c r="E77" s="172"/>
      <c r="F77" s="176"/>
      <c r="G77" s="176"/>
      <c r="H77" s="176"/>
      <c r="I77" s="176"/>
      <c r="J77" s="176"/>
      <c r="K77" s="176"/>
      <c r="L77" s="176"/>
      <c r="M77" s="176"/>
      <c r="N77" s="163"/>
      <c r="O77" s="163"/>
      <c r="P77" s="163"/>
      <c r="Q77" s="163"/>
      <c r="R77" s="163"/>
      <c r="S77" s="163"/>
      <c r="T77" s="164"/>
      <c r="U77" s="163"/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126</v>
      </c>
      <c r="AF77" s="153">
        <v>0</v>
      </c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5">
      <c r="A78" s="154"/>
      <c r="B78" s="161"/>
      <c r="C78" s="197" t="s">
        <v>208</v>
      </c>
      <c r="D78" s="165"/>
      <c r="E78" s="171">
        <v>737.1</v>
      </c>
      <c r="F78" s="176"/>
      <c r="G78" s="176"/>
      <c r="H78" s="176"/>
      <c r="I78" s="176"/>
      <c r="J78" s="176"/>
      <c r="K78" s="176"/>
      <c r="L78" s="176"/>
      <c r="M78" s="176"/>
      <c r="N78" s="163"/>
      <c r="O78" s="163"/>
      <c r="P78" s="163"/>
      <c r="Q78" s="163"/>
      <c r="R78" s="163"/>
      <c r="S78" s="163"/>
      <c r="T78" s="164"/>
      <c r="U78" s="163"/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126</v>
      </c>
      <c r="AF78" s="153">
        <v>0</v>
      </c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5">
      <c r="A79" s="154">
        <v>20</v>
      </c>
      <c r="B79" s="161" t="s">
        <v>209</v>
      </c>
      <c r="C79" s="196" t="s">
        <v>210</v>
      </c>
      <c r="D79" s="163" t="s">
        <v>138</v>
      </c>
      <c r="E79" s="170">
        <v>73.704400000000007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63">
        <v>0</v>
      </c>
      <c r="O79" s="163">
        <f>ROUND(E79*N79,5)</f>
        <v>0</v>
      </c>
      <c r="P79" s="163">
        <v>0</v>
      </c>
      <c r="Q79" s="163">
        <f>ROUND(E79*P79,5)</f>
        <v>0</v>
      </c>
      <c r="R79" s="163"/>
      <c r="S79" s="163"/>
      <c r="T79" s="164">
        <v>0.65200000000000002</v>
      </c>
      <c r="U79" s="163">
        <f>ROUND(E79*T79,2)</f>
        <v>48.06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124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5">
      <c r="A80" s="154"/>
      <c r="B80" s="161"/>
      <c r="C80" s="197" t="s">
        <v>200</v>
      </c>
      <c r="D80" s="165"/>
      <c r="E80" s="171">
        <v>6.25</v>
      </c>
      <c r="F80" s="176"/>
      <c r="G80" s="176"/>
      <c r="H80" s="176"/>
      <c r="I80" s="176"/>
      <c r="J80" s="176"/>
      <c r="K80" s="176"/>
      <c r="L80" s="176"/>
      <c r="M80" s="176"/>
      <c r="N80" s="163"/>
      <c r="O80" s="163"/>
      <c r="P80" s="163"/>
      <c r="Q80" s="163"/>
      <c r="R80" s="163"/>
      <c r="S80" s="163"/>
      <c r="T80" s="164"/>
      <c r="U80" s="163"/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126</v>
      </c>
      <c r="AF80" s="153">
        <v>0</v>
      </c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5">
      <c r="A81" s="154"/>
      <c r="B81" s="161"/>
      <c r="C81" s="197" t="s">
        <v>201</v>
      </c>
      <c r="D81" s="165"/>
      <c r="E81" s="171">
        <v>67.454400000000007</v>
      </c>
      <c r="F81" s="176"/>
      <c r="G81" s="176"/>
      <c r="H81" s="176"/>
      <c r="I81" s="176"/>
      <c r="J81" s="176"/>
      <c r="K81" s="176"/>
      <c r="L81" s="176"/>
      <c r="M81" s="176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126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5">
      <c r="A82" s="154">
        <v>21</v>
      </c>
      <c r="B82" s="161" t="s">
        <v>211</v>
      </c>
      <c r="C82" s="196" t="s">
        <v>212</v>
      </c>
      <c r="D82" s="163" t="s">
        <v>138</v>
      </c>
      <c r="E82" s="170">
        <v>73.704400000000007</v>
      </c>
      <c r="F82" s="175"/>
      <c r="G82" s="176">
        <f>ROUND(E82*F82,2)</f>
        <v>0</v>
      </c>
      <c r="H82" s="175"/>
      <c r="I82" s="176">
        <f>ROUND(E82*H82,2)</f>
        <v>0</v>
      </c>
      <c r="J82" s="175"/>
      <c r="K82" s="176">
        <f>ROUND(E82*J82,2)</f>
        <v>0</v>
      </c>
      <c r="L82" s="176">
        <v>21</v>
      </c>
      <c r="M82" s="176">
        <f>G82*(1+L82/100)</f>
        <v>0</v>
      </c>
      <c r="N82" s="163">
        <v>0</v>
      </c>
      <c r="O82" s="163">
        <f>ROUND(E82*N82,5)</f>
        <v>0</v>
      </c>
      <c r="P82" s="163">
        <v>0</v>
      </c>
      <c r="Q82" s="163">
        <f>ROUND(E82*P82,5)</f>
        <v>0</v>
      </c>
      <c r="R82" s="163"/>
      <c r="S82" s="163"/>
      <c r="T82" s="164">
        <v>8.9999999999999993E-3</v>
      </c>
      <c r="U82" s="163">
        <f>ROUND(E82*T82,2)</f>
        <v>0.66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124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5">
      <c r="A83" s="154"/>
      <c r="B83" s="161"/>
      <c r="C83" s="197" t="s">
        <v>200</v>
      </c>
      <c r="D83" s="165"/>
      <c r="E83" s="171">
        <v>6.25</v>
      </c>
      <c r="F83" s="176"/>
      <c r="G83" s="176"/>
      <c r="H83" s="176"/>
      <c r="I83" s="176"/>
      <c r="J83" s="176"/>
      <c r="K83" s="176"/>
      <c r="L83" s="176"/>
      <c r="M83" s="176"/>
      <c r="N83" s="163"/>
      <c r="O83" s="163"/>
      <c r="P83" s="163"/>
      <c r="Q83" s="163"/>
      <c r="R83" s="163"/>
      <c r="S83" s="163"/>
      <c r="T83" s="164"/>
      <c r="U83" s="163"/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126</v>
      </c>
      <c r="AF83" s="153">
        <v>0</v>
      </c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5">
      <c r="A84" s="154"/>
      <c r="B84" s="161"/>
      <c r="C84" s="197" t="s">
        <v>201</v>
      </c>
      <c r="D84" s="165"/>
      <c r="E84" s="171">
        <v>67.454400000000007</v>
      </c>
      <c r="F84" s="176"/>
      <c r="G84" s="176"/>
      <c r="H84" s="176"/>
      <c r="I84" s="176"/>
      <c r="J84" s="176"/>
      <c r="K84" s="176"/>
      <c r="L84" s="176"/>
      <c r="M84" s="176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126</v>
      </c>
      <c r="AF84" s="153">
        <v>0</v>
      </c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5">
      <c r="A85" s="154">
        <v>22</v>
      </c>
      <c r="B85" s="161" t="s">
        <v>213</v>
      </c>
      <c r="C85" s="196" t="s">
        <v>214</v>
      </c>
      <c r="D85" s="163" t="s">
        <v>138</v>
      </c>
      <c r="E85" s="170">
        <v>73.704400000000007</v>
      </c>
      <c r="F85" s="175"/>
      <c r="G85" s="176">
        <f>ROUND(E85*F85,2)</f>
        <v>0</v>
      </c>
      <c r="H85" s="175"/>
      <c r="I85" s="176">
        <f>ROUND(E85*H85,2)</f>
        <v>0</v>
      </c>
      <c r="J85" s="175"/>
      <c r="K85" s="176">
        <f>ROUND(E85*J85,2)</f>
        <v>0</v>
      </c>
      <c r="L85" s="176">
        <v>21</v>
      </c>
      <c r="M85" s="176">
        <f>G85*(1+L85/100)</f>
        <v>0</v>
      </c>
      <c r="N85" s="163">
        <v>0</v>
      </c>
      <c r="O85" s="163">
        <f>ROUND(E85*N85,5)</f>
        <v>0</v>
      </c>
      <c r="P85" s="163">
        <v>0</v>
      </c>
      <c r="Q85" s="163">
        <f>ROUND(E85*P85,5)</f>
        <v>0</v>
      </c>
      <c r="R85" s="163"/>
      <c r="S85" s="163"/>
      <c r="T85" s="164">
        <v>0</v>
      </c>
      <c r="U85" s="163">
        <f>ROUND(E85*T85,2)</f>
        <v>0</v>
      </c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124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5">
      <c r="A86" s="154"/>
      <c r="B86" s="161"/>
      <c r="C86" s="197" t="s">
        <v>200</v>
      </c>
      <c r="D86" s="165"/>
      <c r="E86" s="171">
        <v>6.25</v>
      </c>
      <c r="F86" s="176"/>
      <c r="G86" s="176"/>
      <c r="H86" s="176"/>
      <c r="I86" s="176"/>
      <c r="J86" s="176"/>
      <c r="K86" s="176"/>
      <c r="L86" s="176"/>
      <c r="M86" s="176"/>
      <c r="N86" s="163"/>
      <c r="O86" s="163"/>
      <c r="P86" s="163"/>
      <c r="Q86" s="163"/>
      <c r="R86" s="163"/>
      <c r="S86" s="163"/>
      <c r="T86" s="164"/>
      <c r="U86" s="163"/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126</v>
      </c>
      <c r="AF86" s="153">
        <v>0</v>
      </c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5">
      <c r="A87" s="154"/>
      <c r="B87" s="161"/>
      <c r="C87" s="197" t="s">
        <v>201</v>
      </c>
      <c r="D87" s="165"/>
      <c r="E87" s="171">
        <v>67.454400000000007</v>
      </c>
      <c r="F87" s="176"/>
      <c r="G87" s="176"/>
      <c r="H87" s="176"/>
      <c r="I87" s="176"/>
      <c r="J87" s="176"/>
      <c r="K87" s="176"/>
      <c r="L87" s="176"/>
      <c r="M87" s="176"/>
      <c r="N87" s="163"/>
      <c r="O87" s="163"/>
      <c r="P87" s="163"/>
      <c r="Q87" s="163"/>
      <c r="R87" s="163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126</v>
      </c>
      <c r="AF87" s="153">
        <v>0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5">
      <c r="A88" s="154">
        <v>23</v>
      </c>
      <c r="B88" s="161" t="s">
        <v>215</v>
      </c>
      <c r="C88" s="196" t="s">
        <v>216</v>
      </c>
      <c r="D88" s="163" t="s">
        <v>138</v>
      </c>
      <c r="E88" s="170">
        <v>36.455399999999997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21</v>
      </c>
      <c r="M88" s="176">
        <f>G88*(1+L88/100)</f>
        <v>0</v>
      </c>
      <c r="N88" s="163">
        <v>0</v>
      </c>
      <c r="O88" s="163">
        <f>ROUND(E88*N88,5)</f>
        <v>0</v>
      </c>
      <c r="P88" s="163">
        <v>0</v>
      </c>
      <c r="Q88" s="163">
        <f>ROUND(E88*P88,5)</f>
        <v>0</v>
      </c>
      <c r="R88" s="163"/>
      <c r="S88" s="163"/>
      <c r="T88" s="164">
        <v>0.20200000000000001</v>
      </c>
      <c r="U88" s="163">
        <f>ROUND(E88*T88,2)</f>
        <v>7.36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124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5">
      <c r="A89" s="154"/>
      <c r="B89" s="161"/>
      <c r="C89" s="197" t="s">
        <v>184</v>
      </c>
      <c r="D89" s="165"/>
      <c r="E89" s="171">
        <v>10.269600000000001</v>
      </c>
      <c r="F89" s="176"/>
      <c r="G89" s="176"/>
      <c r="H89" s="176"/>
      <c r="I89" s="176"/>
      <c r="J89" s="176"/>
      <c r="K89" s="176"/>
      <c r="L89" s="176"/>
      <c r="M89" s="176"/>
      <c r="N89" s="163"/>
      <c r="O89" s="163"/>
      <c r="P89" s="163"/>
      <c r="Q89" s="163"/>
      <c r="R89" s="163"/>
      <c r="S89" s="163"/>
      <c r="T89" s="164"/>
      <c r="U89" s="163"/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126</v>
      </c>
      <c r="AF89" s="153">
        <v>0</v>
      </c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5">
      <c r="A90" s="154"/>
      <c r="B90" s="161"/>
      <c r="C90" s="197" t="s">
        <v>186</v>
      </c>
      <c r="D90" s="165"/>
      <c r="E90" s="171">
        <v>3.4007999999999998</v>
      </c>
      <c r="F90" s="176"/>
      <c r="G90" s="176"/>
      <c r="H90" s="176"/>
      <c r="I90" s="176"/>
      <c r="J90" s="176"/>
      <c r="K90" s="176"/>
      <c r="L90" s="176"/>
      <c r="M90" s="176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126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5">
      <c r="A91" s="154"/>
      <c r="B91" s="161"/>
      <c r="C91" s="197" t="s">
        <v>188</v>
      </c>
      <c r="D91" s="165"/>
      <c r="E91" s="171">
        <v>12.78</v>
      </c>
      <c r="F91" s="176"/>
      <c r="G91" s="176"/>
      <c r="H91" s="176"/>
      <c r="I91" s="176"/>
      <c r="J91" s="176"/>
      <c r="K91" s="176"/>
      <c r="L91" s="176"/>
      <c r="M91" s="176"/>
      <c r="N91" s="163"/>
      <c r="O91" s="163"/>
      <c r="P91" s="163"/>
      <c r="Q91" s="163"/>
      <c r="R91" s="163"/>
      <c r="S91" s="163"/>
      <c r="T91" s="164"/>
      <c r="U91" s="163"/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126</v>
      </c>
      <c r="AF91" s="153">
        <v>0</v>
      </c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30.6" outlineLevel="1" x14ac:dyDescent="0.25">
      <c r="A92" s="154"/>
      <c r="B92" s="161"/>
      <c r="C92" s="197" t="s">
        <v>191</v>
      </c>
      <c r="D92" s="165"/>
      <c r="E92" s="171">
        <v>19.056000000000001</v>
      </c>
      <c r="F92" s="176"/>
      <c r="G92" s="176"/>
      <c r="H92" s="176"/>
      <c r="I92" s="176"/>
      <c r="J92" s="176"/>
      <c r="K92" s="176"/>
      <c r="L92" s="176"/>
      <c r="M92" s="176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126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5">
      <c r="A93" s="154"/>
      <c r="B93" s="161"/>
      <c r="C93" s="197" t="s">
        <v>217</v>
      </c>
      <c r="D93" s="165"/>
      <c r="E93" s="171">
        <v>-4.3099999999999996</v>
      </c>
      <c r="F93" s="176"/>
      <c r="G93" s="176"/>
      <c r="H93" s="176"/>
      <c r="I93" s="176"/>
      <c r="J93" s="176"/>
      <c r="K93" s="176"/>
      <c r="L93" s="176"/>
      <c r="M93" s="176"/>
      <c r="N93" s="163"/>
      <c r="O93" s="163"/>
      <c r="P93" s="163"/>
      <c r="Q93" s="163"/>
      <c r="R93" s="163"/>
      <c r="S93" s="163"/>
      <c r="T93" s="164"/>
      <c r="U93" s="163"/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126</v>
      </c>
      <c r="AF93" s="153">
        <v>0</v>
      </c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5">
      <c r="A94" s="154"/>
      <c r="B94" s="161"/>
      <c r="C94" s="197" t="s">
        <v>218</v>
      </c>
      <c r="D94" s="165"/>
      <c r="E94" s="171">
        <v>-4.7409999999999997</v>
      </c>
      <c r="F94" s="176"/>
      <c r="G94" s="176"/>
      <c r="H94" s="176"/>
      <c r="I94" s="176"/>
      <c r="J94" s="176"/>
      <c r="K94" s="176"/>
      <c r="L94" s="176"/>
      <c r="M94" s="176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126</v>
      </c>
      <c r="AF94" s="153">
        <v>0</v>
      </c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5">
      <c r="A95" s="154">
        <v>24</v>
      </c>
      <c r="B95" s="161" t="s">
        <v>219</v>
      </c>
      <c r="C95" s="196" t="s">
        <v>220</v>
      </c>
      <c r="D95" s="163" t="s">
        <v>221</v>
      </c>
      <c r="E95" s="170">
        <v>65.072889000000004</v>
      </c>
      <c r="F95" s="175"/>
      <c r="G95" s="176">
        <f>ROUND(E95*F95,2)</f>
        <v>0</v>
      </c>
      <c r="H95" s="175"/>
      <c r="I95" s="176">
        <f>ROUND(E95*H95,2)</f>
        <v>0</v>
      </c>
      <c r="J95" s="175"/>
      <c r="K95" s="176">
        <f>ROUND(E95*J95,2)</f>
        <v>0</v>
      </c>
      <c r="L95" s="176">
        <v>21</v>
      </c>
      <c r="M95" s="176">
        <f>G95*(1+L95/100)</f>
        <v>0</v>
      </c>
      <c r="N95" s="163">
        <v>1</v>
      </c>
      <c r="O95" s="163">
        <f>ROUND(E95*N95,5)</f>
        <v>65.072890000000001</v>
      </c>
      <c r="P95" s="163">
        <v>0</v>
      </c>
      <c r="Q95" s="163">
        <f>ROUND(E95*P95,5)</f>
        <v>0</v>
      </c>
      <c r="R95" s="163"/>
      <c r="S95" s="163"/>
      <c r="T95" s="164">
        <v>0</v>
      </c>
      <c r="U95" s="163">
        <f>ROUND(E95*T95,2)</f>
        <v>0</v>
      </c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163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5">
      <c r="A96" s="154"/>
      <c r="B96" s="161"/>
      <c r="C96" s="197" t="s">
        <v>222</v>
      </c>
      <c r="D96" s="165"/>
      <c r="E96" s="171">
        <v>65.072889000000004</v>
      </c>
      <c r="F96" s="176"/>
      <c r="G96" s="176"/>
      <c r="H96" s="176"/>
      <c r="I96" s="176"/>
      <c r="J96" s="176"/>
      <c r="K96" s="176"/>
      <c r="L96" s="176"/>
      <c r="M96" s="176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126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x14ac:dyDescent="0.25">
      <c r="A97" s="155" t="s">
        <v>119</v>
      </c>
      <c r="B97" s="162" t="s">
        <v>62</v>
      </c>
      <c r="C97" s="201" t="s">
        <v>63</v>
      </c>
      <c r="D97" s="168"/>
      <c r="E97" s="174"/>
      <c r="F97" s="177"/>
      <c r="G97" s="177">
        <f>SUMIF(AE98:AE124,"&lt;&gt;NOR",G98:G124)</f>
        <v>0</v>
      </c>
      <c r="H97" s="177"/>
      <c r="I97" s="177">
        <f>SUM(I98:I124)</f>
        <v>0</v>
      </c>
      <c r="J97" s="177"/>
      <c r="K97" s="177">
        <f>SUM(K98:K124)</f>
        <v>0</v>
      </c>
      <c r="L97" s="177"/>
      <c r="M97" s="177">
        <f>SUM(M98:M124)</f>
        <v>0</v>
      </c>
      <c r="N97" s="168"/>
      <c r="O97" s="168">
        <f>SUM(O98:O124)</f>
        <v>146.06735</v>
      </c>
      <c r="P97" s="168"/>
      <c r="Q97" s="168">
        <f>SUM(Q98:Q124)</f>
        <v>0</v>
      </c>
      <c r="R97" s="168"/>
      <c r="S97" s="168"/>
      <c r="T97" s="169"/>
      <c r="U97" s="168">
        <f>SUM(U98:U124)</f>
        <v>176.48</v>
      </c>
      <c r="AE97" t="s">
        <v>120</v>
      </c>
    </row>
    <row r="98" spans="1:60" outlineLevel="1" x14ac:dyDescent="0.25">
      <c r="A98" s="154">
        <v>25</v>
      </c>
      <c r="B98" s="161" t="s">
        <v>223</v>
      </c>
      <c r="C98" s="196" t="s">
        <v>224</v>
      </c>
      <c r="D98" s="163" t="s">
        <v>138</v>
      </c>
      <c r="E98" s="170">
        <v>44.996000000000002</v>
      </c>
      <c r="F98" s="175"/>
      <c r="G98" s="176">
        <f>ROUND(E98*F98,2)</f>
        <v>0</v>
      </c>
      <c r="H98" s="175"/>
      <c r="I98" s="176">
        <f>ROUND(E98*H98,2)</f>
        <v>0</v>
      </c>
      <c r="J98" s="175"/>
      <c r="K98" s="176">
        <f>ROUND(E98*J98,2)</f>
        <v>0</v>
      </c>
      <c r="L98" s="176">
        <v>21</v>
      </c>
      <c r="M98" s="176">
        <f>G98*(1+L98/100)</f>
        <v>0</v>
      </c>
      <c r="N98" s="163">
        <v>2.5249999999999999</v>
      </c>
      <c r="O98" s="163">
        <f>ROUND(E98*N98,5)</f>
        <v>113.61490000000001</v>
      </c>
      <c r="P98" s="163">
        <v>0</v>
      </c>
      <c r="Q98" s="163">
        <f>ROUND(E98*P98,5)</f>
        <v>0</v>
      </c>
      <c r="R98" s="163"/>
      <c r="S98" s="163"/>
      <c r="T98" s="164">
        <v>0.47699999999999998</v>
      </c>
      <c r="U98" s="163">
        <f>ROUND(E98*T98,2)</f>
        <v>21.46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124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20.399999999999999" outlineLevel="1" x14ac:dyDescent="0.25">
      <c r="A99" s="154"/>
      <c r="B99" s="161"/>
      <c r="C99" s="197" t="s">
        <v>225</v>
      </c>
      <c r="D99" s="165"/>
      <c r="E99" s="171">
        <v>16.443999999999999</v>
      </c>
      <c r="F99" s="176"/>
      <c r="G99" s="176"/>
      <c r="H99" s="176"/>
      <c r="I99" s="176"/>
      <c r="J99" s="176"/>
      <c r="K99" s="176"/>
      <c r="L99" s="176"/>
      <c r="M99" s="176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126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5">
      <c r="A100" s="154"/>
      <c r="B100" s="161"/>
      <c r="C100" s="197" t="s">
        <v>226</v>
      </c>
      <c r="D100" s="165"/>
      <c r="E100" s="171">
        <v>15.888</v>
      </c>
      <c r="F100" s="176"/>
      <c r="G100" s="176"/>
      <c r="H100" s="176"/>
      <c r="I100" s="176"/>
      <c r="J100" s="176"/>
      <c r="K100" s="176"/>
      <c r="L100" s="176"/>
      <c r="M100" s="176"/>
      <c r="N100" s="163"/>
      <c r="O100" s="163"/>
      <c r="P100" s="163"/>
      <c r="Q100" s="163"/>
      <c r="R100" s="163"/>
      <c r="S100" s="163"/>
      <c r="T100" s="164"/>
      <c r="U100" s="16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126</v>
      </c>
      <c r="AF100" s="153">
        <v>0</v>
      </c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5">
      <c r="A101" s="154"/>
      <c r="B101" s="161"/>
      <c r="C101" s="197" t="s">
        <v>227</v>
      </c>
      <c r="D101" s="165"/>
      <c r="E101" s="171">
        <v>12.664</v>
      </c>
      <c r="F101" s="176"/>
      <c r="G101" s="176"/>
      <c r="H101" s="176"/>
      <c r="I101" s="176"/>
      <c r="J101" s="176"/>
      <c r="K101" s="176"/>
      <c r="L101" s="176"/>
      <c r="M101" s="176"/>
      <c r="N101" s="163"/>
      <c r="O101" s="163"/>
      <c r="P101" s="163"/>
      <c r="Q101" s="163"/>
      <c r="R101" s="163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126</v>
      </c>
      <c r="AF101" s="153">
        <v>0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5">
      <c r="A102" s="154">
        <v>26</v>
      </c>
      <c r="B102" s="161" t="s">
        <v>228</v>
      </c>
      <c r="C102" s="196" t="s">
        <v>229</v>
      </c>
      <c r="D102" s="163" t="s">
        <v>123</v>
      </c>
      <c r="E102" s="170">
        <v>75.912499999999994</v>
      </c>
      <c r="F102" s="175"/>
      <c r="G102" s="176">
        <f>ROUND(E102*F102,2)</f>
        <v>0</v>
      </c>
      <c r="H102" s="175"/>
      <c r="I102" s="176">
        <f>ROUND(E102*H102,2)</f>
        <v>0</v>
      </c>
      <c r="J102" s="175"/>
      <c r="K102" s="176">
        <f>ROUND(E102*J102,2)</f>
        <v>0</v>
      </c>
      <c r="L102" s="176">
        <v>21</v>
      </c>
      <c r="M102" s="176">
        <f>G102*(1+L102/100)</f>
        <v>0</v>
      </c>
      <c r="N102" s="163">
        <v>3.916E-2</v>
      </c>
      <c r="O102" s="163">
        <f>ROUND(E102*N102,5)</f>
        <v>2.9727299999999999</v>
      </c>
      <c r="P102" s="163">
        <v>0</v>
      </c>
      <c r="Q102" s="163">
        <f>ROUND(E102*P102,5)</f>
        <v>0</v>
      </c>
      <c r="R102" s="163"/>
      <c r="S102" s="163"/>
      <c r="T102" s="164">
        <v>1.05</v>
      </c>
      <c r="U102" s="163">
        <f>ROUND(E102*T102,2)</f>
        <v>79.709999999999994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124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ht="30.6" outlineLevel="1" x14ac:dyDescent="0.25">
      <c r="A103" s="154"/>
      <c r="B103" s="161"/>
      <c r="C103" s="197" t="s">
        <v>230</v>
      </c>
      <c r="D103" s="165"/>
      <c r="E103" s="171">
        <v>28.0075</v>
      </c>
      <c r="F103" s="176"/>
      <c r="G103" s="176"/>
      <c r="H103" s="176"/>
      <c r="I103" s="176"/>
      <c r="J103" s="176"/>
      <c r="K103" s="176"/>
      <c r="L103" s="176"/>
      <c r="M103" s="176"/>
      <c r="N103" s="163"/>
      <c r="O103" s="163"/>
      <c r="P103" s="163"/>
      <c r="Q103" s="163"/>
      <c r="R103" s="163"/>
      <c r="S103" s="163"/>
      <c r="T103" s="164"/>
      <c r="U103" s="16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126</v>
      </c>
      <c r="AF103" s="153">
        <v>0</v>
      </c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5">
      <c r="A104" s="154"/>
      <c r="B104" s="161"/>
      <c r="C104" s="197" t="s">
        <v>231</v>
      </c>
      <c r="D104" s="165"/>
      <c r="E104" s="171">
        <v>26.42</v>
      </c>
      <c r="F104" s="176"/>
      <c r="G104" s="176"/>
      <c r="H104" s="176"/>
      <c r="I104" s="176"/>
      <c r="J104" s="176"/>
      <c r="K104" s="176"/>
      <c r="L104" s="176"/>
      <c r="M104" s="176"/>
      <c r="N104" s="163"/>
      <c r="O104" s="163"/>
      <c r="P104" s="163"/>
      <c r="Q104" s="163"/>
      <c r="R104" s="163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126</v>
      </c>
      <c r="AF104" s="153">
        <v>0</v>
      </c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5">
      <c r="A105" s="154"/>
      <c r="B105" s="161"/>
      <c r="C105" s="197" t="s">
        <v>232</v>
      </c>
      <c r="D105" s="165"/>
      <c r="E105" s="171">
        <v>21.484999999999999</v>
      </c>
      <c r="F105" s="176"/>
      <c r="G105" s="176"/>
      <c r="H105" s="176"/>
      <c r="I105" s="176"/>
      <c r="J105" s="176"/>
      <c r="K105" s="176"/>
      <c r="L105" s="176"/>
      <c r="M105" s="176"/>
      <c r="N105" s="163"/>
      <c r="O105" s="163"/>
      <c r="P105" s="163"/>
      <c r="Q105" s="163"/>
      <c r="R105" s="163"/>
      <c r="S105" s="163"/>
      <c r="T105" s="164"/>
      <c r="U105" s="16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126</v>
      </c>
      <c r="AF105" s="153">
        <v>0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5">
      <c r="A106" s="154">
        <v>27</v>
      </c>
      <c r="B106" s="161" t="s">
        <v>233</v>
      </c>
      <c r="C106" s="196" t="s">
        <v>234</v>
      </c>
      <c r="D106" s="163" t="s">
        <v>123</v>
      </c>
      <c r="E106" s="170">
        <v>75.912499999999994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63">
        <v>0</v>
      </c>
      <c r="O106" s="163">
        <f>ROUND(E106*N106,5)</f>
        <v>0</v>
      </c>
      <c r="P106" s="163">
        <v>0</v>
      </c>
      <c r="Q106" s="163">
        <f>ROUND(E106*P106,5)</f>
        <v>0</v>
      </c>
      <c r="R106" s="163"/>
      <c r="S106" s="163"/>
      <c r="T106" s="164">
        <v>0.32</v>
      </c>
      <c r="U106" s="163">
        <f>ROUND(E106*T106,2)</f>
        <v>24.29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124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5">
      <c r="A107" s="154"/>
      <c r="B107" s="161"/>
      <c r="C107" s="197" t="s">
        <v>235</v>
      </c>
      <c r="D107" s="165"/>
      <c r="E107" s="171">
        <v>75.912499999999994</v>
      </c>
      <c r="F107" s="176"/>
      <c r="G107" s="176"/>
      <c r="H107" s="176"/>
      <c r="I107" s="176"/>
      <c r="J107" s="176"/>
      <c r="K107" s="176"/>
      <c r="L107" s="176"/>
      <c r="M107" s="176"/>
      <c r="N107" s="163"/>
      <c r="O107" s="163"/>
      <c r="P107" s="163"/>
      <c r="Q107" s="163"/>
      <c r="R107" s="163"/>
      <c r="S107" s="163"/>
      <c r="T107" s="164"/>
      <c r="U107" s="16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126</v>
      </c>
      <c r="AF107" s="153">
        <v>0</v>
      </c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5">
      <c r="A108" s="154">
        <v>28</v>
      </c>
      <c r="B108" s="161" t="s">
        <v>236</v>
      </c>
      <c r="C108" s="196" t="s">
        <v>237</v>
      </c>
      <c r="D108" s="163" t="s">
        <v>138</v>
      </c>
      <c r="E108" s="170">
        <v>4.0895000000000001</v>
      </c>
      <c r="F108" s="175"/>
      <c r="G108" s="176">
        <f>ROUND(E108*F108,2)</f>
        <v>0</v>
      </c>
      <c r="H108" s="175"/>
      <c r="I108" s="176">
        <f>ROUND(E108*H108,2)</f>
        <v>0</v>
      </c>
      <c r="J108" s="175"/>
      <c r="K108" s="176">
        <f>ROUND(E108*J108,2)</f>
        <v>0</v>
      </c>
      <c r="L108" s="176">
        <v>21</v>
      </c>
      <c r="M108" s="176">
        <f>G108*(1+L108/100)</f>
        <v>0</v>
      </c>
      <c r="N108" s="163">
        <v>2.5249999999999999</v>
      </c>
      <c r="O108" s="163">
        <f>ROUND(E108*N108,5)</f>
        <v>10.325989999999999</v>
      </c>
      <c r="P108" s="163">
        <v>0</v>
      </c>
      <c r="Q108" s="163">
        <f>ROUND(E108*P108,5)</f>
        <v>0</v>
      </c>
      <c r="R108" s="163"/>
      <c r="S108" s="163"/>
      <c r="T108" s="164">
        <v>0.47699999999999998</v>
      </c>
      <c r="U108" s="163">
        <f>ROUND(E108*T108,2)</f>
        <v>1.95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124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5">
      <c r="A109" s="154"/>
      <c r="B109" s="161"/>
      <c r="C109" s="197" t="s">
        <v>238</v>
      </c>
      <c r="D109" s="165"/>
      <c r="E109" s="171">
        <v>1.9295</v>
      </c>
      <c r="F109" s="176"/>
      <c r="G109" s="176"/>
      <c r="H109" s="176"/>
      <c r="I109" s="176"/>
      <c r="J109" s="176"/>
      <c r="K109" s="176"/>
      <c r="L109" s="176"/>
      <c r="M109" s="176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126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5">
      <c r="A110" s="154"/>
      <c r="B110" s="161"/>
      <c r="C110" s="197" t="s">
        <v>239</v>
      </c>
      <c r="D110" s="165"/>
      <c r="E110" s="171">
        <v>1.89</v>
      </c>
      <c r="F110" s="176"/>
      <c r="G110" s="176"/>
      <c r="H110" s="176"/>
      <c r="I110" s="176"/>
      <c r="J110" s="176"/>
      <c r="K110" s="176"/>
      <c r="L110" s="176"/>
      <c r="M110" s="176"/>
      <c r="N110" s="163"/>
      <c r="O110" s="163"/>
      <c r="P110" s="163"/>
      <c r="Q110" s="163"/>
      <c r="R110" s="163"/>
      <c r="S110" s="163"/>
      <c r="T110" s="164"/>
      <c r="U110" s="16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126</v>
      </c>
      <c r="AF110" s="153">
        <v>0</v>
      </c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5">
      <c r="A111" s="154"/>
      <c r="B111" s="161"/>
      <c r="C111" s="197" t="s">
        <v>240</v>
      </c>
      <c r="D111" s="165"/>
      <c r="E111" s="171">
        <v>0.27</v>
      </c>
      <c r="F111" s="176"/>
      <c r="G111" s="176"/>
      <c r="H111" s="176"/>
      <c r="I111" s="176"/>
      <c r="J111" s="176"/>
      <c r="K111" s="176"/>
      <c r="L111" s="176"/>
      <c r="M111" s="176"/>
      <c r="N111" s="163"/>
      <c r="O111" s="163"/>
      <c r="P111" s="163"/>
      <c r="Q111" s="163"/>
      <c r="R111" s="163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126</v>
      </c>
      <c r="AF111" s="153">
        <v>0</v>
      </c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5">
      <c r="A112" s="154">
        <v>29</v>
      </c>
      <c r="B112" s="161" t="s">
        <v>241</v>
      </c>
      <c r="C112" s="196" t="s">
        <v>242</v>
      </c>
      <c r="D112" s="163" t="s">
        <v>123</v>
      </c>
      <c r="E112" s="170">
        <v>8.1</v>
      </c>
      <c r="F112" s="175"/>
      <c r="G112" s="176">
        <f>ROUND(E112*F112,2)</f>
        <v>0</v>
      </c>
      <c r="H112" s="175"/>
      <c r="I112" s="176">
        <f>ROUND(E112*H112,2)</f>
        <v>0</v>
      </c>
      <c r="J112" s="175"/>
      <c r="K112" s="176">
        <f>ROUND(E112*J112,2)</f>
        <v>0</v>
      </c>
      <c r="L112" s="176">
        <v>21</v>
      </c>
      <c r="M112" s="176">
        <f>G112*(1+L112/100)</f>
        <v>0</v>
      </c>
      <c r="N112" s="163">
        <v>3.9199999999999999E-2</v>
      </c>
      <c r="O112" s="163">
        <f>ROUND(E112*N112,5)</f>
        <v>0.31752000000000002</v>
      </c>
      <c r="P112" s="163">
        <v>0</v>
      </c>
      <c r="Q112" s="163">
        <f>ROUND(E112*P112,5)</f>
        <v>0</v>
      </c>
      <c r="R112" s="163"/>
      <c r="S112" s="163"/>
      <c r="T112" s="164">
        <v>1.05</v>
      </c>
      <c r="U112" s="163">
        <f>ROUND(E112*T112,2)</f>
        <v>8.51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124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5">
      <c r="A113" s="154"/>
      <c r="B113" s="161"/>
      <c r="C113" s="197" t="s">
        <v>243</v>
      </c>
      <c r="D113" s="165"/>
      <c r="E113" s="171">
        <v>8.1</v>
      </c>
      <c r="F113" s="176"/>
      <c r="G113" s="176"/>
      <c r="H113" s="176"/>
      <c r="I113" s="176"/>
      <c r="J113" s="176"/>
      <c r="K113" s="176"/>
      <c r="L113" s="176"/>
      <c r="M113" s="176"/>
      <c r="N113" s="163"/>
      <c r="O113" s="163"/>
      <c r="P113" s="163"/>
      <c r="Q113" s="163"/>
      <c r="R113" s="163"/>
      <c r="S113" s="163"/>
      <c r="T113" s="164"/>
      <c r="U113" s="16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126</v>
      </c>
      <c r="AF113" s="153">
        <v>0</v>
      </c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5">
      <c r="A114" s="154">
        <v>30</v>
      </c>
      <c r="B114" s="161" t="s">
        <v>244</v>
      </c>
      <c r="C114" s="196" t="s">
        <v>245</v>
      </c>
      <c r="D114" s="163" t="s">
        <v>123</v>
      </c>
      <c r="E114" s="170">
        <v>8.1</v>
      </c>
      <c r="F114" s="175"/>
      <c r="G114" s="176">
        <f>ROUND(E114*F114,2)</f>
        <v>0</v>
      </c>
      <c r="H114" s="175"/>
      <c r="I114" s="176">
        <f>ROUND(E114*H114,2)</f>
        <v>0</v>
      </c>
      <c r="J114" s="175"/>
      <c r="K114" s="176">
        <f>ROUND(E114*J114,2)</f>
        <v>0</v>
      </c>
      <c r="L114" s="176">
        <v>21</v>
      </c>
      <c r="M114" s="176">
        <f>G114*(1+L114/100)</f>
        <v>0</v>
      </c>
      <c r="N114" s="163">
        <v>0</v>
      </c>
      <c r="O114" s="163">
        <f>ROUND(E114*N114,5)</f>
        <v>0</v>
      </c>
      <c r="P114" s="163">
        <v>0</v>
      </c>
      <c r="Q114" s="163">
        <f>ROUND(E114*P114,5)</f>
        <v>0</v>
      </c>
      <c r="R114" s="163"/>
      <c r="S114" s="163"/>
      <c r="T114" s="164">
        <v>0.32</v>
      </c>
      <c r="U114" s="163">
        <f>ROUND(E114*T114,2)</f>
        <v>2.59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124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5">
      <c r="A115" s="154"/>
      <c r="B115" s="161"/>
      <c r="C115" s="197" t="s">
        <v>246</v>
      </c>
      <c r="D115" s="165"/>
      <c r="E115" s="171">
        <v>8.1</v>
      </c>
      <c r="F115" s="176"/>
      <c r="G115" s="176"/>
      <c r="H115" s="176"/>
      <c r="I115" s="176"/>
      <c r="J115" s="176"/>
      <c r="K115" s="176"/>
      <c r="L115" s="176"/>
      <c r="M115" s="176"/>
      <c r="N115" s="163"/>
      <c r="O115" s="163"/>
      <c r="P115" s="163"/>
      <c r="Q115" s="163"/>
      <c r="R115" s="163"/>
      <c r="S115" s="163"/>
      <c r="T115" s="164"/>
      <c r="U115" s="16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126</v>
      </c>
      <c r="AF115" s="153">
        <v>0</v>
      </c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ht="20.399999999999999" outlineLevel="1" x14ac:dyDescent="0.25">
      <c r="A116" s="154">
        <v>31</v>
      </c>
      <c r="B116" s="161" t="s">
        <v>247</v>
      </c>
      <c r="C116" s="196" t="s">
        <v>248</v>
      </c>
      <c r="D116" s="163" t="s">
        <v>249</v>
      </c>
      <c r="E116" s="170">
        <v>43.1</v>
      </c>
      <c r="F116" s="175"/>
      <c r="G116" s="176">
        <f>ROUND(E116*F116,2)</f>
        <v>0</v>
      </c>
      <c r="H116" s="175"/>
      <c r="I116" s="176">
        <f>ROUND(E116*H116,2)</f>
        <v>0</v>
      </c>
      <c r="J116" s="175"/>
      <c r="K116" s="176">
        <f>ROUND(E116*J116,2)</f>
        <v>0</v>
      </c>
      <c r="L116" s="176">
        <v>21</v>
      </c>
      <c r="M116" s="176">
        <f>G116*(1+L116/100)</f>
        <v>0</v>
      </c>
      <c r="N116" s="163">
        <v>0.43625000000000003</v>
      </c>
      <c r="O116" s="163">
        <f>ROUND(E116*N116,5)</f>
        <v>18.802379999999999</v>
      </c>
      <c r="P116" s="163">
        <v>0</v>
      </c>
      <c r="Q116" s="163">
        <f>ROUND(E116*P116,5)</f>
        <v>0</v>
      </c>
      <c r="R116" s="163"/>
      <c r="S116" s="163"/>
      <c r="T116" s="164">
        <v>0.78363000000000005</v>
      </c>
      <c r="U116" s="163">
        <f>ROUND(E116*T116,2)</f>
        <v>33.770000000000003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250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5">
      <c r="A117" s="154"/>
      <c r="B117" s="161"/>
      <c r="C117" s="260" t="s">
        <v>251</v>
      </c>
      <c r="D117" s="261"/>
      <c r="E117" s="262"/>
      <c r="F117" s="263"/>
      <c r="G117" s="264"/>
      <c r="H117" s="176"/>
      <c r="I117" s="176"/>
      <c r="J117" s="176"/>
      <c r="K117" s="176"/>
      <c r="L117" s="176"/>
      <c r="M117" s="176"/>
      <c r="N117" s="163"/>
      <c r="O117" s="163"/>
      <c r="P117" s="163"/>
      <c r="Q117" s="163"/>
      <c r="R117" s="163"/>
      <c r="S117" s="163"/>
      <c r="T117" s="164"/>
      <c r="U117" s="16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252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6" t="str">
        <f>C117</f>
        <v>vč. vyčištění dna rýhy a urovnání povrchu lože</v>
      </c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5">
      <c r="A118" s="154"/>
      <c r="B118" s="161"/>
      <c r="C118" s="197" t="s">
        <v>253</v>
      </c>
      <c r="D118" s="165"/>
      <c r="E118" s="171">
        <v>43.1</v>
      </c>
      <c r="F118" s="176"/>
      <c r="G118" s="176"/>
      <c r="H118" s="176"/>
      <c r="I118" s="176"/>
      <c r="J118" s="176"/>
      <c r="K118" s="176"/>
      <c r="L118" s="176"/>
      <c r="M118" s="176"/>
      <c r="N118" s="163"/>
      <c r="O118" s="163"/>
      <c r="P118" s="163"/>
      <c r="Q118" s="163"/>
      <c r="R118" s="163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126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5">
      <c r="A119" s="154">
        <v>32</v>
      </c>
      <c r="B119" s="161" t="s">
        <v>254</v>
      </c>
      <c r="C119" s="196" t="s">
        <v>255</v>
      </c>
      <c r="D119" s="163" t="s">
        <v>123</v>
      </c>
      <c r="E119" s="170">
        <v>56.03</v>
      </c>
      <c r="F119" s="175"/>
      <c r="G119" s="176">
        <f>ROUND(E119*F119,2)</f>
        <v>0</v>
      </c>
      <c r="H119" s="175"/>
      <c r="I119" s="176">
        <f>ROUND(E119*H119,2)</f>
        <v>0</v>
      </c>
      <c r="J119" s="175"/>
      <c r="K119" s="176">
        <f>ROUND(E119*J119,2)</f>
        <v>0</v>
      </c>
      <c r="L119" s="176">
        <v>21</v>
      </c>
      <c r="M119" s="176">
        <f>G119*(1+L119/100)</f>
        <v>0</v>
      </c>
      <c r="N119" s="163">
        <v>1.8000000000000001E-4</v>
      </c>
      <c r="O119" s="163">
        <f>ROUND(E119*N119,5)</f>
        <v>1.009E-2</v>
      </c>
      <c r="P119" s="163">
        <v>0</v>
      </c>
      <c r="Q119" s="163">
        <f>ROUND(E119*P119,5)</f>
        <v>0</v>
      </c>
      <c r="R119" s="163"/>
      <c r="S119" s="163"/>
      <c r="T119" s="164">
        <v>7.4999999999999997E-2</v>
      </c>
      <c r="U119" s="163">
        <f>ROUND(E119*T119,2)</f>
        <v>4.2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124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5">
      <c r="A120" s="154"/>
      <c r="B120" s="161"/>
      <c r="C120" s="197" t="s">
        <v>256</v>
      </c>
      <c r="D120" s="165"/>
      <c r="E120" s="171">
        <v>56.03</v>
      </c>
      <c r="F120" s="176"/>
      <c r="G120" s="176"/>
      <c r="H120" s="176"/>
      <c r="I120" s="176"/>
      <c r="J120" s="176"/>
      <c r="K120" s="176"/>
      <c r="L120" s="176"/>
      <c r="M120" s="176"/>
      <c r="N120" s="163"/>
      <c r="O120" s="163"/>
      <c r="P120" s="163"/>
      <c r="Q120" s="163"/>
      <c r="R120" s="163"/>
      <c r="S120" s="163"/>
      <c r="T120" s="164"/>
      <c r="U120" s="16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126</v>
      </c>
      <c r="AF120" s="153">
        <v>0</v>
      </c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5">
      <c r="A121" s="154">
        <v>33</v>
      </c>
      <c r="B121" s="161" t="s">
        <v>257</v>
      </c>
      <c r="C121" s="196" t="s">
        <v>258</v>
      </c>
      <c r="D121" s="163" t="s">
        <v>123</v>
      </c>
      <c r="E121" s="170">
        <v>79.131600000000006</v>
      </c>
      <c r="F121" s="175"/>
      <c r="G121" s="176">
        <f>ROUND(E121*F121,2)</f>
        <v>0</v>
      </c>
      <c r="H121" s="175"/>
      <c r="I121" s="176">
        <f>ROUND(E121*H121,2)</f>
        <v>0</v>
      </c>
      <c r="J121" s="175"/>
      <c r="K121" s="176">
        <f>ROUND(E121*J121,2)</f>
        <v>0</v>
      </c>
      <c r="L121" s="176">
        <v>21</v>
      </c>
      <c r="M121" s="176">
        <f>G121*(1+L121/100)</f>
        <v>0</v>
      </c>
      <c r="N121" s="163">
        <v>2.9999999999999997E-4</v>
      </c>
      <c r="O121" s="163">
        <f>ROUND(E121*N121,5)</f>
        <v>2.3740000000000001E-2</v>
      </c>
      <c r="P121" s="163">
        <v>0</v>
      </c>
      <c r="Q121" s="163">
        <f>ROUND(E121*P121,5)</f>
        <v>0</v>
      </c>
      <c r="R121" s="163"/>
      <c r="S121" s="163"/>
      <c r="T121" s="164">
        <v>0</v>
      </c>
      <c r="U121" s="163">
        <f>ROUND(E121*T121,2)</f>
        <v>0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163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5">
      <c r="A122" s="154"/>
      <c r="B122" s="161"/>
      <c r="C122" s="197" t="s">
        <v>259</v>
      </c>
      <c r="D122" s="165"/>
      <c r="E122" s="171">
        <v>56.03</v>
      </c>
      <c r="F122" s="176"/>
      <c r="G122" s="176"/>
      <c r="H122" s="176"/>
      <c r="I122" s="176"/>
      <c r="J122" s="176"/>
      <c r="K122" s="176"/>
      <c r="L122" s="176"/>
      <c r="M122" s="176"/>
      <c r="N122" s="163"/>
      <c r="O122" s="163"/>
      <c r="P122" s="163"/>
      <c r="Q122" s="163"/>
      <c r="R122" s="163"/>
      <c r="S122" s="163"/>
      <c r="T122" s="164"/>
      <c r="U122" s="16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126</v>
      </c>
      <c r="AF122" s="153">
        <v>0</v>
      </c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5">
      <c r="A123" s="154"/>
      <c r="B123" s="161"/>
      <c r="C123" s="197" t="s">
        <v>260</v>
      </c>
      <c r="D123" s="165"/>
      <c r="E123" s="171">
        <v>21.55</v>
      </c>
      <c r="F123" s="176"/>
      <c r="G123" s="176"/>
      <c r="H123" s="176"/>
      <c r="I123" s="176"/>
      <c r="J123" s="176"/>
      <c r="K123" s="176"/>
      <c r="L123" s="176"/>
      <c r="M123" s="176"/>
      <c r="N123" s="163"/>
      <c r="O123" s="163"/>
      <c r="P123" s="163"/>
      <c r="Q123" s="163"/>
      <c r="R123" s="163"/>
      <c r="S123" s="163"/>
      <c r="T123" s="164"/>
      <c r="U123" s="16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126</v>
      </c>
      <c r="AF123" s="153">
        <v>0</v>
      </c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5">
      <c r="A124" s="154"/>
      <c r="B124" s="161"/>
      <c r="C124" s="197" t="s">
        <v>261</v>
      </c>
      <c r="D124" s="165"/>
      <c r="E124" s="171">
        <v>1.5516000000000001</v>
      </c>
      <c r="F124" s="176"/>
      <c r="G124" s="176"/>
      <c r="H124" s="176"/>
      <c r="I124" s="176"/>
      <c r="J124" s="176"/>
      <c r="K124" s="176"/>
      <c r="L124" s="176"/>
      <c r="M124" s="176"/>
      <c r="N124" s="163"/>
      <c r="O124" s="163"/>
      <c r="P124" s="163"/>
      <c r="Q124" s="163"/>
      <c r="R124" s="163"/>
      <c r="S124" s="163"/>
      <c r="T124" s="164"/>
      <c r="U124" s="16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126</v>
      </c>
      <c r="AF124" s="153">
        <v>0</v>
      </c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x14ac:dyDescent="0.25">
      <c r="A125" s="155" t="s">
        <v>119</v>
      </c>
      <c r="B125" s="162" t="s">
        <v>64</v>
      </c>
      <c r="C125" s="201" t="s">
        <v>65</v>
      </c>
      <c r="D125" s="168"/>
      <c r="E125" s="174"/>
      <c r="F125" s="177"/>
      <c r="G125" s="177">
        <f>SUMIF(AE126:AE235,"&lt;&gt;NOR",G126:G235)</f>
        <v>0</v>
      </c>
      <c r="H125" s="177"/>
      <c r="I125" s="177">
        <f>SUM(I126:I235)</f>
        <v>0</v>
      </c>
      <c r="J125" s="177"/>
      <c r="K125" s="177">
        <f>SUM(K126:K235)</f>
        <v>0</v>
      </c>
      <c r="L125" s="177"/>
      <c r="M125" s="177">
        <f>SUM(M126:M235)</f>
        <v>0</v>
      </c>
      <c r="N125" s="168"/>
      <c r="O125" s="168">
        <f>SUM(O126:O235)</f>
        <v>111.43965</v>
      </c>
      <c r="P125" s="168"/>
      <c r="Q125" s="168">
        <f>SUM(Q126:Q235)</f>
        <v>0</v>
      </c>
      <c r="R125" s="168"/>
      <c r="S125" s="168"/>
      <c r="T125" s="169"/>
      <c r="U125" s="168">
        <f>SUM(U126:U235)</f>
        <v>194.10000000000002</v>
      </c>
      <c r="AE125" t="s">
        <v>120</v>
      </c>
    </row>
    <row r="126" spans="1:60" ht="20.399999999999999" outlineLevel="1" x14ac:dyDescent="0.25">
      <c r="A126" s="154">
        <v>34</v>
      </c>
      <c r="B126" s="161" t="s">
        <v>262</v>
      </c>
      <c r="C126" s="196" t="s">
        <v>263</v>
      </c>
      <c r="D126" s="163" t="s">
        <v>123</v>
      </c>
      <c r="E126" s="170">
        <v>27.93</v>
      </c>
      <c r="F126" s="175"/>
      <c r="G126" s="176">
        <f>ROUND(E126*F126,2)</f>
        <v>0</v>
      </c>
      <c r="H126" s="175"/>
      <c r="I126" s="176">
        <f>ROUND(E126*H126,2)</f>
        <v>0</v>
      </c>
      <c r="J126" s="175"/>
      <c r="K126" s="176">
        <f>ROUND(E126*J126,2)</f>
        <v>0</v>
      </c>
      <c r="L126" s="176">
        <v>21</v>
      </c>
      <c r="M126" s="176">
        <f>G126*(1+L126/100)</f>
        <v>0</v>
      </c>
      <c r="N126" s="163">
        <v>0.48470000000000002</v>
      </c>
      <c r="O126" s="163">
        <f>ROUND(E126*N126,5)</f>
        <v>13.53767</v>
      </c>
      <c r="P126" s="163">
        <v>0</v>
      </c>
      <c r="Q126" s="163">
        <f>ROUND(E126*P126,5)</f>
        <v>0</v>
      </c>
      <c r="R126" s="163"/>
      <c r="S126" s="163"/>
      <c r="T126" s="164">
        <v>0.69799999999999995</v>
      </c>
      <c r="U126" s="163">
        <f>ROUND(E126*T126,2)</f>
        <v>19.5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124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5">
      <c r="A127" s="154"/>
      <c r="B127" s="161"/>
      <c r="C127" s="197" t="s">
        <v>264</v>
      </c>
      <c r="D127" s="165"/>
      <c r="E127" s="171"/>
      <c r="F127" s="176"/>
      <c r="G127" s="176"/>
      <c r="H127" s="176"/>
      <c r="I127" s="176"/>
      <c r="J127" s="176"/>
      <c r="K127" s="176"/>
      <c r="L127" s="176"/>
      <c r="M127" s="176"/>
      <c r="N127" s="163"/>
      <c r="O127" s="163"/>
      <c r="P127" s="163"/>
      <c r="Q127" s="163"/>
      <c r="R127" s="163"/>
      <c r="S127" s="163"/>
      <c r="T127" s="164"/>
      <c r="U127" s="16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126</v>
      </c>
      <c r="AF127" s="153">
        <v>0</v>
      </c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5">
      <c r="A128" s="154"/>
      <c r="B128" s="161"/>
      <c r="C128" s="197" t="s">
        <v>265</v>
      </c>
      <c r="D128" s="165"/>
      <c r="E128" s="171">
        <v>10.02</v>
      </c>
      <c r="F128" s="176"/>
      <c r="G128" s="176"/>
      <c r="H128" s="176"/>
      <c r="I128" s="176"/>
      <c r="J128" s="176"/>
      <c r="K128" s="176"/>
      <c r="L128" s="176"/>
      <c r="M128" s="176"/>
      <c r="N128" s="163"/>
      <c r="O128" s="163"/>
      <c r="P128" s="163"/>
      <c r="Q128" s="163"/>
      <c r="R128" s="163"/>
      <c r="S128" s="163"/>
      <c r="T128" s="164"/>
      <c r="U128" s="16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126</v>
      </c>
      <c r="AF128" s="153">
        <v>0</v>
      </c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5">
      <c r="A129" s="154"/>
      <c r="B129" s="161"/>
      <c r="C129" s="197" t="s">
        <v>266</v>
      </c>
      <c r="D129" s="165"/>
      <c r="E129" s="171">
        <v>10.7</v>
      </c>
      <c r="F129" s="176"/>
      <c r="G129" s="176"/>
      <c r="H129" s="176"/>
      <c r="I129" s="176"/>
      <c r="J129" s="176"/>
      <c r="K129" s="176"/>
      <c r="L129" s="176"/>
      <c r="M129" s="176"/>
      <c r="N129" s="163"/>
      <c r="O129" s="163"/>
      <c r="P129" s="163"/>
      <c r="Q129" s="163"/>
      <c r="R129" s="163"/>
      <c r="S129" s="163"/>
      <c r="T129" s="164"/>
      <c r="U129" s="16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126</v>
      </c>
      <c r="AF129" s="153">
        <v>0</v>
      </c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5">
      <c r="A130" s="154"/>
      <c r="B130" s="161"/>
      <c r="C130" s="197" t="s">
        <v>267</v>
      </c>
      <c r="D130" s="165"/>
      <c r="E130" s="171">
        <v>7.21</v>
      </c>
      <c r="F130" s="176"/>
      <c r="G130" s="176"/>
      <c r="H130" s="176"/>
      <c r="I130" s="176"/>
      <c r="J130" s="176"/>
      <c r="K130" s="176"/>
      <c r="L130" s="176"/>
      <c r="M130" s="176"/>
      <c r="N130" s="163"/>
      <c r="O130" s="163"/>
      <c r="P130" s="163"/>
      <c r="Q130" s="163"/>
      <c r="R130" s="163"/>
      <c r="S130" s="163"/>
      <c r="T130" s="164"/>
      <c r="U130" s="16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126</v>
      </c>
      <c r="AF130" s="153">
        <v>0</v>
      </c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5">
      <c r="A131" s="154">
        <v>35</v>
      </c>
      <c r="B131" s="161" t="s">
        <v>268</v>
      </c>
      <c r="C131" s="196" t="s">
        <v>269</v>
      </c>
      <c r="D131" s="163" t="s">
        <v>138</v>
      </c>
      <c r="E131" s="170">
        <v>24.442</v>
      </c>
      <c r="F131" s="175"/>
      <c r="G131" s="176">
        <f>ROUND(E131*F131,2)</f>
        <v>0</v>
      </c>
      <c r="H131" s="175"/>
      <c r="I131" s="176">
        <f>ROUND(E131*H131,2)</f>
        <v>0</v>
      </c>
      <c r="J131" s="175"/>
      <c r="K131" s="176">
        <f>ROUND(E131*J131,2)</f>
        <v>0</v>
      </c>
      <c r="L131" s="176">
        <v>21</v>
      </c>
      <c r="M131" s="176">
        <f>G131*(1+L131/100)</f>
        <v>0</v>
      </c>
      <c r="N131" s="163">
        <v>0.33176</v>
      </c>
      <c r="O131" s="163">
        <f>ROUND(E131*N131,5)</f>
        <v>8.1088799999999992</v>
      </c>
      <c r="P131" s="163">
        <v>0</v>
      </c>
      <c r="Q131" s="163">
        <f>ROUND(E131*P131,5)</f>
        <v>0</v>
      </c>
      <c r="R131" s="163"/>
      <c r="S131" s="163"/>
      <c r="T131" s="164">
        <v>2.8460000000000001</v>
      </c>
      <c r="U131" s="163">
        <f>ROUND(E131*T131,2)</f>
        <v>69.56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124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ht="20.399999999999999" outlineLevel="1" x14ac:dyDescent="0.25">
      <c r="A132" s="154"/>
      <c r="B132" s="161"/>
      <c r="C132" s="197" t="s">
        <v>270</v>
      </c>
      <c r="D132" s="165"/>
      <c r="E132" s="171"/>
      <c r="F132" s="176"/>
      <c r="G132" s="176"/>
      <c r="H132" s="176"/>
      <c r="I132" s="176"/>
      <c r="J132" s="176"/>
      <c r="K132" s="176"/>
      <c r="L132" s="176"/>
      <c r="M132" s="176"/>
      <c r="N132" s="163"/>
      <c r="O132" s="163"/>
      <c r="P132" s="163"/>
      <c r="Q132" s="163"/>
      <c r="R132" s="163"/>
      <c r="S132" s="163"/>
      <c r="T132" s="164"/>
      <c r="U132" s="16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126</v>
      </c>
      <c r="AF132" s="153">
        <v>0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5">
      <c r="A133" s="154"/>
      <c r="B133" s="161"/>
      <c r="C133" s="197" t="s">
        <v>271</v>
      </c>
      <c r="D133" s="165"/>
      <c r="E133" s="171">
        <v>6.6539999999999999</v>
      </c>
      <c r="F133" s="176"/>
      <c r="G133" s="176"/>
      <c r="H133" s="176"/>
      <c r="I133" s="176"/>
      <c r="J133" s="176"/>
      <c r="K133" s="176"/>
      <c r="L133" s="176"/>
      <c r="M133" s="176"/>
      <c r="N133" s="163"/>
      <c r="O133" s="163"/>
      <c r="P133" s="163"/>
      <c r="Q133" s="163"/>
      <c r="R133" s="163"/>
      <c r="S133" s="163"/>
      <c r="T133" s="164"/>
      <c r="U133" s="16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126</v>
      </c>
      <c r="AF133" s="153">
        <v>0</v>
      </c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5">
      <c r="A134" s="154"/>
      <c r="B134" s="161"/>
      <c r="C134" s="197" t="s">
        <v>272</v>
      </c>
      <c r="D134" s="165"/>
      <c r="E134" s="171">
        <v>2.62</v>
      </c>
      <c r="F134" s="176"/>
      <c r="G134" s="176"/>
      <c r="H134" s="176"/>
      <c r="I134" s="176"/>
      <c r="J134" s="176"/>
      <c r="K134" s="176"/>
      <c r="L134" s="176"/>
      <c r="M134" s="176"/>
      <c r="N134" s="163"/>
      <c r="O134" s="163"/>
      <c r="P134" s="163"/>
      <c r="Q134" s="163"/>
      <c r="R134" s="163"/>
      <c r="S134" s="163"/>
      <c r="T134" s="164"/>
      <c r="U134" s="16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126</v>
      </c>
      <c r="AF134" s="153">
        <v>0</v>
      </c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5">
      <c r="A135" s="154"/>
      <c r="B135" s="161"/>
      <c r="C135" s="197" t="s">
        <v>273</v>
      </c>
      <c r="D135" s="165"/>
      <c r="E135" s="171">
        <v>6.3239999999999998</v>
      </c>
      <c r="F135" s="176"/>
      <c r="G135" s="176"/>
      <c r="H135" s="176"/>
      <c r="I135" s="176"/>
      <c r="J135" s="176"/>
      <c r="K135" s="176"/>
      <c r="L135" s="176"/>
      <c r="M135" s="176"/>
      <c r="N135" s="163"/>
      <c r="O135" s="163"/>
      <c r="P135" s="163"/>
      <c r="Q135" s="163"/>
      <c r="R135" s="163"/>
      <c r="S135" s="163"/>
      <c r="T135" s="164"/>
      <c r="U135" s="16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126</v>
      </c>
      <c r="AF135" s="153">
        <v>0</v>
      </c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5">
      <c r="A136" s="154"/>
      <c r="B136" s="161"/>
      <c r="C136" s="197" t="s">
        <v>274</v>
      </c>
      <c r="D136" s="165"/>
      <c r="E136" s="171">
        <v>6.0919999999999996</v>
      </c>
      <c r="F136" s="176"/>
      <c r="G136" s="176"/>
      <c r="H136" s="176"/>
      <c r="I136" s="176"/>
      <c r="J136" s="176"/>
      <c r="K136" s="176"/>
      <c r="L136" s="176"/>
      <c r="M136" s="176"/>
      <c r="N136" s="163"/>
      <c r="O136" s="163"/>
      <c r="P136" s="163"/>
      <c r="Q136" s="163"/>
      <c r="R136" s="163"/>
      <c r="S136" s="163"/>
      <c r="T136" s="164"/>
      <c r="U136" s="16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126</v>
      </c>
      <c r="AF136" s="153">
        <v>0</v>
      </c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5">
      <c r="A137" s="154"/>
      <c r="B137" s="161"/>
      <c r="C137" s="197" t="s">
        <v>275</v>
      </c>
      <c r="D137" s="165"/>
      <c r="E137" s="171">
        <v>2.7519999999999998</v>
      </c>
      <c r="F137" s="176"/>
      <c r="G137" s="176"/>
      <c r="H137" s="176"/>
      <c r="I137" s="176"/>
      <c r="J137" s="176"/>
      <c r="K137" s="176"/>
      <c r="L137" s="176"/>
      <c r="M137" s="176"/>
      <c r="N137" s="163"/>
      <c r="O137" s="163"/>
      <c r="P137" s="163"/>
      <c r="Q137" s="163"/>
      <c r="R137" s="163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126</v>
      </c>
      <c r="AF137" s="153">
        <v>0</v>
      </c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5">
      <c r="A138" s="154">
        <v>36</v>
      </c>
      <c r="B138" s="161" t="s">
        <v>276</v>
      </c>
      <c r="C138" s="196" t="s">
        <v>277</v>
      </c>
      <c r="D138" s="163" t="s">
        <v>278</v>
      </c>
      <c r="E138" s="170">
        <v>1573.4649999999999</v>
      </c>
      <c r="F138" s="175"/>
      <c r="G138" s="176">
        <f>ROUND(E138*F138,2)</f>
        <v>0</v>
      </c>
      <c r="H138" s="175"/>
      <c r="I138" s="176">
        <f>ROUND(E138*H138,2)</f>
        <v>0</v>
      </c>
      <c r="J138" s="175"/>
      <c r="K138" s="176">
        <f>ROUND(E138*J138,2)</f>
        <v>0</v>
      </c>
      <c r="L138" s="176">
        <v>21</v>
      </c>
      <c r="M138" s="176">
        <f>G138*(1+L138/100)</f>
        <v>0</v>
      </c>
      <c r="N138" s="163">
        <v>2.1000000000000001E-2</v>
      </c>
      <c r="O138" s="163">
        <f>ROUND(E138*N138,5)</f>
        <v>33.042769999999997</v>
      </c>
      <c r="P138" s="163">
        <v>0</v>
      </c>
      <c r="Q138" s="163">
        <f>ROUND(E138*P138,5)</f>
        <v>0</v>
      </c>
      <c r="R138" s="163"/>
      <c r="S138" s="163"/>
      <c r="T138" s="164">
        <v>0</v>
      </c>
      <c r="U138" s="163">
        <f>ROUND(E138*T138,2)</f>
        <v>0</v>
      </c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163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5">
      <c r="A139" s="154"/>
      <c r="B139" s="161"/>
      <c r="C139" s="198" t="s">
        <v>139</v>
      </c>
      <c r="D139" s="166"/>
      <c r="E139" s="172"/>
      <c r="F139" s="176"/>
      <c r="G139" s="176"/>
      <c r="H139" s="176"/>
      <c r="I139" s="176"/>
      <c r="J139" s="176"/>
      <c r="K139" s="176"/>
      <c r="L139" s="176"/>
      <c r="M139" s="176"/>
      <c r="N139" s="163"/>
      <c r="O139" s="163"/>
      <c r="P139" s="163"/>
      <c r="Q139" s="163"/>
      <c r="R139" s="163"/>
      <c r="S139" s="163"/>
      <c r="T139" s="164"/>
      <c r="U139" s="16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126</v>
      </c>
      <c r="AF139" s="153">
        <v>2</v>
      </c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5">
      <c r="A140" s="154"/>
      <c r="B140" s="161"/>
      <c r="C140" s="199" t="s">
        <v>140</v>
      </c>
      <c r="D140" s="166"/>
      <c r="E140" s="172"/>
      <c r="F140" s="176"/>
      <c r="G140" s="176"/>
      <c r="H140" s="176"/>
      <c r="I140" s="176"/>
      <c r="J140" s="176"/>
      <c r="K140" s="176"/>
      <c r="L140" s="176"/>
      <c r="M140" s="176"/>
      <c r="N140" s="163"/>
      <c r="O140" s="163"/>
      <c r="P140" s="163"/>
      <c r="Q140" s="163"/>
      <c r="R140" s="163"/>
      <c r="S140" s="163"/>
      <c r="T140" s="164"/>
      <c r="U140" s="16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126</v>
      </c>
      <c r="AF140" s="153">
        <v>2</v>
      </c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5">
      <c r="A141" s="154"/>
      <c r="B141" s="161"/>
      <c r="C141" s="199" t="s">
        <v>279</v>
      </c>
      <c r="D141" s="166"/>
      <c r="E141" s="172">
        <v>6.6539999999999999</v>
      </c>
      <c r="F141" s="176"/>
      <c r="G141" s="176"/>
      <c r="H141" s="176"/>
      <c r="I141" s="176"/>
      <c r="J141" s="176"/>
      <c r="K141" s="176"/>
      <c r="L141" s="176"/>
      <c r="M141" s="176"/>
      <c r="N141" s="163"/>
      <c r="O141" s="163"/>
      <c r="P141" s="163"/>
      <c r="Q141" s="163"/>
      <c r="R141" s="163"/>
      <c r="S141" s="163"/>
      <c r="T141" s="164"/>
      <c r="U141" s="16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126</v>
      </c>
      <c r="AF141" s="153">
        <v>2</v>
      </c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5">
      <c r="A142" s="154"/>
      <c r="B142" s="161"/>
      <c r="C142" s="199" t="s">
        <v>280</v>
      </c>
      <c r="D142" s="166"/>
      <c r="E142" s="172">
        <v>2.62</v>
      </c>
      <c r="F142" s="176"/>
      <c r="G142" s="176"/>
      <c r="H142" s="176"/>
      <c r="I142" s="176"/>
      <c r="J142" s="176"/>
      <c r="K142" s="176"/>
      <c r="L142" s="176"/>
      <c r="M142" s="176"/>
      <c r="N142" s="163"/>
      <c r="O142" s="163"/>
      <c r="P142" s="163"/>
      <c r="Q142" s="163"/>
      <c r="R142" s="163"/>
      <c r="S142" s="163"/>
      <c r="T142" s="164"/>
      <c r="U142" s="16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126</v>
      </c>
      <c r="AF142" s="153">
        <v>2</v>
      </c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5">
      <c r="A143" s="154"/>
      <c r="B143" s="161"/>
      <c r="C143" s="199" t="s">
        <v>281</v>
      </c>
      <c r="D143" s="166"/>
      <c r="E143" s="172">
        <v>6.3239999999999998</v>
      </c>
      <c r="F143" s="176"/>
      <c r="G143" s="176"/>
      <c r="H143" s="176"/>
      <c r="I143" s="176"/>
      <c r="J143" s="176"/>
      <c r="K143" s="176"/>
      <c r="L143" s="176"/>
      <c r="M143" s="176"/>
      <c r="N143" s="163"/>
      <c r="O143" s="163"/>
      <c r="P143" s="163"/>
      <c r="Q143" s="163"/>
      <c r="R143" s="163"/>
      <c r="S143" s="163"/>
      <c r="T143" s="164"/>
      <c r="U143" s="16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126</v>
      </c>
      <c r="AF143" s="153">
        <v>2</v>
      </c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5">
      <c r="A144" s="154"/>
      <c r="B144" s="161"/>
      <c r="C144" s="199" t="s">
        <v>282</v>
      </c>
      <c r="D144" s="166"/>
      <c r="E144" s="172">
        <v>6.0919999999999996</v>
      </c>
      <c r="F144" s="176"/>
      <c r="G144" s="176"/>
      <c r="H144" s="176"/>
      <c r="I144" s="176"/>
      <c r="J144" s="176"/>
      <c r="K144" s="176"/>
      <c r="L144" s="176"/>
      <c r="M144" s="176"/>
      <c r="N144" s="163"/>
      <c r="O144" s="163"/>
      <c r="P144" s="163"/>
      <c r="Q144" s="163"/>
      <c r="R144" s="163"/>
      <c r="S144" s="163"/>
      <c r="T144" s="164"/>
      <c r="U144" s="16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126</v>
      </c>
      <c r="AF144" s="153">
        <v>2</v>
      </c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5">
      <c r="A145" s="154"/>
      <c r="B145" s="161"/>
      <c r="C145" s="199" t="s">
        <v>283</v>
      </c>
      <c r="D145" s="166"/>
      <c r="E145" s="172">
        <v>2.7519999999999998</v>
      </c>
      <c r="F145" s="176"/>
      <c r="G145" s="176"/>
      <c r="H145" s="176"/>
      <c r="I145" s="176"/>
      <c r="J145" s="176"/>
      <c r="K145" s="176"/>
      <c r="L145" s="176"/>
      <c r="M145" s="176"/>
      <c r="N145" s="163"/>
      <c r="O145" s="163"/>
      <c r="P145" s="163"/>
      <c r="Q145" s="163"/>
      <c r="R145" s="163"/>
      <c r="S145" s="163"/>
      <c r="T145" s="164"/>
      <c r="U145" s="16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126</v>
      </c>
      <c r="AF145" s="153">
        <v>2</v>
      </c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5">
      <c r="A146" s="154"/>
      <c r="B146" s="161"/>
      <c r="C146" s="200" t="s">
        <v>145</v>
      </c>
      <c r="D146" s="167"/>
      <c r="E146" s="173">
        <v>24.442</v>
      </c>
      <c r="F146" s="176"/>
      <c r="G146" s="176"/>
      <c r="H146" s="176"/>
      <c r="I146" s="176"/>
      <c r="J146" s="176"/>
      <c r="K146" s="176"/>
      <c r="L146" s="176"/>
      <c r="M146" s="176"/>
      <c r="N146" s="163"/>
      <c r="O146" s="163"/>
      <c r="P146" s="163"/>
      <c r="Q146" s="163"/>
      <c r="R146" s="163"/>
      <c r="S146" s="163"/>
      <c r="T146" s="164"/>
      <c r="U146" s="16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126</v>
      </c>
      <c r="AF146" s="153">
        <v>3</v>
      </c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5">
      <c r="A147" s="154"/>
      <c r="B147" s="161"/>
      <c r="C147" s="199" t="s">
        <v>146</v>
      </c>
      <c r="D147" s="166"/>
      <c r="E147" s="172"/>
      <c r="F147" s="176"/>
      <c r="G147" s="176"/>
      <c r="H147" s="176"/>
      <c r="I147" s="176"/>
      <c r="J147" s="176"/>
      <c r="K147" s="176"/>
      <c r="L147" s="176"/>
      <c r="M147" s="176"/>
      <c r="N147" s="163"/>
      <c r="O147" s="163"/>
      <c r="P147" s="163"/>
      <c r="Q147" s="163"/>
      <c r="R147" s="163"/>
      <c r="S147" s="163"/>
      <c r="T147" s="164"/>
      <c r="U147" s="16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126</v>
      </c>
      <c r="AF147" s="153">
        <v>2</v>
      </c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5">
      <c r="A148" s="154"/>
      <c r="B148" s="161"/>
      <c r="C148" s="198" t="s">
        <v>147</v>
      </c>
      <c r="D148" s="166"/>
      <c r="E148" s="172"/>
      <c r="F148" s="176"/>
      <c r="G148" s="176"/>
      <c r="H148" s="176"/>
      <c r="I148" s="176"/>
      <c r="J148" s="176"/>
      <c r="K148" s="176"/>
      <c r="L148" s="176"/>
      <c r="M148" s="176"/>
      <c r="N148" s="163"/>
      <c r="O148" s="163"/>
      <c r="P148" s="163"/>
      <c r="Q148" s="163"/>
      <c r="R148" s="163"/>
      <c r="S148" s="163"/>
      <c r="T148" s="164"/>
      <c r="U148" s="16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 t="s">
        <v>126</v>
      </c>
      <c r="AF148" s="153">
        <v>0</v>
      </c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5">
      <c r="A149" s="154"/>
      <c r="B149" s="161"/>
      <c r="C149" s="197" t="s">
        <v>284</v>
      </c>
      <c r="D149" s="165"/>
      <c r="E149" s="171">
        <v>1527.625</v>
      </c>
      <c r="F149" s="176"/>
      <c r="G149" s="176"/>
      <c r="H149" s="176"/>
      <c r="I149" s="176"/>
      <c r="J149" s="176"/>
      <c r="K149" s="176"/>
      <c r="L149" s="176"/>
      <c r="M149" s="176"/>
      <c r="N149" s="163"/>
      <c r="O149" s="163"/>
      <c r="P149" s="163"/>
      <c r="Q149" s="163"/>
      <c r="R149" s="163"/>
      <c r="S149" s="163"/>
      <c r="T149" s="164"/>
      <c r="U149" s="16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126</v>
      </c>
      <c r="AF149" s="153">
        <v>0</v>
      </c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5">
      <c r="A150" s="154"/>
      <c r="B150" s="161"/>
      <c r="C150" s="197" t="s">
        <v>285</v>
      </c>
      <c r="D150" s="165"/>
      <c r="E150" s="171">
        <v>45.84</v>
      </c>
      <c r="F150" s="176"/>
      <c r="G150" s="176"/>
      <c r="H150" s="176"/>
      <c r="I150" s="176"/>
      <c r="J150" s="176"/>
      <c r="K150" s="176"/>
      <c r="L150" s="176"/>
      <c r="M150" s="176"/>
      <c r="N150" s="163"/>
      <c r="O150" s="163"/>
      <c r="P150" s="163"/>
      <c r="Q150" s="163"/>
      <c r="R150" s="163"/>
      <c r="S150" s="163"/>
      <c r="T150" s="164"/>
      <c r="U150" s="16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126</v>
      </c>
      <c r="AF150" s="153">
        <v>0</v>
      </c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5">
      <c r="A151" s="154">
        <v>37</v>
      </c>
      <c r="B151" s="161" t="s">
        <v>286</v>
      </c>
      <c r="C151" s="196" t="s">
        <v>287</v>
      </c>
      <c r="D151" s="163" t="s">
        <v>221</v>
      </c>
      <c r="E151" s="170">
        <v>0.75129999999999997</v>
      </c>
      <c r="F151" s="175"/>
      <c r="G151" s="176">
        <f>ROUND(E151*F151,2)</f>
        <v>0</v>
      </c>
      <c r="H151" s="175"/>
      <c r="I151" s="176">
        <f>ROUND(E151*H151,2)</f>
        <v>0</v>
      </c>
      <c r="J151" s="175"/>
      <c r="K151" s="176">
        <f>ROUND(E151*J151,2)</f>
        <v>0</v>
      </c>
      <c r="L151" s="176">
        <v>21</v>
      </c>
      <c r="M151" s="176">
        <f>G151*(1+L151/100)</f>
        <v>0</v>
      </c>
      <c r="N151" s="163">
        <v>1.0202899999999999</v>
      </c>
      <c r="O151" s="163">
        <f>ROUND(E151*N151,5)</f>
        <v>0.76654</v>
      </c>
      <c r="P151" s="163">
        <v>0</v>
      </c>
      <c r="Q151" s="163">
        <f>ROUND(E151*P151,5)</f>
        <v>0</v>
      </c>
      <c r="R151" s="163"/>
      <c r="S151" s="163"/>
      <c r="T151" s="164">
        <v>25.271000000000001</v>
      </c>
      <c r="U151" s="163">
        <f>ROUND(E151*T151,2)</f>
        <v>18.989999999999998</v>
      </c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 t="s">
        <v>124</v>
      </c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5">
      <c r="A152" s="154"/>
      <c r="B152" s="161"/>
      <c r="C152" s="198" t="s">
        <v>139</v>
      </c>
      <c r="D152" s="166"/>
      <c r="E152" s="172"/>
      <c r="F152" s="176"/>
      <c r="G152" s="176"/>
      <c r="H152" s="176"/>
      <c r="I152" s="176"/>
      <c r="J152" s="176"/>
      <c r="K152" s="176"/>
      <c r="L152" s="176"/>
      <c r="M152" s="176"/>
      <c r="N152" s="163"/>
      <c r="O152" s="163"/>
      <c r="P152" s="163"/>
      <c r="Q152" s="163"/>
      <c r="R152" s="163"/>
      <c r="S152" s="163"/>
      <c r="T152" s="164"/>
      <c r="U152" s="16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126</v>
      </c>
      <c r="AF152" s="153">
        <v>2</v>
      </c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5">
      <c r="A153" s="154"/>
      <c r="B153" s="161"/>
      <c r="C153" s="199" t="s">
        <v>140</v>
      </c>
      <c r="D153" s="166"/>
      <c r="E153" s="172"/>
      <c r="F153" s="176"/>
      <c r="G153" s="176"/>
      <c r="H153" s="176"/>
      <c r="I153" s="176"/>
      <c r="J153" s="176"/>
      <c r="K153" s="176"/>
      <c r="L153" s="176"/>
      <c r="M153" s="176"/>
      <c r="N153" s="163"/>
      <c r="O153" s="163"/>
      <c r="P153" s="163"/>
      <c r="Q153" s="163"/>
      <c r="R153" s="163"/>
      <c r="S153" s="163"/>
      <c r="T153" s="164"/>
      <c r="U153" s="16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126</v>
      </c>
      <c r="AF153" s="153">
        <v>2</v>
      </c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5">
      <c r="A154" s="154"/>
      <c r="B154" s="161"/>
      <c r="C154" s="199" t="s">
        <v>288</v>
      </c>
      <c r="D154" s="166"/>
      <c r="E154" s="172">
        <v>0.19500000000000001</v>
      </c>
      <c r="F154" s="176"/>
      <c r="G154" s="176"/>
      <c r="H154" s="176"/>
      <c r="I154" s="176"/>
      <c r="J154" s="176"/>
      <c r="K154" s="176"/>
      <c r="L154" s="176"/>
      <c r="M154" s="176"/>
      <c r="N154" s="163"/>
      <c r="O154" s="163"/>
      <c r="P154" s="163"/>
      <c r="Q154" s="163"/>
      <c r="R154" s="163"/>
      <c r="S154" s="163"/>
      <c r="T154" s="164"/>
      <c r="U154" s="16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126</v>
      </c>
      <c r="AF154" s="153">
        <v>2</v>
      </c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5">
      <c r="A155" s="154"/>
      <c r="B155" s="161"/>
      <c r="C155" s="199" t="s">
        <v>289</v>
      </c>
      <c r="D155" s="166"/>
      <c r="E155" s="172">
        <v>5.0999999999999997E-2</v>
      </c>
      <c r="F155" s="176"/>
      <c r="G155" s="176"/>
      <c r="H155" s="176"/>
      <c r="I155" s="176"/>
      <c r="J155" s="176"/>
      <c r="K155" s="176"/>
      <c r="L155" s="176"/>
      <c r="M155" s="176"/>
      <c r="N155" s="163"/>
      <c r="O155" s="163"/>
      <c r="P155" s="163"/>
      <c r="Q155" s="163"/>
      <c r="R155" s="163"/>
      <c r="S155" s="163"/>
      <c r="T155" s="164"/>
      <c r="U155" s="16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126</v>
      </c>
      <c r="AF155" s="153">
        <v>2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5">
      <c r="A156" s="154"/>
      <c r="B156" s="161"/>
      <c r="C156" s="199" t="s">
        <v>290</v>
      </c>
      <c r="D156" s="166"/>
      <c r="E156" s="172">
        <v>0.12</v>
      </c>
      <c r="F156" s="176"/>
      <c r="G156" s="176"/>
      <c r="H156" s="176"/>
      <c r="I156" s="176"/>
      <c r="J156" s="176"/>
      <c r="K156" s="176"/>
      <c r="L156" s="176"/>
      <c r="M156" s="176"/>
      <c r="N156" s="163"/>
      <c r="O156" s="163"/>
      <c r="P156" s="163"/>
      <c r="Q156" s="163"/>
      <c r="R156" s="163"/>
      <c r="S156" s="163"/>
      <c r="T156" s="164"/>
      <c r="U156" s="16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126</v>
      </c>
      <c r="AF156" s="153">
        <v>2</v>
      </c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5">
      <c r="A157" s="154"/>
      <c r="B157" s="161"/>
      <c r="C157" s="199" t="s">
        <v>291</v>
      </c>
      <c r="D157" s="166"/>
      <c r="E157" s="172">
        <v>0.26400000000000001</v>
      </c>
      <c r="F157" s="176"/>
      <c r="G157" s="176"/>
      <c r="H157" s="176"/>
      <c r="I157" s="176"/>
      <c r="J157" s="176"/>
      <c r="K157" s="176"/>
      <c r="L157" s="176"/>
      <c r="M157" s="176"/>
      <c r="N157" s="163"/>
      <c r="O157" s="163"/>
      <c r="P157" s="163"/>
      <c r="Q157" s="163"/>
      <c r="R157" s="163"/>
      <c r="S157" s="163"/>
      <c r="T157" s="164"/>
      <c r="U157" s="16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126</v>
      </c>
      <c r="AF157" s="153">
        <v>2</v>
      </c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5">
      <c r="A158" s="154"/>
      <c r="B158" s="161"/>
      <c r="C158" s="199" t="s">
        <v>292</v>
      </c>
      <c r="D158" s="166"/>
      <c r="E158" s="172">
        <v>5.2999999999999999E-2</v>
      </c>
      <c r="F158" s="176"/>
      <c r="G158" s="176"/>
      <c r="H158" s="176"/>
      <c r="I158" s="176"/>
      <c r="J158" s="176"/>
      <c r="K158" s="176"/>
      <c r="L158" s="176"/>
      <c r="M158" s="176"/>
      <c r="N158" s="163"/>
      <c r="O158" s="163"/>
      <c r="P158" s="163"/>
      <c r="Q158" s="163"/>
      <c r="R158" s="163"/>
      <c r="S158" s="163"/>
      <c r="T158" s="164"/>
      <c r="U158" s="16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 t="s">
        <v>126</v>
      </c>
      <c r="AF158" s="153">
        <v>2</v>
      </c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5">
      <c r="A159" s="154"/>
      <c r="B159" s="161"/>
      <c r="C159" s="200" t="s">
        <v>145</v>
      </c>
      <c r="D159" s="167"/>
      <c r="E159" s="173">
        <v>0.68300000000000005</v>
      </c>
      <c r="F159" s="176"/>
      <c r="G159" s="176"/>
      <c r="H159" s="176"/>
      <c r="I159" s="176"/>
      <c r="J159" s="176"/>
      <c r="K159" s="176"/>
      <c r="L159" s="176"/>
      <c r="M159" s="176"/>
      <c r="N159" s="163"/>
      <c r="O159" s="163"/>
      <c r="P159" s="163"/>
      <c r="Q159" s="163"/>
      <c r="R159" s="163"/>
      <c r="S159" s="163"/>
      <c r="T159" s="164"/>
      <c r="U159" s="16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 t="s">
        <v>126</v>
      </c>
      <c r="AF159" s="153">
        <v>3</v>
      </c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5">
      <c r="A160" s="154"/>
      <c r="B160" s="161"/>
      <c r="C160" s="199" t="s">
        <v>146</v>
      </c>
      <c r="D160" s="166"/>
      <c r="E160" s="172"/>
      <c r="F160" s="176"/>
      <c r="G160" s="176"/>
      <c r="H160" s="176"/>
      <c r="I160" s="176"/>
      <c r="J160" s="176"/>
      <c r="K160" s="176"/>
      <c r="L160" s="176"/>
      <c r="M160" s="176"/>
      <c r="N160" s="163"/>
      <c r="O160" s="163"/>
      <c r="P160" s="163"/>
      <c r="Q160" s="163"/>
      <c r="R160" s="163"/>
      <c r="S160" s="163"/>
      <c r="T160" s="164"/>
      <c r="U160" s="16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126</v>
      </c>
      <c r="AF160" s="153">
        <v>2</v>
      </c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5">
      <c r="A161" s="154"/>
      <c r="B161" s="161"/>
      <c r="C161" s="199" t="s">
        <v>293</v>
      </c>
      <c r="D161" s="166"/>
      <c r="E161" s="172">
        <v>6.83E-2</v>
      </c>
      <c r="F161" s="176"/>
      <c r="G161" s="176"/>
      <c r="H161" s="176"/>
      <c r="I161" s="176"/>
      <c r="J161" s="176"/>
      <c r="K161" s="176"/>
      <c r="L161" s="176"/>
      <c r="M161" s="176"/>
      <c r="N161" s="163"/>
      <c r="O161" s="163"/>
      <c r="P161" s="163"/>
      <c r="Q161" s="163"/>
      <c r="R161" s="163"/>
      <c r="S161" s="163"/>
      <c r="T161" s="164"/>
      <c r="U161" s="16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126</v>
      </c>
      <c r="AF161" s="153">
        <v>2</v>
      </c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5">
      <c r="A162" s="154"/>
      <c r="B162" s="161"/>
      <c r="C162" s="198" t="s">
        <v>147</v>
      </c>
      <c r="D162" s="166"/>
      <c r="E162" s="172"/>
      <c r="F162" s="176"/>
      <c r="G162" s="176"/>
      <c r="H162" s="176"/>
      <c r="I162" s="176"/>
      <c r="J162" s="176"/>
      <c r="K162" s="176"/>
      <c r="L162" s="176"/>
      <c r="M162" s="176"/>
      <c r="N162" s="163"/>
      <c r="O162" s="163"/>
      <c r="P162" s="163"/>
      <c r="Q162" s="163"/>
      <c r="R162" s="163"/>
      <c r="S162" s="163"/>
      <c r="T162" s="164"/>
      <c r="U162" s="16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 t="s">
        <v>126</v>
      </c>
      <c r="AF162" s="153">
        <v>0</v>
      </c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5">
      <c r="A163" s="154"/>
      <c r="B163" s="161"/>
      <c r="C163" s="197" t="s">
        <v>294</v>
      </c>
      <c r="D163" s="165"/>
      <c r="E163" s="171">
        <v>0.75129999999999997</v>
      </c>
      <c r="F163" s="176"/>
      <c r="G163" s="176"/>
      <c r="H163" s="176"/>
      <c r="I163" s="176"/>
      <c r="J163" s="176"/>
      <c r="K163" s="176"/>
      <c r="L163" s="176"/>
      <c r="M163" s="176"/>
      <c r="N163" s="163"/>
      <c r="O163" s="163"/>
      <c r="P163" s="163"/>
      <c r="Q163" s="163"/>
      <c r="R163" s="163"/>
      <c r="S163" s="163"/>
      <c r="T163" s="164"/>
      <c r="U163" s="16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 t="s">
        <v>126</v>
      </c>
      <c r="AF163" s="153">
        <v>0</v>
      </c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5">
      <c r="A164" s="154">
        <v>38</v>
      </c>
      <c r="B164" s="161" t="s">
        <v>295</v>
      </c>
      <c r="C164" s="196" t="s">
        <v>296</v>
      </c>
      <c r="D164" s="163" t="s">
        <v>138</v>
      </c>
      <c r="E164" s="170">
        <v>12.221</v>
      </c>
      <c r="F164" s="175"/>
      <c r="G164" s="176">
        <f>ROUND(E164*F164,2)</f>
        <v>0</v>
      </c>
      <c r="H164" s="175"/>
      <c r="I164" s="176">
        <f>ROUND(E164*H164,2)</f>
        <v>0</v>
      </c>
      <c r="J164" s="175"/>
      <c r="K164" s="176">
        <f>ROUND(E164*J164,2)</f>
        <v>0</v>
      </c>
      <c r="L164" s="176">
        <v>21</v>
      </c>
      <c r="M164" s="176">
        <f>G164*(1+L164/100)</f>
        <v>0</v>
      </c>
      <c r="N164" s="163">
        <v>2.5276700000000001</v>
      </c>
      <c r="O164" s="163">
        <f>ROUND(E164*N164,5)</f>
        <v>30.89066</v>
      </c>
      <c r="P164" s="163">
        <v>0</v>
      </c>
      <c r="Q164" s="163">
        <f>ROUND(E164*P164,5)</f>
        <v>0</v>
      </c>
      <c r="R164" s="163"/>
      <c r="S164" s="163"/>
      <c r="T164" s="164">
        <v>1.093</v>
      </c>
      <c r="U164" s="163">
        <f>ROUND(E164*T164,2)</f>
        <v>13.36</v>
      </c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 t="s">
        <v>124</v>
      </c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ht="20.399999999999999" outlineLevel="1" x14ac:dyDescent="0.25">
      <c r="A165" s="154"/>
      <c r="B165" s="161"/>
      <c r="C165" s="197" t="s">
        <v>297</v>
      </c>
      <c r="D165" s="165"/>
      <c r="E165" s="171"/>
      <c r="F165" s="176"/>
      <c r="G165" s="176"/>
      <c r="H165" s="176"/>
      <c r="I165" s="176"/>
      <c r="J165" s="176"/>
      <c r="K165" s="176"/>
      <c r="L165" s="176"/>
      <c r="M165" s="176"/>
      <c r="N165" s="163"/>
      <c r="O165" s="163"/>
      <c r="P165" s="163"/>
      <c r="Q165" s="163"/>
      <c r="R165" s="163"/>
      <c r="S165" s="163"/>
      <c r="T165" s="164"/>
      <c r="U165" s="16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 t="s">
        <v>126</v>
      </c>
      <c r="AF165" s="153">
        <v>0</v>
      </c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5">
      <c r="A166" s="154"/>
      <c r="B166" s="161"/>
      <c r="C166" s="197" t="s">
        <v>298</v>
      </c>
      <c r="D166" s="165"/>
      <c r="E166" s="171"/>
      <c r="F166" s="176"/>
      <c r="G166" s="176"/>
      <c r="H166" s="176"/>
      <c r="I166" s="176"/>
      <c r="J166" s="176"/>
      <c r="K166" s="176"/>
      <c r="L166" s="176"/>
      <c r="M166" s="176"/>
      <c r="N166" s="163"/>
      <c r="O166" s="163"/>
      <c r="P166" s="163"/>
      <c r="Q166" s="163"/>
      <c r="R166" s="163"/>
      <c r="S166" s="163"/>
      <c r="T166" s="164"/>
      <c r="U166" s="16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126</v>
      </c>
      <c r="AF166" s="153">
        <v>0</v>
      </c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5">
      <c r="A167" s="154"/>
      <c r="B167" s="161"/>
      <c r="C167" s="198" t="s">
        <v>139</v>
      </c>
      <c r="D167" s="166"/>
      <c r="E167" s="172"/>
      <c r="F167" s="176"/>
      <c r="G167" s="176"/>
      <c r="H167" s="176"/>
      <c r="I167" s="176"/>
      <c r="J167" s="176"/>
      <c r="K167" s="176"/>
      <c r="L167" s="176"/>
      <c r="M167" s="176"/>
      <c r="N167" s="163"/>
      <c r="O167" s="163"/>
      <c r="P167" s="163"/>
      <c r="Q167" s="163"/>
      <c r="R167" s="163"/>
      <c r="S167" s="163"/>
      <c r="T167" s="164"/>
      <c r="U167" s="16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126</v>
      </c>
      <c r="AF167" s="153">
        <v>2</v>
      </c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5">
      <c r="A168" s="154"/>
      <c r="B168" s="161"/>
      <c r="C168" s="199" t="s">
        <v>140</v>
      </c>
      <c r="D168" s="166"/>
      <c r="E168" s="172"/>
      <c r="F168" s="176"/>
      <c r="G168" s="176"/>
      <c r="H168" s="176"/>
      <c r="I168" s="176"/>
      <c r="J168" s="176"/>
      <c r="K168" s="176"/>
      <c r="L168" s="176"/>
      <c r="M168" s="176"/>
      <c r="N168" s="163"/>
      <c r="O168" s="163"/>
      <c r="P168" s="163"/>
      <c r="Q168" s="163"/>
      <c r="R168" s="163"/>
      <c r="S168" s="163"/>
      <c r="T168" s="164"/>
      <c r="U168" s="16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126</v>
      </c>
      <c r="AF168" s="153">
        <v>2</v>
      </c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5">
      <c r="A169" s="154"/>
      <c r="B169" s="161"/>
      <c r="C169" s="199" t="s">
        <v>299</v>
      </c>
      <c r="D169" s="166"/>
      <c r="E169" s="172">
        <v>33.270000000000003</v>
      </c>
      <c r="F169" s="176"/>
      <c r="G169" s="176"/>
      <c r="H169" s="176"/>
      <c r="I169" s="176"/>
      <c r="J169" s="176"/>
      <c r="K169" s="176"/>
      <c r="L169" s="176"/>
      <c r="M169" s="176"/>
      <c r="N169" s="163"/>
      <c r="O169" s="163"/>
      <c r="P169" s="163"/>
      <c r="Q169" s="163"/>
      <c r="R169" s="163"/>
      <c r="S169" s="163"/>
      <c r="T169" s="164"/>
      <c r="U169" s="16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126</v>
      </c>
      <c r="AF169" s="153">
        <v>2</v>
      </c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5">
      <c r="A170" s="154"/>
      <c r="B170" s="161"/>
      <c r="C170" s="199" t="s">
        <v>300</v>
      </c>
      <c r="D170" s="166"/>
      <c r="E170" s="172">
        <v>13.1</v>
      </c>
      <c r="F170" s="176"/>
      <c r="G170" s="176"/>
      <c r="H170" s="176"/>
      <c r="I170" s="176"/>
      <c r="J170" s="176"/>
      <c r="K170" s="176"/>
      <c r="L170" s="176"/>
      <c r="M170" s="176"/>
      <c r="N170" s="163"/>
      <c r="O170" s="163"/>
      <c r="P170" s="163"/>
      <c r="Q170" s="163"/>
      <c r="R170" s="163"/>
      <c r="S170" s="163"/>
      <c r="T170" s="164"/>
      <c r="U170" s="16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126</v>
      </c>
      <c r="AF170" s="153">
        <v>2</v>
      </c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5">
      <c r="A171" s="154"/>
      <c r="B171" s="161"/>
      <c r="C171" s="199" t="s">
        <v>301</v>
      </c>
      <c r="D171" s="166"/>
      <c r="E171" s="172">
        <v>31.62</v>
      </c>
      <c r="F171" s="176"/>
      <c r="G171" s="176"/>
      <c r="H171" s="176"/>
      <c r="I171" s="176"/>
      <c r="J171" s="176"/>
      <c r="K171" s="176"/>
      <c r="L171" s="176"/>
      <c r="M171" s="176"/>
      <c r="N171" s="163"/>
      <c r="O171" s="163"/>
      <c r="P171" s="163"/>
      <c r="Q171" s="163"/>
      <c r="R171" s="163"/>
      <c r="S171" s="163"/>
      <c r="T171" s="164"/>
      <c r="U171" s="16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 t="s">
        <v>126</v>
      </c>
      <c r="AF171" s="153">
        <v>2</v>
      </c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5">
      <c r="A172" s="154"/>
      <c r="B172" s="161"/>
      <c r="C172" s="199" t="s">
        <v>302</v>
      </c>
      <c r="D172" s="166"/>
      <c r="E172" s="172">
        <v>30.46</v>
      </c>
      <c r="F172" s="176"/>
      <c r="G172" s="176"/>
      <c r="H172" s="176"/>
      <c r="I172" s="176"/>
      <c r="J172" s="176"/>
      <c r="K172" s="176"/>
      <c r="L172" s="176"/>
      <c r="M172" s="176"/>
      <c r="N172" s="163"/>
      <c r="O172" s="163"/>
      <c r="P172" s="163"/>
      <c r="Q172" s="163"/>
      <c r="R172" s="163"/>
      <c r="S172" s="163"/>
      <c r="T172" s="164"/>
      <c r="U172" s="16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126</v>
      </c>
      <c r="AF172" s="153">
        <v>2</v>
      </c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5">
      <c r="A173" s="154"/>
      <c r="B173" s="161"/>
      <c r="C173" s="199" t="s">
        <v>303</v>
      </c>
      <c r="D173" s="166"/>
      <c r="E173" s="172">
        <v>13.76</v>
      </c>
      <c r="F173" s="176"/>
      <c r="G173" s="176"/>
      <c r="H173" s="176"/>
      <c r="I173" s="176"/>
      <c r="J173" s="176"/>
      <c r="K173" s="176"/>
      <c r="L173" s="176"/>
      <c r="M173" s="176"/>
      <c r="N173" s="163"/>
      <c r="O173" s="163"/>
      <c r="P173" s="163"/>
      <c r="Q173" s="163"/>
      <c r="R173" s="163"/>
      <c r="S173" s="163"/>
      <c r="T173" s="164"/>
      <c r="U173" s="16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126</v>
      </c>
      <c r="AF173" s="153">
        <v>2</v>
      </c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5">
      <c r="A174" s="154"/>
      <c r="B174" s="161"/>
      <c r="C174" s="200" t="s">
        <v>145</v>
      </c>
      <c r="D174" s="167"/>
      <c r="E174" s="173">
        <v>122.21</v>
      </c>
      <c r="F174" s="176"/>
      <c r="G174" s="176"/>
      <c r="H174" s="176"/>
      <c r="I174" s="176"/>
      <c r="J174" s="176"/>
      <c r="K174" s="176"/>
      <c r="L174" s="176"/>
      <c r="M174" s="176"/>
      <c r="N174" s="163"/>
      <c r="O174" s="163"/>
      <c r="P174" s="163"/>
      <c r="Q174" s="163"/>
      <c r="R174" s="163"/>
      <c r="S174" s="163"/>
      <c r="T174" s="164"/>
      <c r="U174" s="16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126</v>
      </c>
      <c r="AF174" s="153">
        <v>3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5">
      <c r="A175" s="154"/>
      <c r="B175" s="161"/>
      <c r="C175" s="199" t="s">
        <v>146</v>
      </c>
      <c r="D175" s="166"/>
      <c r="E175" s="172"/>
      <c r="F175" s="176"/>
      <c r="G175" s="176"/>
      <c r="H175" s="176"/>
      <c r="I175" s="176"/>
      <c r="J175" s="176"/>
      <c r="K175" s="176"/>
      <c r="L175" s="176"/>
      <c r="M175" s="176"/>
      <c r="N175" s="163"/>
      <c r="O175" s="163"/>
      <c r="P175" s="163"/>
      <c r="Q175" s="163"/>
      <c r="R175" s="163"/>
      <c r="S175" s="163"/>
      <c r="T175" s="164"/>
      <c r="U175" s="16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 t="s">
        <v>126</v>
      </c>
      <c r="AF175" s="153">
        <v>2</v>
      </c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5">
      <c r="A176" s="154"/>
      <c r="B176" s="161"/>
      <c r="C176" s="198" t="s">
        <v>147</v>
      </c>
      <c r="D176" s="166"/>
      <c r="E176" s="172"/>
      <c r="F176" s="176"/>
      <c r="G176" s="176"/>
      <c r="H176" s="176"/>
      <c r="I176" s="176"/>
      <c r="J176" s="176"/>
      <c r="K176" s="176"/>
      <c r="L176" s="176"/>
      <c r="M176" s="176"/>
      <c r="N176" s="163"/>
      <c r="O176" s="163"/>
      <c r="P176" s="163"/>
      <c r="Q176" s="163"/>
      <c r="R176" s="163"/>
      <c r="S176" s="163"/>
      <c r="T176" s="164"/>
      <c r="U176" s="16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 t="s">
        <v>126</v>
      </c>
      <c r="AF176" s="153">
        <v>0</v>
      </c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5">
      <c r="A177" s="154"/>
      <c r="B177" s="161"/>
      <c r="C177" s="197" t="s">
        <v>304</v>
      </c>
      <c r="D177" s="165"/>
      <c r="E177" s="171">
        <v>12.221</v>
      </c>
      <c r="F177" s="176"/>
      <c r="G177" s="176"/>
      <c r="H177" s="176"/>
      <c r="I177" s="176"/>
      <c r="J177" s="176"/>
      <c r="K177" s="176"/>
      <c r="L177" s="176"/>
      <c r="M177" s="176"/>
      <c r="N177" s="163"/>
      <c r="O177" s="163"/>
      <c r="P177" s="163"/>
      <c r="Q177" s="163"/>
      <c r="R177" s="163"/>
      <c r="S177" s="163"/>
      <c r="T177" s="164"/>
      <c r="U177" s="16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 t="s">
        <v>126</v>
      </c>
      <c r="AF177" s="153">
        <v>0</v>
      </c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ht="20.399999999999999" outlineLevel="1" x14ac:dyDescent="0.25">
      <c r="A178" s="154">
        <v>39</v>
      </c>
      <c r="B178" s="161" t="s">
        <v>305</v>
      </c>
      <c r="C178" s="196" t="s">
        <v>306</v>
      </c>
      <c r="D178" s="163" t="s">
        <v>249</v>
      </c>
      <c r="E178" s="170">
        <v>4.12</v>
      </c>
      <c r="F178" s="175"/>
      <c r="G178" s="176">
        <f>ROUND(E178*F178,2)</f>
        <v>0</v>
      </c>
      <c r="H178" s="175"/>
      <c r="I178" s="176">
        <f>ROUND(E178*H178,2)</f>
        <v>0</v>
      </c>
      <c r="J178" s="175"/>
      <c r="K178" s="176">
        <f>ROUND(E178*J178,2)</f>
        <v>0</v>
      </c>
      <c r="L178" s="176">
        <v>21</v>
      </c>
      <c r="M178" s="176">
        <f>G178*(1+L178/100)</f>
        <v>0</v>
      </c>
      <c r="N178" s="163">
        <v>0.04</v>
      </c>
      <c r="O178" s="163">
        <f>ROUND(E178*N178,5)</f>
        <v>0.1648</v>
      </c>
      <c r="P178" s="163">
        <v>0</v>
      </c>
      <c r="Q178" s="163">
        <f>ROUND(E178*P178,5)</f>
        <v>0</v>
      </c>
      <c r="R178" s="163"/>
      <c r="S178" s="163"/>
      <c r="T178" s="164">
        <v>0.23899999999999999</v>
      </c>
      <c r="U178" s="163">
        <f>ROUND(E178*T178,2)</f>
        <v>0.98</v>
      </c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124</v>
      </c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5">
      <c r="A179" s="154"/>
      <c r="B179" s="161"/>
      <c r="C179" s="260" t="s">
        <v>307</v>
      </c>
      <c r="D179" s="261"/>
      <c r="E179" s="262"/>
      <c r="F179" s="263"/>
      <c r="G179" s="264"/>
      <c r="H179" s="176"/>
      <c r="I179" s="176"/>
      <c r="J179" s="176"/>
      <c r="K179" s="176"/>
      <c r="L179" s="176"/>
      <c r="M179" s="176"/>
      <c r="N179" s="163"/>
      <c r="O179" s="163"/>
      <c r="P179" s="163"/>
      <c r="Q179" s="163"/>
      <c r="R179" s="163"/>
      <c r="S179" s="163"/>
      <c r="T179" s="164"/>
      <c r="U179" s="16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 t="s">
        <v>252</v>
      </c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6" t="str">
        <f>C179</f>
        <v>Zákrytové desky osazovat na lepidlo na bázi MS polymerů např. Mamut Glue</v>
      </c>
      <c r="BB179" s="153"/>
      <c r="BC179" s="153"/>
      <c r="BD179" s="153"/>
      <c r="BE179" s="153"/>
      <c r="BF179" s="153"/>
      <c r="BG179" s="153"/>
      <c r="BH179" s="153"/>
    </row>
    <row r="180" spans="1:60" ht="20.399999999999999" outlineLevel="1" x14ac:dyDescent="0.25">
      <c r="A180" s="154"/>
      <c r="B180" s="161"/>
      <c r="C180" s="197" t="s">
        <v>308</v>
      </c>
      <c r="D180" s="165"/>
      <c r="E180" s="171"/>
      <c r="F180" s="176"/>
      <c r="G180" s="176"/>
      <c r="H180" s="176"/>
      <c r="I180" s="176"/>
      <c r="J180" s="176"/>
      <c r="K180" s="176"/>
      <c r="L180" s="176"/>
      <c r="M180" s="176"/>
      <c r="N180" s="163"/>
      <c r="O180" s="163"/>
      <c r="P180" s="163"/>
      <c r="Q180" s="163"/>
      <c r="R180" s="163"/>
      <c r="S180" s="163"/>
      <c r="T180" s="164"/>
      <c r="U180" s="16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 t="s">
        <v>126</v>
      </c>
      <c r="AF180" s="153">
        <v>0</v>
      </c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ht="20.399999999999999" outlineLevel="1" x14ac:dyDescent="0.25">
      <c r="A181" s="154"/>
      <c r="B181" s="161"/>
      <c r="C181" s="197" t="s">
        <v>309</v>
      </c>
      <c r="D181" s="165"/>
      <c r="E181" s="171"/>
      <c r="F181" s="176"/>
      <c r="G181" s="176"/>
      <c r="H181" s="176"/>
      <c r="I181" s="176"/>
      <c r="J181" s="176"/>
      <c r="K181" s="176"/>
      <c r="L181" s="176"/>
      <c r="M181" s="176"/>
      <c r="N181" s="163"/>
      <c r="O181" s="163"/>
      <c r="P181" s="163"/>
      <c r="Q181" s="163"/>
      <c r="R181" s="163"/>
      <c r="S181" s="163"/>
      <c r="T181" s="164"/>
      <c r="U181" s="16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 t="s">
        <v>126</v>
      </c>
      <c r="AF181" s="153">
        <v>0</v>
      </c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5">
      <c r="A182" s="154"/>
      <c r="B182" s="161"/>
      <c r="C182" s="198" t="s">
        <v>139</v>
      </c>
      <c r="D182" s="166"/>
      <c r="E182" s="172"/>
      <c r="F182" s="176"/>
      <c r="G182" s="176"/>
      <c r="H182" s="176"/>
      <c r="I182" s="176"/>
      <c r="J182" s="176"/>
      <c r="K182" s="176"/>
      <c r="L182" s="176"/>
      <c r="M182" s="176"/>
      <c r="N182" s="163"/>
      <c r="O182" s="163"/>
      <c r="P182" s="163"/>
      <c r="Q182" s="163"/>
      <c r="R182" s="163"/>
      <c r="S182" s="163"/>
      <c r="T182" s="164"/>
      <c r="U182" s="16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 t="s">
        <v>126</v>
      </c>
      <c r="AF182" s="153">
        <v>2</v>
      </c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5">
      <c r="A183" s="154"/>
      <c r="B183" s="161"/>
      <c r="C183" s="199" t="s">
        <v>140</v>
      </c>
      <c r="D183" s="166"/>
      <c r="E183" s="172"/>
      <c r="F183" s="176"/>
      <c r="G183" s="176"/>
      <c r="H183" s="176"/>
      <c r="I183" s="176"/>
      <c r="J183" s="176"/>
      <c r="K183" s="176"/>
      <c r="L183" s="176"/>
      <c r="M183" s="176"/>
      <c r="N183" s="163"/>
      <c r="O183" s="163"/>
      <c r="P183" s="163"/>
      <c r="Q183" s="163"/>
      <c r="R183" s="163"/>
      <c r="S183" s="163"/>
      <c r="T183" s="164"/>
      <c r="U183" s="16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 t="s">
        <v>126</v>
      </c>
      <c r="AF183" s="153">
        <v>2</v>
      </c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5">
      <c r="A184" s="154"/>
      <c r="B184" s="161"/>
      <c r="C184" s="199" t="s">
        <v>310</v>
      </c>
      <c r="D184" s="166"/>
      <c r="E184" s="172">
        <v>2</v>
      </c>
      <c r="F184" s="176"/>
      <c r="G184" s="176"/>
      <c r="H184" s="176"/>
      <c r="I184" s="176"/>
      <c r="J184" s="176"/>
      <c r="K184" s="176"/>
      <c r="L184" s="176"/>
      <c r="M184" s="176"/>
      <c r="N184" s="163"/>
      <c r="O184" s="163"/>
      <c r="P184" s="163"/>
      <c r="Q184" s="163"/>
      <c r="R184" s="163"/>
      <c r="S184" s="163"/>
      <c r="T184" s="164"/>
      <c r="U184" s="16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 t="s">
        <v>126</v>
      </c>
      <c r="AF184" s="153">
        <v>2</v>
      </c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5">
      <c r="A185" s="154"/>
      <c r="B185" s="161"/>
      <c r="C185" s="199" t="s">
        <v>311</v>
      </c>
      <c r="D185" s="166"/>
      <c r="E185" s="172">
        <v>1.5</v>
      </c>
      <c r="F185" s="176"/>
      <c r="G185" s="176"/>
      <c r="H185" s="176"/>
      <c r="I185" s="176"/>
      <c r="J185" s="176"/>
      <c r="K185" s="176"/>
      <c r="L185" s="176"/>
      <c r="M185" s="176"/>
      <c r="N185" s="163"/>
      <c r="O185" s="163"/>
      <c r="P185" s="163"/>
      <c r="Q185" s="163"/>
      <c r="R185" s="163"/>
      <c r="S185" s="163"/>
      <c r="T185" s="164"/>
      <c r="U185" s="16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 t="s">
        <v>126</v>
      </c>
      <c r="AF185" s="153">
        <v>2</v>
      </c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5">
      <c r="A186" s="154"/>
      <c r="B186" s="161"/>
      <c r="C186" s="199" t="s">
        <v>312</v>
      </c>
      <c r="D186" s="166"/>
      <c r="E186" s="172">
        <v>0.5</v>
      </c>
      <c r="F186" s="176"/>
      <c r="G186" s="176"/>
      <c r="H186" s="176"/>
      <c r="I186" s="176"/>
      <c r="J186" s="176"/>
      <c r="K186" s="176"/>
      <c r="L186" s="176"/>
      <c r="M186" s="176"/>
      <c r="N186" s="163"/>
      <c r="O186" s="163"/>
      <c r="P186" s="163"/>
      <c r="Q186" s="163"/>
      <c r="R186" s="163"/>
      <c r="S186" s="163"/>
      <c r="T186" s="164"/>
      <c r="U186" s="16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 t="s">
        <v>126</v>
      </c>
      <c r="AF186" s="153">
        <v>2</v>
      </c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5">
      <c r="A187" s="154"/>
      <c r="B187" s="161"/>
      <c r="C187" s="200" t="s">
        <v>145</v>
      </c>
      <c r="D187" s="167"/>
      <c r="E187" s="173">
        <v>4</v>
      </c>
      <c r="F187" s="176"/>
      <c r="G187" s="176"/>
      <c r="H187" s="176"/>
      <c r="I187" s="176"/>
      <c r="J187" s="176"/>
      <c r="K187" s="176"/>
      <c r="L187" s="176"/>
      <c r="M187" s="176"/>
      <c r="N187" s="163"/>
      <c r="O187" s="163"/>
      <c r="P187" s="163"/>
      <c r="Q187" s="163"/>
      <c r="R187" s="163"/>
      <c r="S187" s="163"/>
      <c r="T187" s="164"/>
      <c r="U187" s="16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 t="s">
        <v>126</v>
      </c>
      <c r="AF187" s="153">
        <v>3</v>
      </c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5">
      <c r="A188" s="154"/>
      <c r="B188" s="161"/>
      <c r="C188" s="199" t="s">
        <v>146</v>
      </c>
      <c r="D188" s="166"/>
      <c r="E188" s="172"/>
      <c r="F188" s="176"/>
      <c r="G188" s="176"/>
      <c r="H188" s="176"/>
      <c r="I188" s="176"/>
      <c r="J188" s="176"/>
      <c r="K188" s="176"/>
      <c r="L188" s="176"/>
      <c r="M188" s="176"/>
      <c r="N188" s="163"/>
      <c r="O188" s="163"/>
      <c r="P188" s="163"/>
      <c r="Q188" s="163"/>
      <c r="R188" s="163"/>
      <c r="S188" s="163"/>
      <c r="T188" s="164"/>
      <c r="U188" s="16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 t="s">
        <v>126</v>
      </c>
      <c r="AF188" s="153">
        <v>2</v>
      </c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5">
      <c r="A189" s="154"/>
      <c r="B189" s="161"/>
      <c r="C189" s="198" t="s">
        <v>147</v>
      </c>
      <c r="D189" s="166"/>
      <c r="E189" s="172"/>
      <c r="F189" s="176"/>
      <c r="G189" s="176"/>
      <c r="H189" s="176"/>
      <c r="I189" s="176"/>
      <c r="J189" s="176"/>
      <c r="K189" s="176"/>
      <c r="L189" s="176"/>
      <c r="M189" s="176"/>
      <c r="N189" s="163"/>
      <c r="O189" s="163"/>
      <c r="P189" s="163"/>
      <c r="Q189" s="163"/>
      <c r="R189" s="163"/>
      <c r="S189" s="163"/>
      <c r="T189" s="164"/>
      <c r="U189" s="16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 t="s">
        <v>126</v>
      </c>
      <c r="AF189" s="153">
        <v>0</v>
      </c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5">
      <c r="A190" s="154"/>
      <c r="B190" s="161"/>
      <c r="C190" s="197" t="s">
        <v>313</v>
      </c>
      <c r="D190" s="165"/>
      <c r="E190" s="171">
        <v>4</v>
      </c>
      <c r="F190" s="176"/>
      <c r="G190" s="176"/>
      <c r="H190" s="176"/>
      <c r="I190" s="176"/>
      <c r="J190" s="176"/>
      <c r="K190" s="176"/>
      <c r="L190" s="176"/>
      <c r="M190" s="176"/>
      <c r="N190" s="163"/>
      <c r="O190" s="163"/>
      <c r="P190" s="163"/>
      <c r="Q190" s="163"/>
      <c r="R190" s="163"/>
      <c r="S190" s="163"/>
      <c r="T190" s="164"/>
      <c r="U190" s="16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 t="s">
        <v>126</v>
      </c>
      <c r="AF190" s="153">
        <v>0</v>
      </c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5">
      <c r="A191" s="154"/>
      <c r="B191" s="161"/>
      <c r="C191" s="197" t="s">
        <v>314</v>
      </c>
      <c r="D191" s="165"/>
      <c r="E191" s="171">
        <v>0.12</v>
      </c>
      <c r="F191" s="176"/>
      <c r="G191" s="176"/>
      <c r="H191" s="176"/>
      <c r="I191" s="176"/>
      <c r="J191" s="176"/>
      <c r="K191" s="176"/>
      <c r="L191" s="176"/>
      <c r="M191" s="176"/>
      <c r="N191" s="163"/>
      <c r="O191" s="163"/>
      <c r="P191" s="163"/>
      <c r="Q191" s="163"/>
      <c r="R191" s="163"/>
      <c r="S191" s="163"/>
      <c r="T191" s="164"/>
      <c r="U191" s="16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 t="s">
        <v>126</v>
      </c>
      <c r="AF191" s="153">
        <v>0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ht="20.399999999999999" outlineLevel="1" x14ac:dyDescent="0.25">
      <c r="A192" s="154">
        <v>40</v>
      </c>
      <c r="B192" s="161" t="s">
        <v>315</v>
      </c>
      <c r="C192" s="196" t="s">
        <v>316</v>
      </c>
      <c r="D192" s="163" t="s">
        <v>249</v>
      </c>
      <c r="E192" s="170">
        <v>7.0039999999999996</v>
      </c>
      <c r="F192" s="175"/>
      <c r="G192" s="176">
        <f>ROUND(E192*F192,2)</f>
        <v>0</v>
      </c>
      <c r="H192" s="175"/>
      <c r="I192" s="176">
        <f>ROUND(E192*H192,2)</f>
        <v>0</v>
      </c>
      <c r="J192" s="175"/>
      <c r="K192" s="176">
        <f>ROUND(E192*J192,2)</f>
        <v>0</v>
      </c>
      <c r="L192" s="176">
        <v>21</v>
      </c>
      <c r="M192" s="176">
        <f>G192*(1+L192/100)</f>
        <v>0</v>
      </c>
      <c r="N192" s="163">
        <v>0.04</v>
      </c>
      <c r="O192" s="163">
        <f>ROUND(E192*N192,5)</f>
        <v>0.28016000000000002</v>
      </c>
      <c r="P192" s="163">
        <v>0</v>
      </c>
      <c r="Q192" s="163">
        <f>ROUND(E192*P192,5)</f>
        <v>0</v>
      </c>
      <c r="R192" s="163"/>
      <c r="S192" s="163"/>
      <c r="T192" s="164">
        <v>0.23899999999999999</v>
      </c>
      <c r="U192" s="163">
        <f>ROUND(E192*T192,2)</f>
        <v>1.67</v>
      </c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 t="s">
        <v>124</v>
      </c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5">
      <c r="A193" s="154"/>
      <c r="B193" s="161"/>
      <c r="C193" s="260" t="s">
        <v>307</v>
      </c>
      <c r="D193" s="261"/>
      <c r="E193" s="262"/>
      <c r="F193" s="263"/>
      <c r="G193" s="264"/>
      <c r="H193" s="176"/>
      <c r="I193" s="176"/>
      <c r="J193" s="176"/>
      <c r="K193" s="176"/>
      <c r="L193" s="176"/>
      <c r="M193" s="176"/>
      <c r="N193" s="163"/>
      <c r="O193" s="163"/>
      <c r="P193" s="163"/>
      <c r="Q193" s="163"/>
      <c r="R193" s="163"/>
      <c r="S193" s="163"/>
      <c r="T193" s="164"/>
      <c r="U193" s="16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 t="s">
        <v>252</v>
      </c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6" t="str">
        <f>C193</f>
        <v>Zákrytové desky osazovat na lepidlo na bázi MS polymerů např. Mamut Glue</v>
      </c>
      <c r="BB193" s="153"/>
      <c r="BC193" s="153"/>
      <c r="BD193" s="153"/>
      <c r="BE193" s="153"/>
      <c r="BF193" s="153"/>
      <c r="BG193" s="153"/>
      <c r="BH193" s="153"/>
    </row>
    <row r="194" spans="1:60" ht="20.399999999999999" outlineLevel="1" x14ac:dyDescent="0.25">
      <c r="A194" s="154"/>
      <c r="B194" s="161"/>
      <c r="C194" s="197" t="s">
        <v>308</v>
      </c>
      <c r="D194" s="165"/>
      <c r="E194" s="171"/>
      <c r="F194" s="176"/>
      <c r="G194" s="176"/>
      <c r="H194" s="176"/>
      <c r="I194" s="176"/>
      <c r="J194" s="176"/>
      <c r="K194" s="176"/>
      <c r="L194" s="176"/>
      <c r="M194" s="176"/>
      <c r="N194" s="163"/>
      <c r="O194" s="163"/>
      <c r="P194" s="163"/>
      <c r="Q194" s="163"/>
      <c r="R194" s="163"/>
      <c r="S194" s="163"/>
      <c r="T194" s="164"/>
      <c r="U194" s="16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 t="s">
        <v>126</v>
      </c>
      <c r="AF194" s="153">
        <v>0</v>
      </c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ht="20.399999999999999" outlineLevel="1" x14ac:dyDescent="0.25">
      <c r="A195" s="154"/>
      <c r="B195" s="161"/>
      <c r="C195" s="197" t="s">
        <v>317</v>
      </c>
      <c r="D195" s="165"/>
      <c r="E195" s="171"/>
      <c r="F195" s="176"/>
      <c r="G195" s="176"/>
      <c r="H195" s="176"/>
      <c r="I195" s="176"/>
      <c r="J195" s="176"/>
      <c r="K195" s="176"/>
      <c r="L195" s="176"/>
      <c r="M195" s="176"/>
      <c r="N195" s="163"/>
      <c r="O195" s="163"/>
      <c r="P195" s="163"/>
      <c r="Q195" s="163"/>
      <c r="R195" s="163"/>
      <c r="S195" s="163"/>
      <c r="T195" s="164"/>
      <c r="U195" s="16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 t="s">
        <v>126</v>
      </c>
      <c r="AF195" s="153">
        <v>0</v>
      </c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outlineLevel="1" x14ac:dyDescent="0.25">
      <c r="A196" s="154"/>
      <c r="B196" s="161"/>
      <c r="C196" s="198" t="s">
        <v>139</v>
      </c>
      <c r="D196" s="166"/>
      <c r="E196" s="172"/>
      <c r="F196" s="176"/>
      <c r="G196" s="176"/>
      <c r="H196" s="176"/>
      <c r="I196" s="176"/>
      <c r="J196" s="176"/>
      <c r="K196" s="176"/>
      <c r="L196" s="176"/>
      <c r="M196" s="176"/>
      <c r="N196" s="163"/>
      <c r="O196" s="163"/>
      <c r="P196" s="163"/>
      <c r="Q196" s="163"/>
      <c r="R196" s="163"/>
      <c r="S196" s="163"/>
      <c r="T196" s="164"/>
      <c r="U196" s="16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 t="s">
        <v>126</v>
      </c>
      <c r="AF196" s="153">
        <v>2</v>
      </c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5">
      <c r="A197" s="154"/>
      <c r="B197" s="161"/>
      <c r="C197" s="199" t="s">
        <v>140</v>
      </c>
      <c r="D197" s="166"/>
      <c r="E197" s="172"/>
      <c r="F197" s="176"/>
      <c r="G197" s="176"/>
      <c r="H197" s="176"/>
      <c r="I197" s="176"/>
      <c r="J197" s="176"/>
      <c r="K197" s="176"/>
      <c r="L197" s="176"/>
      <c r="M197" s="176"/>
      <c r="N197" s="163"/>
      <c r="O197" s="163"/>
      <c r="P197" s="163"/>
      <c r="Q197" s="163"/>
      <c r="R197" s="163"/>
      <c r="S197" s="163"/>
      <c r="T197" s="164"/>
      <c r="U197" s="16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 t="s">
        <v>126</v>
      </c>
      <c r="AF197" s="153">
        <v>2</v>
      </c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5">
      <c r="A198" s="154"/>
      <c r="B198" s="161"/>
      <c r="C198" s="199" t="s">
        <v>318</v>
      </c>
      <c r="D198" s="166"/>
      <c r="E198" s="172">
        <v>3.6</v>
      </c>
      <c r="F198" s="176"/>
      <c r="G198" s="176"/>
      <c r="H198" s="176"/>
      <c r="I198" s="176"/>
      <c r="J198" s="176"/>
      <c r="K198" s="176"/>
      <c r="L198" s="176"/>
      <c r="M198" s="176"/>
      <c r="N198" s="163"/>
      <c r="O198" s="163"/>
      <c r="P198" s="163"/>
      <c r="Q198" s="163"/>
      <c r="R198" s="163"/>
      <c r="S198" s="163"/>
      <c r="T198" s="164"/>
      <c r="U198" s="16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 t="s">
        <v>126</v>
      </c>
      <c r="AF198" s="153">
        <v>2</v>
      </c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5">
      <c r="A199" s="154"/>
      <c r="B199" s="161"/>
      <c r="C199" s="199" t="s">
        <v>319</v>
      </c>
      <c r="D199" s="166"/>
      <c r="E199" s="172">
        <v>3.2</v>
      </c>
      <c r="F199" s="176"/>
      <c r="G199" s="176"/>
      <c r="H199" s="176"/>
      <c r="I199" s="176"/>
      <c r="J199" s="176"/>
      <c r="K199" s="176"/>
      <c r="L199" s="176"/>
      <c r="M199" s="176"/>
      <c r="N199" s="163"/>
      <c r="O199" s="163"/>
      <c r="P199" s="163"/>
      <c r="Q199" s="163"/>
      <c r="R199" s="163"/>
      <c r="S199" s="163"/>
      <c r="T199" s="164"/>
      <c r="U199" s="16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 t="s">
        <v>126</v>
      </c>
      <c r="AF199" s="153">
        <v>2</v>
      </c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5">
      <c r="A200" s="154"/>
      <c r="B200" s="161"/>
      <c r="C200" s="200" t="s">
        <v>145</v>
      </c>
      <c r="D200" s="167"/>
      <c r="E200" s="173">
        <v>6.8</v>
      </c>
      <c r="F200" s="176"/>
      <c r="G200" s="176"/>
      <c r="H200" s="176"/>
      <c r="I200" s="176"/>
      <c r="J200" s="176"/>
      <c r="K200" s="176"/>
      <c r="L200" s="176"/>
      <c r="M200" s="176"/>
      <c r="N200" s="163"/>
      <c r="O200" s="163"/>
      <c r="P200" s="163"/>
      <c r="Q200" s="163"/>
      <c r="R200" s="163"/>
      <c r="S200" s="163"/>
      <c r="T200" s="164"/>
      <c r="U200" s="16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 t="s">
        <v>126</v>
      </c>
      <c r="AF200" s="153">
        <v>3</v>
      </c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5">
      <c r="A201" s="154"/>
      <c r="B201" s="161"/>
      <c r="C201" s="199" t="s">
        <v>146</v>
      </c>
      <c r="D201" s="166"/>
      <c r="E201" s="172"/>
      <c r="F201" s="176"/>
      <c r="G201" s="176"/>
      <c r="H201" s="176"/>
      <c r="I201" s="176"/>
      <c r="J201" s="176"/>
      <c r="K201" s="176"/>
      <c r="L201" s="176"/>
      <c r="M201" s="176"/>
      <c r="N201" s="163"/>
      <c r="O201" s="163"/>
      <c r="P201" s="163"/>
      <c r="Q201" s="163"/>
      <c r="R201" s="163"/>
      <c r="S201" s="163"/>
      <c r="T201" s="164"/>
      <c r="U201" s="16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 t="s">
        <v>126</v>
      </c>
      <c r="AF201" s="153">
        <v>2</v>
      </c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outlineLevel="1" x14ac:dyDescent="0.25">
      <c r="A202" s="154"/>
      <c r="B202" s="161"/>
      <c r="C202" s="198" t="s">
        <v>147</v>
      </c>
      <c r="D202" s="166"/>
      <c r="E202" s="172"/>
      <c r="F202" s="176"/>
      <c r="G202" s="176"/>
      <c r="H202" s="176"/>
      <c r="I202" s="176"/>
      <c r="J202" s="176"/>
      <c r="K202" s="176"/>
      <c r="L202" s="176"/>
      <c r="M202" s="176"/>
      <c r="N202" s="163"/>
      <c r="O202" s="163"/>
      <c r="P202" s="163"/>
      <c r="Q202" s="163"/>
      <c r="R202" s="163"/>
      <c r="S202" s="163"/>
      <c r="T202" s="164"/>
      <c r="U202" s="16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 t="s">
        <v>126</v>
      </c>
      <c r="AF202" s="153">
        <v>0</v>
      </c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5">
      <c r="A203" s="154"/>
      <c r="B203" s="161"/>
      <c r="C203" s="197" t="s">
        <v>320</v>
      </c>
      <c r="D203" s="165"/>
      <c r="E203" s="171">
        <v>6.8</v>
      </c>
      <c r="F203" s="176"/>
      <c r="G203" s="176"/>
      <c r="H203" s="176"/>
      <c r="I203" s="176"/>
      <c r="J203" s="176"/>
      <c r="K203" s="176"/>
      <c r="L203" s="176"/>
      <c r="M203" s="176"/>
      <c r="N203" s="163"/>
      <c r="O203" s="163"/>
      <c r="P203" s="163"/>
      <c r="Q203" s="163"/>
      <c r="R203" s="163"/>
      <c r="S203" s="163"/>
      <c r="T203" s="164"/>
      <c r="U203" s="16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 t="s">
        <v>126</v>
      </c>
      <c r="AF203" s="153">
        <v>0</v>
      </c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5">
      <c r="A204" s="154"/>
      <c r="B204" s="161"/>
      <c r="C204" s="197" t="s">
        <v>321</v>
      </c>
      <c r="D204" s="165"/>
      <c r="E204" s="171">
        <v>0.20399999999999999</v>
      </c>
      <c r="F204" s="176"/>
      <c r="G204" s="176"/>
      <c r="H204" s="176"/>
      <c r="I204" s="176"/>
      <c r="J204" s="176"/>
      <c r="K204" s="176"/>
      <c r="L204" s="176"/>
      <c r="M204" s="176"/>
      <c r="N204" s="163"/>
      <c r="O204" s="163"/>
      <c r="P204" s="163"/>
      <c r="Q204" s="163"/>
      <c r="R204" s="163"/>
      <c r="S204" s="163"/>
      <c r="T204" s="164"/>
      <c r="U204" s="16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 t="s">
        <v>126</v>
      </c>
      <c r="AF204" s="153">
        <v>0</v>
      </c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ht="20.399999999999999" outlineLevel="1" x14ac:dyDescent="0.25">
      <c r="A205" s="154">
        <v>41</v>
      </c>
      <c r="B205" s="161" t="s">
        <v>322</v>
      </c>
      <c r="C205" s="196" t="s">
        <v>316</v>
      </c>
      <c r="D205" s="163" t="s">
        <v>249</v>
      </c>
      <c r="E205" s="170">
        <v>145.66569000000001</v>
      </c>
      <c r="F205" s="175"/>
      <c r="G205" s="176">
        <f>ROUND(E205*F205,2)</f>
        <v>0</v>
      </c>
      <c r="H205" s="175"/>
      <c r="I205" s="176">
        <f>ROUND(E205*H205,2)</f>
        <v>0</v>
      </c>
      <c r="J205" s="175"/>
      <c r="K205" s="176">
        <f>ROUND(E205*J205,2)</f>
        <v>0</v>
      </c>
      <c r="L205" s="176">
        <v>21</v>
      </c>
      <c r="M205" s="176">
        <f>G205*(1+L205/100)</f>
        <v>0</v>
      </c>
      <c r="N205" s="163">
        <v>4.7500000000000001E-2</v>
      </c>
      <c r="O205" s="163">
        <f>ROUND(E205*N205,5)</f>
        <v>6.9191200000000004</v>
      </c>
      <c r="P205" s="163">
        <v>0</v>
      </c>
      <c r="Q205" s="163">
        <f>ROUND(E205*P205,5)</f>
        <v>0</v>
      </c>
      <c r="R205" s="163"/>
      <c r="S205" s="163"/>
      <c r="T205" s="164">
        <v>0.23899999999999999</v>
      </c>
      <c r="U205" s="163">
        <f>ROUND(E205*T205,2)</f>
        <v>34.81</v>
      </c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 t="s">
        <v>124</v>
      </c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outlineLevel="1" x14ac:dyDescent="0.25">
      <c r="A206" s="154"/>
      <c r="B206" s="161"/>
      <c r="C206" s="260" t="s">
        <v>307</v>
      </c>
      <c r="D206" s="261"/>
      <c r="E206" s="262"/>
      <c r="F206" s="263"/>
      <c r="G206" s="264"/>
      <c r="H206" s="176"/>
      <c r="I206" s="176"/>
      <c r="J206" s="176"/>
      <c r="K206" s="176"/>
      <c r="L206" s="176"/>
      <c r="M206" s="176"/>
      <c r="N206" s="163"/>
      <c r="O206" s="163"/>
      <c r="P206" s="163"/>
      <c r="Q206" s="163"/>
      <c r="R206" s="163"/>
      <c r="S206" s="163"/>
      <c r="T206" s="164"/>
      <c r="U206" s="16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 t="s">
        <v>252</v>
      </c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6" t="str">
        <f>C206</f>
        <v>Zákrytové desky osazovat na lepidlo na bázi MS polymerů např. Mamut Glue</v>
      </c>
      <c r="BB206" s="153"/>
      <c r="BC206" s="153"/>
      <c r="BD206" s="153"/>
      <c r="BE206" s="153"/>
      <c r="BF206" s="153"/>
      <c r="BG206" s="153"/>
      <c r="BH206" s="153"/>
    </row>
    <row r="207" spans="1:60" ht="20.399999999999999" outlineLevel="1" x14ac:dyDescent="0.25">
      <c r="A207" s="154"/>
      <c r="B207" s="161"/>
      <c r="C207" s="197" t="s">
        <v>308</v>
      </c>
      <c r="D207" s="165"/>
      <c r="E207" s="171"/>
      <c r="F207" s="176"/>
      <c r="G207" s="176"/>
      <c r="H207" s="176"/>
      <c r="I207" s="176"/>
      <c r="J207" s="176"/>
      <c r="K207" s="176"/>
      <c r="L207" s="176"/>
      <c r="M207" s="176"/>
      <c r="N207" s="163"/>
      <c r="O207" s="163"/>
      <c r="P207" s="163"/>
      <c r="Q207" s="163"/>
      <c r="R207" s="163"/>
      <c r="S207" s="163"/>
      <c r="T207" s="164"/>
      <c r="U207" s="16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 t="s">
        <v>126</v>
      </c>
      <c r="AF207" s="153">
        <v>0</v>
      </c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ht="20.399999999999999" outlineLevel="1" x14ac:dyDescent="0.25">
      <c r="A208" s="154"/>
      <c r="B208" s="161"/>
      <c r="C208" s="197" t="s">
        <v>323</v>
      </c>
      <c r="D208" s="165"/>
      <c r="E208" s="171"/>
      <c r="F208" s="176"/>
      <c r="G208" s="176"/>
      <c r="H208" s="176"/>
      <c r="I208" s="176"/>
      <c r="J208" s="176"/>
      <c r="K208" s="176"/>
      <c r="L208" s="176"/>
      <c r="M208" s="176"/>
      <c r="N208" s="163"/>
      <c r="O208" s="163"/>
      <c r="P208" s="163"/>
      <c r="Q208" s="163"/>
      <c r="R208" s="163"/>
      <c r="S208" s="163"/>
      <c r="T208" s="164"/>
      <c r="U208" s="16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 t="s">
        <v>126</v>
      </c>
      <c r="AF208" s="153">
        <v>0</v>
      </c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5">
      <c r="A209" s="154"/>
      <c r="B209" s="161"/>
      <c r="C209" s="198" t="s">
        <v>139</v>
      </c>
      <c r="D209" s="166"/>
      <c r="E209" s="172"/>
      <c r="F209" s="176"/>
      <c r="G209" s="176"/>
      <c r="H209" s="176"/>
      <c r="I209" s="176"/>
      <c r="J209" s="176"/>
      <c r="K209" s="176"/>
      <c r="L209" s="176"/>
      <c r="M209" s="176"/>
      <c r="N209" s="163"/>
      <c r="O209" s="163"/>
      <c r="P209" s="163"/>
      <c r="Q209" s="163"/>
      <c r="R209" s="163"/>
      <c r="S209" s="163"/>
      <c r="T209" s="164"/>
      <c r="U209" s="16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 t="s">
        <v>126</v>
      </c>
      <c r="AF209" s="153">
        <v>2</v>
      </c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5">
      <c r="A210" s="154"/>
      <c r="B210" s="161"/>
      <c r="C210" s="199" t="s">
        <v>140</v>
      </c>
      <c r="D210" s="166"/>
      <c r="E210" s="172"/>
      <c r="F210" s="176"/>
      <c r="G210" s="176"/>
      <c r="H210" s="176"/>
      <c r="I210" s="176"/>
      <c r="J210" s="176"/>
      <c r="K210" s="176"/>
      <c r="L210" s="176"/>
      <c r="M210" s="176"/>
      <c r="N210" s="163"/>
      <c r="O210" s="163"/>
      <c r="P210" s="163"/>
      <c r="Q210" s="163"/>
      <c r="R210" s="163"/>
      <c r="S210" s="163"/>
      <c r="T210" s="164"/>
      <c r="U210" s="16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 t="s">
        <v>126</v>
      </c>
      <c r="AF210" s="153">
        <v>2</v>
      </c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ht="30.6" outlineLevel="1" x14ac:dyDescent="0.25">
      <c r="A211" s="154"/>
      <c r="B211" s="161"/>
      <c r="C211" s="199" t="s">
        <v>324</v>
      </c>
      <c r="D211" s="166"/>
      <c r="E211" s="172">
        <v>50.414999999999999</v>
      </c>
      <c r="F211" s="176"/>
      <c r="G211" s="176"/>
      <c r="H211" s="176"/>
      <c r="I211" s="176"/>
      <c r="J211" s="176"/>
      <c r="K211" s="176"/>
      <c r="L211" s="176"/>
      <c r="M211" s="176"/>
      <c r="N211" s="163"/>
      <c r="O211" s="163"/>
      <c r="P211" s="163"/>
      <c r="Q211" s="163"/>
      <c r="R211" s="163"/>
      <c r="S211" s="163"/>
      <c r="T211" s="164"/>
      <c r="U211" s="16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 t="s">
        <v>126</v>
      </c>
      <c r="AF211" s="153">
        <v>2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5">
      <c r="A212" s="154"/>
      <c r="B212" s="161"/>
      <c r="C212" s="199" t="s">
        <v>325</v>
      </c>
      <c r="D212" s="166"/>
      <c r="E212" s="172">
        <v>52.44</v>
      </c>
      <c r="F212" s="176"/>
      <c r="G212" s="176"/>
      <c r="H212" s="176"/>
      <c r="I212" s="176"/>
      <c r="J212" s="176"/>
      <c r="K212" s="176"/>
      <c r="L212" s="176"/>
      <c r="M212" s="176"/>
      <c r="N212" s="163"/>
      <c r="O212" s="163"/>
      <c r="P212" s="163"/>
      <c r="Q212" s="163"/>
      <c r="R212" s="163"/>
      <c r="S212" s="163"/>
      <c r="T212" s="164"/>
      <c r="U212" s="16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 t="s">
        <v>126</v>
      </c>
      <c r="AF212" s="153">
        <v>2</v>
      </c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5">
      <c r="A213" s="154"/>
      <c r="B213" s="161"/>
      <c r="C213" s="199" t="s">
        <v>326</v>
      </c>
      <c r="D213" s="166"/>
      <c r="E213" s="172">
        <v>38.567999999999998</v>
      </c>
      <c r="F213" s="176"/>
      <c r="G213" s="176"/>
      <c r="H213" s="176"/>
      <c r="I213" s="176"/>
      <c r="J213" s="176"/>
      <c r="K213" s="176"/>
      <c r="L213" s="176"/>
      <c r="M213" s="176"/>
      <c r="N213" s="163"/>
      <c r="O213" s="163"/>
      <c r="P213" s="163"/>
      <c r="Q213" s="163"/>
      <c r="R213" s="163"/>
      <c r="S213" s="163"/>
      <c r="T213" s="164"/>
      <c r="U213" s="16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 t="s">
        <v>126</v>
      </c>
      <c r="AF213" s="153">
        <v>2</v>
      </c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5">
      <c r="A214" s="154"/>
      <c r="B214" s="161"/>
      <c r="C214" s="200" t="s">
        <v>145</v>
      </c>
      <c r="D214" s="167"/>
      <c r="E214" s="173">
        <v>141.423</v>
      </c>
      <c r="F214" s="176"/>
      <c r="G214" s="176"/>
      <c r="H214" s="176"/>
      <c r="I214" s="176"/>
      <c r="J214" s="176"/>
      <c r="K214" s="176"/>
      <c r="L214" s="176"/>
      <c r="M214" s="176"/>
      <c r="N214" s="163"/>
      <c r="O214" s="163"/>
      <c r="P214" s="163"/>
      <c r="Q214" s="163"/>
      <c r="R214" s="163"/>
      <c r="S214" s="163"/>
      <c r="T214" s="164"/>
      <c r="U214" s="16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 t="s">
        <v>126</v>
      </c>
      <c r="AF214" s="153">
        <v>3</v>
      </c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5">
      <c r="A215" s="154"/>
      <c r="B215" s="161"/>
      <c r="C215" s="199" t="s">
        <v>146</v>
      </c>
      <c r="D215" s="166"/>
      <c r="E215" s="172"/>
      <c r="F215" s="176"/>
      <c r="G215" s="176"/>
      <c r="H215" s="176"/>
      <c r="I215" s="176"/>
      <c r="J215" s="176"/>
      <c r="K215" s="176"/>
      <c r="L215" s="176"/>
      <c r="M215" s="176"/>
      <c r="N215" s="163"/>
      <c r="O215" s="163"/>
      <c r="P215" s="163"/>
      <c r="Q215" s="163"/>
      <c r="R215" s="163"/>
      <c r="S215" s="163"/>
      <c r="T215" s="164"/>
      <c r="U215" s="16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 t="s">
        <v>126</v>
      </c>
      <c r="AF215" s="153">
        <v>2</v>
      </c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outlineLevel="1" x14ac:dyDescent="0.25">
      <c r="A216" s="154"/>
      <c r="B216" s="161"/>
      <c r="C216" s="198" t="s">
        <v>147</v>
      </c>
      <c r="D216" s="166"/>
      <c r="E216" s="172"/>
      <c r="F216" s="176"/>
      <c r="G216" s="176"/>
      <c r="H216" s="176"/>
      <c r="I216" s="176"/>
      <c r="J216" s="176"/>
      <c r="K216" s="176"/>
      <c r="L216" s="176"/>
      <c r="M216" s="176"/>
      <c r="N216" s="163"/>
      <c r="O216" s="163"/>
      <c r="P216" s="163"/>
      <c r="Q216" s="163"/>
      <c r="R216" s="163"/>
      <c r="S216" s="163"/>
      <c r="T216" s="164"/>
      <c r="U216" s="16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 t="s">
        <v>126</v>
      </c>
      <c r="AF216" s="153">
        <v>0</v>
      </c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5">
      <c r="A217" s="154"/>
      <c r="B217" s="161"/>
      <c r="C217" s="197" t="s">
        <v>327</v>
      </c>
      <c r="D217" s="165"/>
      <c r="E217" s="171">
        <v>141.423</v>
      </c>
      <c r="F217" s="176"/>
      <c r="G217" s="176"/>
      <c r="H217" s="176"/>
      <c r="I217" s="176"/>
      <c r="J217" s="176"/>
      <c r="K217" s="176"/>
      <c r="L217" s="176"/>
      <c r="M217" s="176"/>
      <c r="N217" s="163"/>
      <c r="O217" s="163"/>
      <c r="P217" s="163"/>
      <c r="Q217" s="163"/>
      <c r="R217" s="163"/>
      <c r="S217" s="163"/>
      <c r="T217" s="164"/>
      <c r="U217" s="16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 t="s">
        <v>126</v>
      </c>
      <c r="AF217" s="153">
        <v>0</v>
      </c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5">
      <c r="A218" s="154"/>
      <c r="B218" s="161"/>
      <c r="C218" s="197" t="s">
        <v>328</v>
      </c>
      <c r="D218" s="165"/>
      <c r="E218" s="171">
        <v>4.2426899999999996</v>
      </c>
      <c r="F218" s="176"/>
      <c r="G218" s="176"/>
      <c r="H218" s="176"/>
      <c r="I218" s="176"/>
      <c r="J218" s="176"/>
      <c r="K218" s="176"/>
      <c r="L218" s="176"/>
      <c r="M218" s="176"/>
      <c r="N218" s="163"/>
      <c r="O218" s="163"/>
      <c r="P218" s="163"/>
      <c r="Q218" s="163"/>
      <c r="R218" s="163"/>
      <c r="S218" s="163"/>
      <c r="T218" s="164"/>
      <c r="U218" s="16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 t="s">
        <v>126</v>
      </c>
      <c r="AF218" s="153">
        <v>0</v>
      </c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5">
      <c r="A219" s="154">
        <v>42</v>
      </c>
      <c r="B219" s="161" t="s">
        <v>329</v>
      </c>
      <c r="C219" s="196" t="s">
        <v>330</v>
      </c>
      <c r="D219" s="163" t="s">
        <v>138</v>
      </c>
      <c r="E219" s="170">
        <v>4.7409999999999997</v>
      </c>
      <c r="F219" s="175"/>
      <c r="G219" s="176">
        <f>ROUND(E219*F219,2)</f>
        <v>0</v>
      </c>
      <c r="H219" s="175"/>
      <c r="I219" s="176">
        <f>ROUND(E219*H219,2)</f>
        <v>0</v>
      </c>
      <c r="J219" s="175"/>
      <c r="K219" s="176">
        <f>ROUND(E219*J219,2)</f>
        <v>0</v>
      </c>
      <c r="L219" s="176">
        <v>21</v>
      </c>
      <c r="M219" s="176">
        <f>G219*(1+L219/100)</f>
        <v>0</v>
      </c>
      <c r="N219" s="163">
        <v>0</v>
      </c>
      <c r="O219" s="163">
        <f>ROUND(E219*N219,5)</f>
        <v>0</v>
      </c>
      <c r="P219" s="163">
        <v>0</v>
      </c>
      <c r="Q219" s="163">
        <f>ROUND(E219*P219,5)</f>
        <v>0</v>
      </c>
      <c r="R219" s="163"/>
      <c r="S219" s="163"/>
      <c r="T219" s="164">
        <v>1.1459999999999999</v>
      </c>
      <c r="U219" s="163">
        <f>ROUND(E219*T219,2)</f>
        <v>5.43</v>
      </c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 t="s">
        <v>124</v>
      </c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5">
      <c r="A220" s="154"/>
      <c r="B220" s="161"/>
      <c r="C220" s="197" t="s">
        <v>331</v>
      </c>
      <c r="D220" s="165"/>
      <c r="E220" s="171">
        <v>4.7409999999999997</v>
      </c>
      <c r="F220" s="176"/>
      <c r="G220" s="176"/>
      <c r="H220" s="176"/>
      <c r="I220" s="176"/>
      <c r="J220" s="176"/>
      <c r="K220" s="176"/>
      <c r="L220" s="176"/>
      <c r="M220" s="176"/>
      <c r="N220" s="163"/>
      <c r="O220" s="163"/>
      <c r="P220" s="163"/>
      <c r="Q220" s="163"/>
      <c r="R220" s="163"/>
      <c r="S220" s="163"/>
      <c r="T220" s="164"/>
      <c r="U220" s="16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 t="s">
        <v>126</v>
      </c>
      <c r="AF220" s="153">
        <v>0</v>
      </c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5">
      <c r="A221" s="154">
        <v>43</v>
      </c>
      <c r="B221" s="161" t="s">
        <v>332</v>
      </c>
      <c r="C221" s="196" t="s">
        <v>333</v>
      </c>
      <c r="D221" s="163" t="s">
        <v>221</v>
      </c>
      <c r="E221" s="170">
        <v>10.6388</v>
      </c>
      <c r="F221" s="175"/>
      <c r="G221" s="176">
        <f>ROUND(E221*F221,2)</f>
        <v>0</v>
      </c>
      <c r="H221" s="175"/>
      <c r="I221" s="176">
        <f>ROUND(E221*H221,2)</f>
        <v>0</v>
      </c>
      <c r="J221" s="175"/>
      <c r="K221" s="176">
        <f>ROUND(E221*J221,2)</f>
        <v>0</v>
      </c>
      <c r="L221" s="176">
        <v>21</v>
      </c>
      <c r="M221" s="176">
        <f>G221*(1+L221/100)</f>
        <v>0</v>
      </c>
      <c r="N221" s="163">
        <v>1</v>
      </c>
      <c r="O221" s="163">
        <f>ROUND(E221*N221,5)</f>
        <v>10.6388</v>
      </c>
      <c r="P221" s="163">
        <v>0</v>
      </c>
      <c r="Q221" s="163">
        <f>ROUND(E221*P221,5)</f>
        <v>0</v>
      </c>
      <c r="R221" s="163"/>
      <c r="S221" s="163"/>
      <c r="T221" s="164">
        <v>0</v>
      </c>
      <c r="U221" s="163">
        <f>ROUND(E221*T221,2)</f>
        <v>0</v>
      </c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 t="s">
        <v>163</v>
      </c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5">
      <c r="A222" s="154"/>
      <c r="B222" s="161"/>
      <c r="C222" s="197" t="s">
        <v>334</v>
      </c>
      <c r="D222" s="165"/>
      <c r="E222" s="171">
        <v>10.430199999999999</v>
      </c>
      <c r="F222" s="176"/>
      <c r="G222" s="176"/>
      <c r="H222" s="176"/>
      <c r="I222" s="176"/>
      <c r="J222" s="176"/>
      <c r="K222" s="176"/>
      <c r="L222" s="176"/>
      <c r="M222" s="176"/>
      <c r="N222" s="163"/>
      <c r="O222" s="163"/>
      <c r="P222" s="163"/>
      <c r="Q222" s="163"/>
      <c r="R222" s="163"/>
      <c r="S222" s="163"/>
      <c r="T222" s="164"/>
      <c r="U222" s="16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 t="s">
        <v>126</v>
      </c>
      <c r="AF222" s="153">
        <v>0</v>
      </c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outlineLevel="1" x14ac:dyDescent="0.25">
      <c r="A223" s="154"/>
      <c r="B223" s="161"/>
      <c r="C223" s="197" t="s">
        <v>335</v>
      </c>
      <c r="D223" s="165"/>
      <c r="E223" s="171">
        <v>0.20860000000000001</v>
      </c>
      <c r="F223" s="176"/>
      <c r="G223" s="176"/>
      <c r="H223" s="176"/>
      <c r="I223" s="176"/>
      <c r="J223" s="176"/>
      <c r="K223" s="176"/>
      <c r="L223" s="176"/>
      <c r="M223" s="176"/>
      <c r="N223" s="163"/>
      <c r="O223" s="163"/>
      <c r="P223" s="163"/>
      <c r="Q223" s="163"/>
      <c r="R223" s="163"/>
      <c r="S223" s="163"/>
      <c r="T223" s="164"/>
      <c r="U223" s="16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 t="s">
        <v>126</v>
      </c>
      <c r="AF223" s="153">
        <v>0</v>
      </c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5">
      <c r="A224" s="154">
        <v>44</v>
      </c>
      <c r="B224" s="161" t="s">
        <v>336</v>
      </c>
      <c r="C224" s="196" t="s">
        <v>337</v>
      </c>
      <c r="D224" s="163" t="s">
        <v>278</v>
      </c>
      <c r="E224" s="170">
        <v>63</v>
      </c>
      <c r="F224" s="175"/>
      <c r="G224" s="176">
        <f>ROUND(E224*F224,2)</f>
        <v>0</v>
      </c>
      <c r="H224" s="175"/>
      <c r="I224" s="176">
        <f>ROUND(E224*H224,2)</f>
        <v>0</v>
      </c>
      <c r="J224" s="175"/>
      <c r="K224" s="176">
        <f>ROUND(E224*J224,2)</f>
        <v>0</v>
      </c>
      <c r="L224" s="176">
        <v>21</v>
      </c>
      <c r="M224" s="176">
        <f>G224*(1+L224/100)</f>
        <v>0</v>
      </c>
      <c r="N224" s="163">
        <v>0.1</v>
      </c>
      <c r="O224" s="163">
        <f>ROUND(E224*N224,5)</f>
        <v>6.3</v>
      </c>
      <c r="P224" s="163">
        <v>0</v>
      </c>
      <c r="Q224" s="163">
        <f>ROUND(E224*P224,5)</f>
        <v>0</v>
      </c>
      <c r="R224" s="163"/>
      <c r="S224" s="163"/>
      <c r="T224" s="164">
        <v>0.44</v>
      </c>
      <c r="U224" s="163">
        <f>ROUND(E224*T224,2)</f>
        <v>27.72</v>
      </c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 t="s">
        <v>124</v>
      </c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outlineLevel="1" x14ac:dyDescent="0.25">
      <c r="A225" s="154"/>
      <c r="B225" s="161"/>
      <c r="C225" s="197" t="s">
        <v>338</v>
      </c>
      <c r="D225" s="165"/>
      <c r="E225" s="171"/>
      <c r="F225" s="176"/>
      <c r="G225" s="176"/>
      <c r="H225" s="176"/>
      <c r="I225" s="176"/>
      <c r="J225" s="176"/>
      <c r="K225" s="176"/>
      <c r="L225" s="176"/>
      <c r="M225" s="176"/>
      <c r="N225" s="163"/>
      <c r="O225" s="163"/>
      <c r="P225" s="163"/>
      <c r="Q225" s="163"/>
      <c r="R225" s="163"/>
      <c r="S225" s="163"/>
      <c r="T225" s="164"/>
      <c r="U225" s="16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 t="s">
        <v>126</v>
      </c>
      <c r="AF225" s="153">
        <v>0</v>
      </c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outlineLevel="1" x14ac:dyDescent="0.25">
      <c r="A226" s="154"/>
      <c r="B226" s="161"/>
      <c r="C226" s="197" t="s">
        <v>339</v>
      </c>
      <c r="D226" s="165"/>
      <c r="E226" s="171">
        <v>54</v>
      </c>
      <c r="F226" s="176"/>
      <c r="G226" s="176"/>
      <c r="H226" s="176"/>
      <c r="I226" s="176"/>
      <c r="J226" s="176"/>
      <c r="K226" s="176"/>
      <c r="L226" s="176"/>
      <c r="M226" s="176"/>
      <c r="N226" s="163"/>
      <c r="O226" s="163"/>
      <c r="P226" s="163"/>
      <c r="Q226" s="163"/>
      <c r="R226" s="163"/>
      <c r="S226" s="163"/>
      <c r="T226" s="164"/>
      <c r="U226" s="16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 t="s">
        <v>126</v>
      </c>
      <c r="AF226" s="153">
        <v>0</v>
      </c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outlineLevel="1" x14ac:dyDescent="0.25">
      <c r="A227" s="154"/>
      <c r="B227" s="161"/>
      <c r="C227" s="197" t="s">
        <v>340</v>
      </c>
      <c r="D227" s="165"/>
      <c r="E227" s="171">
        <v>9</v>
      </c>
      <c r="F227" s="176"/>
      <c r="G227" s="176"/>
      <c r="H227" s="176"/>
      <c r="I227" s="176"/>
      <c r="J227" s="176"/>
      <c r="K227" s="176"/>
      <c r="L227" s="176"/>
      <c r="M227" s="176"/>
      <c r="N227" s="163"/>
      <c r="O227" s="163"/>
      <c r="P227" s="163"/>
      <c r="Q227" s="163"/>
      <c r="R227" s="163"/>
      <c r="S227" s="163"/>
      <c r="T227" s="164"/>
      <c r="U227" s="16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 t="s">
        <v>126</v>
      </c>
      <c r="AF227" s="153">
        <v>0</v>
      </c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</row>
    <row r="228" spans="1:60" ht="20.399999999999999" outlineLevel="1" x14ac:dyDescent="0.25">
      <c r="A228" s="154">
        <v>45</v>
      </c>
      <c r="B228" s="161" t="s">
        <v>341</v>
      </c>
      <c r="C228" s="196" t="s">
        <v>342</v>
      </c>
      <c r="D228" s="163" t="s">
        <v>278</v>
      </c>
      <c r="E228" s="170">
        <v>9</v>
      </c>
      <c r="F228" s="175"/>
      <c r="G228" s="176">
        <f>ROUND(E228*F228,2)</f>
        <v>0</v>
      </c>
      <c r="H228" s="175"/>
      <c r="I228" s="176">
        <f>ROUND(E228*H228,2)</f>
        <v>0</v>
      </c>
      <c r="J228" s="175"/>
      <c r="K228" s="176">
        <f>ROUND(E228*J228,2)</f>
        <v>0</v>
      </c>
      <c r="L228" s="176">
        <v>21</v>
      </c>
      <c r="M228" s="176">
        <f>G228*(1+L228/100)</f>
        <v>0</v>
      </c>
      <c r="N228" s="163">
        <v>5.2500000000000003E-3</v>
      </c>
      <c r="O228" s="163">
        <f>ROUND(E228*N228,5)</f>
        <v>4.725E-2</v>
      </c>
      <c r="P228" s="163">
        <v>0</v>
      </c>
      <c r="Q228" s="163">
        <f>ROUND(E228*P228,5)</f>
        <v>0</v>
      </c>
      <c r="R228" s="163"/>
      <c r="S228" s="163"/>
      <c r="T228" s="164">
        <v>0</v>
      </c>
      <c r="U228" s="163">
        <f>ROUND(E228*T228,2)</f>
        <v>0</v>
      </c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 t="s">
        <v>163</v>
      </c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outlineLevel="1" x14ac:dyDescent="0.25">
      <c r="A229" s="154"/>
      <c r="B229" s="161"/>
      <c r="C229" s="260" t="s">
        <v>343</v>
      </c>
      <c r="D229" s="261"/>
      <c r="E229" s="262"/>
      <c r="F229" s="263"/>
      <c r="G229" s="264"/>
      <c r="H229" s="176"/>
      <c r="I229" s="176"/>
      <c r="J229" s="176"/>
      <c r="K229" s="176"/>
      <c r="L229" s="176"/>
      <c r="M229" s="176"/>
      <c r="N229" s="163"/>
      <c r="O229" s="163"/>
      <c r="P229" s="163"/>
      <c r="Q229" s="163"/>
      <c r="R229" s="163"/>
      <c r="S229" s="163"/>
      <c r="T229" s="164"/>
      <c r="U229" s="16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 t="s">
        <v>252</v>
      </c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6" t="str">
        <f>C229</f>
        <v>Zn+PVC, zelená plastová čepička</v>
      </c>
      <c r="BB229" s="153"/>
      <c r="BC229" s="153"/>
      <c r="BD229" s="153"/>
      <c r="BE229" s="153"/>
      <c r="BF229" s="153"/>
      <c r="BG229" s="153"/>
      <c r="BH229" s="153"/>
    </row>
    <row r="230" spans="1:60" outlineLevel="1" x14ac:dyDescent="0.25">
      <c r="A230" s="154"/>
      <c r="B230" s="161"/>
      <c r="C230" s="197" t="s">
        <v>344</v>
      </c>
      <c r="D230" s="165"/>
      <c r="E230" s="171">
        <v>9</v>
      </c>
      <c r="F230" s="176"/>
      <c r="G230" s="176"/>
      <c r="H230" s="176"/>
      <c r="I230" s="176"/>
      <c r="J230" s="176"/>
      <c r="K230" s="176"/>
      <c r="L230" s="176"/>
      <c r="M230" s="176"/>
      <c r="N230" s="163"/>
      <c r="O230" s="163"/>
      <c r="P230" s="163"/>
      <c r="Q230" s="163"/>
      <c r="R230" s="163"/>
      <c r="S230" s="163"/>
      <c r="T230" s="164"/>
      <c r="U230" s="16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 t="s">
        <v>126</v>
      </c>
      <c r="AF230" s="153">
        <v>0</v>
      </c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ht="20.399999999999999" outlineLevel="1" x14ac:dyDescent="0.25">
      <c r="A231" s="154">
        <v>46</v>
      </c>
      <c r="B231" s="161" t="s">
        <v>345</v>
      </c>
      <c r="C231" s="196" t="s">
        <v>346</v>
      </c>
      <c r="D231" s="163" t="s">
        <v>278</v>
      </c>
      <c r="E231" s="170">
        <v>54</v>
      </c>
      <c r="F231" s="175"/>
      <c r="G231" s="176">
        <f>ROUND(E231*F231,2)</f>
        <v>0</v>
      </c>
      <c r="H231" s="175"/>
      <c r="I231" s="176">
        <f>ROUND(E231*H231,2)</f>
        <v>0</v>
      </c>
      <c r="J231" s="175"/>
      <c r="K231" s="176">
        <f>ROUND(E231*J231,2)</f>
        <v>0</v>
      </c>
      <c r="L231" s="176">
        <v>21</v>
      </c>
      <c r="M231" s="176">
        <f>G231*(1+L231/100)</f>
        <v>0</v>
      </c>
      <c r="N231" s="163">
        <v>4.4999999999999997E-3</v>
      </c>
      <c r="O231" s="163">
        <f>ROUND(E231*N231,5)</f>
        <v>0.24299999999999999</v>
      </c>
      <c r="P231" s="163">
        <v>0</v>
      </c>
      <c r="Q231" s="163">
        <f>ROUND(E231*P231,5)</f>
        <v>0</v>
      </c>
      <c r="R231" s="163"/>
      <c r="S231" s="163"/>
      <c r="T231" s="164">
        <v>0</v>
      </c>
      <c r="U231" s="163">
        <f>ROUND(E231*T231,2)</f>
        <v>0</v>
      </c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 t="s">
        <v>163</v>
      </c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</row>
    <row r="232" spans="1:60" outlineLevel="1" x14ac:dyDescent="0.25">
      <c r="A232" s="154"/>
      <c r="B232" s="161"/>
      <c r="C232" s="260" t="s">
        <v>343</v>
      </c>
      <c r="D232" s="261"/>
      <c r="E232" s="262"/>
      <c r="F232" s="263"/>
      <c r="G232" s="264"/>
      <c r="H232" s="176"/>
      <c r="I232" s="176"/>
      <c r="J232" s="176"/>
      <c r="K232" s="176"/>
      <c r="L232" s="176"/>
      <c r="M232" s="176"/>
      <c r="N232" s="163"/>
      <c r="O232" s="163"/>
      <c r="P232" s="163"/>
      <c r="Q232" s="163"/>
      <c r="R232" s="163"/>
      <c r="S232" s="163"/>
      <c r="T232" s="164"/>
      <c r="U232" s="16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 t="s">
        <v>252</v>
      </c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6" t="str">
        <f>C232</f>
        <v>Zn+PVC, zelená plastová čepička</v>
      </c>
      <c r="BB232" s="153"/>
      <c r="BC232" s="153"/>
      <c r="BD232" s="153"/>
      <c r="BE232" s="153"/>
      <c r="BF232" s="153"/>
      <c r="BG232" s="153"/>
      <c r="BH232" s="153"/>
    </row>
    <row r="233" spans="1:60" outlineLevel="1" x14ac:dyDescent="0.25">
      <c r="A233" s="154"/>
      <c r="B233" s="161"/>
      <c r="C233" s="197" t="s">
        <v>347</v>
      </c>
      <c r="D233" s="165"/>
      <c r="E233" s="171">
        <v>54</v>
      </c>
      <c r="F233" s="176"/>
      <c r="G233" s="176"/>
      <c r="H233" s="176"/>
      <c r="I233" s="176"/>
      <c r="J233" s="176"/>
      <c r="K233" s="176"/>
      <c r="L233" s="176"/>
      <c r="M233" s="176"/>
      <c r="N233" s="163"/>
      <c r="O233" s="163"/>
      <c r="P233" s="163"/>
      <c r="Q233" s="163"/>
      <c r="R233" s="163"/>
      <c r="S233" s="163"/>
      <c r="T233" s="164"/>
      <c r="U233" s="16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 t="s">
        <v>126</v>
      </c>
      <c r="AF233" s="153">
        <v>0</v>
      </c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5">
      <c r="A234" s="154">
        <v>47</v>
      </c>
      <c r="B234" s="161" t="s">
        <v>348</v>
      </c>
      <c r="C234" s="196" t="s">
        <v>349</v>
      </c>
      <c r="D234" s="163" t="s">
        <v>278</v>
      </c>
      <c r="E234" s="170">
        <v>4</v>
      </c>
      <c r="F234" s="175"/>
      <c r="G234" s="176">
        <f>ROUND(E234*F234,2)</f>
        <v>0</v>
      </c>
      <c r="H234" s="175"/>
      <c r="I234" s="176">
        <f>ROUND(E234*H234,2)</f>
        <v>0</v>
      </c>
      <c r="J234" s="175"/>
      <c r="K234" s="176">
        <f>ROUND(E234*J234,2)</f>
        <v>0</v>
      </c>
      <c r="L234" s="176">
        <v>21</v>
      </c>
      <c r="M234" s="176">
        <f>G234*(1+L234/100)</f>
        <v>0</v>
      </c>
      <c r="N234" s="163">
        <v>0.125</v>
      </c>
      <c r="O234" s="163">
        <f>ROUND(E234*N234,5)</f>
        <v>0.5</v>
      </c>
      <c r="P234" s="163">
        <v>0</v>
      </c>
      <c r="Q234" s="163">
        <f>ROUND(E234*P234,5)</f>
        <v>0</v>
      </c>
      <c r="R234" s="163"/>
      <c r="S234" s="163"/>
      <c r="T234" s="164">
        <v>0.52</v>
      </c>
      <c r="U234" s="163">
        <f>ROUND(E234*T234,2)</f>
        <v>2.08</v>
      </c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 t="s">
        <v>124</v>
      </c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ht="20.399999999999999" outlineLevel="1" x14ac:dyDescent="0.25">
      <c r="A235" s="154"/>
      <c r="B235" s="161"/>
      <c r="C235" s="197" t="s">
        <v>350</v>
      </c>
      <c r="D235" s="165"/>
      <c r="E235" s="171">
        <v>4</v>
      </c>
      <c r="F235" s="176"/>
      <c r="G235" s="176"/>
      <c r="H235" s="176"/>
      <c r="I235" s="176"/>
      <c r="J235" s="176"/>
      <c r="K235" s="176"/>
      <c r="L235" s="176"/>
      <c r="M235" s="176"/>
      <c r="N235" s="163"/>
      <c r="O235" s="163"/>
      <c r="P235" s="163"/>
      <c r="Q235" s="163"/>
      <c r="R235" s="163"/>
      <c r="S235" s="163"/>
      <c r="T235" s="164"/>
      <c r="U235" s="16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 t="s">
        <v>126</v>
      </c>
      <c r="AF235" s="153">
        <v>0</v>
      </c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x14ac:dyDescent="0.25">
      <c r="A236" s="155" t="s">
        <v>119</v>
      </c>
      <c r="B236" s="162" t="s">
        <v>66</v>
      </c>
      <c r="C236" s="201" t="s">
        <v>67</v>
      </c>
      <c r="D236" s="168"/>
      <c r="E236" s="174"/>
      <c r="F236" s="177"/>
      <c r="G236" s="177">
        <f>SUMIF(AE237:AE240,"&lt;&gt;NOR",G237:G240)</f>
        <v>0</v>
      </c>
      <c r="H236" s="177"/>
      <c r="I236" s="177">
        <f>SUM(I237:I240)</f>
        <v>0</v>
      </c>
      <c r="J236" s="177"/>
      <c r="K236" s="177">
        <f>SUM(K237:K240)</f>
        <v>0</v>
      </c>
      <c r="L236" s="177"/>
      <c r="M236" s="177">
        <f>SUM(M237:M240)</f>
        <v>0</v>
      </c>
      <c r="N236" s="168"/>
      <c r="O236" s="168">
        <f>SUM(O237:O240)</f>
        <v>5.2407599999999999</v>
      </c>
      <c r="P236" s="168"/>
      <c r="Q236" s="168">
        <f>SUM(Q237:Q240)</f>
        <v>0</v>
      </c>
      <c r="R236" s="168"/>
      <c r="S236" s="168"/>
      <c r="T236" s="169"/>
      <c r="U236" s="168">
        <f>SUM(U237:U240)</f>
        <v>2.2000000000000002</v>
      </c>
      <c r="AE236" t="s">
        <v>120</v>
      </c>
    </row>
    <row r="237" spans="1:60" outlineLevel="1" x14ac:dyDescent="0.25">
      <c r="A237" s="154">
        <v>48</v>
      </c>
      <c r="B237" s="161" t="s">
        <v>351</v>
      </c>
      <c r="C237" s="196" t="s">
        <v>352</v>
      </c>
      <c r="D237" s="163" t="s">
        <v>123</v>
      </c>
      <c r="E237" s="170">
        <v>18.350000000000001</v>
      </c>
      <c r="F237" s="175"/>
      <c r="G237" s="176">
        <f>ROUND(E237*F237,2)</f>
        <v>0</v>
      </c>
      <c r="H237" s="175"/>
      <c r="I237" s="176">
        <f>ROUND(E237*H237,2)</f>
        <v>0</v>
      </c>
      <c r="J237" s="175"/>
      <c r="K237" s="176">
        <f>ROUND(E237*J237,2)</f>
        <v>0</v>
      </c>
      <c r="L237" s="176">
        <v>21</v>
      </c>
      <c r="M237" s="176">
        <f>G237*(1+L237/100)</f>
        <v>0</v>
      </c>
      <c r="N237" s="163">
        <v>0.18360000000000001</v>
      </c>
      <c r="O237" s="163">
        <f>ROUND(E237*N237,5)</f>
        <v>3.3690600000000002</v>
      </c>
      <c r="P237" s="163">
        <v>0</v>
      </c>
      <c r="Q237" s="163">
        <f>ROUND(E237*P237,5)</f>
        <v>0</v>
      </c>
      <c r="R237" s="163"/>
      <c r="S237" s="163"/>
      <c r="T237" s="164">
        <v>0.09</v>
      </c>
      <c r="U237" s="163">
        <f>ROUND(E237*T237,2)</f>
        <v>1.65</v>
      </c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 t="s">
        <v>124</v>
      </c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</row>
    <row r="238" spans="1:60" outlineLevel="1" x14ac:dyDescent="0.25">
      <c r="A238" s="154"/>
      <c r="B238" s="161"/>
      <c r="C238" s="197" t="s">
        <v>353</v>
      </c>
      <c r="D238" s="165"/>
      <c r="E238" s="171">
        <v>18.350000000000001</v>
      </c>
      <c r="F238" s="176"/>
      <c r="G238" s="176"/>
      <c r="H238" s="176"/>
      <c r="I238" s="176"/>
      <c r="J238" s="176"/>
      <c r="K238" s="176"/>
      <c r="L238" s="176"/>
      <c r="M238" s="176"/>
      <c r="N238" s="163"/>
      <c r="O238" s="163"/>
      <c r="P238" s="163"/>
      <c r="Q238" s="163"/>
      <c r="R238" s="163"/>
      <c r="S238" s="163"/>
      <c r="T238" s="164"/>
      <c r="U238" s="16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 t="s">
        <v>126</v>
      </c>
      <c r="AF238" s="153">
        <v>0</v>
      </c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</row>
    <row r="239" spans="1:60" outlineLevel="1" x14ac:dyDescent="0.25">
      <c r="A239" s="154">
        <v>49</v>
      </c>
      <c r="B239" s="161" t="s">
        <v>354</v>
      </c>
      <c r="C239" s="196" t="s">
        <v>355</v>
      </c>
      <c r="D239" s="163" t="s">
        <v>123</v>
      </c>
      <c r="E239" s="170">
        <v>91.75</v>
      </c>
      <c r="F239" s="175"/>
      <c r="G239" s="176">
        <f>ROUND(E239*F239,2)</f>
        <v>0</v>
      </c>
      <c r="H239" s="175"/>
      <c r="I239" s="176">
        <f>ROUND(E239*H239,2)</f>
        <v>0</v>
      </c>
      <c r="J239" s="175"/>
      <c r="K239" s="176">
        <f>ROUND(E239*J239,2)</f>
        <v>0</v>
      </c>
      <c r="L239" s="176">
        <v>21</v>
      </c>
      <c r="M239" s="176">
        <f>G239*(1+L239/100)</f>
        <v>0</v>
      </c>
      <c r="N239" s="163">
        <v>2.0400000000000001E-2</v>
      </c>
      <c r="O239" s="163">
        <f>ROUND(E239*N239,5)</f>
        <v>1.8716999999999999</v>
      </c>
      <c r="P239" s="163">
        <v>0</v>
      </c>
      <c r="Q239" s="163">
        <f>ROUND(E239*P239,5)</f>
        <v>0</v>
      </c>
      <c r="R239" s="163"/>
      <c r="S239" s="163"/>
      <c r="T239" s="164">
        <v>6.0000000000000001E-3</v>
      </c>
      <c r="U239" s="163">
        <f>ROUND(E239*T239,2)</f>
        <v>0.55000000000000004</v>
      </c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 t="s">
        <v>124</v>
      </c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</row>
    <row r="240" spans="1:60" outlineLevel="1" x14ac:dyDescent="0.25">
      <c r="A240" s="154"/>
      <c r="B240" s="161"/>
      <c r="C240" s="197" t="s">
        <v>356</v>
      </c>
      <c r="D240" s="165"/>
      <c r="E240" s="171">
        <v>91.75</v>
      </c>
      <c r="F240" s="176"/>
      <c r="G240" s="176"/>
      <c r="H240" s="176"/>
      <c r="I240" s="176"/>
      <c r="J240" s="176"/>
      <c r="K240" s="176"/>
      <c r="L240" s="176"/>
      <c r="M240" s="176"/>
      <c r="N240" s="163"/>
      <c r="O240" s="163"/>
      <c r="P240" s="163"/>
      <c r="Q240" s="163"/>
      <c r="R240" s="163"/>
      <c r="S240" s="163"/>
      <c r="T240" s="164"/>
      <c r="U240" s="16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 t="s">
        <v>126</v>
      </c>
      <c r="AF240" s="153">
        <v>0</v>
      </c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</row>
    <row r="241" spans="1:60" x14ac:dyDescent="0.25">
      <c r="A241" s="155" t="s">
        <v>119</v>
      </c>
      <c r="B241" s="162" t="s">
        <v>68</v>
      </c>
      <c r="C241" s="201" t="s">
        <v>69</v>
      </c>
      <c r="D241" s="168"/>
      <c r="E241" s="174"/>
      <c r="F241" s="177"/>
      <c r="G241" s="177">
        <f>SUMIF(AE242:AE249,"&lt;&gt;NOR",G242:G249)</f>
        <v>0</v>
      </c>
      <c r="H241" s="177"/>
      <c r="I241" s="177">
        <f>SUM(I242:I249)</f>
        <v>0</v>
      </c>
      <c r="J241" s="177"/>
      <c r="K241" s="177">
        <f>SUM(K242:K249)</f>
        <v>0</v>
      </c>
      <c r="L241" s="177"/>
      <c r="M241" s="177">
        <f>SUM(M242:M249)</f>
        <v>0</v>
      </c>
      <c r="N241" s="168"/>
      <c r="O241" s="168">
        <f>SUM(O242:O249)</f>
        <v>0.70885000000000009</v>
      </c>
      <c r="P241" s="168"/>
      <c r="Q241" s="168">
        <f>SUM(Q242:Q249)</f>
        <v>0</v>
      </c>
      <c r="R241" s="168"/>
      <c r="S241" s="168"/>
      <c r="T241" s="169"/>
      <c r="U241" s="168">
        <f>SUM(U242:U249)</f>
        <v>8.23</v>
      </c>
      <c r="AE241" t="s">
        <v>120</v>
      </c>
    </row>
    <row r="242" spans="1:60" outlineLevel="1" x14ac:dyDescent="0.25">
      <c r="A242" s="154">
        <v>50</v>
      </c>
      <c r="B242" s="161" t="s">
        <v>357</v>
      </c>
      <c r="C242" s="196" t="s">
        <v>358</v>
      </c>
      <c r="D242" s="163" t="s">
        <v>123</v>
      </c>
      <c r="E242" s="170">
        <v>3.35</v>
      </c>
      <c r="F242" s="175"/>
      <c r="G242" s="176">
        <f>ROUND(E242*F242,2)</f>
        <v>0</v>
      </c>
      <c r="H242" s="175"/>
      <c r="I242" s="176">
        <f>ROUND(E242*H242,2)</f>
        <v>0</v>
      </c>
      <c r="J242" s="175"/>
      <c r="K242" s="176">
        <f>ROUND(E242*J242,2)</f>
        <v>0</v>
      </c>
      <c r="L242" s="176">
        <v>21</v>
      </c>
      <c r="M242" s="176">
        <f>G242*(1+L242/100)</f>
        <v>0</v>
      </c>
      <c r="N242" s="163">
        <v>7.3899999999999993E-2</v>
      </c>
      <c r="O242" s="163">
        <f>ROUND(E242*N242,5)</f>
        <v>0.24757000000000001</v>
      </c>
      <c r="P242" s="163">
        <v>0</v>
      </c>
      <c r="Q242" s="163">
        <f>ROUND(E242*P242,5)</f>
        <v>0</v>
      </c>
      <c r="R242" s="163"/>
      <c r="S242" s="163"/>
      <c r="T242" s="164">
        <v>0.45200000000000001</v>
      </c>
      <c r="U242" s="163">
        <f>ROUND(E242*T242,2)</f>
        <v>1.51</v>
      </c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 t="s">
        <v>124</v>
      </c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</row>
    <row r="243" spans="1:60" outlineLevel="1" x14ac:dyDescent="0.25">
      <c r="A243" s="154"/>
      <c r="B243" s="161"/>
      <c r="C243" s="197" t="s">
        <v>359</v>
      </c>
      <c r="D243" s="165"/>
      <c r="E243" s="171">
        <v>3.35</v>
      </c>
      <c r="F243" s="176"/>
      <c r="G243" s="176"/>
      <c r="H243" s="176"/>
      <c r="I243" s="176"/>
      <c r="J243" s="176"/>
      <c r="K243" s="176"/>
      <c r="L243" s="176"/>
      <c r="M243" s="176"/>
      <c r="N243" s="163"/>
      <c r="O243" s="163"/>
      <c r="P243" s="163"/>
      <c r="Q243" s="163"/>
      <c r="R243" s="163"/>
      <c r="S243" s="163"/>
      <c r="T243" s="164"/>
      <c r="U243" s="16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 t="s">
        <v>126</v>
      </c>
      <c r="AF243" s="153">
        <v>0</v>
      </c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</row>
    <row r="244" spans="1:60" outlineLevel="1" x14ac:dyDescent="0.25">
      <c r="A244" s="154">
        <v>51</v>
      </c>
      <c r="B244" s="161" t="s">
        <v>360</v>
      </c>
      <c r="C244" s="196" t="s">
        <v>361</v>
      </c>
      <c r="D244" s="163" t="s">
        <v>123</v>
      </c>
      <c r="E244" s="170">
        <v>3.5175000000000001</v>
      </c>
      <c r="F244" s="175"/>
      <c r="G244" s="176">
        <f>ROUND(E244*F244,2)</f>
        <v>0</v>
      </c>
      <c r="H244" s="175"/>
      <c r="I244" s="176">
        <f>ROUND(E244*H244,2)</f>
        <v>0</v>
      </c>
      <c r="J244" s="175"/>
      <c r="K244" s="176">
        <f>ROUND(E244*J244,2)</f>
        <v>0</v>
      </c>
      <c r="L244" s="176">
        <v>21</v>
      </c>
      <c r="M244" s="176">
        <f>G244*(1+L244/100)</f>
        <v>0</v>
      </c>
      <c r="N244" s="163">
        <v>0.12959999999999999</v>
      </c>
      <c r="O244" s="163">
        <f>ROUND(E244*N244,5)</f>
        <v>0.45587</v>
      </c>
      <c r="P244" s="163">
        <v>0</v>
      </c>
      <c r="Q244" s="163">
        <f>ROUND(E244*P244,5)</f>
        <v>0</v>
      </c>
      <c r="R244" s="163"/>
      <c r="S244" s="163"/>
      <c r="T244" s="164">
        <v>0</v>
      </c>
      <c r="U244" s="163">
        <f>ROUND(E244*T244,2)</f>
        <v>0</v>
      </c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 t="s">
        <v>163</v>
      </c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</row>
    <row r="245" spans="1:60" outlineLevel="1" x14ac:dyDescent="0.25">
      <c r="A245" s="154"/>
      <c r="B245" s="161"/>
      <c r="C245" s="197" t="s">
        <v>359</v>
      </c>
      <c r="D245" s="165"/>
      <c r="E245" s="171">
        <v>3.35</v>
      </c>
      <c r="F245" s="176"/>
      <c r="G245" s="176"/>
      <c r="H245" s="176"/>
      <c r="I245" s="176"/>
      <c r="J245" s="176"/>
      <c r="K245" s="176"/>
      <c r="L245" s="176"/>
      <c r="M245" s="176"/>
      <c r="N245" s="163"/>
      <c r="O245" s="163"/>
      <c r="P245" s="163"/>
      <c r="Q245" s="163"/>
      <c r="R245" s="163"/>
      <c r="S245" s="163"/>
      <c r="T245" s="164"/>
      <c r="U245" s="16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 t="s">
        <v>126</v>
      </c>
      <c r="AF245" s="153">
        <v>0</v>
      </c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</row>
    <row r="246" spans="1:60" outlineLevel="1" x14ac:dyDescent="0.25">
      <c r="A246" s="154"/>
      <c r="B246" s="161"/>
      <c r="C246" s="197" t="s">
        <v>362</v>
      </c>
      <c r="D246" s="165"/>
      <c r="E246" s="171">
        <v>0.16750000000000001</v>
      </c>
      <c r="F246" s="176"/>
      <c r="G246" s="176"/>
      <c r="H246" s="176"/>
      <c r="I246" s="176"/>
      <c r="J246" s="176"/>
      <c r="K246" s="176"/>
      <c r="L246" s="176"/>
      <c r="M246" s="176"/>
      <c r="N246" s="163"/>
      <c r="O246" s="163"/>
      <c r="P246" s="163"/>
      <c r="Q246" s="163"/>
      <c r="R246" s="163"/>
      <c r="S246" s="163"/>
      <c r="T246" s="164"/>
      <c r="U246" s="16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 t="s">
        <v>126</v>
      </c>
      <c r="AF246" s="153">
        <v>0</v>
      </c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</row>
    <row r="247" spans="1:60" outlineLevel="1" x14ac:dyDescent="0.25">
      <c r="A247" s="154">
        <v>52</v>
      </c>
      <c r="B247" s="161" t="s">
        <v>363</v>
      </c>
      <c r="C247" s="196" t="s">
        <v>364</v>
      </c>
      <c r="D247" s="163" t="s">
        <v>249</v>
      </c>
      <c r="E247" s="170">
        <v>16.399999999999999</v>
      </c>
      <c r="F247" s="175"/>
      <c r="G247" s="176">
        <f>ROUND(E247*F247,2)</f>
        <v>0</v>
      </c>
      <c r="H247" s="175"/>
      <c r="I247" s="176">
        <f>ROUND(E247*H247,2)</f>
        <v>0</v>
      </c>
      <c r="J247" s="175"/>
      <c r="K247" s="176">
        <f>ROUND(E247*J247,2)</f>
        <v>0</v>
      </c>
      <c r="L247" s="176">
        <v>21</v>
      </c>
      <c r="M247" s="176">
        <f>G247*(1+L247/100)</f>
        <v>0</v>
      </c>
      <c r="N247" s="163">
        <v>3.3E-4</v>
      </c>
      <c r="O247" s="163">
        <f>ROUND(E247*N247,5)</f>
        <v>5.4099999999999999E-3</v>
      </c>
      <c r="P247" s="163">
        <v>0</v>
      </c>
      <c r="Q247" s="163">
        <f>ROUND(E247*P247,5)</f>
        <v>0</v>
      </c>
      <c r="R247" s="163"/>
      <c r="S247" s="163"/>
      <c r="T247" s="164">
        <v>0.41</v>
      </c>
      <c r="U247" s="163">
        <f>ROUND(E247*T247,2)</f>
        <v>6.72</v>
      </c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 t="s">
        <v>124</v>
      </c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</row>
    <row r="248" spans="1:60" outlineLevel="1" x14ac:dyDescent="0.25">
      <c r="A248" s="154"/>
      <c r="B248" s="161"/>
      <c r="C248" s="197" t="s">
        <v>365</v>
      </c>
      <c r="D248" s="165"/>
      <c r="E248" s="171">
        <v>11.1</v>
      </c>
      <c r="F248" s="176"/>
      <c r="G248" s="176"/>
      <c r="H248" s="176"/>
      <c r="I248" s="176"/>
      <c r="J248" s="176"/>
      <c r="K248" s="176"/>
      <c r="L248" s="176"/>
      <c r="M248" s="176"/>
      <c r="N248" s="163"/>
      <c r="O248" s="163"/>
      <c r="P248" s="163"/>
      <c r="Q248" s="163"/>
      <c r="R248" s="163"/>
      <c r="S248" s="163"/>
      <c r="T248" s="164"/>
      <c r="U248" s="16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 t="s">
        <v>126</v>
      </c>
      <c r="AF248" s="153">
        <v>0</v>
      </c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</row>
    <row r="249" spans="1:60" outlineLevel="1" x14ac:dyDescent="0.25">
      <c r="A249" s="154"/>
      <c r="B249" s="161"/>
      <c r="C249" s="197" t="s">
        <v>366</v>
      </c>
      <c r="D249" s="165"/>
      <c r="E249" s="171">
        <v>5.3</v>
      </c>
      <c r="F249" s="176"/>
      <c r="G249" s="176"/>
      <c r="H249" s="176"/>
      <c r="I249" s="176"/>
      <c r="J249" s="176"/>
      <c r="K249" s="176"/>
      <c r="L249" s="176"/>
      <c r="M249" s="176"/>
      <c r="N249" s="163"/>
      <c r="O249" s="163"/>
      <c r="P249" s="163"/>
      <c r="Q249" s="163"/>
      <c r="R249" s="163"/>
      <c r="S249" s="163"/>
      <c r="T249" s="164"/>
      <c r="U249" s="16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 t="s">
        <v>126</v>
      </c>
      <c r="AF249" s="153">
        <v>0</v>
      </c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</row>
    <row r="250" spans="1:60" x14ac:dyDescent="0.25">
      <c r="A250" s="155" t="s">
        <v>119</v>
      </c>
      <c r="B250" s="162" t="s">
        <v>70</v>
      </c>
      <c r="C250" s="201" t="s">
        <v>71</v>
      </c>
      <c r="D250" s="168"/>
      <c r="E250" s="174"/>
      <c r="F250" s="177"/>
      <c r="G250" s="177">
        <f>SUMIF(AE251:AE270,"&lt;&gt;NOR",G251:G270)</f>
        <v>0</v>
      </c>
      <c r="H250" s="177"/>
      <c r="I250" s="177">
        <f>SUM(I251:I270)</f>
        <v>0</v>
      </c>
      <c r="J250" s="177"/>
      <c r="K250" s="177">
        <f>SUM(K251:K270)</f>
        <v>0</v>
      </c>
      <c r="L250" s="177"/>
      <c r="M250" s="177">
        <f>SUM(M251:M270)</f>
        <v>0</v>
      </c>
      <c r="N250" s="168"/>
      <c r="O250" s="168">
        <f>SUM(O251:O270)</f>
        <v>0.46483999999999998</v>
      </c>
      <c r="P250" s="168"/>
      <c r="Q250" s="168">
        <f>SUM(Q251:Q270)</f>
        <v>0</v>
      </c>
      <c r="R250" s="168"/>
      <c r="S250" s="168"/>
      <c r="T250" s="169"/>
      <c r="U250" s="168">
        <f>SUM(U251:U270)</f>
        <v>24.8</v>
      </c>
      <c r="AE250" t="s">
        <v>120</v>
      </c>
    </row>
    <row r="251" spans="1:60" ht="20.399999999999999" outlineLevel="1" x14ac:dyDescent="0.25">
      <c r="A251" s="154">
        <v>53</v>
      </c>
      <c r="B251" s="161" t="s">
        <v>367</v>
      </c>
      <c r="C251" s="196" t="s">
        <v>368</v>
      </c>
      <c r="D251" s="163" t="s">
        <v>123</v>
      </c>
      <c r="E251" s="170">
        <v>77.732799999999997</v>
      </c>
      <c r="F251" s="175"/>
      <c r="G251" s="176">
        <f>ROUND(E251*F251,2)</f>
        <v>0</v>
      </c>
      <c r="H251" s="175"/>
      <c r="I251" s="176">
        <f>ROUND(E251*H251,2)</f>
        <v>0</v>
      </c>
      <c r="J251" s="175"/>
      <c r="K251" s="176">
        <f>ROUND(E251*J251,2)</f>
        <v>0</v>
      </c>
      <c r="L251" s="176">
        <v>21</v>
      </c>
      <c r="M251" s="176">
        <f>G251*(1+L251/100)</f>
        <v>0</v>
      </c>
      <c r="N251" s="163">
        <v>5.9800000000000001E-3</v>
      </c>
      <c r="O251" s="163">
        <f>ROUND(E251*N251,5)</f>
        <v>0.46483999999999998</v>
      </c>
      <c r="P251" s="163">
        <v>0</v>
      </c>
      <c r="Q251" s="163">
        <f>ROUND(E251*P251,5)</f>
        <v>0</v>
      </c>
      <c r="R251" s="163"/>
      <c r="S251" s="163"/>
      <c r="T251" s="164">
        <v>0.31900000000000001</v>
      </c>
      <c r="U251" s="163">
        <f>ROUND(E251*T251,2)</f>
        <v>24.8</v>
      </c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 t="s">
        <v>124</v>
      </c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</row>
    <row r="252" spans="1:60" outlineLevel="1" x14ac:dyDescent="0.25">
      <c r="A252" s="154"/>
      <c r="B252" s="161"/>
      <c r="C252" s="260" t="s">
        <v>369</v>
      </c>
      <c r="D252" s="261"/>
      <c r="E252" s="262"/>
      <c r="F252" s="263"/>
      <c r="G252" s="264"/>
      <c r="H252" s="176"/>
      <c r="I252" s="176"/>
      <c r="J252" s="176"/>
      <c r="K252" s="176"/>
      <c r="L252" s="176"/>
      <c r="M252" s="176"/>
      <c r="N252" s="163"/>
      <c r="O252" s="163"/>
      <c r="P252" s="163"/>
      <c r="Q252" s="163"/>
      <c r="R252" s="163"/>
      <c r="S252" s="163"/>
      <c r="T252" s="164"/>
      <c r="U252" s="16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 t="s">
        <v>252</v>
      </c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6" t="str">
        <f>C252</f>
        <v>Stabilní rychletuhnoucí stěrková hmota, min. tech. standard Solocret 15</v>
      </c>
      <c r="BB252" s="153"/>
      <c r="BC252" s="153"/>
      <c r="BD252" s="153"/>
      <c r="BE252" s="153"/>
      <c r="BF252" s="153"/>
      <c r="BG252" s="153"/>
      <c r="BH252" s="153"/>
    </row>
    <row r="253" spans="1:60" outlineLevel="1" x14ac:dyDescent="0.25">
      <c r="A253" s="154"/>
      <c r="B253" s="161"/>
      <c r="C253" s="197" t="s">
        <v>370</v>
      </c>
      <c r="D253" s="165"/>
      <c r="E253" s="171"/>
      <c r="F253" s="176"/>
      <c r="G253" s="176"/>
      <c r="H253" s="176"/>
      <c r="I253" s="176"/>
      <c r="J253" s="176"/>
      <c r="K253" s="176"/>
      <c r="L253" s="176"/>
      <c r="M253" s="176"/>
      <c r="N253" s="163"/>
      <c r="O253" s="163"/>
      <c r="P253" s="163"/>
      <c r="Q253" s="163"/>
      <c r="R253" s="163"/>
      <c r="S253" s="163"/>
      <c r="T253" s="164"/>
      <c r="U253" s="16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 t="s">
        <v>126</v>
      </c>
      <c r="AF253" s="153">
        <v>0</v>
      </c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</row>
    <row r="254" spans="1:60" outlineLevel="1" x14ac:dyDescent="0.25">
      <c r="A254" s="154"/>
      <c r="B254" s="161"/>
      <c r="C254" s="198" t="s">
        <v>139</v>
      </c>
      <c r="D254" s="166"/>
      <c r="E254" s="172"/>
      <c r="F254" s="176"/>
      <c r="G254" s="176"/>
      <c r="H254" s="176"/>
      <c r="I254" s="176"/>
      <c r="J254" s="176"/>
      <c r="K254" s="176"/>
      <c r="L254" s="176"/>
      <c r="M254" s="176"/>
      <c r="N254" s="163"/>
      <c r="O254" s="163"/>
      <c r="P254" s="163"/>
      <c r="Q254" s="163"/>
      <c r="R254" s="163"/>
      <c r="S254" s="163"/>
      <c r="T254" s="164"/>
      <c r="U254" s="16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 t="s">
        <v>126</v>
      </c>
      <c r="AF254" s="153">
        <v>2</v>
      </c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</row>
    <row r="255" spans="1:60" outlineLevel="1" x14ac:dyDescent="0.25">
      <c r="A255" s="154"/>
      <c r="B255" s="161"/>
      <c r="C255" s="199" t="s">
        <v>140</v>
      </c>
      <c r="D255" s="166"/>
      <c r="E255" s="172"/>
      <c r="F255" s="176"/>
      <c r="G255" s="176"/>
      <c r="H255" s="176"/>
      <c r="I255" s="176"/>
      <c r="J255" s="176"/>
      <c r="K255" s="176"/>
      <c r="L255" s="176"/>
      <c r="M255" s="176"/>
      <c r="N255" s="163"/>
      <c r="O255" s="163"/>
      <c r="P255" s="163"/>
      <c r="Q255" s="163"/>
      <c r="R255" s="163"/>
      <c r="S255" s="163"/>
      <c r="T255" s="164"/>
      <c r="U255" s="16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 t="s">
        <v>126</v>
      </c>
      <c r="AF255" s="153">
        <v>2</v>
      </c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</row>
    <row r="256" spans="1:60" outlineLevel="1" x14ac:dyDescent="0.25">
      <c r="A256" s="154"/>
      <c r="B256" s="161"/>
      <c r="C256" s="199" t="s">
        <v>371</v>
      </c>
      <c r="D256" s="166"/>
      <c r="E256" s="172">
        <v>20.04</v>
      </c>
      <c r="F256" s="176"/>
      <c r="G256" s="176"/>
      <c r="H256" s="176"/>
      <c r="I256" s="176"/>
      <c r="J256" s="176"/>
      <c r="K256" s="176"/>
      <c r="L256" s="176"/>
      <c r="M256" s="176"/>
      <c r="N256" s="163"/>
      <c r="O256" s="163"/>
      <c r="P256" s="163"/>
      <c r="Q256" s="163"/>
      <c r="R256" s="163"/>
      <c r="S256" s="163"/>
      <c r="T256" s="164"/>
      <c r="U256" s="16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 t="s">
        <v>126</v>
      </c>
      <c r="AF256" s="153">
        <v>2</v>
      </c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</row>
    <row r="257" spans="1:60" outlineLevel="1" x14ac:dyDescent="0.25">
      <c r="A257" s="154"/>
      <c r="B257" s="161"/>
      <c r="C257" s="199" t="s">
        <v>372</v>
      </c>
      <c r="D257" s="166"/>
      <c r="E257" s="172">
        <v>21.4</v>
      </c>
      <c r="F257" s="176"/>
      <c r="G257" s="176"/>
      <c r="H257" s="176"/>
      <c r="I257" s="176"/>
      <c r="J257" s="176"/>
      <c r="K257" s="176"/>
      <c r="L257" s="176"/>
      <c r="M257" s="176"/>
      <c r="N257" s="163"/>
      <c r="O257" s="163"/>
      <c r="P257" s="163"/>
      <c r="Q257" s="163"/>
      <c r="R257" s="163"/>
      <c r="S257" s="163"/>
      <c r="T257" s="164"/>
      <c r="U257" s="16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 t="s">
        <v>126</v>
      </c>
      <c r="AF257" s="153">
        <v>2</v>
      </c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</row>
    <row r="258" spans="1:60" outlineLevel="1" x14ac:dyDescent="0.25">
      <c r="A258" s="154"/>
      <c r="B258" s="161"/>
      <c r="C258" s="199" t="s">
        <v>373</v>
      </c>
      <c r="D258" s="166"/>
      <c r="E258" s="172">
        <v>14.42</v>
      </c>
      <c r="F258" s="176"/>
      <c r="G258" s="176"/>
      <c r="H258" s="176"/>
      <c r="I258" s="176"/>
      <c r="J258" s="176"/>
      <c r="K258" s="176"/>
      <c r="L258" s="176"/>
      <c r="M258" s="176"/>
      <c r="N258" s="163"/>
      <c r="O258" s="163"/>
      <c r="P258" s="163"/>
      <c r="Q258" s="163"/>
      <c r="R258" s="163"/>
      <c r="S258" s="163"/>
      <c r="T258" s="164"/>
      <c r="U258" s="16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 t="s">
        <v>126</v>
      </c>
      <c r="AF258" s="153">
        <v>2</v>
      </c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</row>
    <row r="259" spans="1:60" outlineLevel="1" x14ac:dyDescent="0.25">
      <c r="A259" s="154"/>
      <c r="B259" s="161"/>
      <c r="C259" s="200" t="s">
        <v>145</v>
      </c>
      <c r="D259" s="167"/>
      <c r="E259" s="173">
        <v>55.86</v>
      </c>
      <c r="F259" s="176"/>
      <c r="G259" s="176"/>
      <c r="H259" s="176"/>
      <c r="I259" s="176"/>
      <c r="J259" s="176"/>
      <c r="K259" s="176"/>
      <c r="L259" s="176"/>
      <c r="M259" s="176"/>
      <c r="N259" s="163"/>
      <c r="O259" s="163"/>
      <c r="P259" s="163"/>
      <c r="Q259" s="163"/>
      <c r="R259" s="163"/>
      <c r="S259" s="163"/>
      <c r="T259" s="164"/>
      <c r="U259" s="16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 t="s">
        <v>126</v>
      </c>
      <c r="AF259" s="153">
        <v>3</v>
      </c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</row>
    <row r="260" spans="1:60" outlineLevel="1" x14ac:dyDescent="0.25">
      <c r="A260" s="154"/>
      <c r="B260" s="161"/>
      <c r="C260" s="199" t="s">
        <v>140</v>
      </c>
      <c r="D260" s="166"/>
      <c r="E260" s="172"/>
      <c r="F260" s="176"/>
      <c r="G260" s="176"/>
      <c r="H260" s="176"/>
      <c r="I260" s="176"/>
      <c r="J260" s="176"/>
      <c r="K260" s="176"/>
      <c r="L260" s="176"/>
      <c r="M260" s="176"/>
      <c r="N260" s="163"/>
      <c r="O260" s="163"/>
      <c r="P260" s="163"/>
      <c r="Q260" s="163"/>
      <c r="R260" s="163"/>
      <c r="S260" s="163"/>
      <c r="T260" s="164"/>
      <c r="U260" s="16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 t="s">
        <v>126</v>
      </c>
      <c r="AF260" s="153">
        <v>2</v>
      </c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</row>
    <row r="261" spans="1:60" outlineLevel="1" x14ac:dyDescent="0.25">
      <c r="A261" s="154"/>
      <c r="B261" s="161"/>
      <c r="C261" s="199" t="s">
        <v>374</v>
      </c>
      <c r="D261" s="166"/>
      <c r="E261" s="172">
        <v>66.540000000000006</v>
      </c>
      <c r="F261" s="176"/>
      <c r="G261" s="176"/>
      <c r="H261" s="176"/>
      <c r="I261" s="176"/>
      <c r="J261" s="176"/>
      <c r="K261" s="176"/>
      <c r="L261" s="176"/>
      <c r="M261" s="176"/>
      <c r="N261" s="163"/>
      <c r="O261" s="163"/>
      <c r="P261" s="163"/>
      <c r="Q261" s="163"/>
      <c r="R261" s="163"/>
      <c r="S261" s="163"/>
      <c r="T261" s="164"/>
      <c r="U261" s="16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 t="s">
        <v>126</v>
      </c>
      <c r="AF261" s="153">
        <v>2</v>
      </c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</row>
    <row r="262" spans="1:60" outlineLevel="1" x14ac:dyDescent="0.25">
      <c r="A262" s="154"/>
      <c r="B262" s="161"/>
      <c r="C262" s="199" t="s">
        <v>375</v>
      </c>
      <c r="D262" s="166"/>
      <c r="E262" s="172">
        <v>7.8680000000000003</v>
      </c>
      <c r="F262" s="176"/>
      <c r="G262" s="176"/>
      <c r="H262" s="176"/>
      <c r="I262" s="176"/>
      <c r="J262" s="176"/>
      <c r="K262" s="176"/>
      <c r="L262" s="176"/>
      <c r="M262" s="176"/>
      <c r="N262" s="163"/>
      <c r="O262" s="163"/>
      <c r="P262" s="163"/>
      <c r="Q262" s="163"/>
      <c r="R262" s="163"/>
      <c r="S262" s="163"/>
      <c r="T262" s="164"/>
      <c r="U262" s="16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 t="s">
        <v>126</v>
      </c>
      <c r="AF262" s="153">
        <v>2</v>
      </c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</row>
    <row r="263" spans="1:60" outlineLevel="1" x14ac:dyDescent="0.25">
      <c r="A263" s="154"/>
      <c r="B263" s="161"/>
      <c r="C263" s="199" t="s">
        <v>376</v>
      </c>
      <c r="D263" s="166"/>
      <c r="E263" s="172">
        <v>63.24</v>
      </c>
      <c r="F263" s="176"/>
      <c r="G263" s="176"/>
      <c r="H263" s="176"/>
      <c r="I263" s="176"/>
      <c r="J263" s="176"/>
      <c r="K263" s="176"/>
      <c r="L263" s="176"/>
      <c r="M263" s="176"/>
      <c r="N263" s="163"/>
      <c r="O263" s="163"/>
      <c r="P263" s="163"/>
      <c r="Q263" s="163"/>
      <c r="R263" s="163"/>
      <c r="S263" s="163"/>
      <c r="T263" s="164"/>
      <c r="U263" s="16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 t="s">
        <v>126</v>
      </c>
      <c r="AF263" s="153">
        <v>2</v>
      </c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</row>
    <row r="264" spans="1:60" outlineLevel="1" x14ac:dyDescent="0.25">
      <c r="A264" s="154"/>
      <c r="B264" s="161"/>
      <c r="C264" s="199" t="s">
        <v>377</v>
      </c>
      <c r="D264" s="166"/>
      <c r="E264" s="172">
        <v>60.92</v>
      </c>
      <c r="F264" s="176"/>
      <c r="G264" s="176"/>
      <c r="H264" s="176"/>
      <c r="I264" s="176"/>
      <c r="J264" s="176"/>
      <c r="K264" s="176"/>
      <c r="L264" s="176"/>
      <c r="M264" s="176"/>
      <c r="N264" s="163"/>
      <c r="O264" s="163"/>
      <c r="P264" s="163"/>
      <c r="Q264" s="163"/>
      <c r="R264" s="163"/>
      <c r="S264" s="163"/>
      <c r="T264" s="164"/>
      <c r="U264" s="16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 t="s">
        <v>126</v>
      </c>
      <c r="AF264" s="153">
        <v>2</v>
      </c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</row>
    <row r="265" spans="1:60" outlineLevel="1" x14ac:dyDescent="0.25">
      <c r="A265" s="154"/>
      <c r="B265" s="161"/>
      <c r="C265" s="199" t="s">
        <v>378</v>
      </c>
      <c r="D265" s="166"/>
      <c r="E265" s="172">
        <v>20.16</v>
      </c>
      <c r="F265" s="176"/>
      <c r="G265" s="176"/>
      <c r="H265" s="176"/>
      <c r="I265" s="176"/>
      <c r="J265" s="176"/>
      <c r="K265" s="176"/>
      <c r="L265" s="176"/>
      <c r="M265" s="176"/>
      <c r="N265" s="163"/>
      <c r="O265" s="163"/>
      <c r="P265" s="163"/>
      <c r="Q265" s="163"/>
      <c r="R265" s="163"/>
      <c r="S265" s="163"/>
      <c r="T265" s="164"/>
      <c r="U265" s="16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 t="s">
        <v>126</v>
      </c>
      <c r="AF265" s="153">
        <v>2</v>
      </c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</row>
    <row r="266" spans="1:60" outlineLevel="1" x14ac:dyDescent="0.25">
      <c r="A266" s="154"/>
      <c r="B266" s="161"/>
      <c r="C266" s="200" t="s">
        <v>145</v>
      </c>
      <c r="D266" s="167"/>
      <c r="E266" s="173">
        <v>218.72800000000001</v>
      </c>
      <c r="F266" s="176"/>
      <c r="G266" s="176"/>
      <c r="H266" s="176"/>
      <c r="I266" s="176"/>
      <c r="J266" s="176"/>
      <c r="K266" s="176"/>
      <c r="L266" s="176"/>
      <c r="M266" s="176"/>
      <c r="N266" s="163"/>
      <c r="O266" s="163"/>
      <c r="P266" s="163"/>
      <c r="Q266" s="163"/>
      <c r="R266" s="163"/>
      <c r="S266" s="163"/>
      <c r="T266" s="164"/>
      <c r="U266" s="16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 t="s">
        <v>126</v>
      </c>
      <c r="AF266" s="153">
        <v>3</v>
      </c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</row>
    <row r="267" spans="1:60" outlineLevel="1" x14ac:dyDescent="0.25">
      <c r="A267" s="154"/>
      <c r="B267" s="161"/>
      <c r="C267" s="199" t="s">
        <v>146</v>
      </c>
      <c r="D267" s="166"/>
      <c r="E267" s="172"/>
      <c r="F267" s="176"/>
      <c r="G267" s="176"/>
      <c r="H267" s="176"/>
      <c r="I267" s="176"/>
      <c r="J267" s="176"/>
      <c r="K267" s="176"/>
      <c r="L267" s="176"/>
      <c r="M267" s="176"/>
      <c r="N267" s="163"/>
      <c r="O267" s="163"/>
      <c r="P267" s="163"/>
      <c r="Q267" s="163"/>
      <c r="R267" s="163"/>
      <c r="S267" s="163"/>
      <c r="T267" s="164"/>
      <c r="U267" s="16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 t="s">
        <v>126</v>
      </c>
      <c r="AF267" s="153">
        <v>2</v>
      </c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</row>
    <row r="268" spans="1:60" outlineLevel="1" x14ac:dyDescent="0.25">
      <c r="A268" s="154"/>
      <c r="B268" s="161"/>
      <c r="C268" s="198" t="s">
        <v>147</v>
      </c>
      <c r="D268" s="166"/>
      <c r="E268" s="172"/>
      <c r="F268" s="176"/>
      <c r="G268" s="176"/>
      <c r="H268" s="176"/>
      <c r="I268" s="176"/>
      <c r="J268" s="176"/>
      <c r="K268" s="176"/>
      <c r="L268" s="176"/>
      <c r="M268" s="176"/>
      <c r="N268" s="163"/>
      <c r="O268" s="163"/>
      <c r="P268" s="163"/>
      <c r="Q268" s="163"/>
      <c r="R268" s="163"/>
      <c r="S268" s="163"/>
      <c r="T268" s="164"/>
      <c r="U268" s="16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 t="s">
        <v>126</v>
      </c>
      <c r="AF268" s="153">
        <v>0</v>
      </c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</row>
    <row r="269" spans="1:60" outlineLevel="1" x14ac:dyDescent="0.25">
      <c r="A269" s="154"/>
      <c r="B269" s="161"/>
      <c r="C269" s="197" t="s">
        <v>379</v>
      </c>
      <c r="D269" s="165"/>
      <c r="E269" s="171">
        <v>55.86</v>
      </c>
      <c r="F269" s="176"/>
      <c r="G269" s="176"/>
      <c r="H269" s="176"/>
      <c r="I269" s="176"/>
      <c r="J269" s="176"/>
      <c r="K269" s="176"/>
      <c r="L269" s="176"/>
      <c r="M269" s="176"/>
      <c r="N269" s="163"/>
      <c r="O269" s="163"/>
      <c r="P269" s="163"/>
      <c r="Q269" s="163"/>
      <c r="R269" s="163"/>
      <c r="S269" s="163"/>
      <c r="T269" s="164"/>
      <c r="U269" s="16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 t="s">
        <v>126</v>
      </c>
      <c r="AF269" s="153">
        <v>0</v>
      </c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</row>
    <row r="270" spans="1:60" outlineLevel="1" x14ac:dyDescent="0.25">
      <c r="A270" s="154"/>
      <c r="B270" s="161"/>
      <c r="C270" s="197" t="s">
        <v>380</v>
      </c>
      <c r="D270" s="165"/>
      <c r="E270" s="171">
        <v>21.872800000000002</v>
      </c>
      <c r="F270" s="176"/>
      <c r="G270" s="176"/>
      <c r="H270" s="176"/>
      <c r="I270" s="176"/>
      <c r="J270" s="176"/>
      <c r="K270" s="176"/>
      <c r="L270" s="176"/>
      <c r="M270" s="176"/>
      <c r="N270" s="163"/>
      <c r="O270" s="163"/>
      <c r="P270" s="163"/>
      <c r="Q270" s="163"/>
      <c r="R270" s="163"/>
      <c r="S270" s="163"/>
      <c r="T270" s="164"/>
      <c r="U270" s="16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 t="s">
        <v>126</v>
      </c>
      <c r="AF270" s="153">
        <v>0</v>
      </c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</row>
    <row r="271" spans="1:60" x14ac:dyDescent="0.25">
      <c r="A271" s="155" t="s">
        <v>119</v>
      </c>
      <c r="B271" s="162" t="s">
        <v>72</v>
      </c>
      <c r="C271" s="201" t="s">
        <v>73</v>
      </c>
      <c r="D271" s="168"/>
      <c r="E271" s="174"/>
      <c r="F271" s="177"/>
      <c r="G271" s="177">
        <f>SUMIF(AE272:AE274,"&lt;&gt;NOR",G272:G274)</f>
        <v>0</v>
      </c>
      <c r="H271" s="177"/>
      <c r="I271" s="177">
        <f>SUM(I272:I274)</f>
        <v>0</v>
      </c>
      <c r="J271" s="177"/>
      <c r="K271" s="177">
        <f>SUM(K272:K274)</f>
        <v>0</v>
      </c>
      <c r="L271" s="177"/>
      <c r="M271" s="177">
        <f>SUM(M272:M274)</f>
        <v>0</v>
      </c>
      <c r="N271" s="168"/>
      <c r="O271" s="168">
        <f>SUM(O272:O274)</f>
        <v>6.3813000000000004</v>
      </c>
      <c r="P271" s="168"/>
      <c r="Q271" s="168">
        <f>SUM(Q272:Q274)</f>
        <v>0</v>
      </c>
      <c r="R271" s="168"/>
      <c r="S271" s="168"/>
      <c r="T271" s="169"/>
      <c r="U271" s="168">
        <f>SUM(U272:U274)</f>
        <v>13.8</v>
      </c>
      <c r="AE271" t="s">
        <v>120</v>
      </c>
    </row>
    <row r="272" spans="1:60" outlineLevel="1" x14ac:dyDescent="0.25">
      <c r="A272" s="154">
        <v>54</v>
      </c>
      <c r="B272" s="161" t="s">
        <v>381</v>
      </c>
      <c r="C272" s="196" t="s">
        <v>382</v>
      </c>
      <c r="D272" s="163" t="s">
        <v>123</v>
      </c>
      <c r="E272" s="170">
        <v>15</v>
      </c>
      <c r="F272" s="175"/>
      <c r="G272" s="176">
        <f>ROUND(E272*F272,2)</f>
        <v>0</v>
      </c>
      <c r="H272" s="175"/>
      <c r="I272" s="176">
        <f>ROUND(E272*H272,2)</f>
        <v>0</v>
      </c>
      <c r="J272" s="175"/>
      <c r="K272" s="176">
        <f>ROUND(E272*J272,2)</f>
        <v>0</v>
      </c>
      <c r="L272" s="176">
        <v>21</v>
      </c>
      <c r="M272" s="176">
        <f>G272*(1+L272/100)</f>
        <v>0</v>
      </c>
      <c r="N272" s="163">
        <v>0.42542000000000002</v>
      </c>
      <c r="O272" s="163">
        <f>ROUND(E272*N272,5)</f>
        <v>6.3813000000000004</v>
      </c>
      <c r="P272" s="163">
        <v>0</v>
      </c>
      <c r="Q272" s="163">
        <f>ROUND(E272*P272,5)</f>
        <v>0</v>
      </c>
      <c r="R272" s="163"/>
      <c r="S272" s="163"/>
      <c r="T272" s="164">
        <v>0.92</v>
      </c>
      <c r="U272" s="163">
        <f>ROUND(E272*T272,2)</f>
        <v>13.8</v>
      </c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 t="s">
        <v>124</v>
      </c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</row>
    <row r="273" spans="1:60" outlineLevel="1" x14ac:dyDescent="0.25">
      <c r="A273" s="154"/>
      <c r="B273" s="161"/>
      <c r="C273" s="260" t="s">
        <v>383</v>
      </c>
      <c r="D273" s="261"/>
      <c r="E273" s="262"/>
      <c r="F273" s="263"/>
      <c r="G273" s="264"/>
      <c r="H273" s="176"/>
      <c r="I273" s="176"/>
      <c r="J273" s="176"/>
      <c r="K273" s="176"/>
      <c r="L273" s="176"/>
      <c r="M273" s="176"/>
      <c r="N273" s="163"/>
      <c r="O273" s="163"/>
      <c r="P273" s="163"/>
      <c r="Q273" s="163"/>
      <c r="R273" s="163"/>
      <c r="S273" s="163"/>
      <c r="T273" s="164"/>
      <c r="U273" s="16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 t="s">
        <v>252</v>
      </c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6" t="str">
        <f>C273</f>
        <v>vč. kladecí vrstvy a zaplnění spár, s dodáním hmot</v>
      </c>
      <c r="BB273" s="153"/>
      <c r="BC273" s="153"/>
      <c r="BD273" s="153"/>
      <c r="BE273" s="153"/>
      <c r="BF273" s="153"/>
      <c r="BG273" s="153"/>
      <c r="BH273" s="153"/>
    </row>
    <row r="274" spans="1:60" ht="20.399999999999999" outlineLevel="1" x14ac:dyDescent="0.25">
      <c r="A274" s="154"/>
      <c r="B274" s="161"/>
      <c r="C274" s="197" t="s">
        <v>384</v>
      </c>
      <c r="D274" s="165"/>
      <c r="E274" s="171">
        <v>15</v>
      </c>
      <c r="F274" s="176"/>
      <c r="G274" s="176"/>
      <c r="H274" s="176"/>
      <c r="I274" s="176"/>
      <c r="J274" s="176"/>
      <c r="K274" s="176"/>
      <c r="L274" s="176"/>
      <c r="M274" s="176"/>
      <c r="N274" s="163"/>
      <c r="O274" s="163"/>
      <c r="P274" s="163"/>
      <c r="Q274" s="163"/>
      <c r="R274" s="163"/>
      <c r="S274" s="163"/>
      <c r="T274" s="164"/>
      <c r="U274" s="16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 t="s">
        <v>126</v>
      </c>
      <c r="AF274" s="153">
        <v>0</v>
      </c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</row>
    <row r="275" spans="1:60" x14ac:dyDescent="0.25">
      <c r="A275" s="155" t="s">
        <v>119</v>
      </c>
      <c r="B275" s="162" t="s">
        <v>74</v>
      </c>
      <c r="C275" s="201" t="s">
        <v>75</v>
      </c>
      <c r="D275" s="168"/>
      <c r="E275" s="174"/>
      <c r="F275" s="177"/>
      <c r="G275" s="177">
        <f>SUMIF(AE276:AE279,"&lt;&gt;NOR",G276:G279)</f>
        <v>0</v>
      </c>
      <c r="H275" s="177"/>
      <c r="I275" s="177">
        <f>SUM(I276:I279)</f>
        <v>0</v>
      </c>
      <c r="J275" s="177"/>
      <c r="K275" s="177">
        <f>SUM(K276:K279)</f>
        <v>0</v>
      </c>
      <c r="L275" s="177"/>
      <c r="M275" s="177">
        <f>SUM(M276:M279)</f>
        <v>0</v>
      </c>
      <c r="N275" s="168"/>
      <c r="O275" s="168">
        <f>SUM(O276:O279)</f>
        <v>0.61728000000000005</v>
      </c>
      <c r="P275" s="168"/>
      <c r="Q275" s="168">
        <f>SUM(Q276:Q279)</f>
        <v>0</v>
      </c>
      <c r="R275" s="168"/>
      <c r="S275" s="168"/>
      <c r="T275" s="169"/>
      <c r="U275" s="168">
        <f>SUM(U276:U279)</f>
        <v>1.29</v>
      </c>
      <c r="AE275" t="s">
        <v>120</v>
      </c>
    </row>
    <row r="276" spans="1:60" outlineLevel="1" x14ac:dyDescent="0.25">
      <c r="A276" s="154">
        <v>55</v>
      </c>
      <c r="B276" s="161" t="s">
        <v>385</v>
      </c>
      <c r="C276" s="196" t="s">
        <v>386</v>
      </c>
      <c r="D276" s="163" t="s">
        <v>249</v>
      </c>
      <c r="E276" s="170">
        <v>5.9</v>
      </c>
      <c r="F276" s="175"/>
      <c r="G276" s="176">
        <f>ROUND(E276*F276,2)</f>
        <v>0</v>
      </c>
      <c r="H276" s="175"/>
      <c r="I276" s="176">
        <f>ROUND(E276*H276,2)</f>
        <v>0</v>
      </c>
      <c r="J276" s="175"/>
      <c r="K276" s="176">
        <f>ROUND(E276*J276,2)</f>
        <v>0</v>
      </c>
      <c r="L276" s="176">
        <v>21</v>
      </c>
      <c r="M276" s="176">
        <f>G276*(1+L276/100)</f>
        <v>0</v>
      </c>
      <c r="N276" s="163">
        <v>0</v>
      </c>
      <c r="O276" s="163">
        <f>ROUND(E276*N276,5)</f>
        <v>0</v>
      </c>
      <c r="P276" s="163">
        <v>0</v>
      </c>
      <c r="Q276" s="163">
        <f>ROUND(E276*P276,5)</f>
        <v>0</v>
      </c>
      <c r="R276" s="163"/>
      <c r="S276" s="163"/>
      <c r="T276" s="164">
        <v>0.13</v>
      </c>
      <c r="U276" s="163">
        <f>ROUND(E276*T276,2)</f>
        <v>0.77</v>
      </c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 t="s">
        <v>124</v>
      </c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</row>
    <row r="277" spans="1:60" outlineLevel="1" x14ac:dyDescent="0.25">
      <c r="A277" s="154"/>
      <c r="B277" s="161"/>
      <c r="C277" s="197" t="s">
        <v>387</v>
      </c>
      <c r="D277" s="165"/>
      <c r="E277" s="171">
        <v>5.9</v>
      </c>
      <c r="F277" s="176"/>
      <c r="G277" s="176"/>
      <c r="H277" s="176"/>
      <c r="I277" s="176"/>
      <c r="J277" s="176"/>
      <c r="K277" s="176"/>
      <c r="L277" s="176"/>
      <c r="M277" s="176"/>
      <c r="N277" s="163"/>
      <c r="O277" s="163"/>
      <c r="P277" s="163"/>
      <c r="Q277" s="163"/>
      <c r="R277" s="163"/>
      <c r="S277" s="163"/>
      <c r="T277" s="164"/>
      <c r="U277" s="16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 t="s">
        <v>126</v>
      </c>
      <c r="AF277" s="153">
        <v>0</v>
      </c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</row>
    <row r="278" spans="1:60" ht="20.399999999999999" outlineLevel="1" x14ac:dyDescent="0.25">
      <c r="A278" s="154">
        <v>56</v>
      </c>
      <c r="B278" s="161" t="s">
        <v>388</v>
      </c>
      <c r="C278" s="196" t="s">
        <v>389</v>
      </c>
      <c r="D278" s="163" t="s">
        <v>249</v>
      </c>
      <c r="E278" s="170">
        <v>3.2</v>
      </c>
      <c r="F278" s="175"/>
      <c r="G278" s="176">
        <f>ROUND(E278*F278,2)</f>
        <v>0</v>
      </c>
      <c r="H278" s="175"/>
      <c r="I278" s="176">
        <f>ROUND(E278*H278,2)</f>
        <v>0</v>
      </c>
      <c r="J278" s="175"/>
      <c r="K278" s="176">
        <f>ROUND(E278*J278,2)</f>
        <v>0</v>
      </c>
      <c r="L278" s="176">
        <v>21</v>
      </c>
      <c r="M278" s="176">
        <f>G278*(1+L278/100)</f>
        <v>0</v>
      </c>
      <c r="N278" s="163">
        <v>0.19289999999999999</v>
      </c>
      <c r="O278" s="163">
        <f>ROUND(E278*N278,5)</f>
        <v>0.61728000000000005</v>
      </c>
      <c r="P278" s="163">
        <v>0</v>
      </c>
      <c r="Q278" s="163">
        <f>ROUND(E278*P278,5)</f>
        <v>0</v>
      </c>
      <c r="R278" s="163"/>
      <c r="S278" s="163"/>
      <c r="T278" s="164">
        <v>0.16200000000000001</v>
      </c>
      <c r="U278" s="163">
        <f>ROUND(E278*T278,2)</f>
        <v>0.52</v>
      </c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 t="s">
        <v>124</v>
      </c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</row>
    <row r="279" spans="1:60" outlineLevel="1" x14ac:dyDescent="0.25">
      <c r="A279" s="154"/>
      <c r="B279" s="161"/>
      <c r="C279" s="197" t="s">
        <v>390</v>
      </c>
      <c r="D279" s="165"/>
      <c r="E279" s="171">
        <v>3.2</v>
      </c>
      <c r="F279" s="176"/>
      <c r="G279" s="176"/>
      <c r="H279" s="176"/>
      <c r="I279" s="176"/>
      <c r="J279" s="176"/>
      <c r="K279" s="176"/>
      <c r="L279" s="176"/>
      <c r="M279" s="176"/>
      <c r="N279" s="163"/>
      <c r="O279" s="163"/>
      <c r="P279" s="163"/>
      <c r="Q279" s="163"/>
      <c r="R279" s="163"/>
      <c r="S279" s="163"/>
      <c r="T279" s="164"/>
      <c r="U279" s="16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 t="s">
        <v>126</v>
      </c>
      <c r="AF279" s="153">
        <v>0</v>
      </c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</row>
    <row r="280" spans="1:60" x14ac:dyDescent="0.25">
      <c r="A280" s="155" t="s">
        <v>119</v>
      </c>
      <c r="B280" s="162" t="s">
        <v>76</v>
      </c>
      <c r="C280" s="201" t="s">
        <v>77</v>
      </c>
      <c r="D280" s="168"/>
      <c r="E280" s="174"/>
      <c r="F280" s="177"/>
      <c r="G280" s="177">
        <f>SUMIF(AE281:AE284,"&lt;&gt;NOR",G281:G284)</f>
        <v>0</v>
      </c>
      <c r="H280" s="177"/>
      <c r="I280" s="177">
        <f>SUM(I281:I284)</f>
        <v>0</v>
      </c>
      <c r="J280" s="177"/>
      <c r="K280" s="177">
        <f>SUM(K281:K284)</f>
        <v>0</v>
      </c>
      <c r="L280" s="177"/>
      <c r="M280" s="177">
        <f>SUM(M281:M284)</f>
        <v>0</v>
      </c>
      <c r="N280" s="168"/>
      <c r="O280" s="168">
        <f>SUM(O281:O284)</f>
        <v>8.77E-3</v>
      </c>
      <c r="P280" s="168"/>
      <c r="Q280" s="168">
        <f>SUM(Q281:Q284)</f>
        <v>0</v>
      </c>
      <c r="R280" s="168"/>
      <c r="S280" s="168"/>
      <c r="T280" s="169"/>
      <c r="U280" s="168">
        <f>SUM(U281:U284)</f>
        <v>2.78</v>
      </c>
      <c r="AE280" t="s">
        <v>120</v>
      </c>
    </row>
    <row r="281" spans="1:60" outlineLevel="1" x14ac:dyDescent="0.25">
      <c r="A281" s="154">
        <v>57</v>
      </c>
      <c r="B281" s="161" t="s">
        <v>391</v>
      </c>
      <c r="C281" s="196" t="s">
        <v>392</v>
      </c>
      <c r="D281" s="163" t="s">
        <v>123</v>
      </c>
      <c r="E281" s="170">
        <v>13.92</v>
      </c>
      <c r="F281" s="175"/>
      <c r="G281" s="176">
        <f>ROUND(E281*F281,2)</f>
        <v>0</v>
      </c>
      <c r="H281" s="175"/>
      <c r="I281" s="176">
        <f>ROUND(E281*H281,2)</f>
        <v>0</v>
      </c>
      <c r="J281" s="175"/>
      <c r="K281" s="176">
        <f>ROUND(E281*J281,2)</f>
        <v>0</v>
      </c>
      <c r="L281" s="176">
        <v>21</v>
      </c>
      <c r="M281" s="176">
        <f>G281*(1+L281/100)</f>
        <v>0</v>
      </c>
      <c r="N281" s="163">
        <v>6.3000000000000003E-4</v>
      </c>
      <c r="O281" s="163">
        <f>ROUND(E281*N281,5)</f>
        <v>8.77E-3</v>
      </c>
      <c r="P281" s="163">
        <v>0</v>
      </c>
      <c r="Q281" s="163">
        <f>ROUND(E281*P281,5)</f>
        <v>0</v>
      </c>
      <c r="R281" s="163"/>
      <c r="S281" s="163"/>
      <c r="T281" s="164">
        <v>0.2</v>
      </c>
      <c r="U281" s="163">
        <f>ROUND(E281*T281,2)</f>
        <v>2.78</v>
      </c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 t="s">
        <v>124</v>
      </c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</row>
    <row r="282" spans="1:60" outlineLevel="1" x14ac:dyDescent="0.25">
      <c r="A282" s="154"/>
      <c r="B282" s="161"/>
      <c r="C282" s="197" t="s">
        <v>393</v>
      </c>
      <c r="D282" s="165"/>
      <c r="E282" s="171">
        <v>3.04</v>
      </c>
      <c r="F282" s="176"/>
      <c r="G282" s="176"/>
      <c r="H282" s="176"/>
      <c r="I282" s="176"/>
      <c r="J282" s="176"/>
      <c r="K282" s="176"/>
      <c r="L282" s="176"/>
      <c r="M282" s="176"/>
      <c r="N282" s="163"/>
      <c r="O282" s="163"/>
      <c r="P282" s="163"/>
      <c r="Q282" s="163"/>
      <c r="R282" s="163"/>
      <c r="S282" s="163"/>
      <c r="T282" s="164"/>
      <c r="U282" s="16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 t="s">
        <v>126</v>
      </c>
      <c r="AF282" s="153">
        <v>0</v>
      </c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</row>
    <row r="283" spans="1:60" outlineLevel="1" x14ac:dyDescent="0.25">
      <c r="A283" s="154"/>
      <c r="B283" s="161"/>
      <c r="C283" s="197" t="s">
        <v>394</v>
      </c>
      <c r="D283" s="165"/>
      <c r="E283" s="171">
        <v>2.88</v>
      </c>
      <c r="F283" s="176"/>
      <c r="G283" s="176"/>
      <c r="H283" s="176"/>
      <c r="I283" s="176"/>
      <c r="J283" s="176"/>
      <c r="K283" s="176"/>
      <c r="L283" s="176"/>
      <c r="M283" s="176"/>
      <c r="N283" s="163"/>
      <c r="O283" s="163"/>
      <c r="P283" s="163"/>
      <c r="Q283" s="163"/>
      <c r="R283" s="163"/>
      <c r="S283" s="163"/>
      <c r="T283" s="164"/>
      <c r="U283" s="16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 t="s">
        <v>126</v>
      </c>
      <c r="AF283" s="153">
        <v>0</v>
      </c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</row>
    <row r="284" spans="1:60" outlineLevel="1" x14ac:dyDescent="0.25">
      <c r="A284" s="154"/>
      <c r="B284" s="161"/>
      <c r="C284" s="197" t="s">
        <v>395</v>
      </c>
      <c r="D284" s="165"/>
      <c r="E284" s="171">
        <v>8</v>
      </c>
      <c r="F284" s="176"/>
      <c r="G284" s="176"/>
      <c r="H284" s="176"/>
      <c r="I284" s="176"/>
      <c r="J284" s="176"/>
      <c r="K284" s="176"/>
      <c r="L284" s="176"/>
      <c r="M284" s="176"/>
      <c r="N284" s="163"/>
      <c r="O284" s="163"/>
      <c r="P284" s="163"/>
      <c r="Q284" s="163"/>
      <c r="R284" s="163"/>
      <c r="S284" s="163"/>
      <c r="T284" s="164"/>
      <c r="U284" s="16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 t="s">
        <v>126</v>
      </c>
      <c r="AF284" s="153">
        <v>0</v>
      </c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</row>
    <row r="285" spans="1:60" x14ac:dyDescent="0.25">
      <c r="A285" s="155" t="s">
        <v>119</v>
      </c>
      <c r="B285" s="162" t="s">
        <v>78</v>
      </c>
      <c r="C285" s="201" t="s">
        <v>79</v>
      </c>
      <c r="D285" s="168"/>
      <c r="E285" s="174"/>
      <c r="F285" s="177"/>
      <c r="G285" s="177">
        <f>SUMIF(AE286:AE292,"&lt;&gt;NOR",G286:G292)</f>
        <v>0</v>
      </c>
      <c r="H285" s="177"/>
      <c r="I285" s="177">
        <f>SUM(I286:I292)</f>
        <v>0</v>
      </c>
      <c r="J285" s="177"/>
      <c r="K285" s="177">
        <f>SUM(K286:K292)</f>
        <v>0</v>
      </c>
      <c r="L285" s="177"/>
      <c r="M285" s="177">
        <f>SUM(M286:M292)</f>
        <v>0</v>
      </c>
      <c r="N285" s="168"/>
      <c r="O285" s="168">
        <f>SUM(O286:O292)</f>
        <v>1.7989999999999999E-2</v>
      </c>
      <c r="P285" s="168"/>
      <c r="Q285" s="168">
        <f>SUM(Q286:Q292)</f>
        <v>104.3985</v>
      </c>
      <c r="R285" s="168"/>
      <c r="S285" s="168"/>
      <c r="T285" s="169"/>
      <c r="U285" s="168">
        <f>SUM(U286:U292)</f>
        <v>332.38</v>
      </c>
      <c r="AE285" t="s">
        <v>120</v>
      </c>
    </row>
    <row r="286" spans="1:60" outlineLevel="1" x14ac:dyDescent="0.25">
      <c r="A286" s="154">
        <v>58</v>
      </c>
      <c r="B286" s="161" t="s">
        <v>396</v>
      </c>
      <c r="C286" s="196" t="s">
        <v>397</v>
      </c>
      <c r="D286" s="163" t="s">
        <v>138</v>
      </c>
      <c r="E286" s="170">
        <v>50.90325</v>
      </c>
      <c r="F286" s="175"/>
      <c r="G286" s="176">
        <f>ROUND(E286*F286,2)</f>
        <v>0</v>
      </c>
      <c r="H286" s="175"/>
      <c r="I286" s="176">
        <f>ROUND(E286*H286,2)</f>
        <v>0</v>
      </c>
      <c r="J286" s="175"/>
      <c r="K286" s="176">
        <f>ROUND(E286*J286,2)</f>
        <v>0</v>
      </c>
      <c r="L286" s="176">
        <v>21</v>
      </c>
      <c r="M286" s="176">
        <f>G286*(1+L286/100)</f>
        <v>0</v>
      </c>
      <c r="N286" s="163">
        <v>0</v>
      </c>
      <c r="O286" s="163">
        <f>ROUND(E286*N286,5)</f>
        <v>0</v>
      </c>
      <c r="P286" s="163">
        <v>2</v>
      </c>
      <c r="Q286" s="163">
        <f>ROUND(E286*P286,5)</f>
        <v>101.8065</v>
      </c>
      <c r="R286" s="163"/>
      <c r="S286" s="163"/>
      <c r="T286" s="164">
        <v>6.4359999999999999</v>
      </c>
      <c r="U286" s="163">
        <f>ROUND(E286*T286,2)</f>
        <v>327.61</v>
      </c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 t="s">
        <v>124</v>
      </c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</row>
    <row r="287" spans="1:60" outlineLevel="1" x14ac:dyDescent="0.25">
      <c r="A287" s="154"/>
      <c r="B287" s="161"/>
      <c r="C287" s="197" t="s">
        <v>398</v>
      </c>
      <c r="D287" s="165"/>
      <c r="E287" s="171">
        <v>18.559999999999999</v>
      </c>
      <c r="F287" s="176"/>
      <c r="G287" s="176"/>
      <c r="H287" s="176"/>
      <c r="I287" s="176"/>
      <c r="J287" s="176"/>
      <c r="K287" s="176"/>
      <c r="L287" s="176"/>
      <c r="M287" s="176"/>
      <c r="N287" s="163"/>
      <c r="O287" s="163"/>
      <c r="P287" s="163"/>
      <c r="Q287" s="163"/>
      <c r="R287" s="163"/>
      <c r="S287" s="163"/>
      <c r="T287" s="164"/>
      <c r="U287" s="16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 t="s">
        <v>126</v>
      </c>
      <c r="AF287" s="153">
        <v>0</v>
      </c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</row>
    <row r="288" spans="1:60" outlineLevel="1" x14ac:dyDescent="0.25">
      <c r="A288" s="154"/>
      <c r="B288" s="161"/>
      <c r="C288" s="197" t="s">
        <v>399</v>
      </c>
      <c r="D288" s="165"/>
      <c r="E288" s="171">
        <v>17.04</v>
      </c>
      <c r="F288" s="176"/>
      <c r="G288" s="176"/>
      <c r="H288" s="176"/>
      <c r="I288" s="176"/>
      <c r="J288" s="176"/>
      <c r="K288" s="176"/>
      <c r="L288" s="176"/>
      <c r="M288" s="176"/>
      <c r="N288" s="163"/>
      <c r="O288" s="163"/>
      <c r="P288" s="163"/>
      <c r="Q288" s="163"/>
      <c r="R288" s="163"/>
      <c r="S288" s="163"/>
      <c r="T288" s="164"/>
      <c r="U288" s="16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 t="s">
        <v>126</v>
      </c>
      <c r="AF288" s="153">
        <v>0</v>
      </c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</row>
    <row r="289" spans="1:60" outlineLevel="1" x14ac:dyDescent="0.25">
      <c r="A289" s="154"/>
      <c r="B289" s="161"/>
      <c r="C289" s="197" t="s">
        <v>400</v>
      </c>
      <c r="D289" s="165"/>
      <c r="E289" s="171">
        <v>14.12</v>
      </c>
      <c r="F289" s="176"/>
      <c r="G289" s="176"/>
      <c r="H289" s="176"/>
      <c r="I289" s="176"/>
      <c r="J289" s="176"/>
      <c r="K289" s="176"/>
      <c r="L289" s="176"/>
      <c r="M289" s="176"/>
      <c r="N289" s="163"/>
      <c r="O289" s="163"/>
      <c r="P289" s="163"/>
      <c r="Q289" s="163"/>
      <c r="R289" s="163"/>
      <c r="S289" s="163"/>
      <c r="T289" s="164"/>
      <c r="U289" s="16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 t="s">
        <v>126</v>
      </c>
      <c r="AF289" s="153">
        <v>0</v>
      </c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</row>
    <row r="290" spans="1:60" ht="20.399999999999999" outlineLevel="1" x14ac:dyDescent="0.25">
      <c r="A290" s="154"/>
      <c r="B290" s="161"/>
      <c r="C290" s="197" t="s">
        <v>401</v>
      </c>
      <c r="D290" s="165"/>
      <c r="E290" s="171">
        <v>1.1832499999999999</v>
      </c>
      <c r="F290" s="176"/>
      <c r="G290" s="176"/>
      <c r="H290" s="176"/>
      <c r="I290" s="176"/>
      <c r="J290" s="176"/>
      <c r="K290" s="176"/>
      <c r="L290" s="176"/>
      <c r="M290" s="176"/>
      <c r="N290" s="163"/>
      <c r="O290" s="163"/>
      <c r="P290" s="163"/>
      <c r="Q290" s="163"/>
      <c r="R290" s="163"/>
      <c r="S290" s="163"/>
      <c r="T290" s="164"/>
      <c r="U290" s="16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 t="s">
        <v>126</v>
      </c>
      <c r="AF290" s="153">
        <v>0</v>
      </c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</row>
    <row r="291" spans="1:60" outlineLevel="1" x14ac:dyDescent="0.25">
      <c r="A291" s="154">
        <v>59</v>
      </c>
      <c r="B291" s="161" t="s">
        <v>402</v>
      </c>
      <c r="C291" s="196" t="s">
        <v>403</v>
      </c>
      <c r="D291" s="163" t="s">
        <v>138</v>
      </c>
      <c r="E291" s="170">
        <v>1.44</v>
      </c>
      <c r="F291" s="175"/>
      <c r="G291" s="176">
        <f>ROUND(E291*F291,2)</f>
        <v>0</v>
      </c>
      <c r="H291" s="175"/>
      <c r="I291" s="176">
        <f>ROUND(E291*H291,2)</f>
        <v>0</v>
      </c>
      <c r="J291" s="175"/>
      <c r="K291" s="176">
        <f>ROUND(E291*J291,2)</f>
        <v>0</v>
      </c>
      <c r="L291" s="176">
        <v>21</v>
      </c>
      <c r="M291" s="176">
        <f>G291*(1+L291/100)</f>
        <v>0</v>
      </c>
      <c r="N291" s="163">
        <v>1.2489999999999999E-2</v>
      </c>
      <c r="O291" s="163">
        <f>ROUND(E291*N291,5)</f>
        <v>1.7989999999999999E-2</v>
      </c>
      <c r="P291" s="163">
        <v>1.8</v>
      </c>
      <c r="Q291" s="163">
        <f>ROUND(E291*P291,5)</f>
        <v>2.5920000000000001</v>
      </c>
      <c r="R291" s="163"/>
      <c r="S291" s="163"/>
      <c r="T291" s="164">
        <v>3.3149999999999999</v>
      </c>
      <c r="U291" s="163">
        <f>ROUND(E291*T291,2)</f>
        <v>4.7699999999999996</v>
      </c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 t="s">
        <v>124</v>
      </c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</row>
    <row r="292" spans="1:60" outlineLevel="1" x14ac:dyDescent="0.25">
      <c r="A292" s="154"/>
      <c r="B292" s="161"/>
      <c r="C292" s="197" t="s">
        <v>404</v>
      </c>
      <c r="D292" s="165"/>
      <c r="E292" s="171">
        <v>1.44</v>
      </c>
      <c r="F292" s="176"/>
      <c r="G292" s="176"/>
      <c r="H292" s="176"/>
      <c r="I292" s="176"/>
      <c r="J292" s="176"/>
      <c r="K292" s="176"/>
      <c r="L292" s="176"/>
      <c r="M292" s="176"/>
      <c r="N292" s="163"/>
      <c r="O292" s="163"/>
      <c r="P292" s="163"/>
      <c r="Q292" s="163"/>
      <c r="R292" s="163"/>
      <c r="S292" s="163"/>
      <c r="T292" s="164"/>
      <c r="U292" s="16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 t="s">
        <v>126</v>
      </c>
      <c r="AF292" s="153">
        <v>0</v>
      </c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</row>
    <row r="293" spans="1:60" x14ac:dyDescent="0.25">
      <c r="A293" s="155" t="s">
        <v>119</v>
      </c>
      <c r="B293" s="162" t="s">
        <v>80</v>
      </c>
      <c r="C293" s="201" t="s">
        <v>81</v>
      </c>
      <c r="D293" s="168"/>
      <c r="E293" s="174"/>
      <c r="F293" s="177"/>
      <c r="G293" s="177">
        <f>SUMIF(AE294:AE319,"&lt;&gt;NOR",G294:G319)</f>
        <v>0</v>
      </c>
      <c r="H293" s="177"/>
      <c r="I293" s="177">
        <f>SUM(I294:I319)</f>
        <v>0</v>
      </c>
      <c r="J293" s="177"/>
      <c r="K293" s="177">
        <f>SUM(K294:K319)</f>
        <v>0</v>
      </c>
      <c r="L293" s="177"/>
      <c r="M293" s="177">
        <f>SUM(M294:M319)</f>
        <v>0</v>
      </c>
      <c r="N293" s="168"/>
      <c r="O293" s="168">
        <f>SUM(O294:O319)</f>
        <v>9.0000000000000006E-5</v>
      </c>
      <c r="P293" s="168"/>
      <c r="Q293" s="168">
        <f>SUM(Q294:Q319)</f>
        <v>4.1880000000000001E-2</v>
      </c>
      <c r="R293" s="168"/>
      <c r="S293" s="168"/>
      <c r="T293" s="169"/>
      <c r="U293" s="168">
        <f>SUM(U294:U319)</f>
        <v>219.85</v>
      </c>
      <c r="AE293" t="s">
        <v>120</v>
      </c>
    </row>
    <row r="294" spans="1:60" outlineLevel="1" x14ac:dyDescent="0.25">
      <c r="A294" s="154">
        <v>60</v>
      </c>
      <c r="B294" s="161" t="s">
        <v>405</v>
      </c>
      <c r="C294" s="196" t="s">
        <v>406</v>
      </c>
      <c r="D294" s="163" t="s">
        <v>123</v>
      </c>
      <c r="E294" s="170">
        <v>15</v>
      </c>
      <c r="F294" s="175"/>
      <c r="G294" s="176">
        <f>ROUND(E294*F294,2)</f>
        <v>0</v>
      </c>
      <c r="H294" s="175"/>
      <c r="I294" s="176">
        <f>ROUND(E294*H294,2)</f>
        <v>0</v>
      </c>
      <c r="J294" s="175"/>
      <c r="K294" s="176">
        <f>ROUND(E294*J294,2)</f>
        <v>0</v>
      </c>
      <c r="L294" s="176">
        <v>21</v>
      </c>
      <c r="M294" s="176">
        <f>G294*(1+L294/100)</f>
        <v>0</v>
      </c>
      <c r="N294" s="163">
        <v>0</v>
      </c>
      <c r="O294" s="163">
        <f>ROUND(E294*N294,5)</f>
        <v>0</v>
      </c>
      <c r="P294" s="163">
        <v>0</v>
      </c>
      <c r="Q294" s="163">
        <f>ROUND(E294*P294,5)</f>
        <v>0</v>
      </c>
      <c r="R294" s="163"/>
      <c r="S294" s="163"/>
      <c r="T294" s="164">
        <v>0.115</v>
      </c>
      <c r="U294" s="163">
        <f>ROUND(E294*T294,2)</f>
        <v>1.73</v>
      </c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 t="s">
        <v>124</v>
      </c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</row>
    <row r="295" spans="1:60" outlineLevel="1" x14ac:dyDescent="0.25">
      <c r="A295" s="154"/>
      <c r="B295" s="161"/>
      <c r="C295" s="197" t="s">
        <v>125</v>
      </c>
      <c r="D295" s="165"/>
      <c r="E295" s="171"/>
      <c r="F295" s="176"/>
      <c r="G295" s="176"/>
      <c r="H295" s="176"/>
      <c r="I295" s="176"/>
      <c r="J295" s="176"/>
      <c r="K295" s="176"/>
      <c r="L295" s="176"/>
      <c r="M295" s="176"/>
      <c r="N295" s="163"/>
      <c r="O295" s="163"/>
      <c r="P295" s="163"/>
      <c r="Q295" s="163"/>
      <c r="R295" s="163"/>
      <c r="S295" s="163"/>
      <c r="T295" s="164"/>
      <c r="U295" s="16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 t="s">
        <v>126</v>
      </c>
      <c r="AF295" s="153">
        <v>0</v>
      </c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</row>
    <row r="296" spans="1:60" outlineLevel="1" x14ac:dyDescent="0.25">
      <c r="A296" s="154"/>
      <c r="B296" s="161"/>
      <c r="C296" s="197" t="s">
        <v>407</v>
      </c>
      <c r="D296" s="165"/>
      <c r="E296" s="171">
        <v>15</v>
      </c>
      <c r="F296" s="176"/>
      <c r="G296" s="176"/>
      <c r="H296" s="176"/>
      <c r="I296" s="176"/>
      <c r="J296" s="176"/>
      <c r="K296" s="176"/>
      <c r="L296" s="176"/>
      <c r="M296" s="176"/>
      <c r="N296" s="163"/>
      <c r="O296" s="163"/>
      <c r="P296" s="163"/>
      <c r="Q296" s="163"/>
      <c r="R296" s="163"/>
      <c r="S296" s="163"/>
      <c r="T296" s="164"/>
      <c r="U296" s="16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 t="s">
        <v>126</v>
      </c>
      <c r="AF296" s="153">
        <v>0</v>
      </c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</row>
    <row r="297" spans="1:60" outlineLevel="1" x14ac:dyDescent="0.25">
      <c r="A297" s="154">
        <v>61</v>
      </c>
      <c r="B297" s="161" t="s">
        <v>408</v>
      </c>
      <c r="C297" s="196" t="s">
        <v>409</v>
      </c>
      <c r="D297" s="163" t="s">
        <v>249</v>
      </c>
      <c r="E297" s="170">
        <v>6.3</v>
      </c>
      <c r="F297" s="175"/>
      <c r="G297" s="176">
        <f>ROUND(E297*F297,2)</f>
        <v>0</v>
      </c>
      <c r="H297" s="175"/>
      <c r="I297" s="176">
        <f>ROUND(E297*H297,2)</f>
        <v>0</v>
      </c>
      <c r="J297" s="175"/>
      <c r="K297" s="176">
        <f>ROUND(E297*J297,2)</f>
        <v>0</v>
      </c>
      <c r="L297" s="176">
        <v>21</v>
      </c>
      <c r="M297" s="176">
        <f>G297*(1+L297/100)</f>
        <v>0</v>
      </c>
      <c r="N297" s="163">
        <v>0</v>
      </c>
      <c r="O297" s="163">
        <f>ROUND(E297*N297,5)</f>
        <v>0</v>
      </c>
      <c r="P297" s="163">
        <v>2.63E-3</v>
      </c>
      <c r="Q297" s="163">
        <f>ROUND(E297*P297,5)</f>
        <v>1.6570000000000001E-2</v>
      </c>
      <c r="R297" s="163"/>
      <c r="S297" s="163"/>
      <c r="T297" s="164">
        <v>2.4500000000000002</v>
      </c>
      <c r="U297" s="163">
        <f>ROUND(E297*T297,2)</f>
        <v>15.44</v>
      </c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 t="s">
        <v>124</v>
      </c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</row>
    <row r="298" spans="1:60" outlineLevel="1" x14ac:dyDescent="0.25">
      <c r="A298" s="154"/>
      <c r="B298" s="161"/>
      <c r="C298" s="197" t="s">
        <v>410</v>
      </c>
      <c r="D298" s="165"/>
      <c r="E298" s="171">
        <v>6.3</v>
      </c>
      <c r="F298" s="176"/>
      <c r="G298" s="176"/>
      <c r="H298" s="176"/>
      <c r="I298" s="176"/>
      <c r="J298" s="176"/>
      <c r="K298" s="176"/>
      <c r="L298" s="176"/>
      <c r="M298" s="176"/>
      <c r="N298" s="163"/>
      <c r="O298" s="163"/>
      <c r="P298" s="163"/>
      <c r="Q298" s="163"/>
      <c r="R298" s="163"/>
      <c r="S298" s="163"/>
      <c r="T298" s="164"/>
      <c r="U298" s="16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 t="s">
        <v>126</v>
      </c>
      <c r="AF298" s="153">
        <v>0</v>
      </c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</row>
    <row r="299" spans="1:60" outlineLevel="1" x14ac:dyDescent="0.25">
      <c r="A299" s="154">
        <v>62</v>
      </c>
      <c r="B299" s="161" t="s">
        <v>411</v>
      </c>
      <c r="C299" s="196" t="s">
        <v>412</v>
      </c>
      <c r="D299" s="163" t="s">
        <v>249</v>
      </c>
      <c r="E299" s="170">
        <v>6.3</v>
      </c>
      <c r="F299" s="175"/>
      <c r="G299" s="176">
        <f>ROUND(E299*F299,2)</f>
        <v>0</v>
      </c>
      <c r="H299" s="175"/>
      <c r="I299" s="176">
        <f>ROUND(E299*H299,2)</f>
        <v>0</v>
      </c>
      <c r="J299" s="175"/>
      <c r="K299" s="176">
        <f>ROUND(E299*J299,2)</f>
        <v>0</v>
      </c>
      <c r="L299" s="176">
        <v>21</v>
      </c>
      <c r="M299" s="176">
        <f>G299*(1+L299/100)</f>
        <v>0</v>
      </c>
      <c r="N299" s="163">
        <v>0</v>
      </c>
      <c r="O299" s="163">
        <f>ROUND(E299*N299,5)</f>
        <v>0</v>
      </c>
      <c r="P299" s="163">
        <v>0</v>
      </c>
      <c r="Q299" s="163">
        <f>ROUND(E299*P299,5)</f>
        <v>0</v>
      </c>
      <c r="R299" s="163"/>
      <c r="S299" s="163"/>
      <c r="T299" s="164">
        <v>0.55000000000000004</v>
      </c>
      <c r="U299" s="163">
        <f>ROUND(E299*T299,2)</f>
        <v>3.47</v>
      </c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 t="s">
        <v>124</v>
      </c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</row>
    <row r="300" spans="1:60" outlineLevel="1" x14ac:dyDescent="0.25">
      <c r="A300" s="154"/>
      <c r="B300" s="161"/>
      <c r="C300" s="197" t="s">
        <v>410</v>
      </c>
      <c r="D300" s="165"/>
      <c r="E300" s="171">
        <v>6.3</v>
      </c>
      <c r="F300" s="176"/>
      <c r="G300" s="176"/>
      <c r="H300" s="176"/>
      <c r="I300" s="176"/>
      <c r="J300" s="176"/>
      <c r="K300" s="176"/>
      <c r="L300" s="176"/>
      <c r="M300" s="176"/>
      <c r="N300" s="163"/>
      <c r="O300" s="163"/>
      <c r="P300" s="163"/>
      <c r="Q300" s="163"/>
      <c r="R300" s="163"/>
      <c r="S300" s="163"/>
      <c r="T300" s="164"/>
      <c r="U300" s="16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 t="s">
        <v>126</v>
      </c>
      <c r="AF300" s="153">
        <v>0</v>
      </c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</row>
    <row r="301" spans="1:60" outlineLevel="1" x14ac:dyDescent="0.25">
      <c r="A301" s="154">
        <v>63</v>
      </c>
      <c r="B301" s="161" t="s">
        <v>413</v>
      </c>
      <c r="C301" s="196" t="s">
        <v>414</v>
      </c>
      <c r="D301" s="163" t="s">
        <v>249</v>
      </c>
      <c r="E301" s="170">
        <v>8.82</v>
      </c>
      <c r="F301" s="175"/>
      <c r="G301" s="176">
        <f>ROUND(E301*F301,2)</f>
        <v>0</v>
      </c>
      <c r="H301" s="175"/>
      <c r="I301" s="176">
        <f>ROUND(E301*H301,2)</f>
        <v>0</v>
      </c>
      <c r="J301" s="175"/>
      <c r="K301" s="176">
        <f>ROUND(E301*J301,2)</f>
        <v>0</v>
      </c>
      <c r="L301" s="176">
        <v>21</v>
      </c>
      <c r="M301" s="176">
        <f>G301*(1+L301/100)</f>
        <v>0</v>
      </c>
      <c r="N301" s="163">
        <v>0</v>
      </c>
      <c r="O301" s="163">
        <f>ROUND(E301*N301,5)</f>
        <v>0</v>
      </c>
      <c r="P301" s="163">
        <v>2.8700000000000002E-3</v>
      </c>
      <c r="Q301" s="163">
        <f>ROUND(E301*P301,5)</f>
        <v>2.5309999999999999E-2</v>
      </c>
      <c r="R301" s="163"/>
      <c r="S301" s="163"/>
      <c r="T301" s="164">
        <v>2.5</v>
      </c>
      <c r="U301" s="163">
        <f>ROUND(E301*T301,2)</f>
        <v>22.05</v>
      </c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 t="s">
        <v>124</v>
      </c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</row>
    <row r="302" spans="1:60" outlineLevel="1" x14ac:dyDescent="0.25">
      <c r="A302" s="154"/>
      <c r="B302" s="161"/>
      <c r="C302" s="197" t="s">
        <v>415</v>
      </c>
      <c r="D302" s="165"/>
      <c r="E302" s="171">
        <v>8.82</v>
      </c>
      <c r="F302" s="176"/>
      <c r="G302" s="176"/>
      <c r="H302" s="176"/>
      <c r="I302" s="176"/>
      <c r="J302" s="176"/>
      <c r="K302" s="176"/>
      <c r="L302" s="176"/>
      <c r="M302" s="176"/>
      <c r="N302" s="163"/>
      <c r="O302" s="163"/>
      <c r="P302" s="163"/>
      <c r="Q302" s="163"/>
      <c r="R302" s="163"/>
      <c r="S302" s="163"/>
      <c r="T302" s="164"/>
      <c r="U302" s="16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 t="s">
        <v>126</v>
      </c>
      <c r="AF302" s="153">
        <v>0</v>
      </c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53"/>
      <c r="AX302" s="153"/>
      <c r="AY302" s="153"/>
      <c r="AZ302" s="153"/>
      <c r="BA302" s="153"/>
      <c r="BB302" s="153"/>
      <c r="BC302" s="153"/>
      <c r="BD302" s="153"/>
      <c r="BE302" s="153"/>
      <c r="BF302" s="153"/>
      <c r="BG302" s="153"/>
      <c r="BH302" s="153"/>
    </row>
    <row r="303" spans="1:60" outlineLevel="1" x14ac:dyDescent="0.25">
      <c r="A303" s="154">
        <v>64</v>
      </c>
      <c r="B303" s="161" t="s">
        <v>416</v>
      </c>
      <c r="C303" s="196" t="s">
        <v>417</v>
      </c>
      <c r="D303" s="163" t="s">
        <v>249</v>
      </c>
      <c r="E303" s="170">
        <v>8.82</v>
      </c>
      <c r="F303" s="175"/>
      <c r="G303" s="176">
        <f>ROUND(E303*F303,2)</f>
        <v>0</v>
      </c>
      <c r="H303" s="175"/>
      <c r="I303" s="176">
        <f>ROUND(E303*H303,2)</f>
        <v>0</v>
      </c>
      <c r="J303" s="175"/>
      <c r="K303" s="176">
        <f>ROUND(E303*J303,2)</f>
        <v>0</v>
      </c>
      <c r="L303" s="176">
        <v>21</v>
      </c>
      <c r="M303" s="176">
        <f>G303*(1+L303/100)</f>
        <v>0</v>
      </c>
      <c r="N303" s="163">
        <v>1.0000000000000001E-5</v>
      </c>
      <c r="O303" s="163">
        <f>ROUND(E303*N303,5)</f>
        <v>9.0000000000000006E-5</v>
      </c>
      <c r="P303" s="163">
        <v>0</v>
      </c>
      <c r="Q303" s="163">
        <f>ROUND(E303*P303,5)</f>
        <v>0</v>
      </c>
      <c r="R303" s="163"/>
      <c r="S303" s="163"/>
      <c r="T303" s="164">
        <v>0.68899999999999995</v>
      </c>
      <c r="U303" s="163">
        <f>ROUND(E303*T303,2)</f>
        <v>6.08</v>
      </c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 t="s">
        <v>124</v>
      </c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</row>
    <row r="304" spans="1:60" outlineLevel="1" x14ac:dyDescent="0.25">
      <c r="A304" s="154"/>
      <c r="B304" s="161"/>
      <c r="C304" s="197" t="s">
        <v>415</v>
      </c>
      <c r="D304" s="165"/>
      <c r="E304" s="171">
        <v>8.82</v>
      </c>
      <c r="F304" s="176"/>
      <c r="G304" s="176"/>
      <c r="H304" s="176"/>
      <c r="I304" s="176"/>
      <c r="J304" s="176"/>
      <c r="K304" s="176"/>
      <c r="L304" s="176"/>
      <c r="M304" s="176"/>
      <c r="N304" s="163"/>
      <c r="O304" s="163"/>
      <c r="P304" s="163"/>
      <c r="Q304" s="163"/>
      <c r="R304" s="163"/>
      <c r="S304" s="163"/>
      <c r="T304" s="164"/>
      <c r="U304" s="16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 t="s">
        <v>126</v>
      </c>
      <c r="AF304" s="153">
        <v>0</v>
      </c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</row>
    <row r="305" spans="1:60" outlineLevel="1" x14ac:dyDescent="0.25">
      <c r="A305" s="154">
        <v>65</v>
      </c>
      <c r="B305" s="161" t="s">
        <v>418</v>
      </c>
      <c r="C305" s="196" t="s">
        <v>419</v>
      </c>
      <c r="D305" s="163" t="s">
        <v>249</v>
      </c>
      <c r="E305" s="170">
        <v>8.82</v>
      </c>
      <c r="F305" s="175"/>
      <c r="G305" s="176">
        <f>ROUND(E305*F305,2)</f>
        <v>0</v>
      </c>
      <c r="H305" s="175"/>
      <c r="I305" s="176">
        <f>ROUND(E305*H305,2)</f>
        <v>0</v>
      </c>
      <c r="J305" s="175"/>
      <c r="K305" s="176">
        <f>ROUND(E305*J305,2)</f>
        <v>0</v>
      </c>
      <c r="L305" s="176">
        <v>21</v>
      </c>
      <c r="M305" s="176">
        <f>G305*(1+L305/100)</f>
        <v>0</v>
      </c>
      <c r="N305" s="163">
        <v>0</v>
      </c>
      <c r="O305" s="163">
        <f>ROUND(E305*N305,5)</f>
        <v>0</v>
      </c>
      <c r="P305" s="163">
        <v>0</v>
      </c>
      <c r="Q305" s="163">
        <f>ROUND(E305*P305,5)</f>
        <v>0</v>
      </c>
      <c r="R305" s="163"/>
      <c r="S305" s="163"/>
      <c r="T305" s="164">
        <v>0.59</v>
      </c>
      <c r="U305" s="163">
        <f>ROUND(E305*T305,2)</f>
        <v>5.2</v>
      </c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 t="s">
        <v>124</v>
      </c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</row>
    <row r="306" spans="1:60" outlineLevel="1" x14ac:dyDescent="0.25">
      <c r="A306" s="154"/>
      <c r="B306" s="161"/>
      <c r="C306" s="197" t="s">
        <v>415</v>
      </c>
      <c r="D306" s="165"/>
      <c r="E306" s="171">
        <v>8.82</v>
      </c>
      <c r="F306" s="176"/>
      <c r="G306" s="176"/>
      <c r="H306" s="176"/>
      <c r="I306" s="176"/>
      <c r="J306" s="176"/>
      <c r="K306" s="176"/>
      <c r="L306" s="176"/>
      <c r="M306" s="176"/>
      <c r="N306" s="163"/>
      <c r="O306" s="163"/>
      <c r="P306" s="163"/>
      <c r="Q306" s="163"/>
      <c r="R306" s="163"/>
      <c r="S306" s="163"/>
      <c r="T306" s="164"/>
      <c r="U306" s="16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 t="s">
        <v>126</v>
      </c>
      <c r="AF306" s="153">
        <v>0</v>
      </c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</row>
    <row r="307" spans="1:60" outlineLevel="1" x14ac:dyDescent="0.25">
      <c r="A307" s="154">
        <v>66</v>
      </c>
      <c r="B307" s="161" t="s">
        <v>420</v>
      </c>
      <c r="C307" s="196" t="s">
        <v>421</v>
      </c>
      <c r="D307" s="163" t="s">
        <v>221</v>
      </c>
      <c r="E307" s="170">
        <v>115.83880000000001</v>
      </c>
      <c r="F307" s="175"/>
      <c r="G307" s="176">
        <f>ROUND(E307*F307,2)</f>
        <v>0</v>
      </c>
      <c r="H307" s="175"/>
      <c r="I307" s="176">
        <f>ROUND(E307*H307,2)</f>
        <v>0</v>
      </c>
      <c r="J307" s="175"/>
      <c r="K307" s="176">
        <f>ROUND(E307*J307,2)</f>
        <v>0</v>
      </c>
      <c r="L307" s="176">
        <v>21</v>
      </c>
      <c r="M307" s="176">
        <f>G307*(1+L307/100)</f>
        <v>0</v>
      </c>
      <c r="N307" s="163">
        <v>0</v>
      </c>
      <c r="O307" s="163">
        <f>ROUND(E307*N307,5)</f>
        <v>0</v>
      </c>
      <c r="P307" s="163">
        <v>0</v>
      </c>
      <c r="Q307" s="163">
        <f>ROUND(E307*P307,5)</f>
        <v>0</v>
      </c>
      <c r="R307" s="163"/>
      <c r="S307" s="163"/>
      <c r="T307" s="164">
        <v>0.49</v>
      </c>
      <c r="U307" s="163">
        <f>ROUND(E307*T307,2)</f>
        <v>56.76</v>
      </c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 t="s">
        <v>124</v>
      </c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</row>
    <row r="308" spans="1:60" outlineLevel="1" x14ac:dyDescent="0.25">
      <c r="A308" s="154"/>
      <c r="B308" s="161"/>
      <c r="C308" s="197" t="s">
        <v>422</v>
      </c>
      <c r="D308" s="165"/>
      <c r="E308" s="171">
        <v>113.9714</v>
      </c>
      <c r="F308" s="176"/>
      <c r="G308" s="176"/>
      <c r="H308" s="176"/>
      <c r="I308" s="176"/>
      <c r="J308" s="176"/>
      <c r="K308" s="176"/>
      <c r="L308" s="176"/>
      <c r="M308" s="176"/>
      <c r="N308" s="163"/>
      <c r="O308" s="163"/>
      <c r="P308" s="163"/>
      <c r="Q308" s="163"/>
      <c r="R308" s="163"/>
      <c r="S308" s="163"/>
      <c r="T308" s="164"/>
      <c r="U308" s="16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 t="s">
        <v>126</v>
      </c>
      <c r="AF308" s="153">
        <v>0</v>
      </c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</row>
    <row r="309" spans="1:60" outlineLevel="1" x14ac:dyDescent="0.25">
      <c r="A309" s="154"/>
      <c r="B309" s="161"/>
      <c r="C309" s="197" t="s">
        <v>423</v>
      </c>
      <c r="D309" s="165"/>
      <c r="E309" s="171">
        <v>1.8673999999999999</v>
      </c>
      <c r="F309" s="176"/>
      <c r="G309" s="176"/>
      <c r="H309" s="176"/>
      <c r="I309" s="176"/>
      <c r="J309" s="176"/>
      <c r="K309" s="176"/>
      <c r="L309" s="176"/>
      <c r="M309" s="176"/>
      <c r="N309" s="163"/>
      <c r="O309" s="163"/>
      <c r="P309" s="163"/>
      <c r="Q309" s="163"/>
      <c r="R309" s="163"/>
      <c r="S309" s="163"/>
      <c r="T309" s="164"/>
      <c r="U309" s="16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 t="s">
        <v>126</v>
      </c>
      <c r="AF309" s="153">
        <v>0</v>
      </c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53"/>
      <c r="AX309" s="153"/>
      <c r="AY309" s="153"/>
      <c r="AZ309" s="153"/>
      <c r="BA309" s="153"/>
      <c r="BB309" s="153"/>
      <c r="BC309" s="153"/>
      <c r="BD309" s="153"/>
      <c r="BE309" s="153"/>
      <c r="BF309" s="153"/>
      <c r="BG309" s="153"/>
      <c r="BH309" s="153"/>
    </row>
    <row r="310" spans="1:60" outlineLevel="1" x14ac:dyDescent="0.25">
      <c r="A310" s="154">
        <v>67</v>
      </c>
      <c r="B310" s="161" t="s">
        <v>424</v>
      </c>
      <c r="C310" s="196" t="s">
        <v>425</v>
      </c>
      <c r="D310" s="163" t="s">
        <v>221</v>
      </c>
      <c r="E310" s="170">
        <v>2182.2631999999999</v>
      </c>
      <c r="F310" s="175"/>
      <c r="G310" s="176">
        <f>ROUND(E310*F310,2)</f>
        <v>0</v>
      </c>
      <c r="H310" s="175"/>
      <c r="I310" s="176">
        <f>ROUND(E310*H310,2)</f>
        <v>0</v>
      </c>
      <c r="J310" s="175"/>
      <c r="K310" s="176">
        <f>ROUND(E310*J310,2)</f>
        <v>0</v>
      </c>
      <c r="L310" s="176">
        <v>21</v>
      </c>
      <c r="M310" s="176">
        <f>G310*(1+L310/100)</f>
        <v>0</v>
      </c>
      <c r="N310" s="163">
        <v>0</v>
      </c>
      <c r="O310" s="163">
        <f>ROUND(E310*N310,5)</f>
        <v>0</v>
      </c>
      <c r="P310" s="163">
        <v>0</v>
      </c>
      <c r="Q310" s="163">
        <f>ROUND(E310*P310,5)</f>
        <v>0</v>
      </c>
      <c r="R310" s="163"/>
      <c r="S310" s="163"/>
      <c r="T310" s="164">
        <v>0</v>
      </c>
      <c r="U310" s="163">
        <f>ROUND(E310*T310,2)</f>
        <v>0</v>
      </c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 t="s">
        <v>124</v>
      </c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</row>
    <row r="311" spans="1:60" outlineLevel="1" x14ac:dyDescent="0.25">
      <c r="A311" s="154"/>
      <c r="B311" s="161"/>
      <c r="C311" s="197" t="s">
        <v>426</v>
      </c>
      <c r="D311" s="165"/>
      <c r="E311" s="171">
        <v>2165.4566</v>
      </c>
      <c r="F311" s="176"/>
      <c r="G311" s="176"/>
      <c r="H311" s="176"/>
      <c r="I311" s="176"/>
      <c r="J311" s="176"/>
      <c r="K311" s="176"/>
      <c r="L311" s="176"/>
      <c r="M311" s="176"/>
      <c r="N311" s="163"/>
      <c r="O311" s="163"/>
      <c r="P311" s="163"/>
      <c r="Q311" s="163"/>
      <c r="R311" s="163"/>
      <c r="S311" s="163"/>
      <c r="T311" s="164"/>
      <c r="U311" s="16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 t="s">
        <v>126</v>
      </c>
      <c r="AF311" s="153">
        <v>0</v>
      </c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</row>
    <row r="312" spans="1:60" outlineLevel="1" x14ac:dyDescent="0.25">
      <c r="A312" s="154"/>
      <c r="B312" s="161"/>
      <c r="C312" s="197" t="s">
        <v>427</v>
      </c>
      <c r="D312" s="165"/>
      <c r="E312" s="171">
        <v>16.8066</v>
      </c>
      <c r="F312" s="176"/>
      <c r="G312" s="176"/>
      <c r="H312" s="176"/>
      <c r="I312" s="176"/>
      <c r="J312" s="176"/>
      <c r="K312" s="176"/>
      <c r="L312" s="176"/>
      <c r="M312" s="176"/>
      <c r="N312" s="163"/>
      <c r="O312" s="163"/>
      <c r="P312" s="163"/>
      <c r="Q312" s="163"/>
      <c r="R312" s="163"/>
      <c r="S312" s="163"/>
      <c r="T312" s="164"/>
      <c r="U312" s="16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 t="s">
        <v>126</v>
      </c>
      <c r="AF312" s="153">
        <v>0</v>
      </c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</row>
    <row r="313" spans="1:60" outlineLevel="1" x14ac:dyDescent="0.25">
      <c r="A313" s="154">
        <v>68</v>
      </c>
      <c r="B313" s="161" t="s">
        <v>428</v>
      </c>
      <c r="C313" s="196" t="s">
        <v>429</v>
      </c>
      <c r="D313" s="163" t="s">
        <v>221</v>
      </c>
      <c r="E313" s="170">
        <v>115.83880000000001</v>
      </c>
      <c r="F313" s="175"/>
      <c r="G313" s="176">
        <f>ROUND(E313*F313,2)</f>
        <v>0</v>
      </c>
      <c r="H313" s="175"/>
      <c r="I313" s="176">
        <f>ROUND(E313*H313,2)</f>
        <v>0</v>
      </c>
      <c r="J313" s="175"/>
      <c r="K313" s="176">
        <f>ROUND(E313*J313,2)</f>
        <v>0</v>
      </c>
      <c r="L313" s="176">
        <v>21</v>
      </c>
      <c r="M313" s="176">
        <f>G313*(1+L313/100)</f>
        <v>0</v>
      </c>
      <c r="N313" s="163">
        <v>0</v>
      </c>
      <c r="O313" s="163">
        <f>ROUND(E313*N313,5)</f>
        <v>0</v>
      </c>
      <c r="P313" s="163">
        <v>0</v>
      </c>
      <c r="Q313" s="163">
        <f>ROUND(E313*P313,5)</f>
        <v>0</v>
      </c>
      <c r="R313" s="163"/>
      <c r="S313" s="163"/>
      <c r="T313" s="164">
        <v>0.94199999999999995</v>
      </c>
      <c r="U313" s="163">
        <f>ROUND(E313*T313,2)</f>
        <v>109.12</v>
      </c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 t="s">
        <v>124</v>
      </c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</row>
    <row r="314" spans="1:60" outlineLevel="1" x14ac:dyDescent="0.25">
      <c r="A314" s="154"/>
      <c r="B314" s="161"/>
      <c r="C314" s="197" t="s">
        <v>422</v>
      </c>
      <c r="D314" s="165"/>
      <c r="E314" s="171">
        <v>113.9714</v>
      </c>
      <c r="F314" s="176"/>
      <c r="G314" s="176"/>
      <c r="H314" s="176"/>
      <c r="I314" s="176"/>
      <c r="J314" s="176"/>
      <c r="K314" s="176"/>
      <c r="L314" s="176"/>
      <c r="M314" s="176"/>
      <c r="N314" s="163"/>
      <c r="O314" s="163"/>
      <c r="P314" s="163"/>
      <c r="Q314" s="163"/>
      <c r="R314" s="163"/>
      <c r="S314" s="163"/>
      <c r="T314" s="164"/>
      <c r="U314" s="16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 t="s">
        <v>126</v>
      </c>
      <c r="AF314" s="153">
        <v>0</v>
      </c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</row>
    <row r="315" spans="1:60" outlineLevel="1" x14ac:dyDescent="0.25">
      <c r="A315" s="154"/>
      <c r="B315" s="161"/>
      <c r="C315" s="197" t="s">
        <v>423</v>
      </c>
      <c r="D315" s="165"/>
      <c r="E315" s="171">
        <v>1.8673999999999999</v>
      </c>
      <c r="F315" s="176"/>
      <c r="G315" s="176"/>
      <c r="H315" s="176"/>
      <c r="I315" s="176"/>
      <c r="J315" s="176"/>
      <c r="K315" s="176"/>
      <c r="L315" s="176"/>
      <c r="M315" s="176"/>
      <c r="N315" s="163"/>
      <c r="O315" s="163"/>
      <c r="P315" s="163"/>
      <c r="Q315" s="163"/>
      <c r="R315" s="163"/>
      <c r="S315" s="163"/>
      <c r="T315" s="164"/>
      <c r="U315" s="16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 t="s">
        <v>126</v>
      </c>
      <c r="AF315" s="153">
        <v>0</v>
      </c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</row>
    <row r="316" spans="1:60" outlineLevel="1" x14ac:dyDescent="0.25">
      <c r="A316" s="154">
        <v>69</v>
      </c>
      <c r="B316" s="161" t="s">
        <v>430</v>
      </c>
      <c r="C316" s="196" t="s">
        <v>431</v>
      </c>
      <c r="D316" s="163" t="s">
        <v>221</v>
      </c>
      <c r="E316" s="170">
        <v>113.9714</v>
      </c>
      <c r="F316" s="175"/>
      <c r="G316" s="176">
        <f>ROUND(E316*F316,2)</f>
        <v>0</v>
      </c>
      <c r="H316" s="175"/>
      <c r="I316" s="176">
        <f>ROUND(E316*H316,2)</f>
        <v>0</v>
      </c>
      <c r="J316" s="175"/>
      <c r="K316" s="176">
        <f>ROUND(E316*J316,2)</f>
        <v>0</v>
      </c>
      <c r="L316" s="176">
        <v>21</v>
      </c>
      <c r="M316" s="176">
        <f>G316*(1+L316/100)</f>
        <v>0</v>
      </c>
      <c r="N316" s="163">
        <v>0</v>
      </c>
      <c r="O316" s="163">
        <f>ROUND(E316*N316,5)</f>
        <v>0</v>
      </c>
      <c r="P316" s="163">
        <v>0</v>
      </c>
      <c r="Q316" s="163">
        <f>ROUND(E316*P316,5)</f>
        <v>0</v>
      </c>
      <c r="R316" s="163"/>
      <c r="S316" s="163"/>
      <c r="T316" s="164">
        <v>0</v>
      </c>
      <c r="U316" s="163">
        <f>ROUND(E316*T316,2)</f>
        <v>0</v>
      </c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 t="s">
        <v>124</v>
      </c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</row>
    <row r="317" spans="1:60" outlineLevel="1" x14ac:dyDescent="0.25">
      <c r="A317" s="154"/>
      <c r="B317" s="161"/>
      <c r="C317" s="197" t="s">
        <v>422</v>
      </c>
      <c r="D317" s="165"/>
      <c r="E317" s="171">
        <v>113.9714</v>
      </c>
      <c r="F317" s="176"/>
      <c r="G317" s="176"/>
      <c r="H317" s="176"/>
      <c r="I317" s="176"/>
      <c r="J317" s="176"/>
      <c r="K317" s="176"/>
      <c r="L317" s="176"/>
      <c r="M317" s="176"/>
      <c r="N317" s="163"/>
      <c r="O317" s="163"/>
      <c r="P317" s="163"/>
      <c r="Q317" s="163"/>
      <c r="R317" s="163"/>
      <c r="S317" s="163"/>
      <c r="T317" s="164"/>
      <c r="U317" s="16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 t="s">
        <v>126</v>
      </c>
      <c r="AF317" s="153">
        <v>0</v>
      </c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</row>
    <row r="318" spans="1:60" outlineLevel="1" x14ac:dyDescent="0.25">
      <c r="A318" s="154">
        <v>70</v>
      </c>
      <c r="B318" s="161" t="s">
        <v>432</v>
      </c>
      <c r="C318" s="196" t="s">
        <v>433</v>
      </c>
      <c r="D318" s="163" t="s">
        <v>221</v>
      </c>
      <c r="E318" s="170">
        <v>1.8673999999999999</v>
      </c>
      <c r="F318" s="175"/>
      <c r="G318" s="176">
        <f>ROUND(E318*F318,2)</f>
        <v>0</v>
      </c>
      <c r="H318" s="175"/>
      <c r="I318" s="176">
        <f>ROUND(E318*H318,2)</f>
        <v>0</v>
      </c>
      <c r="J318" s="175"/>
      <c r="K318" s="176">
        <f>ROUND(E318*J318,2)</f>
        <v>0</v>
      </c>
      <c r="L318" s="176">
        <v>21</v>
      </c>
      <c r="M318" s="176">
        <f>G318*(1+L318/100)</f>
        <v>0</v>
      </c>
      <c r="N318" s="163">
        <v>0</v>
      </c>
      <c r="O318" s="163">
        <f>ROUND(E318*N318,5)</f>
        <v>0</v>
      </c>
      <c r="P318" s="163">
        <v>0</v>
      </c>
      <c r="Q318" s="163">
        <f>ROUND(E318*P318,5)</f>
        <v>0</v>
      </c>
      <c r="R318" s="163"/>
      <c r="S318" s="163"/>
      <c r="T318" s="164">
        <v>0</v>
      </c>
      <c r="U318" s="163">
        <f>ROUND(E318*T318,2)</f>
        <v>0</v>
      </c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 t="s">
        <v>124</v>
      </c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</row>
    <row r="319" spans="1:60" outlineLevel="1" x14ac:dyDescent="0.25">
      <c r="A319" s="154"/>
      <c r="B319" s="161"/>
      <c r="C319" s="197" t="s">
        <v>423</v>
      </c>
      <c r="D319" s="165"/>
      <c r="E319" s="171">
        <v>1.8673999999999999</v>
      </c>
      <c r="F319" s="176"/>
      <c r="G319" s="176"/>
      <c r="H319" s="176"/>
      <c r="I319" s="176"/>
      <c r="J319" s="176"/>
      <c r="K319" s="176"/>
      <c r="L319" s="176"/>
      <c r="M319" s="176"/>
      <c r="N319" s="163"/>
      <c r="O319" s="163"/>
      <c r="P319" s="163"/>
      <c r="Q319" s="163"/>
      <c r="R319" s="163"/>
      <c r="S319" s="163"/>
      <c r="T319" s="164"/>
      <c r="U319" s="16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 t="s">
        <v>126</v>
      </c>
      <c r="AF319" s="153">
        <v>0</v>
      </c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3"/>
      <c r="BD319" s="153"/>
      <c r="BE319" s="153"/>
      <c r="BF319" s="153"/>
      <c r="BG319" s="153"/>
      <c r="BH319" s="153"/>
    </row>
    <row r="320" spans="1:60" x14ac:dyDescent="0.25">
      <c r="A320" s="155" t="s">
        <v>119</v>
      </c>
      <c r="B320" s="162" t="s">
        <v>82</v>
      </c>
      <c r="C320" s="201" t="s">
        <v>83</v>
      </c>
      <c r="D320" s="168"/>
      <c r="E320" s="174"/>
      <c r="F320" s="177"/>
      <c r="G320" s="177">
        <f>SUMIF(AE321:AE322,"&lt;&gt;NOR",G321:G322)</f>
        <v>0</v>
      </c>
      <c r="H320" s="177"/>
      <c r="I320" s="177">
        <f>SUM(I321:I322)</f>
        <v>0</v>
      </c>
      <c r="J320" s="177"/>
      <c r="K320" s="177">
        <f>SUM(K321:K322)</f>
        <v>0</v>
      </c>
      <c r="L320" s="177"/>
      <c r="M320" s="177">
        <f>SUM(M321:M322)</f>
        <v>0</v>
      </c>
      <c r="N320" s="168"/>
      <c r="O320" s="168">
        <f>SUM(O321:O322)</f>
        <v>0</v>
      </c>
      <c r="P320" s="168"/>
      <c r="Q320" s="168">
        <f>SUM(Q321:Q322)</f>
        <v>0</v>
      </c>
      <c r="R320" s="168"/>
      <c r="S320" s="168"/>
      <c r="T320" s="169"/>
      <c r="U320" s="168">
        <f>SUM(U321:U322)</f>
        <v>389.91</v>
      </c>
      <c r="AE320" t="s">
        <v>120</v>
      </c>
    </row>
    <row r="321" spans="1:60" outlineLevel="1" x14ac:dyDescent="0.25">
      <c r="A321" s="154">
        <v>71</v>
      </c>
      <c r="B321" s="161" t="s">
        <v>434</v>
      </c>
      <c r="C321" s="196" t="s">
        <v>435</v>
      </c>
      <c r="D321" s="163" t="s">
        <v>221</v>
      </c>
      <c r="E321" s="170">
        <v>341.43099999999998</v>
      </c>
      <c r="F321" s="175"/>
      <c r="G321" s="176">
        <f>ROUND(E321*F321,2)</f>
        <v>0</v>
      </c>
      <c r="H321" s="175"/>
      <c r="I321" s="176">
        <f>ROUND(E321*H321,2)</f>
        <v>0</v>
      </c>
      <c r="J321" s="175"/>
      <c r="K321" s="176">
        <f>ROUND(E321*J321,2)</f>
        <v>0</v>
      </c>
      <c r="L321" s="176">
        <v>21</v>
      </c>
      <c r="M321" s="176">
        <f>G321*(1+L321/100)</f>
        <v>0</v>
      </c>
      <c r="N321" s="163">
        <v>0</v>
      </c>
      <c r="O321" s="163">
        <f>ROUND(E321*N321,5)</f>
        <v>0</v>
      </c>
      <c r="P321" s="163">
        <v>0</v>
      </c>
      <c r="Q321" s="163">
        <f>ROUND(E321*P321,5)</f>
        <v>0</v>
      </c>
      <c r="R321" s="163"/>
      <c r="S321" s="163"/>
      <c r="T321" s="164">
        <v>1.1419999999999999</v>
      </c>
      <c r="U321" s="163">
        <f>ROUND(E321*T321,2)</f>
        <v>389.91</v>
      </c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 t="s">
        <v>124</v>
      </c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53"/>
      <c r="AX321" s="153"/>
      <c r="AY321" s="153"/>
      <c r="AZ321" s="153"/>
      <c r="BA321" s="153"/>
      <c r="BB321" s="153"/>
      <c r="BC321" s="153"/>
      <c r="BD321" s="153"/>
      <c r="BE321" s="153"/>
      <c r="BF321" s="153"/>
      <c r="BG321" s="153"/>
      <c r="BH321" s="153"/>
    </row>
    <row r="322" spans="1:60" outlineLevel="1" x14ac:dyDescent="0.25">
      <c r="A322" s="154"/>
      <c r="B322" s="161"/>
      <c r="C322" s="197" t="s">
        <v>436</v>
      </c>
      <c r="D322" s="165"/>
      <c r="E322" s="171">
        <v>341.43099999999998</v>
      </c>
      <c r="F322" s="176"/>
      <c r="G322" s="176"/>
      <c r="H322" s="176"/>
      <c r="I322" s="176"/>
      <c r="J322" s="176"/>
      <c r="K322" s="176"/>
      <c r="L322" s="176"/>
      <c r="M322" s="176"/>
      <c r="N322" s="163"/>
      <c r="O322" s="163"/>
      <c r="P322" s="163"/>
      <c r="Q322" s="163"/>
      <c r="R322" s="163"/>
      <c r="S322" s="163"/>
      <c r="T322" s="164"/>
      <c r="U322" s="16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 t="s">
        <v>126</v>
      </c>
      <c r="AF322" s="153">
        <v>0</v>
      </c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</row>
    <row r="323" spans="1:60" x14ac:dyDescent="0.25">
      <c r="A323" s="155" t="s">
        <v>119</v>
      </c>
      <c r="B323" s="162" t="s">
        <v>84</v>
      </c>
      <c r="C323" s="201" t="s">
        <v>85</v>
      </c>
      <c r="D323" s="168"/>
      <c r="E323" s="174"/>
      <c r="F323" s="177"/>
      <c r="G323" s="177">
        <f>SUMIF(AE324:AE356,"&lt;&gt;NOR",G324:G356)</f>
        <v>0</v>
      </c>
      <c r="H323" s="177"/>
      <c r="I323" s="177">
        <f>SUM(I324:I356)</f>
        <v>0</v>
      </c>
      <c r="J323" s="177"/>
      <c r="K323" s="177">
        <f>SUM(K324:K356)</f>
        <v>0</v>
      </c>
      <c r="L323" s="177"/>
      <c r="M323" s="177">
        <f>SUM(M324:M356)</f>
        <v>0</v>
      </c>
      <c r="N323" s="168"/>
      <c r="O323" s="168">
        <f>SUM(O324:O356)</f>
        <v>1.2288500000000002</v>
      </c>
      <c r="P323" s="168"/>
      <c r="Q323" s="168">
        <f>SUM(Q324:Q356)</f>
        <v>0</v>
      </c>
      <c r="R323" s="168"/>
      <c r="S323" s="168"/>
      <c r="T323" s="169"/>
      <c r="U323" s="168">
        <f>SUM(U324:U356)</f>
        <v>225.66000000000003</v>
      </c>
      <c r="AE323" t="s">
        <v>120</v>
      </c>
    </row>
    <row r="324" spans="1:60" ht="20.399999999999999" outlineLevel="1" x14ac:dyDescent="0.25">
      <c r="A324" s="154">
        <v>72</v>
      </c>
      <c r="B324" s="161" t="s">
        <v>437</v>
      </c>
      <c r="C324" s="196" t="s">
        <v>438</v>
      </c>
      <c r="D324" s="163" t="s">
        <v>123</v>
      </c>
      <c r="E324" s="170">
        <v>310.15859999999998</v>
      </c>
      <c r="F324" s="175"/>
      <c r="G324" s="176">
        <f>ROUND(E324*F324,2)</f>
        <v>0</v>
      </c>
      <c r="H324" s="175"/>
      <c r="I324" s="176">
        <f>ROUND(E324*H324,2)</f>
        <v>0</v>
      </c>
      <c r="J324" s="175"/>
      <c r="K324" s="176">
        <f>ROUND(E324*J324,2)</f>
        <v>0</v>
      </c>
      <c r="L324" s="176">
        <v>21</v>
      </c>
      <c r="M324" s="176">
        <f>G324*(1+L324/100)</f>
        <v>0</v>
      </c>
      <c r="N324" s="163">
        <v>3.2299999999999998E-3</v>
      </c>
      <c r="O324" s="163">
        <f>ROUND(E324*N324,5)</f>
        <v>1.0018100000000001</v>
      </c>
      <c r="P324" s="163">
        <v>0</v>
      </c>
      <c r="Q324" s="163">
        <f>ROUND(E324*P324,5)</f>
        <v>0</v>
      </c>
      <c r="R324" s="163"/>
      <c r="S324" s="163"/>
      <c r="T324" s="164">
        <v>0.48</v>
      </c>
      <c r="U324" s="163">
        <f>ROUND(E324*T324,2)</f>
        <v>148.88</v>
      </c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 t="s">
        <v>124</v>
      </c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</row>
    <row r="325" spans="1:60" outlineLevel="1" x14ac:dyDescent="0.25">
      <c r="A325" s="154"/>
      <c r="B325" s="161"/>
      <c r="C325" s="197" t="s">
        <v>439</v>
      </c>
      <c r="D325" s="165"/>
      <c r="E325" s="171">
        <v>20.04</v>
      </c>
      <c r="F325" s="176"/>
      <c r="G325" s="176"/>
      <c r="H325" s="176"/>
      <c r="I325" s="176"/>
      <c r="J325" s="176"/>
      <c r="K325" s="176"/>
      <c r="L325" s="176"/>
      <c r="M325" s="176"/>
      <c r="N325" s="163"/>
      <c r="O325" s="163"/>
      <c r="P325" s="163"/>
      <c r="Q325" s="163"/>
      <c r="R325" s="163"/>
      <c r="S325" s="163"/>
      <c r="T325" s="164"/>
      <c r="U325" s="16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 t="s">
        <v>126</v>
      </c>
      <c r="AF325" s="153">
        <v>0</v>
      </c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</row>
    <row r="326" spans="1:60" outlineLevel="1" x14ac:dyDescent="0.25">
      <c r="A326" s="154"/>
      <c r="B326" s="161"/>
      <c r="C326" s="197" t="s">
        <v>440</v>
      </c>
      <c r="D326" s="165"/>
      <c r="E326" s="171">
        <v>21.4</v>
      </c>
      <c r="F326" s="176"/>
      <c r="G326" s="176"/>
      <c r="H326" s="176"/>
      <c r="I326" s="176"/>
      <c r="J326" s="176"/>
      <c r="K326" s="176"/>
      <c r="L326" s="176"/>
      <c r="M326" s="176"/>
      <c r="N326" s="163"/>
      <c r="O326" s="163"/>
      <c r="P326" s="163"/>
      <c r="Q326" s="163"/>
      <c r="R326" s="163"/>
      <c r="S326" s="163"/>
      <c r="T326" s="164"/>
      <c r="U326" s="16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 t="s">
        <v>126</v>
      </c>
      <c r="AF326" s="153">
        <v>0</v>
      </c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53"/>
      <c r="AX326" s="153"/>
      <c r="AY326" s="153"/>
      <c r="AZ326" s="153"/>
      <c r="BA326" s="153"/>
      <c r="BB326" s="153"/>
      <c r="BC326" s="153"/>
      <c r="BD326" s="153"/>
      <c r="BE326" s="153"/>
      <c r="BF326" s="153"/>
      <c r="BG326" s="153"/>
      <c r="BH326" s="153"/>
    </row>
    <row r="327" spans="1:60" outlineLevel="1" x14ac:dyDescent="0.25">
      <c r="A327" s="154"/>
      <c r="B327" s="161"/>
      <c r="C327" s="197" t="s">
        <v>441</v>
      </c>
      <c r="D327" s="165"/>
      <c r="E327" s="171">
        <v>14.42</v>
      </c>
      <c r="F327" s="176"/>
      <c r="G327" s="176"/>
      <c r="H327" s="176"/>
      <c r="I327" s="176"/>
      <c r="J327" s="176"/>
      <c r="K327" s="176"/>
      <c r="L327" s="176"/>
      <c r="M327" s="176"/>
      <c r="N327" s="163"/>
      <c r="O327" s="163"/>
      <c r="P327" s="163"/>
      <c r="Q327" s="163"/>
      <c r="R327" s="163"/>
      <c r="S327" s="163"/>
      <c r="T327" s="164"/>
      <c r="U327" s="16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 t="s">
        <v>126</v>
      </c>
      <c r="AF327" s="153">
        <v>0</v>
      </c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3"/>
      <c r="BD327" s="153"/>
      <c r="BE327" s="153"/>
      <c r="BF327" s="153"/>
      <c r="BG327" s="153"/>
      <c r="BH327" s="153"/>
    </row>
    <row r="328" spans="1:60" outlineLevel="1" x14ac:dyDescent="0.25">
      <c r="A328" s="154"/>
      <c r="B328" s="161"/>
      <c r="C328" s="197" t="s">
        <v>442</v>
      </c>
      <c r="D328" s="165"/>
      <c r="E328" s="171">
        <v>66.540000000000006</v>
      </c>
      <c r="F328" s="176"/>
      <c r="G328" s="176"/>
      <c r="H328" s="176"/>
      <c r="I328" s="176"/>
      <c r="J328" s="176"/>
      <c r="K328" s="176"/>
      <c r="L328" s="176"/>
      <c r="M328" s="176"/>
      <c r="N328" s="163"/>
      <c r="O328" s="163"/>
      <c r="P328" s="163"/>
      <c r="Q328" s="163"/>
      <c r="R328" s="163"/>
      <c r="S328" s="163"/>
      <c r="T328" s="164"/>
      <c r="U328" s="16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 t="s">
        <v>126</v>
      </c>
      <c r="AF328" s="153">
        <v>0</v>
      </c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</row>
    <row r="329" spans="1:60" outlineLevel="1" x14ac:dyDescent="0.25">
      <c r="A329" s="154"/>
      <c r="B329" s="161"/>
      <c r="C329" s="197" t="s">
        <v>443</v>
      </c>
      <c r="D329" s="165"/>
      <c r="E329" s="171">
        <v>7.8680000000000003</v>
      </c>
      <c r="F329" s="176"/>
      <c r="G329" s="176"/>
      <c r="H329" s="176"/>
      <c r="I329" s="176"/>
      <c r="J329" s="176"/>
      <c r="K329" s="176"/>
      <c r="L329" s="176"/>
      <c r="M329" s="176"/>
      <c r="N329" s="163"/>
      <c r="O329" s="163"/>
      <c r="P329" s="163"/>
      <c r="Q329" s="163"/>
      <c r="R329" s="163"/>
      <c r="S329" s="163"/>
      <c r="T329" s="164"/>
      <c r="U329" s="16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 t="s">
        <v>126</v>
      </c>
      <c r="AF329" s="153">
        <v>0</v>
      </c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</row>
    <row r="330" spans="1:60" outlineLevel="1" x14ac:dyDescent="0.25">
      <c r="A330" s="154"/>
      <c r="B330" s="161"/>
      <c r="C330" s="197" t="s">
        <v>444</v>
      </c>
      <c r="D330" s="165"/>
      <c r="E330" s="171">
        <v>63.24</v>
      </c>
      <c r="F330" s="176"/>
      <c r="G330" s="176"/>
      <c r="H330" s="176"/>
      <c r="I330" s="176"/>
      <c r="J330" s="176"/>
      <c r="K330" s="176"/>
      <c r="L330" s="176"/>
      <c r="M330" s="176"/>
      <c r="N330" s="163"/>
      <c r="O330" s="163"/>
      <c r="P330" s="163"/>
      <c r="Q330" s="163"/>
      <c r="R330" s="163"/>
      <c r="S330" s="163"/>
      <c r="T330" s="164"/>
      <c r="U330" s="16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 t="s">
        <v>126</v>
      </c>
      <c r="AF330" s="153">
        <v>0</v>
      </c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</row>
    <row r="331" spans="1:60" outlineLevel="1" x14ac:dyDescent="0.25">
      <c r="A331" s="154"/>
      <c r="B331" s="161"/>
      <c r="C331" s="197" t="s">
        <v>445</v>
      </c>
      <c r="D331" s="165"/>
      <c r="E331" s="171">
        <v>60.92</v>
      </c>
      <c r="F331" s="176"/>
      <c r="G331" s="176"/>
      <c r="H331" s="176"/>
      <c r="I331" s="176"/>
      <c r="J331" s="176"/>
      <c r="K331" s="176"/>
      <c r="L331" s="176"/>
      <c r="M331" s="176"/>
      <c r="N331" s="163"/>
      <c r="O331" s="163"/>
      <c r="P331" s="163"/>
      <c r="Q331" s="163"/>
      <c r="R331" s="163"/>
      <c r="S331" s="163"/>
      <c r="T331" s="164"/>
      <c r="U331" s="16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 t="s">
        <v>126</v>
      </c>
      <c r="AF331" s="153">
        <v>0</v>
      </c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</row>
    <row r="332" spans="1:60" outlineLevel="1" x14ac:dyDescent="0.25">
      <c r="A332" s="154"/>
      <c r="B332" s="161"/>
      <c r="C332" s="197" t="s">
        <v>446</v>
      </c>
      <c r="D332" s="165"/>
      <c r="E332" s="171">
        <v>20.16</v>
      </c>
      <c r="F332" s="176"/>
      <c r="G332" s="176"/>
      <c r="H332" s="176"/>
      <c r="I332" s="176"/>
      <c r="J332" s="176"/>
      <c r="K332" s="176"/>
      <c r="L332" s="176"/>
      <c r="M332" s="176"/>
      <c r="N332" s="163"/>
      <c r="O332" s="163"/>
      <c r="P332" s="163"/>
      <c r="Q332" s="163"/>
      <c r="R332" s="163"/>
      <c r="S332" s="163"/>
      <c r="T332" s="164"/>
      <c r="U332" s="16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 t="s">
        <v>126</v>
      </c>
      <c r="AF332" s="153">
        <v>0</v>
      </c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</row>
    <row r="333" spans="1:60" ht="20.399999999999999" outlineLevel="1" x14ac:dyDescent="0.25">
      <c r="A333" s="154"/>
      <c r="B333" s="161"/>
      <c r="C333" s="197" t="s">
        <v>447</v>
      </c>
      <c r="D333" s="165"/>
      <c r="E333" s="171">
        <v>30.9206</v>
      </c>
      <c r="F333" s="176"/>
      <c r="G333" s="176"/>
      <c r="H333" s="176"/>
      <c r="I333" s="176"/>
      <c r="J333" s="176"/>
      <c r="K333" s="176"/>
      <c r="L333" s="176"/>
      <c r="M333" s="176"/>
      <c r="N333" s="163"/>
      <c r="O333" s="163"/>
      <c r="P333" s="163"/>
      <c r="Q333" s="163"/>
      <c r="R333" s="163"/>
      <c r="S333" s="163"/>
      <c r="T333" s="164"/>
      <c r="U333" s="16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 t="s">
        <v>126</v>
      </c>
      <c r="AF333" s="153">
        <v>0</v>
      </c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</row>
    <row r="334" spans="1:60" outlineLevel="1" x14ac:dyDescent="0.25">
      <c r="A334" s="154"/>
      <c r="B334" s="161"/>
      <c r="C334" s="197" t="s">
        <v>448</v>
      </c>
      <c r="D334" s="165"/>
      <c r="E334" s="171">
        <v>0.64</v>
      </c>
      <c r="F334" s="176"/>
      <c r="G334" s="176"/>
      <c r="H334" s="176"/>
      <c r="I334" s="176"/>
      <c r="J334" s="176"/>
      <c r="K334" s="176"/>
      <c r="L334" s="176"/>
      <c r="M334" s="176"/>
      <c r="N334" s="163"/>
      <c r="O334" s="163"/>
      <c r="P334" s="163"/>
      <c r="Q334" s="163"/>
      <c r="R334" s="163"/>
      <c r="S334" s="163"/>
      <c r="T334" s="164"/>
      <c r="U334" s="16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 t="s">
        <v>126</v>
      </c>
      <c r="AF334" s="153">
        <v>0</v>
      </c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</row>
    <row r="335" spans="1:60" ht="30.6" outlineLevel="1" x14ac:dyDescent="0.25">
      <c r="A335" s="154"/>
      <c r="B335" s="161"/>
      <c r="C335" s="197" t="s">
        <v>449</v>
      </c>
      <c r="D335" s="165"/>
      <c r="E335" s="171">
        <v>4.01</v>
      </c>
      <c r="F335" s="176"/>
      <c r="G335" s="176"/>
      <c r="H335" s="176"/>
      <c r="I335" s="176"/>
      <c r="J335" s="176"/>
      <c r="K335" s="176"/>
      <c r="L335" s="176"/>
      <c r="M335" s="176"/>
      <c r="N335" s="163"/>
      <c r="O335" s="163"/>
      <c r="P335" s="163"/>
      <c r="Q335" s="163"/>
      <c r="R335" s="163"/>
      <c r="S335" s="163"/>
      <c r="T335" s="164"/>
      <c r="U335" s="16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 t="s">
        <v>126</v>
      </c>
      <c r="AF335" s="153">
        <v>0</v>
      </c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53"/>
      <c r="AX335" s="153"/>
      <c r="AY335" s="153"/>
      <c r="AZ335" s="153"/>
      <c r="BA335" s="153"/>
      <c r="BB335" s="153"/>
      <c r="BC335" s="153"/>
      <c r="BD335" s="153"/>
      <c r="BE335" s="153"/>
      <c r="BF335" s="153"/>
      <c r="BG335" s="153"/>
      <c r="BH335" s="153"/>
    </row>
    <row r="336" spans="1:60" ht="20.399999999999999" outlineLevel="1" x14ac:dyDescent="0.25">
      <c r="A336" s="154">
        <v>73</v>
      </c>
      <c r="B336" s="161" t="s">
        <v>450</v>
      </c>
      <c r="C336" s="196" t="s">
        <v>451</v>
      </c>
      <c r="D336" s="163" t="s">
        <v>123</v>
      </c>
      <c r="E336" s="170">
        <v>274.58800000000002</v>
      </c>
      <c r="F336" s="175"/>
      <c r="G336" s="176">
        <f>ROUND(E336*F336,2)</f>
        <v>0</v>
      </c>
      <c r="H336" s="175"/>
      <c r="I336" s="176">
        <f>ROUND(E336*H336,2)</f>
        <v>0</v>
      </c>
      <c r="J336" s="175"/>
      <c r="K336" s="176">
        <f>ROUND(E336*J336,2)</f>
        <v>0</v>
      </c>
      <c r="L336" s="176">
        <v>21</v>
      </c>
      <c r="M336" s="176">
        <f>G336*(1+L336/100)</f>
        <v>0</v>
      </c>
      <c r="N336" s="163">
        <v>2.3000000000000001E-4</v>
      </c>
      <c r="O336" s="163">
        <f>ROUND(E336*N336,5)</f>
        <v>6.3159999999999994E-2</v>
      </c>
      <c r="P336" s="163">
        <v>0</v>
      </c>
      <c r="Q336" s="163">
        <f>ROUND(E336*P336,5)</f>
        <v>0</v>
      </c>
      <c r="R336" s="163"/>
      <c r="S336" s="163"/>
      <c r="T336" s="164">
        <v>0.16</v>
      </c>
      <c r="U336" s="163">
        <f>ROUND(E336*T336,2)</f>
        <v>43.93</v>
      </c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 t="s">
        <v>124</v>
      </c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3"/>
      <c r="BD336" s="153"/>
      <c r="BE336" s="153"/>
      <c r="BF336" s="153"/>
      <c r="BG336" s="153"/>
      <c r="BH336" s="153"/>
    </row>
    <row r="337" spans="1:60" outlineLevel="1" x14ac:dyDescent="0.25">
      <c r="A337" s="154"/>
      <c r="B337" s="161"/>
      <c r="C337" s="197" t="s">
        <v>452</v>
      </c>
      <c r="D337" s="165"/>
      <c r="E337" s="171"/>
      <c r="F337" s="176"/>
      <c r="G337" s="176"/>
      <c r="H337" s="176"/>
      <c r="I337" s="176"/>
      <c r="J337" s="176"/>
      <c r="K337" s="176"/>
      <c r="L337" s="176"/>
      <c r="M337" s="176"/>
      <c r="N337" s="163"/>
      <c r="O337" s="163"/>
      <c r="P337" s="163"/>
      <c r="Q337" s="163"/>
      <c r="R337" s="163"/>
      <c r="S337" s="163"/>
      <c r="T337" s="164"/>
      <c r="U337" s="16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 t="s">
        <v>126</v>
      </c>
      <c r="AF337" s="153">
        <v>0</v>
      </c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  <c r="AT337" s="153"/>
      <c r="AU337" s="153"/>
      <c r="AV337" s="153"/>
      <c r="AW337" s="153"/>
      <c r="AX337" s="153"/>
      <c r="AY337" s="153"/>
      <c r="AZ337" s="153"/>
      <c r="BA337" s="153"/>
      <c r="BB337" s="153"/>
      <c r="BC337" s="153"/>
      <c r="BD337" s="153"/>
      <c r="BE337" s="153"/>
      <c r="BF337" s="153"/>
      <c r="BG337" s="153"/>
      <c r="BH337" s="153"/>
    </row>
    <row r="338" spans="1:60" outlineLevel="1" x14ac:dyDescent="0.25">
      <c r="A338" s="154"/>
      <c r="B338" s="161"/>
      <c r="C338" s="197" t="s">
        <v>439</v>
      </c>
      <c r="D338" s="165"/>
      <c r="E338" s="171">
        <v>20.04</v>
      </c>
      <c r="F338" s="176"/>
      <c r="G338" s="176"/>
      <c r="H338" s="176"/>
      <c r="I338" s="176"/>
      <c r="J338" s="176"/>
      <c r="K338" s="176"/>
      <c r="L338" s="176"/>
      <c r="M338" s="176"/>
      <c r="N338" s="163"/>
      <c r="O338" s="163"/>
      <c r="P338" s="163"/>
      <c r="Q338" s="163"/>
      <c r="R338" s="163"/>
      <c r="S338" s="163"/>
      <c r="T338" s="164"/>
      <c r="U338" s="16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 t="s">
        <v>126</v>
      </c>
      <c r="AF338" s="153">
        <v>0</v>
      </c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</row>
    <row r="339" spans="1:60" outlineLevel="1" x14ac:dyDescent="0.25">
      <c r="A339" s="154"/>
      <c r="B339" s="161"/>
      <c r="C339" s="197" t="s">
        <v>440</v>
      </c>
      <c r="D339" s="165"/>
      <c r="E339" s="171">
        <v>21.4</v>
      </c>
      <c r="F339" s="176"/>
      <c r="G339" s="176"/>
      <c r="H339" s="176"/>
      <c r="I339" s="176"/>
      <c r="J339" s="176"/>
      <c r="K339" s="176"/>
      <c r="L339" s="176"/>
      <c r="M339" s="176"/>
      <c r="N339" s="163"/>
      <c r="O339" s="163"/>
      <c r="P339" s="163"/>
      <c r="Q339" s="163"/>
      <c r="R339" s="163"/>
      <c r="S339" s="163"/>
      <c r="T339" s="164"/>
      <c r="U339" s="16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 t="s">
        <v>126</v>
      </c>
      <c r="AF339" s="153">
        <v>0</v>
      </c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3"/>
      <c r="AU339" s="153"/>
      <c r="AV339" s="153"/>
      <c r="AW339" s="153"/>
      <c r="AX339" s="153"/>
      <c r="AY339" s="153"/>
      <c r="AZ339" s="153"/>
      <c r="BA339" s="153"/>
      <c r="BB339" s="153"/>
      <c r="BC339" s="153"/>
      <c r="BD339" s="153"/>
      <c r="BE339" s="153"/>
      <c r="BF339" s="153"/>
      <c r="BG339" s="153"/>
      <c r="BH339" s="153"/>
    </row>
    <row r="340" spans="1:60" outlineLevel="1" x14ac:dyDescent="0.25">
      <c r="A340" s="154"/>
      <c r="B340" s="161"/>
      <c r="C340" s="197" t="s">
        <v>441</v>
      </c>
      <c r="D340" s="165"/>
      <c r="E340" s="171">
        <v>14.42</v>
      </c>
      <c r="F340" s="176"/>
      <c r="G340" s="176"/>
      <c r="H340" s="176"/>
      <c r="I340" s="176"/>
      <c r="J340" s="176"/>
      <c r="K340" s="176"/>
      <c r="L340" s="176"/>
      <c r="M340" s="176"/>
      <c r="N340" s="163"/>
      <c r="O340" s="163"/>
      <c r="P340" s="163"/>
      <c r="Q340" s="163"/>
      <c r="R340" s="163"/>
      <c r="S340" s="163"/>
      <c r="T340" s="164"/>
      <c r="U340" s="16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 t="s">
        <v>126</v>
      </c>
      <c r="AF340" s="153">
        <v>0</v>
      </c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  <c r="AT340" s="153"/>
      <c r="AU340" s="153"/>
      <c r="AV340" s="153"/>
      <c r="AW340" s="153"/>
      <c r="AX340" s="153"/>
      <c r="AY340" s="153"/>
      <c r="AZ340" s="153"/>
      <c r="BA340" s="153"/>
      <c r="BB340" s="153"/>
      <c r="BC340" s="153"/>
      <c r="BD340" s="153"/>
      <c r="BE340" s="153"/>
      <c r="BF340" s="153"/>
      <c r="BG340" s="153"/>
      <c r="BH340" s="153"/>
    </row>
    <row r="341" spans="1:60" outlineLevel="1" x14ac:dyDescent="0.25">
      <c r="A341" s="154"/>
      <c r="B341" s="161"/>
      <c r="C341" s="197" t="s">
        <v>442</v>
      </c>
      <c r="D341" s="165"/>
      <c r="E341" s="171">
        <v>66.540000000000006</v>
      </c>
      <c r="F341" s="176"/>
      <c r="G341" s="176"/>
      <c r="H341" s="176"/>
      <c r="I341" s="176"/>
      <c r="J341" s="176"/>
      <c r="K341" s="176"/>
      <c r="L341" s="176"/>
      <c r="M341" s="176"/>
      <c r="N341" s="163"/>
      <c r="O341" s="163"/>
      <c r="P341" s="163"/>
      <c r="Q341" s="163"/>
      <c r="R341" s="163"/>
      <c r="S341" s="163"/>
      <c r="T341" s="164"/>
      <c r="U341" s="16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 t="s">
        <v>126</v>
      </c>
      <c r="AF341" s="153">
        <v>0</v>
      </c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</row>
    <row r="342" spans="1:60" outlineLevel="1" x14ac:dyDescent="0.25">
      <c r="A342" s="154"/>
      <c r="B342" s="161"/>
      <c r="C342" s="197" t="s">
        <v>443</v>
      </c>
      <c r="D342" s="165"/>
      <c r="E342" s="171">
        <v>7.8680000000000003</v>
      </c>
      <c r="F342" s="176"/>
      <c r="G342" s="176"/>
      <c r="H342" s="176"/>
      <c r="I342" s="176"/>
      <c r="J342" s="176"/>
      <c r="K342" s="176"/>
      <c r="L342" s="176"/>
      <c r="M342" s="176"/>
      <c r="N342" s="163"/>
      <c r="O342" s="163"/>
      <c r="P342" s="163"/>
      <c r="Q342" s="163"/>
      <c r="R342" s="163"/>
      <c r="S342" s="163"/>
      <c r="T342" s="164"/>
      <c r="U342" s="16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 t="s">
        <v>126</v>
      </c>
      <c r="AF342" s="153">
        <v>0</v>
      </c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  <c r="AT342" s="153"/>
      <c r="AU342" s="153"/>
      <c r="AV342" s="153"/>
      <c r="AW342" s="153"/>
      <c r="AX342" s="153"/>
      <c r="AY342" s="153"/>
      <c r="AZ342" s="153"/>
      <c r="BA342" s="153"/>
      <c r="BB342" s="153"/>
      <c r="BC342" s="153"/>
      <c r="BD342" s="153"/>
      <c r="BE342" s="153"/>
      <c r="BF342" s="153"/>
      <c r="BG342" s="153"/>
      <c r="BH342" s="153"/>
    </row>
    <row r="343" spans="1:60" outlineLevel="1" x14ac:dyDescent="0.25">
      <c r="A343" s="154"/>
      <c r="B343" s="161"/>
      <c r="C343" s="197" t="s">
        <v>444</v>
      </c>
      <c r="D343" s="165"/>
      <c r="E343" s="171">
        <v>63.24</v>
      </c>
      <c r="F343" s="176"/>
      <c r="G343" s="176"/>
      <c r="H343" s="176"/>
      <c r="I343" s="176"/>
      <c r="J343" s="176"/>
      <c r="K343" s="176"/>
      <c r="L343" s="176"/>
      <c r="M343" s="176"/>
      <c r="N343" s="163"/>
      <c r="O343" s="163"/>
      <c r="P343" s="163"/>
      <c r="Q343" s="163"/>
      <c r="R343" s="163"/>
      <c r="S343" s="163"/>
      <c r="T343" s="164"/>
      <c r="U343" s="16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 t="s">
        <v>126</v>
      </c>
      <c r="AF343" s="153">
        <v>0</v>
      </c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  <c r="AT343" s="153"/>
      <c r="AU343" s="153"/>
      <c r="AV343" s="153"/>
      <c r="AW343" s="153"/>
      <c r="AX343" s="153"/>
      <c r="AY343" s="153"/>
      <c r="AZ343" s="153"/>
      <c r="BA343" s="153"/>
      <c r="BB343" s="153"/>
      <c r="BC343" s="153"/>
      <c r="BD343" s="153"/>
      <c r="BE343" s="153"/>
      <c r="BF343" s="153"/>
      <c r="BG343" s="153"/>
      <c r="BH343" s="153"/>
    </row>
    <row r="344" spans="1:60" outlineLevel="1" x14ac:dyDescent="0.25">
      <c r="A344" s="154"/>
      <c r="B344" s="161"/>
      <c r="C344" s="197" t="s">
        <v>445</v>
      </c>
      <c r="D344" s="165"/>
      <c r="E344" s="171">
        <v>60.92</v>
      </c>
      <c r="F344" s="176"/>
      <c r="G344" s="176"/>
      <c r="H344" s="176"/>
      <c r="I344" s="176"/>
      <c r="J344" s="176"/>
      <c r="K344" s="176"/>
      <c r="L344" s="176"/>
      <c r="M344" s="176"/>
      <c r="N344" s="163"/>
      <c r="O344" s="163"/>
      <c r="P344" s="163"/>
      <c r="Q344" s="163"/>
      <c r="R344" s="163"/>
      <c r="S344" s="163"/>
      <c r="T344" s="164"/>
      <c r="U344" s="16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 t="s">
        <v>126</v>
      </c>
      <c r="AF344" s="153">
        <v>0</v>
      </c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</row>
    <row r="345" spans="1:60" outlineLevel="1" x14ac:dyDescent="0.25">
      <c r="A345" s="154"/>
      <c r="B345" s="161"/>
      <c r="C345" s="197" t="s">
        <v>446</v>
      </c>
      <c r="D345" s="165"/>
      <c r="E345" s="171">
        <v>20.16</v>
      </c>
      <c r="F345" s="176"/>
      <c r="G345" s="176"/>
      <c r="H345" s="176"/>
      <c r="I345" s="176"/>
      <c r="J345" s="176"/>
      <c r="K345" s="176"/>
      <c r="L345" s="176"/>
      <c r="M345" s="176"/>
      <c r="N345" s="163"/>
      <c r="O345" s="163"/>
      <c r="P345" s="163"/>
      <c r="Q345" s="163"/>
      <c r="R345" s="163"/>
      <c r="S345" s="163"/>
      <c r="T345" s="164"/>
      <c r="U345" s="16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 t="s">
        <v>126</v>
      </c>
      <c r="AF345" s="153">
        <v>0</v>
      </c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</row>
    <row r="346" spans="1:60" ht="20.399999999999999" outlineLevel="1" x14ac:dyDescent="0.25">
      <c r="A346" s="154">
        <v>74</v>
      </c>
      <c r="B346" s="161" t="s">
        <v>453</v>
      </c>
      <c r="C346" s="196" t="s">
        <v>454</v>
      </c>
      <c r="D346" s="163" t="s">
        <v>249</v>
      </c>
      <c r="E346" s="170">
        <v>309.2</v>
      </c>
      <c r="F346" s="175"/>
      <c r="G346" s="176">
        <f>ROUND(E346*F346,2)</f>
        <v>0</v>
      </c>
      <c r="H346" s="175"/>
      <c r="I346" s="176">
        <f>ROUND(E346*H346,2)</f>
        <v>0</v>
      </c>
      <c r="J346" s="175"/>
      <c r="K346" s="176">
        <f>ROUND(E346*J346,2)</f>
        <v>0</v>
      </c>
      <c r="L346" s="176">
        <v>21</v>
      </c>
      <c r="M346" s="176">
        <f>G346*(1+L346/100)</f>
        <v>0</v>
      </c>
      <c r="N346" s="163">
        <v>5.2999999999999998E-4</v>
      </c>
      <c r="O346" s="163">
        <f>ROUND(E346*N346,5)</f>
        <v>0.16388</v>
      </c>
      <c r="P346" s="163">
        <v>0</v>
      </c>
      <c r="Q346" s="163">
        <f>ROUND(E346*P346,5)</f>
        <v>0</v>
      </c>
      <c r="R346" s="163"/>
      <c r="S346" s="163"/>
      <c r="T346" s="164">
        <v>0.1</v>
      </c>
      <c r="U346" s="163">
        <f>ROUND(E346*T346,2)</f>
        <v>30.92</v>
      </c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 t="s">
        <v>124</v>
      </c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153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</row>
    <row r="347" spans="1:60" outlineLevel="1" x14ac:dyDescent="0.25">
      <c r="A347" s="154"/>
      <c r="B347" s="161"/>
      <c r="C347" s="198" t="s">
        <v>139</v>
      </c>
      <c r="D347" s="166"/>
      <c r="E347" s="172"/>
      <c r="F347" s="176"/>
      <c r="G347" s="176"/>
      <c r="H347" s="176"/>
      <c r="I347" s="176"/>
      <c r="J347" s="176"/>
      <c r="K347" s="176"/>
      <c r="L347" s="176"/>
      <c r="M347" s="176"/>
      <c r="N347" s="163"/>
      <c r="O347" s="163"/>
      <c r="P347" s="163"/>
      <c r="Q347" s="163"/>
      <c r="R347" s="163"/>
      <c r="S347" s="163"/>
      <c r="T347" s="164"/>
      <c r="U347" s="16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 t="s">
        <v>126</v>
      </c>
      <c r="AF347" s="153">
        <v>2</v>
      </c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3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</row>
    <row r="348" spans="1:60" outlineLevel="1" x14ac:dyDescent="0.25">
      <c r="A348" s="154"/>
      <c r="B348" s="161"/>
      <c r="C348" s="199" t="s">
        <v>140</v>
      </c>
      <c r="D348" s="166"/>
      <c r="E348" s="172"/>
      <c r="F348" s="176"/>
      <c r="G348" s="176"/>
      <c r="H348" s="176"/>
      <c r="I348" s="176"/>
      <c r="J348" s="176"/>
      <c r="K348" s="176"/>
      <c r="L348" s="176"/>
      <c r="M348" s="176"/>
      <c r="N348" s="163"/>
      <c r="O348" s="163"/>
      <c r="P348" s="163"/>
      <c r="Q348" s="163"/>
      <c r="R348" s="163"/>
      <c r="S348" s="163"/>
      <c r="T348" s="164"/>
      <c r="U348" s="16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 t="s">
        <v>126</v>
      </c>
      <c r="AF348" s="153">
        <v>2</v>
      </c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153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</row>
    <row r="349" spans="1:60" outlineLevel="1" x14ac:dyDescent="0.25">
      <c r="A349" s="154"/>
      <c r="B349" s="161"/>
      <c r="C349" s="199" t="s">
        <v>455</v>
      </c>
      <c r="D349" s="166"/>
      <c r="E349" s="172">
        <v>59.295000000000002</v>
      </c>
      <c r="F349" s="176"/>
      <c r="G349" s="176"/>
      <c r="H349" s="176"/>
      <c r="I349" s="176"/>
      <c r="J349" s="176"/>
      <c r="K349" s="176"/>
      <c r="L349" s="176"/>
      <c r="M349" s="176"/>
      <c r="N349" s="163"/>
      <c r="O349" s="163"/>
      <c r="P349" s="163"/>
      <c r="Q349" s="163"/>
      <c r="R349" s="163"/>
      <c r="S349" s="163"/>
      <c r="T349" s="164"/>
      <c r="U349" s="16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 t="s">
        <v>126</v>
      </c>
      <c r="AF349" s="153">
        <v>2</v>
      </c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</row>
    <row r="350" spans="1:60" outlineLevel="1" x14ac:dyDescent="0.25">
      <c r="A350" s="154"/>
      <c r="B350" s="161"/>
      <c r="C350" s="199" t="s">
        <v>456</v>
      </c>
      <c r="D350" s="166"/>
      <c r="E350" s="172">
        <v>52.24</v>
      </c>
      <c r="F350" s="176"/>
      <c r="G350" s="176"/>
      <c r="H350" s="176"/>
      <c r="I350" s="176"/>
      <c r="J350" s="176"/>
      <c r="K350" s="176"/>
      <c r="L350" s="176"/>
      <c r="M350" s="176"/>
      <c r="N350" s="163"/>
      <c r="O350" s="163"/>
      <c r="P350" s="163"/>
      <c r="Q350" s="163"/>
      <c r="R350" s="163"/>
      <c r="S350" s="163"/>
      <c r="T350" s="164"/>
      <c r="U350" s="16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 t="s">
        <v>126</v>
      </c>
      <c r="AF350" s="153">
        <v>2</v>
      </c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</row>
    <row r="351" spans="1:60" outlineLevel="1" x14ac:dyDescent="0.25">
      <c r="A351" s="154"/>
      <c r="B351" s="161"/>
      <c r="C351" s="199" t="s">
        <v>457</v>
      </c>
      <c r="D351" s="166"/>
      <c r="E351" s="172">
        <v>43.067999999999998</v>
      </c>
      <c r="F351" s="176"/>
      <c r="G351" s="176"/>
      <c r="H351" s="176"/>
      <c r="I351" s="176"/>
      <c r="J351" s="176"/>
      <c r="K351" s="176"/>
      <c r="L351" s="176"/>
      <c r="M351" s="176"/>
      <c r="N351" s="163"/>
      <c r="O351" s="163"/>
      <c r="P351" s="163"/>
      <c r="Q351" s="163"/>
      <c r="R351" s="163"/>
      <c r="S351" s="163"/>
      <c r="T351" s="164"/>
      <c r="U351" s="16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 t="s">
        <v>126</v>
      </c>
      <c r="AF351" s="153">
        <v>2</v>
      </c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</row>
    <row r="352" spans="1:60" outlineLevel="1" x14ac:dyDescent="0.25">
      <c r="A352" s="154"/>
      <c r="B352" s="161"/>
      <c r="C352" s="200" t="s">
        <v>145</v>
      </c>
      <c r="D352" s="167"/>
      <c r="E352" s="173">
        <v>154.60300000000001</v>
      </c>
      <c r="F352" s="176"/>
      <c r="G352" s="176"/>
      <c r="H352" s="176"/>
      <c r="I352" s="176"/>
      <c r="J352" s="176"/>
      <c r="K352" s="176"/>
      <c r="L352" s="176"/>
      <c r="M352" s="176"/>
      <c r="N352" s="163"/>
      <c r="O352" s="163"/>
      <c r="P352" s="163"/>
      <c r="Q352" s="163"/>
      <c r="R352" s="163"/>
      <c r="S352" s="163"/>
      <c r="T352" s="164"/>
      <c r="U352" s="16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 t="s">
        <v>126</v>
      </c>
      <c r="AF352" s="153">
        <v>3</v>
      </c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</row>
    <row r="353" spans="1:60" outlineLevel="1" x14ac:dyDescent="0.25">
      <c r="A353" s="154"/>
      <c r="B353" s="161"/>
      <c r="C353" s="199" t="s">
        <v>146</v>
      </c>
      <c r="D353" s="166"/>
      <c r="E353" s="172"/>
      <c r="F353" s="176"/>
      <c r="G353" s="176"/>
      <c r="H353" s="176"/>
      <c r="I353" s="176"/>
      <c r="J353" s="176"/>
      <c r="K353" s="176"/>
      <c r="L353" s="176"/>
      <c r="M353" s="176"/>
      <c r="N353" s="163"/>
      <c r="O353" s="163"/>
      <c r="P353" s="163"/>
      <c r="Q353" s="163"/>
      <c r="R353" s="163"/>
      <c r="S353" s="163"/>
      <c r="T353" s="164"/>
      <c r="U353" s="16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 t="s">
        <v>126</v>
      </c>
      <c r="AF353" s="153">
        <v>2</v>
      </c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</row>
    <row r="354" spans="1:60" outlineLevel="1" x14ac:dyDescent="0.25">
      <c r="A354" s="154"/>
      <c r="B354" s="161"/>
      <c r="C354" s="198" t="s">
        <v>147</v>
      </c>
      <c r="D354" s="166"/>
      <c r="E354" s="172"/>
      <c r="F354" s="176"/>
      <c r="G354" s="176"/>
      <c r="H354" s="176"/>
      <c r="I354" s="176"/>
      <c r="J354" s="176"/>
      <c r="K354" s="176"/>
      <c r="L354" s="176"/>
      <c r="M354" s="176"/>
      <c r="N354" s="163"/>
      <c r="O354" s="163"/>
      <c r="P354" s="163"/>
      <c r="Q354" s="163"/>
      <c r="R354" s="163"/>
      <c r="S354" s="163"/>
      <c r="T354" s="164"/>
      <c r="U354" s="16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 t="s">
        <v>126</v>
      </c>
      <c r="AF354" s="153">
        <v>0</v>
      </c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</row>
    <row r="355" spans="1:60" outlineLevel="1" x14ac:dyDescent="0.25">
      <c r="A355" s="154"/>
      <c r="B355" s="161"/>
      <c r="C355" s="197" t="s">
        <v>458</v>
      </c>
      <c r="D355" s="165"/>
      <c r="E355" s="171">
        <v>309.2</v>
      </c>
      <c r="F355" s="176"/>
      <c r="G355" s="176"/>
      <c r="H355" s="176"/>
      <c r="I355" s="176"/>
      <c r="J355" s="176"/>
      <c r="K355" s="176"/>
      <c r="L355" s="176"/>
      <c r="M355" s="176"/>
      <c r="N355" s="163"/>
      <c r="O355" s="163"/>
      <c r="P355" s="163"/>
      <c r="Q355" s="163"/>
      <c r="R355" s="163"/>
      <c r="S355" s="163"/>
      <c r="T355" s="164"/>
      <c r="U355" s="16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 t="s">
        <v>126</v>
      </c>
      <c r="AF355" s="153">
        <v>0</v>
      </c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</row>
    <row r="356" spans="1:60" outlineLevel="1" x14ac:dyDescent="0.25">
      <c r="A356" s="154">
        <v>75</v>
      </c>
      <c r="B356" s="161" t="s">
        <v>459</v>
      </c>
      <c r="C356" s="196" t="s">
        <v>460</v>
      </c>
      <c r="D356" s="163" t="s">
        <v>221</v>
      </c>
      <c r="E356" s="170">
        <v>1.22885</v>
      </c>
      <c r="F356" s="175"/>
      <c r="G356" s="176">
        <f>ROUND(E356*F356,2)</f>
        <v>0</v>
      </c>
      <c r="H356" s="175"/>
      <c r="I356" s="176">
        <f>ROUND(E356*H356,2)</f>
        <v>0</v>
      </c>
      <c r="J356" s="175"/>
      <c r="K356" s="176">
        <f>ROUND(E356*J356,2)</f>
        <v>0</v>
      </c>
      <c r="L356" s="176">
        <v>21</v>
      </c>
      <c r="M356" s="176">
        <f>G356*(1+L356/100)</f>
        <v>0</v>
      </c>
      <c r="N356" s="163">
        <v>0</v>
      </c>
      <c r="O356" s="163">
        <f>ROUND(E356*N356,5)</f>
        <v>0</v>
      </c>
      <c r="P356" s="163">
        <v>0</v>
      </c>
      <c r="Q356" s="163">
        <f>ROUND(E356*P356,5)</f>
        <v>0</v>
      </c>
      <c r="R356" s="163"/>
      <c r="S356" s="163"/>
      <c r="T356" s="164">
        <v>1.5669999999999999</v>
      </c>
      <c r="U356" s="163">
        <f>ROUND(E356*T356,2)</f>
        <v>1.93</v>
      </c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 t="s">
        <v>124</v>
      </c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</row>
    <row r="357" spans="1:60" x14ac:dyDescent="0.25">
      <c r="A357" s="155" t="s">
        <v>119</v>
      </c>
      <c r="B357" s="162" t="s">
        <v>86</v>
      </c>
      <c r="C357" s="201" t="s">
        <v>87</v>
      </c>
      <c r="D357" s="168"/>
      <c r="E357" s="174"/>
      <c r="F357" s="177"/>
      <c r="G357" s="177">
        <f>SUMIF(AE358:AE360,"&lt;&gt;NOR",G358:G360)</f>
        <v>0</v>
      </c>
      <c r="H357" s="177"/>
      <c r="I357" s="177">
        <f>SUM(I358:I360)</f>
        <v>0</v>
      </c>
      <c r="J357" s="177"/>
      <c r="K357" s="177">
        <f>SUM(K358:K360)</f>
        <v>0</v>
      </c>
      <c r="L357" s="177"/>
      <c r="M357" s="177">
        <f>SUM(M358:M360)</f>
        <v>0</v>
      </c>
      <c r="N357" s="168"/>
      <c r="O357" s="168">
        <f>SUM(O358:O360)</f>
        <v>1.0300000000000001E-3</v>
      </c>
      <c r="P357" s="168"/>
      <c r="Q357" s="168">
        <f>SUM(Q358:Q360)</f>
        <v>0</v>
      </c>
      <c r="R357" s="168"/>
      <c r="S357" s="168"/>
      <c r="T357" s="169"/>
      <c r="U357" s="168">
        <f>SUM(U358:U360)</f>
        <v>0.86</v>
      </c>
      <c r="AE357" t="s">
        <v>120</v>
      </c>
    </row>
    <row r="358" spans="1:60" outlineLevel="1" x14ac:dyDescent="0.25">
      <c r="A358" s="154">
        <v>76</v>
      </c>
      <c r="B358" s="161" t="s">
        <v>461</v>
      </c>
      <c r="C358" s="196" t="s">
        <v>462</v>
      </c>
      <c r="D358" s="163" t="s">
        <v>249</v>
      </c>
      <c r="E358" s="170">
        <v>2.7</v>
      </c>
      <c r="F358" s="175"/>
      <c r="G358" s="176">
        <f>ROUND(E358*F358,2)</f>
        <v>0</v>
      </c>
      <c r="H358" s="175"/>
      <c r="I358" s="176">
        <f>ROUND(E358*H358,2)</f>
        <v>0</v>
      </c>
      <c r="J358" s="175"/>
      <c r="K358" s="176">
        <f>ROUND(E358*J358,2)</f>
        <v>0</v>
      </c>
      <c r="L358" s="176">
        <v>21</v>
      </c>
      <c r="M358" s="176">
        <f>G358*(1+L358/100)</f>
        <v>0</v>
      </c>
      <c r="N358" s="163">
        <v>3.8000000000000002E-4</v>
      </c>
      <c r="O358" s="163">
        <f>ROUND(E358*N358,5)</f>
        <v>1.0300000000000001E-3</v>
      </c>
      <c r="P358" s="163">
        <v>0</v>
      </c>
      <c r="Q358" s="163">
        <f>ROUND(E358*P358,5)</f>
        <v>0</v>
      </c>
      <c r="R358" s="163"/>
      <c r="S358" s="163"/>
      <c r="T358" s="164">
        <v>0.32</v>
      </c>
      <c r="U358" s="163">
        <f>ROUND(E358*T358,2)</f>
        <v>0.86</v>
      </c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 t="s">
        <v>124</v>
      </c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  <c r="AT358" s="153"/>
      <c r="AU358" s="153"/>
      <c r="AV358" s="153"/>
      <c r="AW358" s="153"/>
      <c r="AX358" s="153"/>
      <c r="AY358" s="153"/>
      <c r="AZ358" s="153"/>
      <c r="BA358" s="153"/>
      <c r="BB358" s="153"/>
      <c r="BC358" s="153"/>
      <c r="BD358" s="153"/>
      <c r="BE358" s="153"/>
      <c r="BF358" s="153"/>
      <c r="BG358" s="153"/>
      <c r="BH358" s="153"/>
    </row>
    <row r="359" spans="1:60" outlineLevel="1" x14ac:dyDescent="0.25">
      <c r="A359" s="154"/>
      <c r="B359" s="161"/>
      <c r="C359" s="197" t="s">
        <v>463</v>
      </c>
      <c r="D359" s="165"/>
      <c r="E359" s="171">
        <v>2.7</v>
      </c>
      <c r="F359" s="176"/>
      <c r="G359" s="176"/>
      <c r="H359" s="176"/>
      <c r="I359" s="176"/>
      <c r="J359" s="176"/>
      <c r="K359" s="176"/>
      <c r="L359" s="176"/>
      <c r="M359" s="176"/>
      <c r="N359" s="163"/>
      <c r="O359" s="163"/>
      <c r="P359" s="163"/>
      <c r="Q359" s="163"/>
      <c r="R359" s="163"/>
      <c r="S359" s="163"/>
      <c r="T359" s="164"/>
      <c r="U359" s="16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 t="s">
        <v>126</v>
      </c>
      <c r="AF359" s="153">
        <v>0</v>
      </c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53"/>
      <c r="AZ359" s="153"/>
      <c r="BA359" s="153"/>
      <c r="BB359" s="153"/>
      <c r="BC359" s="153"/>
      <c r="BD359" s="153"/>
      <c r="BE359" s="153"/>
      <c r="BF359" s="153"/>
      <c r="BG359" s="153"/>
      <c r="BH359" s="153"/>
    </row>
    <row r="360" spans="1:60" outlineLevel="1" x14ac:dyDescent="0.25">
      <c r="A360" s="154">
        <v>77</v>
      </c>
      <c r="B360" s="161" t="s">
        <v>464</v>
      </c>
      <c r="C360" s="196" t="s">
        <v>465</v>
      </c>
      <c r="D360" s="163" t="s">
        <v>221</v>
      </c>
      <c r="E360" s="170">
        <v>1.0300000000000001E-3</v>
      </c>
      <c r="F360" s="175"/>
      <c r="G360" s="176">
        <f>ROUND(E360*F360,2)</f>
        <v>0</v>
      </c>
      <c r="H360" s="175"/>
      <c r="I360" s="176">
        <f>ROUND(E360*H360,2)</f>
        <v>0</v>
      </c>
      <c r="J360" s="175"/>
      <c r="K360" s="176">
        <f>ROUND(E360*J360,2)</f>
        <v>0</v>
      </c>
      <c r="L360" s="176">
        <v>21</v>
      </c>
      <c r="M360" s="176">
        <f>G360*(1+L360/100)</f>
        <v>0</v>
      </c>
      <c r="N360" s="163">
        <v>0</v>
      </c>
      <c r="O360" s="163">
        <f>ROUND(E360*N360,5)</f>
        <v>0</v>
      </c>
      <c r="P360" s="163">
        <v>0</v>
      </c>
      <c r="Q360" s="163">
        <f>ROUND(E360*P360,5)</f>
        <v>0</v>
      </c>
      <c r="R360" s="163"/>
      <c r="S360" s="163"/>
      <c r="T360" s="164">
        <v>1.47</v>
      </c>
      <c r="U360" s="163">
        <f>ROUND(E360*T360,2)</f>
        <v>0</v>
      </c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 t="s">
        <v>124</v>
      </c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  <c r="AT360" s="153"/>
      <c r="AU360" s="153"/>
      <c r="AV360" s="153"/>
      <c r="AW360" s="153"/>
      <c r="AX360" s="153"/>
      <c r="AY360" s="153"/>
      <c r="AZ360" s="153"/>
      <c r="BA360" s="153"/>
      <c r="BB360" s="153"/>
      <c r="BC360" s="153"/>
      <c r="BD360" s="153"/>
      <c r="BE360" s="153"/>
      <c r="BF360" s="153"/>
      <c r="BG360" s="153"/>
      <c r="BH360" s="153"/>
    </row>
    <row r="361" spans="1:60" x14ac:dyDescent="0.25">
      <c r="A361" s="155" t="s">
        <v>119</v>
      </c>
      <c r="B361" s="162" t="s">
        <v>88</v>
      </c>
      <c r="C361" s="201" t="s">
        <v>89</v>
      </c>
      <c r="D361" s="168"/>
      <c r="E361" s="174"/>
      <c r="F361" s="177"/>
      <c r="G361" s="177">
        <f>SUMIF(AE362:AE410,"&lt;&gt;NOR",G362:G410)</f>
        <v>0</v>
      </c>
      <c r="H361" s="177"/>
      <c r="I361" s="177">
        <f>SUM(I362:I410)</f>
        <v>0</v>
      </c>
      <c r="J361" s="177"/>
      <c r="K361" s="177">
        <f>SUM(K362:K410)</f>
        <v>0</v>
      </c>
      <c r="L361" s="177"/>
      <c r="M361" s="177">
        <f>SUM(M362:M410)</f>
        <v>0</v>
      </c>
      <c r="N361" s="168"/>
      <c r="O361" s="168">
        <f>SUM(O362:O410)</f>
        <v>0.65124000000000004</v>
      </c>
      <c r="P361" s="168"/>
      <c r="Q361" s="168">
        <f>SUM(Q362:Q410)</f>
        <v>1.86741</v>
      </c>
      <c r="R361" s="168"/>
      <c r="S361" s="168"/>
      <c r="T361" s="169"/>
      <c r="U361" s="168">
        <f>SUM(U362:U410)</f>
        <v>143.01999999999998</v>
      </c>
      <c r="AE361" t="s">
        <v>120</v>
      </c>
    </row>
    <row r="362" spans="1:60" outlineLevel="1" x14ac:dyDescent="0.25">
      <c r="A362" s="154">
        <v>78</v>
      </c>
      <c r="B362" s="161" t="s">
        <v>466</v>
      </c>
      <c r="C362" s="196" t="s">
        <v>467</v>
      </c>
      <c r="D362" s="163" t="s">
        <v>249</v>
      </c>
      <c r="E362" s="170">
        <v>111.10299999999999</v>
      </c>
      <c r="F362" s="175"/>
      <c r="G362" s="176">
        <f>ROUND(E362*F362,2)</f>
        <v>0</v>
      </c>
      <c r="H362" s="175"/>
      <c r="I362" s="176">
        <f>ROUND(E362*H362,2)</f>
        <v>0</v>
      </c>
      <c r="J362" s="175"/>
      <c r="K362" s="176">
        <f>ROUND(E362*J362,2)</f>
        <v>0</v>
      </c>
      <c r="L362" s="176">
        <v>21</v>
      </c>
      <c r="M362" s="176">
        <f>G362*(1+L362/100)</f>
        <v>0</v>
      </c>
      <c r="N362" s="163">
        <v>0</v>
      </c>
      <c r="O362" s="163">
        <f>ROUND(E362*N362,5)</f>
        <v>0</v>
      </c>
      <c r="P362" s="163">
        <v>9.2499999999999995E-3</v>
      </c>
      <c r="Q362" s="163">
        <f>ROUND(E362*P362,5)</f>
        <v>1.0277000000000001</v>
      </c>
      <c r="R362" s="163"/>
      <c r="S362" s="163"/>
      <c r="T362" s="164">
        <v>0.28699999999999998</v>
      </c>
      <c r="U362" s="163">
        <f>ROUND(E362*T362,2)</f>
        <v>31.89</v>
      </c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 t="s">
        <v>124</v>
      </c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  <c r="AT362" s="153"/>
      <c r="AU362" s="153"/>
      <c r="AV362" s="153"/>
      <c r="AW362" s="153"/>
      <c r="AX362" s="153"/>
      <c r="AY362" s="153"/>
      <c r="AZ362" s="153"/>
      <c r="BA362" s="153"/>
      <c r="BB362" s="153"/>
      <c r="BC362" s="153"/>
      <c r="BD362" s="153"/>
      <c r="BE362" s="153"/>
      <c r="BF362" s="153"/>
      <c r="BG362" s="153"/>
      <c r="BH362" s="153"/>
    </row>
    <row r="363" spans="1:60" outlineLevel="1" x14ac:dyDescent="0.25">
      <c r="A363" s="154"/>
      <c r="B363" s="161"/>
      <c r="C363" s="197" t="s">
        <v>468</v>
      </c>
      <c r="D363" s="165"/>
      <c r="E363" s="171">
        <v>15.795</v>
      </c>
      <c r="F363" s="176"/>
      <c r="G363" s="176"/>
      <c r="H363" s="176"/>
      <c r="I363" s="176"/>
      <c r="J363" s="176"/>
      <c r="K363" s="176"/>
      <c r="L363" s="176"/>
      <c r="M363" s="176"/>
      <c r="N363" s="163"/>
      <c r="O363" s="163"/>
      <c r="P363" s="163"/>
      <c r="Q363" s="163"/>
      <c r="R363" s="163"/>
      <c r="S363" s="163"/>
      <c r="T363" s="164"/>
      <c r="U363" s="16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 t="s">
        <v>126</v>
      </c>
      <c r="AF363" s="153">
        <v>0</v>
      </c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  <c r="AT363" s="153"/>
      <c r="AU363" s="153"/>
      <c r="AV363" s="153"/>
      <c r="AW363" s="153"/>
      <c r="AX363" s="153"/>
      <c r="AY363" s="153"/>
      <c r="AZ363" s="153"/>
      <c r="BA363" s="153"/>
      <c r="BB363" s="153"/>
      <c r="BC363" s="153"/>
      <c r="BD363" s="153"/>
      <c r="BE363" s="153"/>
      <c r="BF363" s="153"/>
      <c r="BG363" s="153"/>
      <c r="BH363" s="153"/>
    </row>
    <row r="364" spans="1:60" outlineLevel="1" x14ac:dyDescent="0.25">
      <c r="A364" s="154"/>
      <c r="B364" s="161"/>
      <c r="C364" s="197" t="s">
        <v>469</v>
      </c>
      <c r="D364" s="165"/>
      <c r="E364" s="171">
        <v>52.24</v>
      </c>
      <c r="F364" s="176"/>
      <c r="G364" s="176"/>
      <c r="H364" s="176"/>
      <c r="I364" s="176"/>
      <c r="J364" s="176"/>
      <c r="K364" s="176"/>
      <c r="L364" s="176"/>
      <c r="M364" s="176"/>
      <c r="N364" s="163"/>
      <c r="O364" s="163"/>
      <c r="P364" s="163"/>
      <c r="Q364" s="163"/>
      <c r="R364" s="163"/>
      <c r="S364" s="163"/>
      <c r="T364" s="164"/>
      <c r="U364" s="16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 t="s">
        <v>126</v>
      </c>
      <c r="AF364" s="153">
        <v>0</v>
      </c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</row>
    <row r="365" spans="1:60" outlineLevel="1" x14ac:dyDescent="0.25">
      <c r="A365" s="154"/>
      <c r="B365" s="161"/>
      <c r="C365" s="197" t="s">
        <v>470</v>
      </c>
      <c r="D365" s="165"/>
      <c r="E365" s="171">
        <v>43.067999999999998</v>
      </c>
      <c r="F365" s="176"/>
      <c r="G365" s="176"/>
      <c r="H365" s="176"/>
      <c r="I365" s="176"/>
      <c r="J365" s="176"/>
      <c r="K365" s="176"/>
      <c r="L365" s="176"/>
      <c r="M365" s="176"/>
      <c r="N365" s="163"/>
      <c r="O365" s="163"/>
      <c r="P365" s="163"/>
      <c r="Q365" s="163"/>
      <c r="R365" s="163"/>
      <c r="S365" s="163"/>
      <c r="T365" s="164"/>
      <c r="U365" s="16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 t="s">
        <v>126</v>
      </c>
      <c r="AF365" s="153">
        <v>0</v>
      </c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</row>
    <row r="366" spans="1:60" outlineLevel="1" x14ac:dyDescent="0.25">
      <c r="A366" s="154">
        <v>79</v>
      </c>
      <c r="B366" s="161" t="s">
        <v>471</v>
      </c>
      <c r="C366" s="196" t="s">
        <v>472</v>
      </c>
      <c r="D366" s="163" t="s">
        <v>169</v>
      </c>
      <c r="E366" s="170">
        <v>419.714</v>
      </c>
      <c r="F366" s="175"/>
      <c r="G366" s="176">
        <f>ROUND(E366*F366,2)</f>
        <v>0</v>
      </c>
      <c r="H366" s="175"/>
      <c r="I366" s="176">
        <f>ROUND(E366*H366,2)</f>
        <v>0</v>
      </c>
      <c r="J366" s="175"/>
      <c r="K366" s="176">
        <f>ROUND(E366*J366,2)</f>
        <v>0</v>
      </c>
      <c r="L366" s="176">
        <v>21</v>
      </c>
      <c r="M366" s="176">
        <f>G366*(1+L366/100)</f>
        <v>0</v>
      </c>
      <c r="N366" s="163">
        <v>6.0000000000000002E-5</v>
      </c>
      <c r="O366" s="163">
        <f>ROUND(E366*N366,5)</f>
        <v>2.5180000000000001E-2</v>
      </c>
      <c r="P366" s="163">
        <v>1E-3</v>
      </c>
      <c r="Q366" s="163">
        <f>ROUND(E366*P366,5)</f>
        <v>0.41971000000000003</v>
      </c>
      <c r="R366" s="163"/>
      <c r="S366" s="163"/>
      <c r="T366" s="164">
        <v>9.7000000000000003E-2</v>
      </c>
      <c r="U366" s="163">
        <f>ROUND(E366*T366,2)</f>
        <v>40.71</v>
      </c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 t="s">
        <v>124</v>
      </c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3"/>
      <c r="AU366" s="153"/>
      <c r="AV366" s="153"/>
      <c r="AW366" s="153"/>
      <c r="AX366" s="153"/>
      <c r="AY366" s="153"/>
      <c r="AZ366" s="153"/>
      <c r="BA366" s="153"/>
      <c r="BB366" s="153"/>
      <c r="BC366" s="153"/>
      <c r="BD366" s="153"/>
      <c r="BE366" s="153"/>
      <c r="BF366" s="153"/>
      <c r="BG366" s="153"/>
      <c r="BH366" s="153"/>
    </row>
    <row r="367" spans="1:60" outlineLevel="1" x14ac:dyDescent="0.25">
      <c r="A367" s="154"/>
      <c r="B367" s="161"/>
      <c r="C367" s="197" t="s">
        <v>473</v>
      </c>
      <c r="D367" s="165"/>
      <c r="E367" s="171">
        <v>330.75</v>
      </c>
      <c r="F367" s="176"/>
      <c r="G367" s="176"/>
      <c r="H367" s="176"/>
      <c r="I367" s="176"/>
      <c r="J367" s="176"/>
      <c r="K367" s="176"/>
      <c r="L367" s="176"/>
      <c r="M367" s="176"/>
      <c r="N367" s="163"/>
      <c r="O367" s="163"/>
      <c r="P367" s="163"/>
      <c r="Q367" s="163"/>
      <c r="R367" s="163"/>
      <c r="S367" s="163"/>
      <c r="T367" s="164"/>
      <c r="U367" s="16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 t="s">
        <v>126</v>
      </c>
      <c r="AF367" s="153">
        <v>0</v>
      </c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  <c r="AT367" s="153"/>
      <c r="AU367" s="153"/>
      <c r="AV367" s="153"/>
      <c r="AW367" s="153"/>
      <c r="AX367" s="153"/>
      <c r="AY367" s="153"/>
      <c r="AZ367" s="153"/>
      <c r="BA367" s="153"/>
      <c r="BB367" s="153"/>
      <c r="BC367" s="153"/>
      <c r="BD367" s="153"/>
      <c r="BE367" s="153"/>
      <c r="BF367" s="153"/>
      <c r="BG367" s="153"/>
      <c r="BH367" s="153"/>
    </row>
    <row r="368" spans="1:60" outlineLevel="1" x14ac:dyDescent="0.25">
      <c r="A368" s="154"/>
      <c r="B368" s="161"/>
      <c r="C368" s="197" t="s">
        <v>474</v>
      </c>
      <c r="D368" s="165"/>
      <c r="E368" s="171">
        <v>88.963999999999999</v>
      </c>
      <c r="F368" s="176"/>
      <c r="G368" s="176"/>
      <c r="H368" s="176"/>
      <c r="I368" s="176"/>
      <c r="J368" s="176"/>
      <c r="K368" s="176"/>
      <c r="L368" s="176"/>
      <c r="M368" s="176"/>
      <c r="N368" s="163"/>
      <c r="O368" s="163"/>
      <c r="P368" s="163"/>
      <c r="Q368" s="163"/>
      <c r="R368" s="163"/>
      <c r="S368" s="163"/>
      <c r="T368" s="164"/>
      <c r="U368" s="16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 t="s">
        <v>126</v>
      </c>
      <c r="AF368" s="153">
        <v>0</v>
      </c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53"/>
      <c r="AX368" s="153"/>
      <c r="AY368" s="153"/>
      <c r="AZ368" s="153"/>
      <c r="BA368" s="153"/>
      <c r="BB368" s="153"/>
      <c r="BC368" s="153"/>
      <c r="BD368" s="153"/>
      <c r="BE368" s="153"/>
      <c r="BF368" s="153"/>
      <c r="BG368" s="153"/>
      <c r="BH368" s="153"/>
    </row>
    <row r="369" spans="1:60" outlineLevel="1" x14ac:dyDescent="0.25">
      <c r="A369" s="154">
        <v>80</v>
      </c>
      <c r="B369" s="161" t="s">
        <v>475</v>
      </c>
      <c r="C369" s="196" t="s">
        <v>476</v>
      </c>
      <c r="D369" s="163" t="s">
        <v>278</v>
      </c>
      <c r="E369" s="170">
        <v>2</v>
      </c>
      <c r="F369" s="175"/>
      <c r="G369" s="176">
        <f>ROUND(E369*F369,2)</f>
        <v>0</v>
      </c>
      <c r="H369" s="175"/>
      <c r="I369" s="176">
        <f>ROUND(E369*H369,2)</f>
        <v>0</v>
      </c>
      <c r="J369" s="175"/>
      <c r="K369" s="176">
        <f>ROUND(E369*J369,2)</f>
        <v>0</v>
      </c>
      <c r="L369" s="176">
        <v>21</v>
      </c>
      <c r="M369" s="176">
        <f>G369*(1+L369/100)</f>
        <v>0</v>
      </c>
      <c r="N369" s="163">
        <v>0</v>
      </c>
      <c r="O369" s="163">
        <f>ROUND(E369*N369,5)</f>
        <v>0</v>
      </c>
      <c r="P369" s="163">
        <v>0.21</v>
      </c>
      <c r="Q369" s="163">
        <f>ROUND(E369*P369,5)</f>
        <v>0.42</v>
      </c>
      <c r="R369" s="163"/>
      <c r="S369" s="163"/>
      <c r="T369" s="164">
        <v>0.71399999999999997</v>
      </c>
      <c r="U369" s="163">
        <f>ROUND(E369*T369,2)</f>
        <v>1.43</v>
      </c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 t="s">
        <v>124</v>
      </c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53"/>
      <c r="AX369" s="153"/>
      <c r="AY369" s="153"/>
      <c r="AZ369" s="153"/>
      <c r="BA369" s="153"/>
      <c r="BB369" s="153"/>
      <c r="BC369" s="153"/>
      <c r="BD369" s="153"/>
      <c r="BE369" s="153"/>
      <c r="BF369" s="153"/>
      <c r="BG369" s="153"/>
      <c r="BH369" s="153"/>
    </row>
    <row r="370" spans="1:60" outlineLevel="1" x14ac:dyDescent="0.25">
      <c r="A370" s="154"/>
      <c r="B370" s="161"/>
      <c r="C370" s="197" t="s">
        <v>62</v>
      </c>
      <c r="D370" s="165"/>
      <c r="E370" s="171">
        <v>2</v>
      </c>
      <c r="F370" s="176"/>
      <c r="G370" s="176"/>
      <c r="H370" s="176"/>
      <c r="I370" s="176"/>
      <c r="J370" s="176"/>
      <c r="K370" s="176"/>
      <c r="L370" s="176"/>
      <c r="M370" s="176"/>
      <c r="N370" s="163"/>
      <c r="O370" s="163"/>
      <c r="P370" s="163"/>
      <c r="Q370" s="163"/>
      <c r="R370" s="163"/>
      <c r="S370" s="163"/>
      <c r="T370" s="164"/>
      <c r="U370" s="16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 t="s">
        <v>126</v>
      </c>
      <c r="AF370" s="153">
        <v>0</v>
      </c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53"/>
      <c r="AX370" s="153"/>
      <c r="AY370" s="153"/>
      <c r="AZ370" s="153"/>
      <c r="BA370" s="153"/>
      <c r="BB370" s="153"/>
      <c r="BC370" s="153"/>
      <c r="BD370" s="153"/>
      <c r="BE370" s="153"/>
      <c r="BF370" s="153"/>
      <c r="BG370" s="153"/>
      <c r="BH370" s="153"/>
    </row>
    <row r="371" spans="1:60" ht="20.399999999999999" outlineLevel="1" x14ac:dyDescent="0.25">
      <c r="A371" s="154">
        <v>81</v>
      </c>
      <c r="B371" s="161" t="s">
        <v>477</v>
      </c>
      <c r="C371" s="196" t="s">
        <v>478</v>
      </c>
      <c r="D371" s="163" t="s">
        <v>249</v>
      </c>
      <c r="E371" s="170">
        <v>1</v>
      </c>
      <c r="F371" s="175"/>
      <c r="G371" s="176">
        <f>ROUND(E371*F371,2)</f>
        <v>0</v>
      </c>
      <c r="H371" s="175"/>
      <c r="I371" s="176">
        <f>ROUND(E371*H371,2)</f>
        <v>0</v>
      </c>
      <c r="J371" s="175"/>
      <c r="K371" s="176">
        <f>ROUND(E371*J371,2)</f>
        <v>0</v>
      </c>
      <c r="L371" s="176">
        <v>21</v>
      </c>
      <c r="M371" s="176">
        <f>G371*(1+L371/100)</f>
        <v>0</v>
      </c>
      <c r="N371" s="163">
        <v>6.0000000000000002E-5</v>
      </c>
      <c r="O371" s="163">
        <f>ROUND(E371*N371,5)</f>
        <v>6.0000000000000002E-5</v>
      </c>
      <c r="P371" s="163">
        <v>0</v>
      </c>
      <c r="Q371" s="163">
        <f>ROUND(E371*P371,5)</f>
        <v>0</v>
      </c>
      <c r="R371" s="163"/>
      <c r="S371" s="163"/>
      <c r="T371" s="164">
        <v>0.26500000000000001</v>
      </c>
      <c r="U371" s="163">
        <f>ROUND(E371*T371,2)</f>
        <v>0.27</v>
      </c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 t="s">
        <v>124</v>
      </c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  <c r="AT371" s="153"/>
      <c r="AU371" s="153"/>
      <c r="AV371" s="153"/>
      <c r="AW371" s="153"/>
      <c r="AX371" s="153"/>
      <c r="AY371" s="153"/>
      <c r="AZ371" s="153"/>
      <c r="BA371" s="153"/>
      <c r="BB371" s="153"/>
      <c r="BC371" s="153"/>
      <c r="BD371" s="153"/>
      <c r="BE371" s="153"/>
      <c r="BF371" s="153"/>
      <c r="BG371" s="153"/>
      <c r="BH371" s="153"/>
    </row>
    <row r="372" spans="1:60" outlineLevel="1" x14ac:dyDescent="0.25">
      <c r="A372" s="154"/>
      <c r="B372" s="161"/>
      <c r="C372" s="197" t="s">
        <v>479</v>
      </c>
      <c r="D372" s="165"/>
      <c r="E372" s="171">
        <v>1</v>
      </c>
      <c r="F372" s="176"/>
      <c r="G372" s="176"/>
      <c r="H372" s="176"/>
      <c r="I372" s="176"/>
      <c r="J372" s="176"/>
      <c r="K372" s="176"/>
      <c r="L372" s="176"/>
      <c r="M372" s="176"/>
      <c r="N372" s="163"/>
      <c r="O372" s="163"/>
      <c r="P372" s="163"/>
      <c r="Q372" s="163"/>
      <c r="R372" s="163"/>
      <c r="S372" s="163"/>
      <c r="T372" s="164"/>
      <c r="U372" s="16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 t="s">
        <v>126</v>
      </c>
      <c r="AF372" s="153">
        <v>0</v>
      </c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53"/>
      <c r="AX372" s="153"/>
      <c r="AY372" s="153"/>
      <c r="AZ372" s="153"/>
      <c r="BA372" s="153"/>
      <c r="BB372" s="153"/>
      <c r="BC372" s="153"/>
      <c r="BD372" s="153"/>
      <c r="BE372" s="153"/>
      <c r="BF372" s="153"/>
      <c r="BG372" s="153"/>
      <c r="BH372" s="153"/>
    </row>
    <row r="373" spans="1:60" outlineLevel="1" x14ac:dyDescent="0.25">
      <c r="A373" s="154">
        <v>82</v>
      </c>
      <c r="B373" s="161" t="s">
        <v>480</v>
      </c>
      <c r="C373" s="196" t="s">
        <v>481</v>
      </c>
      <c r="D373" s="163" t="s">
        <v>278</v>
      </c>
      <c r="E373" s="170">
        <v>2</v>
      </c>
      <c r="F373" s="175"/>
      <c r="G373" s="176">
        <f>ROUND(E373*F373,2)</f>
        <v>0</v>
      </c>
      <c r="H373" s="175"/>
      <c r="I373" s="176">
        <f>ROUND(E373*H373,2)</f>
        <v>0</v>
      </c>
      <c r="J373" s="175"/>
      <c r="K373" s="176">
        <f>ROUND(E373*J373,2)</f>
        <v>0</v>
      </c>
      <c r="L373" s="176">
        <v>21</v>
      </c>
      <c r="M373" s="176">
        <f>G373*(1+L373/100)</f>
        <v>0</v>
      </c>
      <c r="N373" s="163">
        <v>0</v>
      </c>
      <c r="O373" s="163">
        <f>ROUND(E373*N373,5)</f>
        <v>0</v>
      </c>
      <c r="P373" s="163">
        <v>0</v>
      </c>
      <c r="Q373" s="163">
        <f>ROUND(E373*P373,5)</f>
        <v>0</v>
      </c>
      <c r="R373" s="163"/>
      <c r="S373" s="163"/>
      <c r="T373" s="164">
        <v>3.36</v>
      </c>
      <c r="U373" s="163">
        <f>ROUND(E373*T373,2)</f>
        <v>6.72</v>
      </c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 t="s">
        <v>124</v>
      </c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</row>
    <row r="374" spans="1:60" outlineLevel="1" x14ac:dyDescent="0.25">
      <c r="A374" s="154"/>
      <c r="B374" s="161"/>
      <c r="C374" s="197" t="s">
        <v>482</v>
      </c>
      <c r="D374" s="165"/>
      <c r="E374" s="171">
        <v>2</v>
      </c>
      <c r="F374" s="176"/>
      <c r="G374" s="176"/>
      <c r="H374" s="176"/>
      <c r="I374" s="176"/>
      <c r="J374" s="176"/>
      <c r="K374" s="176"/>
      <c r="L374" s="176"/>
      <c r="M374" s="176"/>
      <c r="N374" s="163"/>
      <c r="O374" s="163"/>
      <c r="P374" s="163"/>
      <c r="Q374" s="163"/>
      <c r="R374" s="163"/>
      <c r="S374" s="163"/>
      <c r="T374" s="164"/>
      <c r="U374" s="16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 t="s">
        <v>126</v>
      </c>
      <c r="AF374" s="153">
        <v>0</v>
      </c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  <c r="AT374" s="153"/>
      <c r="AU374" s="153"/>
      <c r="AV374" s="153"/>
      <c r="AW374" s="153"/>
      <c r="AX374" s="153"/>
      <c r="AY374" s="153"/>
      <c r="AZ374" s="153"/>
      <c r="BA374" s="153"/>
      <c r="BB374" s="153"/>
      <c r="BC374" s="153"/>
      <c r="BD374" s="153"/>
      <c r="BE374" s="153"/>
      <c r="BF374" s="153"/>
      <c r="BG374" s="153"/>
      <c r="BH374" s="153"/>
    </row>
    <row r="375" spans="1:60" ht="20.399999999999999" outlineLevel="1" x14ac:dyDescent="0.25">
      <c r="A375" s="154">
        <v>83</v>
      </c>
      <c r="B375" s="161" t="s">
        <v>483</v>
      </c>
      <c r="C375" s="196" t="s">
        <v>484</v>
      </c>
      <c r="D375" s="163" t="s">
        <v>278</v>
      </c>
      <c r="E375" s="170">
        <v>1</v>
      </c>
      <c r="F375" s="175"/>
      <c r="G375" s="176">
        <f>ROUND(E375*F375,2)</f>
        <v>0</v>
      </c>
      <c r="H375" s="175"/>
      <c r="I375" s="176">
        <f>ROUND(E375*H375,2)</f>
        <v>0</v>
      </c>
      <c r="J375" s="175"/>
      <c r="K375" s="176">
        <f>ROUND(E375*J375,2)</f>
        <v>0</v>
      </c>
      <c r="L375" s="176">
        <v>21</v>
      </c>
      <c r="M375" s="176">
        <f>G375*(1+L375/100)</f>
        <v>0</v>
      </c>
      <c r="N375" s="163">
        <v>0</v>
      </c>
      <c r="O375" s="163">
        <f>ROUND(E375*N375,5)</f>
        <v>0</v>
      </c>
      <c r="P375" s="163">
        <v>0</v>
      </c>
      <c r="Q375" s="163">
        <f>ROUND(E375*P375,5)</f>
        <v>0</v>
      </c>
      <c r="R375" s="163"/>
      <c r="S375" s="163"/>
      <c r="T375" s="164">
        <v>1.9</v>
      </c>
      <c r="U375" s="163">
        <f>ROUND(E375*T375,2)</f>
        <v>1.9</v>
      </c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 t="s">
        <v>124</v>
      </c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3"/>
      <c r="AU375" s="153"/>
      <c r="AV375" s="153"/>
      <c r="AW375" s="153"/>
      <c r="AX375" s="153"/>
      <c r="AY375" s="153"/>
      <c r="AZ375" s="153"/>
      <c r="BA375" s="153"/>
      <c r="BB375" s="153"/>
      <c r="BC375" s="153"/>
      <c r="BD375" s="153"/>
      <c r="BE375" s="153"/>
      <c r="BF375" s="153"/>
      <c r="BG375" s="153"/>
      <c r="BH375" s="153"/>
    </row>
    <row r="376" spans="1:60" outlineLevel="1" x14ac:dyDescent="0.25">
      <c r="A376" s="154"/>
      <c r="B376" s="161"/>
      <c r="C376" s="197" t="s">
        <v>485</v>
      </c>
      <c r="D376" s="165"/>
      <c r="E376" s="171">
        <v>1</v>
      </c>
      <c r="F376" s="176"/>
      <c r="G376" s="176"/>
      <c r="H376" s="176"/>
      <c r="I376" s="176"/>
      <c r="J376" s="176"/>
      <c r="K376" s="176"/>
      <c r="L376" s="176"/>
      <c r="M376" s="176"/>
      <c r="N376" s="163"/>
      <c r="O376" s="163"/>
      <c r="P376" s="163"/>
      <c r="Q376" s="163"/>
      <c r="R376" s="163"/>
      <c r="S376" s="163"/>
      <c r="T376" s="164"/>
      <c r="U376" s="16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 t="s">
        <v>126</v>
      </c>
      <c r="AF376" s="153">
        <v>0</v>
      </c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  <c r="AT376" s="153"/>
      <c r="AU376" s="153"/>
      <c r="AV376" s="153"/>
      <c r="AW376" s="153"/>
      <c r="AX376" s="153"/>
      <c r="AY376" s="153"/>
      <c r="AZ376" s="153"/>
      <c r="BA376" s="153"/>
      <c r="BB376" s="153"/>
      <c r="BC376" s="153"/>
      <c r="BD376" s="153"/>
      <c r="BE376" s="153"/>
      <c r="BF376" s="153"/>
      <c r="BG376" s="153"/>
      <c r="BH376" s="153"/>
    </row>
    <row r="377" spans="1:60" ht="20.399999999999999" outlineLevel="1" x14ac:dyDescent="0.25">
      <c r="A377" s="154">
        <v>84</v>
      </c>
      <c r="B377" s="161" t="s">
        <v>486</v>
      </c>
      <c r="C377" s="196" t="s">
        <v>487</v>
      </c>
      <c r="D377" s="163" t="s">
        <v>278</v>
      </c>
      <c r="E377" s="170">
        <v>1</v>
      </c>
      <c r="F377" s="175"/>
      <c r="G377" s="176">
        <f>ROUND(E377*F377,2)</f>
        <v>0</v>
      </c>
      <c r="H377" s="175"/>
      <c r="I377" s="176">
        <f>ROUND(E377*H377,2)</f>
        <v>0</v>
      </c>
      <c r="J377" s="175"/>
      <c r="K377" s="176">
        <f>ROUND(E377*J377,2)</f>
        <v>0</v>
      </c>
      <c r="L377" s="176">
        <v>21</v>
      </c>
      <c r="M377" s="176">
        <f>G377*(1+L377/100)</f>
        <v>0</v>
      </c>
      <c r="N377" s="163">
        <v>7.3999999999999996E-2</v>
      </c>
      <c r="O377" s="163">
        <f>ROUND(E377*N377,5)</f>
        <v>7.3999999999999996E-2</v>
      </c>
      <c r="P377" s="163">
        <v>0</v>
      </c>
      <c r="Q377" s="163">
        <f>ROUND(E377*P377,5)</f>
        <v>0</v>
      </c>
      <c r="R377" s="163"/>
      <c r="S377" s="163"/>
      <c r="T377" s="164">
        <v>0</v>
      </c>
      <c r="U377" s="163">
        <f>ROUND(E377*T377,2)</f>
        <v>0</v>
      </c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 t="s">
        <v>163</v>
      </c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3"/>
      <c r="AU377" s="153"/>
      <c r="AV377" s="153"/>
      <c r="AW377" s="153"/>
      <c r="AX377" s="153"/>
      <c r="AY377" s="153"/>
      <c r="AZ377" s="153"/>
      <c r="BA377" s="153"/>
      <c r="BB377" s="153"/>
      <c r="BC377" s="153"/>
      <c r="BD377" s="153"/>
      <c r="BE377" s="153"/>
      <c r="BF377" s="153"/>
      <c r="BG377" s="153"/>
      <c r="BH377" s="153"/>
    </row>
    <row r="378" spans="1:60" outlineLevel="1" x14ac:dyDescent="0.25">
      <c r="A378" s="154"/>
      <c r="B378" s="161"/>
      <c r="C378" s="197" t="s">
        <v>488</v>
      </c>
      <c r="D378" s="165"/>
      <c r="E378" s="171">
        <v>1</v>
      </c>
      <c r="F378" s="176"/>
      <c r="G378" s="176"/>
      <c r="H378" s="176"/>
      <c r="I378" s="176"/>
      <c r="J378" s="176"/>
      <c r="K378" s="176"/>
      <c r="L378" s="176"/>
      <c r="M378" s="176"/>
      <c r="N378" s="163"/>
      <c r="O378" s="163"/>
      <c r="P378" s="163"/>
      <c r="Q378" s="163"/>
      <c r="R378" s="163"/>
      <c r="S378" s="163"/>
      <c r="T378" s="164"/>
      <c r="U378" s="16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 t="s">
        <v>126</v>
      </c>
      <c r="AF378" s="153">
        <v>0</v>
      </c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53"/>
      <c r="AX378" s="153"/>
      <c r="AY378" s="153"/>
      <c r="AZ378" s="153"/>
      <c r="BA378" s="153"/>
      <c r="BB378" s="153"/>
      <c r="BC378" s="153"/>
      <c r="BD378" s="153"/>
      <c r="BE378" s="153"/>
      <c r="BF378" s="153"/>
      <c r="BG378" s="153"/>
      <c r="BH378" s="153"/>
    </row>
    <row r="379" spans="1:60" ht="20.399999999999999" outlineLevel="1" x14ac:dyDescent="0.25">
      <c r="A379" s="154">
        <v>85</v>
      </c>
      <c r="B379" s="161" t="s">
        <v>489</v>
      </c>
      <c r="C379" s="196" t="s">
        <v>549</v>
      </c>
      <c r="D379" s="163" t="s">
        <v>278</v>
      </c>
      <c r="E379" s="170">
        <v>1</v>
      </c>
      <c r="F379" s="175"/>
      <c r="G379" s="176">
        <f>ROUND(E379*F379,2)</f>
        <v>0</v>
      </c>
      <c r="H379" s="175"/>
      <c r="I379" s="176">
        <f>ROUND(E379*H379,2)</f>
        <v>0</v>
      </c>
      <c r="J379" s="175"/>
      <c r="K379" s="176">
        <f>ROUND(E379*J379,2)</f>
        <v>0</v>
      </c>
      <c r="L379" s="176">
        <v>21</v>
      </c>
      <c r="M379" s="176">
        <f>G379*(1+L379/100)</f>
        <v>0</v>
      </c>
      <c r="N379" s="163">
        <v>0.08</v>
      </c>
      <c r="O379" s="163">
        <f>ROUND(E379*N379,5)</f>
        <v>0.08</v>
      </c>
      <c r="P379" s="163">
        <v>0</v>
      </c>
      <c r="Q379" s="163">
        <f>ROUND(E379*P379,5)</f>
        <v>0</v>
      </c>
      <c r="R379" s="163"/>
      <c r="S379" s="163"/>
      <c r="T379" s="164">
        <v>0</v>
      </c>
      <c r="U379" s="163">
        <f>ROUND(E379*T379,2)</f>
        <v>0</v>
      </c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 t="s">
        <v>163</v>
      </c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53"/>
      <c r="AX379" s="153"/>
      <c r="AY379" s="153"/>
      <c r="AZ379" s="153"/>
      <c r="BA379" s="153"/>
      <c r="BB379" s="153"/>
      <c r="BC379" s="153"/>
      <c r="BD379" s="153"/>
      <c r="BE379" s="153"/>
      <c r="BF379" s="153"/>
      <c r="BG379" s="153"/>
      <c r="BH379" s="153"/>
    </row>
    <row r="380" spans="1:60" outlineLevel="1" x14ac:dyDescent="0.25">
      <c r="A380" s="154"/>
      <c r="B380" s="161"/>
      <c r="C380" s="197" t="s">
        <v>490</v>
      </c>
      <c r="D380" s="165"/>
      <c r="E380" s="171">
        <v>1</v>
      </c>
      <c r="F380" s="176"/>
      <c r="G380" s="176"/>
      <c r="H380" s="176"/>
      <c r="I380" s="176"/>
      <c r="J380" s="176"/>
      <c r="K380" s="176"/>
      <c r="L380" s="176"/>
      <c r="M380" s="176"/>
      <c r="N380" s="163"/>
      <c r="O380" s="163"/>
      <c r="P380" s="163"/>
      <c r="Q380" s="163"/>
      <c r="R380" s="163"/>
      <c r="S380" s="163"/>
      <c r="T380" s="164"/>
      <c r="U380" s="16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 t="s">
        <v>126</v>
      </c>
      <c r="AF380" s="153">
        <v>0</v>
      </c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53"/>
      <c r="AX380" s="153"/>
      <c r="AY380" s="153"/>
      <c r="AZ380" s="153"/>
      <c r="BA380" s="153"/>
      <c r="BB380" s="153"/>
      <c r="BC380" s="153"/>
      <c r="BD380" s="153"/>
      <c r="BE380" s="153"/>
      <c r="BF380" s="153"/>
      <c r="BG380" s="153"/>
      <c r="BH380" s="153"/>
    </row>
    <row r="381" spans="1:60" outlineLevel="1" x14ac:dyDescent="0.25">
      <c r="A381" s="154">
        <v>86</v>
      </c>
      <c r="B381" s="161" t="s">
        <v>491</v>
      </c>
      <c r="C381" s="196" t="s">
        <v>492</v>
      </c>
      <c r="D381" s="163" t="s">
        <v>249</v>
      </c>
      <c r="E381" s="170">
        <v>141.303</v>
      </c>
      <c r="F381" s="175"/>
      <c r="G381" s="176">
        <f>ROUND(E381*F381,2)</f>
        <v>0</v>
      </c>
      <c r="H381" s="175"/>
      <c r="I381" s="176">
        <f>ROUND(E381*H381,2)</f>
        <v>0</v>
      </c>
      <c r="J381" s="175"/>
      <c r="K381" s="176">
        <f>ROUND(E381*J381,2)</f>
        <v>0</v>
      </c>
      <c r="L381" s="176">
        <v>21</v>
      </c>
      <c r="M381" s="176">
        <f>G381*(1+L381/100)</f>
        <v>0</v>
      </c>
      <c r="N381" s="163">
        <v>0</v>
      </c>
      <c r="O381" s="163">
        <f>ROUND(E381*N381,5)</f>
        <v>0</v>
      </c>
      <c r="P381" s="163">
        <v>0</v>
      </c>
      <c r="Q381" s="163">
        <f>ROUND(E381*P381,5)</f>
        <v>0</v>
      </c>
      <c r="R381" s="163"/>
      <c r="S381" s="163"/>
      <c r="T381" s="164">
        <v>0.41</v>
      </c>
      <c r="U381" s="163">
        <f>ROUND(E381*T381,2)</f>
        <v>57.93</v>
      </c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 t="s">
        <v>124</v>
      </c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53"/>
      <c r="AX381" s="153"/>
      <c r="AY381" s="153"/>
      <c r="AZ381" s="153"/>
      <c r="BA381" s="153"/>
      <c r="BB381" s="153"/>
      <c r="BC381" s="153"/>
      <c r="BD381" s="153"/>
      <c r="BE381" s="153"/>
      <c r="BF381" s="153"/>
      <c r="BG381" s="153"/>
      <c r="BH381" s="153"/>
    </row>
    <row r="382" spans="1:60" outlineLevel="1" x14ac:dyDescent="0.25">
      <c r="A382" s="154"/>
      <c r="B382" s="161"/>
      <c r="C382" s="197" t="s">
        <v>493</v>
      </c>
      <c r="D382" s="165"/>
      <c r="E382" s="171"/>
      <c r="F382" s="176"/>
      <c r="G382" s="176"/>
      <c r="H382" s="176"/>
      <c r="I382" s="176"/>
      <c r="J382" s="176"/>
      <c r="K382" s="176"/>
      <c r="L382" s="176"/>
      <c r="M382" s="176"/>
      <c r="N382" s="163"/>
      <c r="O382" s="163"/>
      <c r="P382" s="163"/>
      <c r="Q382" s="163"/>
      <c r="R382" s="163"/>
      <c r="S382" s="163"/>
      <c r="T382" s="164"/>
      <c r="U382" s="16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 t="s">
        <v>126</v>
      </c>
      <c r="AF382" s="153">
        <v>0</v>
      </c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53"/>
      <c r="AX382" s="153"/>
      <c r="AY382" s="153"/>
      <c r="AZ382" s="153"/>
      <c r="BA382" s="153"/>
      <c r="BB382" s="153"/>
      <c r="BC382" s="153"/>
      <c r="BD382" s="153"/>
      <c r="BE382" s="153"/>
      <c r="BF382" s="153"/>
      <c r="BG382" s="153"/>
      <c r="BH382" s="153"/>
    </row>
    <row r="383" spans="1:60" outlineLevel="1" x14ac:dyDescent="0.25">
      <c r="A383" s="154"/>
      <c r="B383" s="161"/>
      <c r="C383" s="197" t="s">
        <v>494</v>
      </c>
      <c r="D383" s="165"/>
      <c r="E383" s="171">
        <v>50.395000000000003</v>
      </c>
      <c r="F383" s="176"/>
      <c r="G383" s="176"/>
      <c r="H383" s="176"/>
      <c r="I383" s="176"/>
      <c r="J383" s="176"/>
      <c r="K383" s="176"/>
      <c r="L383" s="176"/>
      <c r="M383" s="176"/>
      <c r="N383" s="163"/>
      <c r="O383" s="163"/>
      <c r="P383" s="163"/>
      <c r="Q383" s="163"/>
      <c r="R383" s="163"/>
      <c r="S383" s="163"/>
      <c r="T383" s="164"/>
      <c r="U383" s="16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 t="s">
        <v>126</v>
      </c>
      <c r="AF383" s="153">
        <v>0</v>
      </c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  <c r="AT383" s="153"/>
      <c r="AU383" s="153"/>
      <c r="AV383" s="153"/>
      <c r="AW383" s="153"/>
      <c r="AX383" s="153"/>
      <c r="AY383" s="153"/>
      <c r="AZ383" s="153"/>
      <c r="BA383" s="153"/>
      <c r="BB383" s="153"/>
      <c r="BC383" s="153"/>
      <c r="BD383" s="153"/>
      <c r="BE383" s="153"/>
      <c r="BF383" s="153"/>
      <c r="BG383" s="153"/>
      <c r="BH383" s="153"/>
    </row>
    <row r="384" spans="1:60" outlineLevel="1" x14ac:dyDescent="0.25">
      <c r="A384" s="154"/>
      <c r="B384" s="161"/>
      <c r="C384" s="197" t="s">
        <v>469</v>
      </c>
      <c r="D384" s="165"/>
      <c r="E384" s="171">
        <v>52.24</v>
      </c>
      <c r="F384" s="176"/>
      <c r="G384" s="176"/>
      <c r="H384" s="176"/>
      <c r="I384" s="176"/>
      <c r="J384" s="176"/>
      <c r="K384" s="176"/>
      <c r="L384" s="176"/>
      <c r="M384" s="176"/>
      <c r="N384" s="163"/>
      <c r="O384" s="163"/>
      <c r="P384" s="163"/>
      <c r="Q384" s="163"/>
      <c r="R384" s="163"/>
      <c r="S384" s="163"/>
      <c r="T384" s="164"/>
      <c r="U384" s="16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 t="s">
        <v>126</v>
      </c>
      <c r="AF384" s="153">
        <v>0</v>
      </c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  <c r="BH384" s="153"/>
    </row>
    <row r="385" spans="1:60" outlineLevel="1" x14ac:dyDescent="0.25">
      <c r="A385" s="154"/>
      <c r="B385" s="161"/>
      <c r="C385" s="197" t="s">
        <v>495</v>
      </c>
      <c r="D385" s="165"/>
      <c r="E385" s="171">
        <v>38.667999999999999</v>
      </c>
      <c r="F385" s="176"/>
      <c r="G385" s="176"/>
      <c r="H385" s="176"/>
      <c r="I385" s="176"/>
      <c r="J385" s="176"/>
      <c r="K385" s="176"/>
      <c r="L385" s="176"/>
      <c r="M385" s="176"/>
      <c r="N385" s="163"/>
      <c r="O385" s="163"/>
      <c r="P385" s="163"/>
      <c r="Q385" s="163"/>
      <c r="R385" s="163"/>
      <c r="S385" s="163"/>
      <c r="T385" s="164"/>
      <c r="U385" s="16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 t="s">
        <v>126</v>
      </c>
      <c r="AF385" s="153">
        <v>0</v>
      </c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53"/>
      <c r="AX385" s="153"/>
      <c r="AY385" s="153"/>
      <c r="AZ385" s="153"/>
      <c r="BA385" s="153"/>
      <c r="BB385" s="153"/>
      <c r="BC385" s="153"/>
      <c r="BD385" s="153"/>
      <c r="BE385" s="153"/>
      <c r="BF385" s="153"/>
      <c r="BG385" s="153"/>
      <c r="BH385" s="153"/>
    </row>
    <row r="386" spans="1:60" ht="20.399999999999999" outlineLevel="1" x14ac:dyDescent="0.25">
      <c r="A386" s="154">
        <v>87</v>
      </c>
      <c r="B386" s="161" t="s">
        <v>496</v>
      </c>
      <c r="C386" s="196" t="s">
        <v>497</v>
      </c>
      <c r="D386" s="163" t="s">
        <v>278</v>
      </c>
      <c r="E386" s="170">
        <v>52</v>
      </c>
      <c r="F386" s="175"/>
      <c r="G386" s="176">
        <f>ROUND(E386*F386,2)</f>
        <v>0</v>
      </c>
      <c r="H386" s="175"/>
      <c r="I386" s="176">
        <f>ROUND(E386*H386,2)</f>
        <v>0</v>
      </c>
      <c r="J386" s="175"/>
      <c r="K386" s="176">
        <f>ROUND(E386*J386,2)</f>
        <v>0</v>
      </c>
      <c r="L386" s="176">
        <v>21</v>
      </c>
      <c r="M386" s="176">
        <f>G386*(1+L386/100)</f>
        <v>0</v>
      </c>
      <c r="N386" s="163">
        <v>8.0000000000000002E-3</v>
      </c>
      <c r="O386" s="163">
        <f>ROUND(E386*N386,5)</f>
        <v>0.41599999999999998</v>
      </c>
      <c r="P386" s="163">
        <v>0</v>
      </c>
      <c r="Q386" s="163">
        <f>ROUND(E386*P386,5)</f>
        <v>0</v>
      </c>
      <c r="R386" s="163"/>
      <c r="S386" s="163"/>
      <c r="T386" s="164">
        <v>0</v>
      </c>
      <c r="U386" s="163">
        <f>ROUND(E386*T386,2)</f>
        <v>0</v>
      </c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 t="s">
        <v>163</v>
      </c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</row>
    <row r="387" spans="1:60" outlineLevel="1" x14ac:dyDescent="0.25">
      <c r="A387" s="154"/>
      <c r="B387" s="161"/>
      <c r="C387" s="260" t="s">
        <v>498</v>
      </c>
      <c r="D387" s="261"/>
      <c r="E387" s="262"/>
      <c r="F387" s="263"/>
      <c r="G387" s="264"/>
      <c r="H387" s="176"/>
      <c r="I387" s="176"/>
      <c r="J387" s="176"/>
      <c r="K387" s="176"/>
      <c r="L387" s="176"/>
      <c r="M387" s="176"/>
      <c r="N387" s="163"/>
      <c r="O387" s="163"/>
      <c r="P387" s="163"/>
      <c r="Q387" s="163"/>
      <c r="R387" s="163"/>
      <c r="S387" s="163"/>
      <c r="T387" s="164"/>
      <c r="U387" s="16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 t="s">
        <v>252</v>
      </c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53"/>
      <c r="AX387" s="153"/>
      <c r="AY387" s="153"/>
      <c r="AZ387" s="153"/>
      <c r="BA387" s="156" t="str">
        <f>C387</f>
        <v>specifikace dle PD, min. tech. standard Pilofor light</v>
      </c>
      <c r="BB387" s="153"/>
      <c r="BC387" s="153"/>
      <c r="BD387" s="153"/>
      <c r="BE387" s="153"/>
      <c r="BF387" s="153"/>
      <c r="BG387" s="153"/>
      <c r="BH387" s="153"/>
    </row>
    <row r="388" spans="1:60" outlineLevel="1" x14ac:dyDescent="0.25">
      <c r="A388" s="154"/>
      <c r="B388" s="161"/>
      <c r="C388" s="197" t="s">
        <v>499</v>
      </c>
      <c r="D388" s="165"/>
      <c r="E388" s="171">
        <v>52</v>
      </c>
      <c r="F388" s="176"/>
      <c r="G388" s="176"/>
      <c r="H388" s="176"/>
      <c r="I388" s="176"/>
      <c r="J388" s="176"/>
      <c r="K388" s="176"/>
      <c r="L388" s="176"/>
      <c r="M388" s="176"/>
      <c r="N388" s="163"/>
      <c r="O388" s="163"/>
      <c r="P388" s="163"/>
      <c r="Q388" s="163"/>
      <c r="R388" s="163"/>
      <c r="S388" s="163"/>
      <c r="T388" s="164"/>
      <c r="U388" s="16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 t="s">
        <v>126</v>
      </c>
      <c r="AF388" s="153">
        <v>0</v>
      </c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53"/>
      <c r="AX388" s="153"/>
      <c r="AY388" s="153"/>
      <c r="AZ388" s="153"/>
      <c r="BA388" s="153"/>
      <c r="BB388" s="153"/>
      <c r="BC388" s="153"/>
      <c r="BD388" s="153"/>
      <c r="BE388" s="153"/>
      <c r="BF388" s="153"/>
      <c r="BG388" s="153"/>
      <c r="BH388" s="153"/>
    </row>
    <row r="389" spans="1:60" ht="20.399999999999999" outlineLevel="1" x14ac:dyDescent="0.25">
      <c r="A389" s="154">
        <v>88</v>
      </c>
      <c r="B389" s="161" t="s">
        <v>500</v>
      </c>
      <c r="C389" s="196" t="s">
        <v>497</v>
      </c>
      <c r="D389" s="163" t="s">
        <v>278</v>
      </c>
      <c r="E389" s="170">
        <v>1</v>
      </c>
      <c r="F389" s="175"/>
      <c r="G389" s="176">
        <f>ROUND(E389*F389,2)</f>
        <v>0</v>
      </c>
      <c r="H389" s="175"/>
      <c r="I389" s="176">
        <f>ROUND(E389*H389,2)</f>
        <v>0</v>
      </c>
      <c r="J389" s="175"/>
      <c r="K389" s="176">
        <f>ROUND(E389*J389,2)</f>
        <v>0</v>
      </c>
      <c r="L389" s="176">
        <v>21</v>
      </c>
      <c r="M389" s="176">
        <f>G389*(1+L389/100)</f>
        <v>0</v>
      </c>
      <c r="N389" s="163">
        <v>8.0000000000000002E-3</v>
      </c>
      <c r="O389" s="163">
        <f>ROUND(E389*N389,5)</f>
        <v>8.0000000000000002E-3</v>
      </c>
      <c r="P389" s="163">
        <v>0</v>
      </c>
      <c r="Q389" s="163">
        <f>ROUND(E389*P389,5)</f>
        <v>0</v>
      </c>
      <c r="R389" s="163"/>
      <c r="S389" s="163"/>
      <c r="T389" s="164">
        <v>0</v>
      </c>
      <c r="U389" s="163">
        <f>ROUND(E389*T389,2)</f>
        <v>0</v>
      </c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 t="s">
        <v>163</v>
      </c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</row>
    <row r="390" spans="1:60" outlineLevel="1" x14ac:dyDescent="0.25">
      <c r="A390" s="154"/>
      <c r="B390" s="161"/>
      <c r="C390" s="260" t="s">
        <v>498</v>
      </c>
      <c r="D390" s="261"/>
      <c r="E390" s="262"/>
      <c r="F390" s="263"/>
      <c r="G390" s="264"/>
      <c r="H390" s="176"/>
      <c r="I390" s="176"/>
      <c r="J390" s="176"/>
      <c r="K390" s="176"/>
      <c r="L390" s="176"/>
      <c r="M390" s="176"/>
      <c r="N390" s="163"/>
      <c r="O390" s="163"/>
      <c r="P390" s="163"/>
      <c r="Q390" s="163"/>
      <c r="R390" s="163"/>
      <c r="S390" s="163"/>
      <c r="T390" s="164"/>
      <c r="U390" s="16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 t="s">
        <v>252</v>
      </c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53"/>
      <c r="AX390" s="153"/>
      <c r="AY390" s="153"/>
      <c r="AZ390" s="153"/>
      <c r="BA390" s="156" t="str">
        <f>C390</f>
        <v>specifikace dle PD, min. tech. standard Pilofor light</v>
      </c>
      <c r="BB390" s="153"/>
      <c r="BC390" s="153"/>
      <c r="BD390" s="153"/>
      <c r="BE390" s="153"/>
      <c r="BF390" s="153"/>
      <c r="BG390" s="153"/>
      <c r="BH390" s="153"/>
    </row>
    <row r="391" spans="1:60" outlineLevel="1" x14ac:dyDescent="0.25">
      <c r="A391" s="154"/>
      <c r="B391" s="161"/>
      <c r="C391" s="197" t="s">
        <v>501</v>
      </c>
      <c r="D391" s="165"/>
      <c r="E391" s="171">
        <v>1</v>
      </c>
      <c r="F391" s="176"/>
      <c r="G391" s="176"/>
      <c r="H391" s="176"/>
      <c r="I391" s="176"/>
      <c r="J391" s="176"/>
      <c r="K391" s="176"/>
      <c r="L391" s="176"/>
      <c r="M391" s="176"/>
      <c r="N391" s="163"/>
      <c r="O391" s="163"/>
      <c r="P391" s="163"/>
      <c r="Q391" s="163"/>
      <c r="R391" s="163"/>
      <c r="S391" s="163"/>
      <c r="T391" s="164"/>
      <c r="U391" s="16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 t="s">
        <v>126</v>
      </c>
      <c r="AF391" s="153">
        <v>0</v>
      </c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53"/>
      <c r="AX391" s="153"/>
      <c r="AY391" s="153"/>
      <c r="AZ391" s="153"/>
      <c r="BA391" s="153"/>
      <c r="BB391" s="153"/>
      <c r="BC391" s="153"/>
      <c r="BD391" s="153"/>
      <c r="BE391" s="153"/>
      <c r="BF391" s="153"/>
      <c r="BG391" s="153"/>
      <c r="BH391" s="153"/>
    </row>
    <row r="392" spans="1:60" ht="20.399999999999999" outlineLevel="1" x14ac:dyDescent="0.25">
      <c r="A392" s="154">
        <v>89</v>
      </c>
      <c r="B392" s="161" t="s">
        <v>502</v>
      </c>
      <c r="C392" s="196" t="s">
        <v>497</v>
      </c>
      <c r="D392" s="163" t="s">
        <v>278</v>
      </c>
      <c r="E392" s="170">
        <v>1</v>
      </c>
      <c r="F392" s="175"/>
      <c r="G392" s="176">
        <f>ROUND(E392*F392,2)</f>
        <v>0</v>
      </c>
      <c r="H392" s="175"/>
      <c r="I392" s="176">
        <f>ROUND(E392*H392,2)</f>
        <v>0</v>
      </c>
      <c r="J392" s="175"/>
      <c r="K392" s="176">
        <f>ROUND(E392*J392,2)</f>
        <v>0</v>
      </c>
      <c r="L392" s="176">
        <v>21</v>
      </c>
      <c r="M392" s="176">
        <f>G392*(1+L392/100)</f>
        <v>0</v>
      </c>
      <c r="N392" s="163">
        <v>8.0000000000000002E-3</v>
      </c>
      <c r="O392" s="163">
        <f>ROUND(E392*N392,5)</f>
        <v>8.0000000000000002E-3</v>
      </c>
      <c r="P392" s="163">
        <v>0</v>
      </c>
      <c r="Q392" s="163">
        <f>ROUND(E392*P392,5)</f>
        <v>0</v>
      </c>
      <c r="R392" s="163"/>
      <c r="S392" s="163"/>
      <c r="T392" s="164">
        <v>0</v>
      </c>
      <c r="U392" s="163">
        <f>ROUND(E392*T392,2)</f>
        <v>0</v>
      </c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 t="s">
        <v>163</v>
      </c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53"/>
      <c r="AX392" s="153"/>
      <c r="AY392" s="153"/>
      <c r="AZ392" s="153"/>
      <c r="BA392" s="153"/>
      <c r="BB392" s="153"/>
      <c r="BC392" s="153"/>
      <c r="BD392" s="153"/>
      <c r="BE392" s="153"/>
      <c r="BF392" s="153"/>
      <c r="BG392" s="153"/>
      <c r="BH392" s="153"/>
    </row>
    <row r="393" spans="1:60" outlineLevel="1" x14ac:dyDescent="0.25">
      <c r="A393" s="154"/>
      <c r="B393" s="161"/>
      <c r="C393" s="260" t="s">
        <v>498</v>
      </c>
      <c r="D393" s="261"/>
      <c r="E393" s="262"/>
      <c r="F393" s="263"/>
      <c r="G393" s="264"/>
      <c r="H393" s="176"/>
      <c r="I393" s="176"/>
      <c r="J393" s="176"/>
      <c r="K393" s="176"/>
      <c r="L393" s="176"/>
      <c r="M393" s="176"/>
      <c r="N393" s="163"/>
      <c r="O393" s="163"/>
      <c r="P393" s="163"/>
      <c r="Q393" s="163"/>
      <c r="R393" s="163"/>
      <c r="S393" s="163"/>
      <c r="T393" s="164"/>
      <c r="U393" s="16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 t="s">
        <v>252</v>
      </c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  <c r="AT393" s="153"/>
      <c r="AU393" s="153"/>
      <c r="AV393" s="153"/>
      <c r="AW393" s="153"/>
      <c r="AX393" s="153"/>
      <c r="AY393" s="153"/>
      <c r="AZ393" s="153"/>
      <c r="BA393" s="156" t="str">
        <f>C393</f>
        <v>specifikace dle PD, min. tech. standard Pilofor light</v>
      </c>
      <c r="BB393" s="153"/>
      <c r="BC393" s="153"/>
      <c r="BD393" s="153"/>
      <c r="BE393" s="153"/>
      <c r="BF393" s="153"/>
      <c r="BG393" s="153"/>
      <c r="BH393" s="153"/>
    </row>
    <row r="394" spans="1:60" outlineLevel="1" x14ac:dyDescent="0.25">
      <c r="A394" s="154"/>
      <c r="B394" s="161"/>
      <c r="C394" s="197" t="s">
        <v>503</v>
      </c>
      <c r="D394" s="165"/>
      <c r="E394" s="171">
        <v>1</v>
      </c>
      <c r="F394" s="176"/>
      <c r="G394" s="176"/>
      <c r="H394" s="176"/>
      <c r="I394" s="176"/>
      <c r="J394" s="176"/>
      <c r="K394" s="176"/>
      <c r="L394" s="176"/>
      <c r="M394" s="176"/>
      <c r="N394" s="163"/>
      <c r="O394" s="163"/>
      <c r="P394" s="163"/>
      <c r="Q394" s="163"/>
      <c r="R394" s="163"/>
      <c r="S394" s="163"/>
      <c r="T394" s="164"/>
      <c r="U394" s="16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 t="s">
        <v>126</v>
      </c>
      <c r="AF394" s="153">
        <v>0</v>
      </c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53"/>
      <c r="AX394" s="153"/>
      <c r="AY394" s="153"/>
      <c r="AZ394" s="153"/>
      <c r="BA394" s="153"/>
      <c r="BB394" s="153"/>
      <c r="BC394" s="153"/>
      <c r="BD394" s="153"/>
      <c r="BE394" s="153"/>
      <c r="BF394" s="153"/>
      <c r="BG394" s="153"/>
      <c r="BH394" s="153"/>
    </row>
    <row r="395" spans="1:60" ht="20.399999999999999" outlineLevel="1" x14ac:dyDescent="0.25">
      <c r="A395" s="154">
        <v>90</v>
      </c>
      <c r="B395" s="161" t="s">
        <v>504</v>
      </c>
      <c r="C395" s="196" t="s">
        <v>497</v>
      </c>
      <c r="D395" s="163" t="s">
        <v>278</v>
      </c>
      <c r="E395" s="170">
        <v>1</v>
      </c>
      <c r="F395" s="175"/>
      <c r="G395" s="176">
        <f>ROUND(E395*F395,2)</f>
        <v>0</v>
      </c>
      <c r="H395" s="175"/>
      <c r="I395" s="176">
        <f>ROUND(E395*H395,2)</f>
        <v>0</v>
      </c>
      <c r="J395" s="175"/>
      <c r="K395" s="176">
        <f>ROUND(E395*J395,2)</f>
        <v>0</v>
      </c>
      <c r="L395" s="176">
        <v>21</v>
      </c>
      <c r="M395" s="176">
        <f>G395*(1+L395/100)</f>
        <v>0</v>
      </c>
      <c r="N395" s="163">
        <v>8.0000000000000002E-3</v>
      </c>
      <c r="O395" s="163">
        <f>ROUND(E395*N395,5)</f>
        <v>8.0000000000000002E-3</v>
      </c>
      <c r="P395" s="163">
        <v>0</v>
      </c>
      <c r="Q395" s="163">
        <f>ROUND(E395*P395,5)</f>
        <v>0</v>
      </c>
      <c r="R395" s="163"/>
      <c r="S395" s="163"/>
      <c r="T395" s="164">
        <v>0</v>
      </c>
      <c r="U395" s="163">
        <f>ROUND(E395*T395,2)</f>
        <v>0</v>
      </c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 t="s">
        <v>163</v>
      </c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  <c r="AT395" s="153"/>
      <c r="AU395" s="153"/>
      <c r="AV395" s="153"/>
      <c r="AW395" s="153"/>
      <c r="AX395" s="153"/>
      <c r="AY395" s="153"/>
      <c r="AZ395" s="153"/>
      <c r="BA395" s="153"/>
      <c r="BB395" s="153"/>
      <c r="BC395" s="153"/>
      <c r="BD395" s="153"/>
      <c r="BE395" s="153"/>
      <c r="BF395" s="153"/>
      <c r="BG395" s="153"/>
      <c r="BH395" s="153"/>
    </row>
    <row r="396" spans="1:60" outlineLevel="1" x14ac:dyDescent="0.25">
      <c r="A396" s="154"/>
      <c r="B396" s="161"/>
      <c r="C396" s="260" t="s">
        <v>498</v>
      </c>
      <c r="D396" s="261"/>
      <c r="E396" s="262"/>
      <c r="F396" s="263"/>
      <c r="G396" s="264"/>
      <c r="H396" s="176"/>
      <c r="I396" s="176"/>
      <c r="J396" s="176"/>
      <c r="K396" s="176"/>
      <c r="L396" s="176"/>
      <c r="M396" s="176"/>
      <c r="N396" s="163"/>
      <c r="O396" s="163"/>
      <c r="P396" s="163"/>
      <c r="Q396" s="163"/>
      <c r="R396" s="163"/>
      <c r="S396" s="163"/>
      <c r="T396" s="164"/>
      <c r="U396" s="16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 t="s">
        <v>252</v>
      </c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3"/>
      <c r="AU396" s="153"/>
      <c r="AV396" s="153"/>
      <c r="AW396" s="153"/>
      <c r="AX396" s="153"/>
      <c r="AY396" s="153"/>
      <c r="AZ396" s="153"/>
      <c r="BA396" s="156" t="str">
        <f>C396</f>
        <v>specifikace dle PD, min. tech. standard Pilofor light</v>
      </c>
      <c r="BB396" s="153"/>
      <c r="BC396" s="153"/>
      <c r="BD396" s="153"/>
      <c r="BE396" s="153"/>
      <c r="BF396" s="153"/>
      <c r="BG396" s="153"/>
      <c r="BH396" s="153"/>
    </row>
    <row r="397" spans="1:60" outlineLevel="1" x14ac:dyDescent="0.25">
      <c r="A397" s="154"/>
      <c r="B397" s="161"/>
      <c r="C397" s="197" t="s">
        <v>505</v>
      </c>
      <c r="D397" s="165"/>
      <c r="E397" s="171">
        <v>1</v>
      </c>
      <c r="F397" s="176"/>
      <c r="G397" s="176"/>
      <c r="H397" s="176"/>
      <c r="I397" s="176"/>
      <c r="J397" s="176"/>
      <c r="K397" s="176"/>
      <c r="L397" s="176"/>
      <c r="M397" s="176"/>
      <c r="N397" s="163"/>
      <c r="O397" s="163"/>
      <c r="P397" s="163"/>
      <c r="Q397" s="163"/>
      <c r="R397" s="163"/>
      <c r="S397" s="163"/>
      <c r="T397" s="164"/>
      <c r="U397" s="16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 t="s">
        <v>126</v>
      </c>
      <c r="AF397" s="153">
        <v>0</v>
      </c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53"/>
      <c r="AX397" s="153"/>
      <c r="AY397" s="153"/>
      <c r="AZ397" s="153"/>
      <c r="BA397" s="153"/>
      <c r="BB397" s="153"/>
      <c r="BC397" s="153"/>
      <c r="BD397" s="153"/>
      <c r="BE397" s="153"/>
      <c r="BF397" s="153"/>
      <c r="BG397" s="153"/>
      <c r="BH397" s="153"/>
    </row>
    <row r="398" spans="1:60" ht="20.399999999999999" outlineLevel="1" x14ac:dyDescent="0.25">
      <c r="A398" s="154">
        <v>91</v>
      </c>
      <c r="B398" s="161" t="s">
        <v>506</v>
      </c>
      <c r="C398" s="196" t="s">
        <v>497</v>
      </c>
      <c r="D398" s="163" t="s">
        <v>278</v>
      </c>
      <c r="E398" s="170">
        <v>1</v>
      </c>
      <c r="F398" s="175"/>
      <c r="G398" s="176">
        <f>ROUND(E398*F398,2)</f>
        <v>0</v>
      </c>
      <c r="H398" s="175"/>
      <c r="I398" s="176">
        <f>ROUND(E398*H398,2)</f>
        <v>0</v>
      </c>
      <c r="J398" s="175"/>
      <c r="K398" s="176">
        <f>ROUND(E398*J398,2)</f>
        <v>0</v>
      </c>
      <c r="L398" s="176">
        <v>21</v>
      </c>
      <c r="M398" s="176">
        <f>G398*(1+L398/100)</f>
        <v>0</v>
      </c>
      <c r="N398" s="163">
        <v>8.0000000000000002E-3</v>
      </c>
      <c r="O398" s="163">
        <f>ROUND(E398*N398,5)</f>
        <v>8.0000000000000002E-3</v>
      </c>
      <c r="P398" s="163">
        <v>0</v>
      </c>
      <c r="Q398" s="163">
        <f>ROUND(E398*P398,5)</f>
        <v>0</v>
      </c>
      <c r="R398" s="163"/>
      <c r="S398" s="163"/>
      <c r="T398" s="164">
        <v>0</v>
      </c>
      <c r="U398" s="163">
        <f>ROUND(E398*T398,2)</f>
        <v>0</v>
      </c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 t="s">
        <v>163</v>
      </c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53"/>
      <c r="AX398" s="153"/>
      <c r="AY398" s="153"/>
      <c r="AZ398" s="153"/>
      <c r="BA398" s="153"/>
      <c r="BB398" s="153"/>
      <c r="BC398" s="153"/>
      <c r="BD398" s="153"/>
      <c r="BE398" s="153"/>
      <c r="BF398" s="153"/>
      <c r="BG398" s="153"/>
      <c r="BH398" s="153"/>
    </row>
    <row r="399" spans="1:60" outlineLevel="1" x14ac:dyDescent="0.25">
      <c r="A399" s="154"/>
      <c r="B399" s="161"/>
      <c r="C399" s="260" t="s">
        <v>498</v>
      </c>
      <c r="D399" s="261"/>
      <c r="E399" s="262"/>
      <c r="F399" s="263"/>
      <c r="G399" s="264"/>
      <c r="H399" s="176"/>
      <c r="I399" s="176"/>
      <c r="J399" s="176"/>
      <c r="K399" s="176"/>
      <c r="L399" s="176"/>
      <c r="M399" s="176"/>
      <c r="N399" s="163"/>
      <c r="O399" s="163"/>
      <c r="P399" s="163"/>
      <c r="Q399" s="163"/>
      <c r="R399" s="163"/>
      <c r="S399" s="163"/>
      <c r="T399" s="164"/>
      <c r="U399" s="16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 t="s">
        <v>252</v>
      </c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53"/>
      <c r="AX399" s="153"/>
      <c r="AY399" s="153"/>
      <c r="AZ399" s="153"/>
      <c r="BA399" s="156" t="str">
        <f>C399</f>
        <v>specifikace dle PD, min. tech. standard Pilofor light</v>
      </c>
      <c r="BB399" s="153"/>
      <c r="BC399" s="153"/>
      <c r="BD399" s="153"/>
      <c r="BE399" s="153"/>
      <c r="BF399" s="153"/>
      <c r="BG399" s="153"/>
      <c r="BH399" s="153"/>
    </row>
    <row r="400" spans="1:60" outlineLevel="1" x14ac:dyDescent="0.25">
      <c r="A400" s="154"/>
      <c r="B400" s="161"/>
      <c r="C400" s="197" t="s">
        <v>507</v>
      </c>
      <c r="D400" s="165"/>
      <c r="E400" s="171">
        <v>1</v>
      </c>
      <c r="F400" s="176"/>
      <c r="G400" s="176"/>
      <c r="H400" s="176"/>
      <c r="I400" s="176"/>
      <c r="J400" s="176"/>
      <c r="K400" s="176"/>
      <c r="L400" s="176"/>
      <c r="M400" s="176"/>
      <c r="N400" s="163"/>
      <c r="O400" s="163"/>
      <c r="P400" s="163"/>
      <c r="Q400" s="163"/>
      <c r="R400" s="163"/>
      <c r="S400" s="163"/>
      <c r="T400" s="164"/>
      <c r="U400" s="16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 t="s">
        <v>126</v>
      </c>
      <c r="AF400" s="153">
        <v>0</v>
      </c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</row>
    <row r="401" spans="1:60" ht="20.399999999999999" outlineLevel="1" x14ac:dyDescent="0.25">
      <c r="A401" s="154">
        <v>92</v>
      </c>
      <c r="B401" s="161" t="s">
        <v>508</v>
      </c>
      <c r="C401" s="196" t="s">
        <v>497</v>
      </c>
      <c r="D401" s="163" t="s">
        <v>278</v>
      </c>
      <c r="E401" s="170">
        <v>1</v>
      </c>
      <c r="F401" s="175"/>
      <c r="G401" s="176">
        <f>ROUND(E401*F401,2)</f>
        <v>0</v>
      </c>
      <c r="H401" s="175"/>
      <c r="I401" s="176">
        <f>ROUND(E401*H401,2)</f>
        <v>0</v>
      </c>
      <c r="J401" s="175"/>
      <c r="K401" s="176">
        <f>ROUND(E401*J401,2)</f>
        <v>0</v>
      </c>
      <c r="L401" s="176">
        <v>21</v>
      </c>
      <c r="M401" s="176">
        <f>G401*(1+L401/100)</f>
        <v>0</v>
      </c>
      <c r="N401" s="163">
        <v>8.0000000000000002E-3</v>
      </c>
      <c r="O401" s="163">
        <f>ROUND(E401*N401,5)</f>
        <v>8.0000000000000002E-3</v>
      </c>
      <c r="P401" s="163">
        <v>0</v>
      </c>
      <c r="Q401" s="163">
        <f>ROUND(E401*P401,5)</f>
        <v>0</v>
      </c>
      <c r="R401" s="163"/>
      <c r="S401" s="163"/>
      <c r="T401" s="164">
        <v>0</v>
      </c>
      <c r="U401" s="163">
        <f>ROUND(E401*T401,2)</f>
        <v>0</v>
      </c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 t="s">
        <v>163</v>
      </c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</row>
    <row r="402" spans="1:60" outlineLevel="1" x14ac:dyDescent="0.25">
      <c r="A402" s="154"/>
      <c r="B402" s="161"/>
      <c r="C402" s="260" t="s">
        <v>498</v>
      </c>
      <c r="D402" s="261"/>
      <c r="E402" s="262"/>
      <c r="F402" s="263"/>
      <c r="G402" s="264"/>
      <c r="H402" s="176"/>
      <c r="I402" s="176"/>
      <c r="J402" s="176"/>
      <c r="K402" s="176"/>
      <c r="L402" s="176"/>
      <c r="M402" s="176"/>
      <c r="N402" s="163"/>
      <c r="O402" s="163"/>
      <c r="P402" s="163"/>
      <c r="Q402" s="163"/>
      <c r="R402" s="163"/>
      <c r="S402" s="163"/>
      <c r="T402" s="164"/>
      <c r="U402" s="16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 t="s">
        <v>252</v>
      </c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6" t="str">
        <f>C402</f>
        <v>specifikace dle PD, min. tech. standard Pilofor light</v>
      </c>
      <c r="BB402" s="153"/>
      <c r="BC402" s="153"/>
      <c r="BD402" s="153"/>
      <c r="BE402" s="153"/>
      <c r="BF402" s="153"/>
      <c r="BG402" s="153"/>
      <c r="BH402" s="153"/>
    </row>
    <row r="403" spans="1:60" outlineLevel="1" x14ac:dyDescent="0.25">
      <c r="A403" s="154"/>
      <c r="B403" s="161"/>
      <c r="C403" s="197" t="s">
        <v>509</v>
      </c>
      <c r="D403" s="165"/>
      <c r="E403" s="171">
        <v>1</v>
      </c>
      <c r="F403" s="176"/>
      <c r="G403" s="176"/>
      <c r="H403" s="176"/>
      <c r="I403" s="176"/>
      <c r="J403" s="176"/>
      <c r="K403" s="176"/>
      <c r="L403" s="176"/>
      <c r="M403" s="176"/>
      <c r="N403" s="163"/>
      <c r="O403" s="163"/>
      <c r="P403" s="163"/>
      <c r="Q403" s="163"/>
      <c r="R403" s="163"/>
      <c r="S403" s="163"/>
      <c r="T403" s="164"/>
      <c r="U403" s="16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 t="s">
        <v>126</v>
      </c>
      <c r="AF403" s="153">
        <v>0</v>
      </c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</row>
    <row r="404" spans="1:60" ht="20.399999999999999" outlineLevel="1" x14ac:dyDescent="0.25">
      <c r="A404" s="154">
        <v>93</v>
      </c>
      <c r="B404" s="161" t="s">
        <v>510</v>
      </c>
      <c r="C404" s="196" t="s">
        <v>497</v>
      </c>
      <c r="D404" s="163" t="s">
        <v>278</v>
      </c>
      <c r="E404" s="170">
        <v>1</v>
      </c>
      <c r="F404" s="175"/>
      <c r="G404" s="176">
        <f>ROUND(E404*F404,2)</f>
        <v>0</v>
      </c>
      <c r="H404" s="175"/>
      <c r="I404" s="176">
        <f>ROUND(E404*H404,2)</f>
        <v>0</v>
      </c>
      <c r="J404" s="175"/>
      <c r="K404" s="176">
        <f>ROUND(E404*J404,2)</f>
        <v>0</v>
      </c>
      <c r="L404" s="176">
        <v>21</v>
      </c>
      <c r="M404" s="176">
        <f>G404*(1+L404/100)</f>
        <v>0</v>
      </c>
      <c r="N404" s="163">
        <v>8.0000000000000002E-3</v>
      </c>
      <c r="O404" s="163">
        <f>ROUND(E404*N404,5)</f>
        <v>8.0000000000000002E-3</v>
      </c>
      <c r="P404" s="163">
        <v>0</v>
      </c>
      <c r="Q404" s="163">
        <f>ROUND(E404*P404,5)</f>
        <v>0</v>
      </c>
      <c r="R404" s="163"/>
      <c r="S404" s="163"/>
      <c r="T404" s="164">
        <v>0</v>
      </c>
      <c r="U404" s="163">
        <f>ROUND(E404*T404,2)</f>
        <v>0</v>
      </c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 t="s">
        <v>163</v>
      </c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</row>
    <row r="405" spans="1:60" outlineLevel="1" x14ac:dyDescent="0.25">
      <c r="A405" s="154"/>
      <c r="B405" s="161"/>
      <c r="C405" s="260" t="s">
        <v>498</v>
      </c>
      <c r="D405" s="261"/>
      <c r="E405" s="262"/>
      <c r="F405" s="263"/>
      <c r="G405" s="264"/>
      <c r="H405" s="176"/>
      <c r="I405" s="176"/>
      <c r="J405" s="176"/>
      <c r="K405" s="176"/>
      <c r="L405" s="176"/>
      <c r="M405" s="176"/>
      <c r="N405" s="163"/>
      <c r="O405" s="163"/>
      <c r="P405" s="163"/>
      <c r="Q405" s="163"/>
      <c r="R405" s="163"/>
      <c r="S405" s="163"/>
      <c r="T405" s="164"/>
      <c r="U405" s="16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 t="s">
        <v>252</v>
      </c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6" t="str">
        <f>C405</f>
        <v>specifikace dle PD, min. tech. standard Pilofor light</v>
      </c>
      <c r="BB405" s="153"/>
      <c r="BC405" s="153"/>
      <c r="BD405" s="153"/>
      <c r="BE405" s="153"/>
      <c r="BF405" s="153"/>
      <c r="BG405" s="153"/>
      <c r="BH405" s="153"/>
    </row>
    <row r="406" spans="1:60" outlineLevel="1" x14ac:dyDescent="0.25">
      <c r="A406" s="154"/>
      <c r="B406" s="161"/>
      <c r="C406" s="197" t="s">
        <v>511</v>
      </c>
      <c r="D406" s="165"/>
      <c r="E406" s="171">
        <v>1</v>
      </c>
      <c r="F406" s="176"/>
      <c r="G406" s="176"/>
      <c r="H406" s="176"/>
      <c r="I406" s="176"/>
      <c r="J406" s="176"/>
      <c r="K406" s="176"/>
      <c r="L406" s="176"/>
      <c r="M406" s="176"/>
      <c r="N406" s="163"/>
      <c r="O406" s="163"/>
      <c r="P406" s="163"/>
      <c r="Q406" s="163"/>
      <c r="R406" s="163"/>
      <c r="S406" s="163"/>
      <c r="T406" s="164"/>
      <c r="U406" s="16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 t="s">
        <v>126</v>
      </c>
      <c r="AF406" s="153">
        <v>0</v>
      </c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</row>
    <row r="407" spans="1:60" ht="20.399999999999999" outlineLevel="1" x14ac:dyDescent="0.25">
      <c r="A407" s="154">
        <v>94</v>
      </c>
      <c r="B407" s="161" t="s">
        <v>512</v>
      </c>
      <c r="C407" s="196" t="s">
        <v>497</v>
      </c>
      <c r="D407" s="163" t="s">
        <v>278</v>
      </c>
      <c r="E407" s="170">
        <v>1</v>
      </c>
      <c r="F407" s="175"/>
      <c r="G407" s="176">
        <f>ROUND(E407*F407,2)</f>
        <v>0</v>
      </c>
      <c r="H407" s="175"/>
      <c r="I407" s="176">
        <f>ROUND(E407*H407,2)</f>
        <v>0</v>
      </c>
      <c r="J407" s="175"/>
      <c r="K407" s="176">
        <f>ROUND(E407*J407,2)</f>
        <v>0</v>
      </c>
      <c r="L407" s="176">
        <v>21</v>
      </c>
      <c r="M407" s="176">
        <f>G407*(1+L407/100)</f>
        <v>0</v>
      </c>
      <c r="N407" s="163">
        <v>8.0000000000000002E-3</v>
      </c>
      <c r="O407" s="163">
        <f>ROUND(E407*N407,5)</f>
        <v>8.0000000000000002E-3</v>
      </c>
      <c r="P407" s="163">
        <v>0</v>
      </c>
      <c r="Q407" s="163">
        <f>ROUND(E407*P407,5)</f>
        <v>0</v>
      </c>
      <c r="R407" s="163"/>
      <c r="S407" s="163"/>
      <c r="T407" s="164">
        <v>0</v>
      </c>
      <c r="U407" s="163">
        <f>ROUND(E407*T407,2)</f>
        <v>0</v>
      </c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 t="s">
        <v>163</v>
      </c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</row>
    <row r="408" spans="1:60" outlineLevel="1" x14ac:dyDescent="0.25">
      <c r="A408" s="154"/>
      <c r="B408" s="161"/>
      <c r="C408" s="260" t="s">
        <v>498</v>
      </c>
      <c r="D408" s="261"/>
      <c r="E408" s="262"/>
      <c r="F408" s="263"/>
      <c r="G408" s="264"/>
      <c r="H408" s="176"/>
      <c r="I408" s="176"/>
      <c r="J408" s="176"/>
      <c r="K408" s="176"/>
      <c r="L408" s="176"/>
      <c r="M408" s="176"/>
      <c r="N408" s="163"/>
      <c r="O408" s="163"/>
      <c r="P408" s="163"/>
      <c r="Q408" s="163"/>
      <c r="R408" s="163"/>
      <c r="S408" s="163"/>
      <c r="T408" s="164"/>
      <c r="U408" s="16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 t="s">
        <v>252</v>
      </c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6" t="str">
        <f>C408</f>
        <v>specifikace dle PD, min. tech. standard Pilofor light</v>
      </c>
      <c r="BB408" s="153"/>
      <c r="BC408" s="153"/>
      <c r="BD408" s="153"/>
      <c r="BE408" s="153"/>
      <c r="BF408" s="153"/>
      <c r="BG408" s="153"/>
      <c r="BH408" s="153"/>
    </row>
    <row r="409" spans="1:60" outlineLevel="1" x14ac:dyDescent="0.25">
      <c r="A409" s="154"/>
      <c r="B409" s="161"/>
      <c r="C409" s="197" t="s">
        <v>513</v>
      </c>
      <c r="D409" s="165"/>
      <c r="E409" s="171">
        <v>1</v>
      </c>
      <c r="F409" s="176"/>
      <c r="G409" s="176"/>
      <c r="H409" s="176"/>
      <c r="I409" s="176"/>
      <c r="J409" s="176"/>
      <c r="K409" s="176"/>
      <c r="L409" s="176"/>
      <c r="M409" s="176"/>
      <c r="N409" s="163"/>
      <c r="O409" s="163"/>
      <c r="P409" s="163"/>
      <c r="Q409" s="163"/>
      <c r="R409" s="163"/>
      <c r="S409" s="163"/>
      <c r="T409" s="164"/>
      <c r="U409" s="16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 t="s">
        <v>126</v>
      </c>
      <c r="AF409" s="153">
        <v>0</v>
      </c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</row>
    <row r="410" spans="1:60" outlineLevel="1" x14ac:dyDescent="0.25">
      <c r="A410" s="154">
        <v>95</v>
      </c>
      <c r="B410" s="161" t="s">
        <v>514</v>
      </c>
      <c r="C410" s="196" t="s">
        <v>515</v>
      </c>
      <c r="D410" s="163" t="s">
        <v>221</v>
      </c>
      <c r="E410" s="170">
        <v>0.65124000000000004</v>
      </c>
      <c r="F410" s="175"/>
      <c r="G410" s="176">
        <f>ROUND(E410*F410,2)</f>
        <v>0</v>
      </c>
      <c r="H410" s="175"/>
      <c r="I410" s="176">
        <f>ROUND(E410*H410,2)</f>
        <v>0</v>
      </c>
      <c r="J410" s="175"/>
      <c r="K410" s="176">
        <f>ROUND(E410*J410,2)</f>
        <v>0</v>
      </c>
      <c r="L410" s="176">
        <v>21</v>
      </c>
      <c r="M410" s="176">
        <f>G410*(1+L410/100)</f>
        <v>0</v>
      </c>
      <c r="N410" s="163">
        <v>0</v>
      </c>
      <c r="O410" s="163">
        <f>ROUND(E410*N410,5)</f>
        <v>0</v>
      </c>
      <c r="P410" s="163">
        <v>0</v>
      </c>
      <c r="Q410" s="163">
        <f>ROUND(E410*P410,5)</f>
        <v>0</v>
      </c>
      <c r="R410" s="163"/>
      <c r="S410" s="163"/>
      <c r="T410" s="164">
        <v>3.327</v>
      </c>
      <c r="U410" s="163">
        <f>ROUND(E410*T410,2)</f>
        <v>2.17</v>
      </c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 t="s">
        <v>124</v>
      </c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</row>
    <row r="411" spans="1:60" x14ac:dyDescent="0.25">
      <c r="A411" s="155" t="s">
        <v>119</v>
      </c>
      <c r="B411" s="162" t="s">
        <v>90</v>
      </c>
      <c r="C411" s="201" t="s">
        <v>91</v>
      </c>
      <c r="D411" s="168"/>
      <c r="E411" s="174"/>
      <c r="F411" s="177"/>
      <c r="G411" s="177">
        <f>SUMIF(AE412:AE419,"&lt;&gt;NOR",G412:G419)</f>
        <v>0</v>
      </c>
      <c r="H411" s="177"/>
      <c r="I411" s="177">
        <f>SUM(I412:I419)</f>
        <v>0</v>
      </c>
      <c r="J411" s="177"/>
      <c r="K411" s="177">
        <f>SUM(K412:K419)</f>
        <v>0</v>
      </c>
      <c r="L411" s="177"/>
      <c r="M411" s="177">
        <f>SUM(M412:M419)</f>
        <v>0</v>
      </c>
      <c r="N411" s="168"/>
      <c r="O411" s="168">
        <f>SUM(O412:O419)</f>
        <v>1.8579999999999999E-2</v>
      </c>
      <c r="P411" s="168"/>
      <c r="Q411" s="168">
        <f>SUM(Q412:Q419)</f>
        <v>0</v>
      </c>
      <c r="R411" s="168"/>
      <c r="S411" s="168"/>
      <c r="T411" s="169"/>
      <c r="U411" s="168">
        <f>SUM(U412:U419)</f>
        <v>32.54</v>
      </c>
      <c r="AE411" t="s">
        <v>120</v>
      </c>
    </row>
    <row r="412" spans="1:60" outlineLevel="1" x14ac:dyDescent="0.25">
      <c r="A412" s="154">
        <v>96</v>
      </c>
      <c r="B412" s="161" t="s">
        <v>516</v>
      </c>
      <c r="C412" s="196" t="s">
        <v>517</v>
      </c>
      <c r="D412" s="163" t="s">
        <v>249</v>
      </c>
      <c r="E412" s="170">
        <v>464.40415000000002</v>
      </c>
      <c r="F412" s="175"/>
      <c r="G412" s="176">
        <f>ROUND(E412*F412,2)</f>
        <v>0</v>
      </c>
      <c r="H412" s="175"/>
      <c r="I412" s="176">
        <f>ROUND(E412*H412,2)</f>
        <v>0</v>
      </c>
      <c r="J412" s="175"/>
      <c r="K412" s="176">
        <f>ROUND(E412*J412,2)</f>
        <v>0</v>
      </c>
      <c r="L412" s="176">
        <v>21</v>
      </c>
      <c r="M412" s="176">
        <f>G412*(1+L412/100)</f>
        <v>0</v>
      </c>
      <c r="N412" s="163">
        <v>4.0000000000000003E-5</v>
      </c>
      <c r="O412" s="163">
        <f>ROUND(E412*N412,5)</f>
        <v>1.8579999999999999E-2</v>
      </c>
      <c r="P412" s="163">
        <v>0</v>
      </c>
      <c r="Q412" s="163">
        <f>ROUND(E412*P412,5)</f>
        <v>0</v>
      </c>
      <c r="R412" s="163"/>
      <c r="S412" s="163"/>
      <c r="T412" s="164">
        <v>7.0000000000000007E-2</v>
      </c>
      <c r="U412" s="163">
        <f>ROUND(E412*T412,2)</f>
        <v>32.51</v>
      </c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 t="s">
        <v>124</v>
      </c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</row>
    <row r="413" spans="1:60" ht="20.399999999999999" outlineLevel="1" x14ac:dyDescent="0.25">
      <c r="A413" s="154"/>
      <c r="B413" s="161"/>
      <c r="C413" s="197" t="s">
        <v>518</v>
      </c>
      <c r="D413" s="165"/>
      <c r="E413" s="171">
        <v>148.15815000000001</v>
      </c>
      <c r="F413" s="176"/>
      <c r="G413" s="176"/>
      <c r="H413" s="176"/>
      <c r="I413" s="176"/>
      <c r="J413" s="176"/>
      <c r="K413" s="176"/>
      <c r="L413" s="176"/>
      <c r="M413" s="176"/>
      <c r="N413" s="163"/>
      <c r="O413" s="163"/>
      <c r="P413" s="163"/>
      <c r="Q413" s="163"/>
      <c r="R413" s="163"/>
      <c r="S413" s="163"/>
      <c r="T413" s="164"/>
      <c r="U413" s="16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 t="s">
        <v>126</v>
      </c>
      <c r="AF413" s="153">
        <v>0</v>
      </c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</row>
    <row r="414" spans="1:60" ht="20.399999999999999" outlineLevel="1" x14ac:dyDescent="0.25">
      <c r="A414" s="154"/>
      <c r="B414" s="161"/>
      <c r="C414" s="197" t="s">
        <v>519</v>
      </c>
      <c r="D414" s="165"/>
      <c r="E414" s="171">
        <v>282.20600000000002</v>
      </c>
      <c r="F414" s="176"/>
      <c r="G414" s="176"/>
      <c r="H414" s="176"/>
      <c r="I414" s="176"/>
      <c r="J414" s="176"/>
      <c r="K414" s="176"/>
      <c r="L414" s="176"/>
      <c r="M414" s="176"/>
      <c r="N414" s="163"/>
      <c r="O414" s="163"/>
      <c r="P414" s="163"/>
      <c r="Q414" s="163"/>
      <c r="R414" s="163"/>
      <c r="S414" s="163"/>
      <c r="T414" s="164"/>
      <c r="U414" s="16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 t="s">
        <v>126</v>
      </c>
      <c r="AF414" s="153">
        <v>0</v>
      </c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</row>
    <row r="415" spans="1:60" outlineLevel="1" x14ac:dyDescent="0.25">
      <c r="A415" s="154"/>
      <c r="B415" s="161"/>
      <c r="C415" s="197" t="s">
        <v>520</v>
      </c>
      <c r="D415" s="165"/>
      <c r="E415" s="171">
        <v>5.04</v>
      </c>
      <c r="F415" s="176"/>
      <c r="G415" s="176"/>
      <c r="H415" s="176"/>
      <c r="I415" s="176"/>
      <c r="J415" s="176"/>
      <c r="K415" s="176"/>
      <c r="L415" s="176"/>
      <c r="M415" s="176"/>
      <c r="N415" s="163"/>
      <c r="O415" s="163"/>
      <c r="P415" s="163"/>
      <c r="Q415" s="163"/>
      <c r="R415" s="163"/>
      <c r="S415" s="163"/>
      <c r="T415" s="164"/>
      <c r="U415" s="16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 t="s">
        <v>126</v>
      </c>
      <c r="AF415" s="153">
        <v>0</v>
      </c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53"/>
      <c r="AX415" s="153"/>
      <c r="AY415" s="153"/>
      <c r="AZ415" s="153"/>
      <c r="BA415" s="153"/>
      <c r="BB415" s="153"/>
      <c r="BC415" s="153"/>
      <c r="BD415" s="153"/>
      <c r="BE415" s="153"/>
      <c r="BF415" s="153"/>
      <c r="BG415" s="153"/>
      <c r="BH415" s="153"/>
    </row>
    <row r="416" spans="1:60" ht="20.399999999999999" outlineLevel="1" x14ac:dyDescent="0.25">
      <c r="A416" s="154"/>
      <c r="B416" s="161"/>
      <c r="C416" s="197" t="s">
        <v>521</v>
      </c>
      <c r="D416" s="165"/>
      <c r="E416" s="171">
        <v>13.6</v>
      </c>
      <c r="F416" s="176"/>
      <c r="G416" s="176"/>
      <c r="H416" s="176"/>
      <c r="I416" s="176"/>
      <c r="J416" s="176"/>
      <c r="K416" s="176"/>
      <c r="L416" s="176"/>
      <c r="M416" s="176"/>
      <c r="N416" s="163"/>
      <c r="O416" s="163"/>
      <c r="P416" s="163"/>
      <c r="Q416" s="163"/>
      <c r="R416" s="163"/>
      <c r="S416" s="163"/>
      <c r="T416" s="164"/>
      <c r="U416" s="16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 t="s">
        <v>126</v>
      </c>
      <c r="AF416" s="153">
        <v>0</v>
      </c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3"/>
      <c r="BC416" s="153"/>
      <c r="BD416" s="153"/>
      <c r="BE416" s="153"/>
      <c r="BF416" s="153"/>
      <c r="BG416" s="153"/>
      <c r="BH416" s="153"/>
    </row>
    <row r="417" spans="1:60" outlineLevel="1" x14ac:dyDescent="0.25">
      <c r="A417" s="154"/>
      <c r="B417" s="161"/>
      <c r="C417" s="197" t="s">
        <v>522</v>
      </c>
      <c r="D417" s="165"/>
      <c r="E417" s="171">
        <v>4.2</v>
      </c>
      <c r="F417" s="176"/>
      <c r="G417" s="176"/>
      <c r="H417" s="176"/>
      <c r="I417" s="176"/>
      <c r="J417" s="176"/>
      <c r="K417" s="176"/>
      <c r="L417" s="176"/>
      <c r="M417" s="176"/>
      <c r="N417" s="163"/>
      <c r="O417" s="163"/>
      <c r="P417" s="163"/>
      <c r="Q417" s="163"/>
      <c r="R417" s="163"/>
      <c r="S417" s="163"/>
      <c r="T417" s="164"/>
      <c r="U417" s="16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 t="s">
        <v>126</v>
      </c>
      <c r="AF417" s="153">
        <v>0</v>
      </c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53"/>
      <c r="AX417" s="153"/>
      <c r="AY417" s="153"/>
      <c r="AZ417" s="153"/>
      <c r="BA417" s="153"/>
      <c r="BB417" s="153"/>
      <c r="BC417" s="153"/>
      <c r="BD417" s="153"/>
      <c r="BE417" s="153"/>
      <c r="BF417" s="153"/>
      <c r="BG417" s="153"/>
      <c r="BH417" s="153"/>
    </row>
    <row r="418" spans="1:60" ht="20.399999999999999" outlineLevel="1" x14ac:dyDescent="0.25">
      <c r="A418" s="154"/>
      <c r="B418" s="161"/>
      <c r="C418" s="197" t="s">
        <v>523</v>
      </c>
      <c r="D418" s="165"/>
      <c r="E418" s="171">
        <v>11.2</v>
      </c>
      <c r="F418" s="176"/>
      <c r="G418" s="176"/>
      <c r="H418" s="176"/>
      <c r="I418" s="176"/>
      <c r="J418" s="176"/>
      <c r="K418" s="176"/>
      <c r="L418" s="176"/>
      <c r="M418" s="176"/>
      <c r="N418" s="163"/>
      <c r="O418" s="163"/>
      <c r="P418" s="163"/>
      <c r="Q418" s="163"/>
      <c r="R418" s="163"/>
      <c r="S418" s="163"/>
      <c r="T418" s="164"/>
      <c r="U418" s="16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 t="s">
        <v>126</v>
      </c>
      <c r="AF418" s="153">
        <v>0</v>
      </c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53"/>
      <c r="AX418" s="153"/>
      <c r="AY418" s="153"/>
      <c r="AZ418" s="153"/>
      <c r="BA418" s="153"/>
      <c r="BB418" s="153"/>
      <c r="BC418" s="153"/>
      <c r="BD418" s="153"/>
      <c r="BE418" s="153"/>
      <c r="BF418" s="153"/>
      <c r="BG418" s="153"/>
      <c r="BH418" s="153"/>
    </row>
    <row r="419" spans="1:60" outlineLevel="1" x14ac:dyDescent="0.25">
      <c r="A419" s="154">
        <v>97</v>
      </c>
      <c r="B419" s="161" t="s">
        <v>524</v>
      </c>
      <c r="C419" s="196" t="s">
        <v>525</v>
      </c>
      <c r="D419" s="163" t="s">
        <v>221</v>
      </c>
      <c r="E419" s="170">
        <v>1.8579999999999999E-2</v>
      </c>
      <c r="F419" s="175"/>
      <c r="G419" s="176">
        <f>ROUND(E419*F419,2)</f>
        <v>0</v>
      </c>
      <c r="H419" s="175"/>
      <c r="I419" s="176">
        <f>ROUND(E419*H419,2)</f>
        <v>0</v>
      </c>
      <c r="J419" s="175"/>
      <c r="K419" s="176">
        <f>ROUND(E419*J419,2)</f>
        <v>0</v>
      </c>
      <c r="L419" s="176">
        <v>21</v>
      </c>
      <c r="M419" s="176">
        <f>G419*(1+L419/100)</f>
        <v>0</v>
      </c>
      <c r="N419" s="163">
        <v>0</v>
      </c>
      <c r="O419" s="163">
        <f>ROUND(E419*N419,5)</f>
        <v>0</v>
      </c>
      <c r="P419" s="163">
        <v>0</v>
      </c>
      <c r="Q419" s="163">
        <f>ROUND(E419*P419,5)</f>
        <v>0</v>
      </c>
      <c r="R419" s="163"/>
      <c r="S419" s="163"/>
      <c r="T419" s="164">
        <v>1.5980000000000001</v>
      </c>
      <c r="U419" s="163">
        <f>ROUND(E419*T419,2)</f>
        <v>0.03</v>
      </c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 t="s">
        <v>124</v>
      </c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53"/>
      <c r="AX419" s="153"/>
      <c r="AY419" s="153"/>
      <c r="AZ419" s="153"/>
      <c r="BA419" s="153"/>
      <c r="BB419" s="153"/>
      <c r="BC419" s="153"/>
      <c r="BD419" s="153"/>
      <c r="BE419" s="153"/>
      <c r="BF419" s="153"/>
      <c r="BG419" s="153"/>
      <c r="BH419" s="153"/>
    </row>
    <row r="420" spans="1:60" x14ac:dyDescent="0.25">
      <c r="A420" s="155" t="s">
        <v>119</v>
      </c>
      <c r="B420" s="162" t="s">
        <v>92</v>
      </c>
      <c r="C420" s="201" t="s">
        <v>26</v>
      </c>
      <c r="D420" s="168"/>
      <c r="E420" s="174"/>
      <c r="F420" s="177"/>
      <c r="G420" s="177">
        <f>SUMIF(AE421:AE429,"&lt;&gt;NOR",G421:G429)</f>
        <v>0</v>
      </c>
      <c r="H420" s="177"/>
      <c r="I420" s="177">
        <f>SUM(I421:I429)</f>
        <v>0</v>
      </c>
      <c r="J420" s="177"/>
      <c r="K420" s="177">
        <f>SUM(K421:K429)</f>
        <v>0</v>
      </c>
      <c r="L420" s="177"/>
      <c r="M420" s="177">
        <f>SUM(M421:M429)</f>
        <v>0</v>
      </c>
      <c r="N420" s="168"/>
      <c r="O420" s="168">
        <f>SUM(O421:O429)</f>
        <v>0</v>
      </c>
      <c r="P420" s="168"/>
      <c r="Q420" s="168">
        <f>SUM(Q421:Q429)</f>
        <v>0</v>
      </c>
      <c r="R420" s="168"/>
      <c r="S420" s="168"/>
      <c r="T420" s="169"/>
      <c r="U420" s="168">
        <f>SUM(U421:U429)</f>
        <v>0</v>
      </c>
      <c r="AE420" t="s">
        <v>120</v>
      </c>
    </row>
    <row r="421" spans="1:60" outlineLevel="1" x14ac:dyDescent="0.25">
      <c r="A421" s="154">
        <v>98</v>
      </c>
      <c r="B421" s="161" t="s">
        <v>526</v>
      </c>
      <c r="C421" s="196" t="s">
        <v>527</v>
      </c>
      <c r="D421" s="163" t="s">
        <v>528</v>
      </c>
      <c r="E421" s="170">
        <v>1</v>
      </c>
      <c r="F421" s="175"/>
      <c r="G421" s="176">
        <f t="shared" ref="G421:G429" si="0">ROUND(E421*F421,2)</f>
        <v>0</v>
      </c>
      <c r="H421" s="175"/>
      <c r="I421" s="176">
        <f t="shared" ref="I421:I429" si="1">ROUND(E421*H421,2)</f>
        <v>0</v>
      </c>
      <c r="J421" s="175"/>
      <c r="K421" s="176">
        <f t="shared" ref="K421:K429" si="2">ROUND(E421*J421,2)</f>
        <v>0</v>
      </c>
      <c r="L421" s="176">
        <v>21</v>
      </c>
      <c r="M421" s="176">
        <f t="shared" ref="M421:M429" si="3">G421*(1+L421/100)</f>
        <v>0</v>
      </c>
      <c r="N421" s="163">
        <v>0</v>
      </c>
      <c r="O421" s="163">
        <f t="shared" ref="O421:O429" si="4">ROUND(E421*N421,5)</f>
        <v>0</v>
      </c>
      <c r="P421" s="163">
        <v>0</v>
      </c>
      <c r="Q421" s="163">
        <f t="shared" ref="Q421:Q429" si="5">ROUND(E421*P421,5)</f>
        <v>0</v>
      </c>
      <c r="R421" s="163"/>
      <c r="S421" s="163"/>
      <c r="T421" s="164">
        <v>0</v>
      </c>
      <c r="U421" s="163">
        <f t="shared" ref="U421:U429" si="6">ROUND(E421*T421,2)</f>
        <v>0</v>
      </c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 t="s">
        <v>124</v>
      </c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3"/>
      <c r="BC421" s="153"/>
      <c r="BD421" s="153"/>
      <c r="BE421" s="153"/>
      <c r="BF421" s="153"/>
      <c r="BG421" s="153"/>
      <c r="BH421" s="153"/>
    </row>
    <row r="422" spans="1:60" outlineLevel="1" x14ac:dyDescent="0.25">
      <c r="A422" s="154">
        <v>99</v>
      </c>
      <c r="B422" s="161" t="s">
        <v>529</v>
      </c>
      <c r="C422" s="196" t="s">
        <v>530</v>
      </c>
      <c r="D422" s="163" t="s">
        <v>528</v>
      </c>
      <c r="E422" s="170">
        <v>1</v>
      </c>
      <c r="F422" s="175"/>
      <c r="G422" s="176">
        <f t="shared" si="0"/>
        <v>0</v>
      </c>
      <c r="H422" s="175"/>
      <c r="I422" s="176">
        <f t="shared" si="1"/>
        <v>0</v>
      </c>
      <c r="J422" s="175"/>
      <c r="K422" s="176">
        <f t="shared" si="2"/>
        <v>0</v>
      </c>
      <c r="L422" s="176">
        <v>21</v>
      </c>
      <c r="M422" s="176">
        <f t="shared" si="3"/>
        <v>0</v>
      </c>
      <c r="N422" s="163">
        <v>0</v>
      </c>
      <c r="O422" s="163">
        <f t="shared" si="4"/>
        <v>0</v>
      </c>
      <c r="P422" s="163">
        <v>0</v>
      </c>
      <c r="Q422" s="163">
        <f t="shared" si="5"/>
        <v>0</v>
      </c>
      <c r="R422" s="163"/>
      <c r="S422" s="163"/>
      <c r="T422" s="164">
        <v>0</v>
      </c>
      <c r="U422" s="163">
        <f t="shared" si="6"/>
        <v>0</v>
      </c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 t="s">
        <v>124</v>
      </c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53"/>
      <c r="AX422" s="153"/>
      <c r="AY422" s="153"/>
      <c r="AZ422" s="153"/>
      <c r="BA422" s="153"/>
      <c r="BB422" s="153"/>
      <c r="BC422" s="153"/>
      <c r="BD422" s="153"/>
      <c r="BE422" s="153"/>
      <c r="BF422" s="153"/>
      <c r="BG422" s="153"/>
      <c r="BH422" s="153"/>
    </row>
    <row r="423" spans="1:60" outlineLevel="1" x14ac:dyDescent="0.25">
      <c r="A423" s="154">
        <v>100</v>
      </c>
      <c r="B423" s="161" t="s">
        <v>531</v>
      </c>
      <c r="C423" s="196" t="s">
        <v>532</v>
      </c>
      <c r="D423" s="163" t="s">
        <v>528</v>
      </c>
      <c r="E423" s="170">
        <v>1</v>
      </c>
      <c r="F423" s="175"/>
      <c r="G423" s="176">
        <f t="shared" si="0"/>
        <v>0</v>
      </c>
      <c r="H423" s="175"/>
      <c r="I423" s="176">
        <f t="shared" si="1"/>
        <v>0</v>
      </c>
      <c r="J423" s="175"/>
      <c r="K423" s="176">
        <f t="shared" si="2"/>
        <v>0</v>
      </c>
      <c r="L423" s="176">
        <v>21</v>
      </c>
      <c r="M423" s="176">
        <f t="shared" si="3"/>
        <v>0</v>
      </c>
      <c r="N423" s="163">
        <v>0</v>
      </c>
      <c r="O423" s="163">
        <f t="shared" si="4"/>
        <v>0</v>
      </c>
      <c r="P423" s="163">
        <v>0</v>
      </c>
      <c r="Q423" s="163">
        <f t="shared" si="5"/>
        <v>0</v>
      </c>
      <c r="R423" s="163"/>
      <c r="S423" s="163"/>
      <c r="T423" s="164">
        <v>0</v>
      </c>
      <c r="U423" s="163">
        <f t="shared" si="6"/>
        <v>0</v>
      </c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 t="s">
        <v>124</v>
      </c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153"/>
      <c r="BC423" s="153"/>
      <c r="BD423" s="153"/>
      <c r="BE423" s="153"/>
      <c r="BF423" s="153"/>
      <c r="BG423" s="153"/>
      <c r="BH423" s="153"/>
    </row>
    <row r="424" spans="1:60" outlineLevel="1" x14ac:dyDescent="0.25">
      <c r="A424" s="154">
        <v>101</v>
      </c>
      <c r="B424" s="161" t="s">
        <v>533</v>
      </c>
      <c r="C424" s="196" t="s">
        <v>534</v>
      </c>
      <c r="D424" s="163" t="s">
        <v>528</v>
      </c>
      <c r="E424" s="170">
        <v>1</v>
      </c>
      <c r="F424" s="175"/>
      <c r="G424" s="176">
        <f t="shared" si="0"/>
        <v>0</v>
      </c>
      <c r="H424" s="175"/>
      <c r="I424" s="176">
        <f t="shared" si="1"/>
        <v>0</v>
      </c>
      <c r="J424" s="175"/>
      <c r="K424" s="176">
        <f t="shared" si="2"/>
        <v>0</v>
      </c>
      <c r="L424" s="176">
        <v>21</v>
      </c>
      <c r="M424" s="176">
        <f t="shared" si="3"/>
        <v>0</v>
      </c>
      <c r="N424" s="163">
        <v>0</v>
      </c>
      <c r="O424" s="163">
        <f t="shared" si="4"/>
        <v>0</v>
      </c>
      <c r="P424" s="163">
        <v>0</v>
      </c>
      <c r="Q424" s="163">
        <f t="shared" si="5"/>
        <v>0</v>
      </c>
      <c r="R424" s="163"/>
      <c r="S424" s="163"/>
      <c r="T424" s="164">
        <v>0</v>
      </c>
      <c r="U424" s="163">
        <f t="shared" si="6"/>
        <v>0</v>
      </c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 t="s">
        <v>124</v>
      </c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  <c r="AT424" s="153"/>
      <c r="AU424" s="153"/>
      <c r="AV424" s="153"/>
      <c r="AW424" s="153"/>
      <c r="AX424" s="153"/>
      <c r="AY424" s="153"/>
      <c r="AZ424" s="153"/>
      <c r="BA424" s="153"/>
      <c r="BB424" s="153"/>
      <c r="BC424" s="153"/>
      <c r="BD424" s="153"/>
      <c r="BE424" s="153"/>
      <c r="BF424" s="153"/>
      <c r="BG424" s="153"/>
      <c r="BH424" s="153"/>
    </row>
    <row r="425" spans="1:60" outlineLevel="1" x14ac:dyDescent="0.25">
      <c r="A425" s="154">
        <v>102</v>
      </c>
      <c r="B425" s="161" t="s">
        <v>535</v>
      </c>
      <c r="C425" s="196" t="s">
        <v>536</v>
      </c>
      <c r="D425" s="163" t="s">
        <v>528</v>
      </c>
      <c r="E425" s="170">
        <v>1</v>
      </c>
      <c r="F425" s="175"/>
      <c r="G425" s="176">
        <f t="shared" si="0"/>
        <v>0</v>
      </c>
      <c r="H425" s="175"/>
      <c r="I425" s="176">
        <f t="shared" si="1"/>
        <v>0</v>
      </c>
      <c r="J425" s="175"/>
      <c r="K425" s="176">
        <f t="shared" si="2"/>
        <v>0</v>
      </c>
      <c r="L425" s="176">
        <v>21</v>
      </c>
      <c r="M425" s="176">
        <f t="shared" si="3"/>
        <v>0</v>
      </c>
      <c r="N425" s="163">
        <v>0</v>
      </c>
      <c r="O425" s="163">
        <f t="shared" si="4"/>
        <v>0</v>
      </c>
      <c r="P425" s="163">
        <v>0</v>
      </c>
      <c r="Q425" s="163">
        <f t="shared" si="5"/>
        <v>0</v>
      </c>
      <c r="R425" s="163"/>
      <c r="S425" s="163"/>
      <c r="T425" s="164">
        <v>0</v>
      </c>
      <c r="U425" s="163">
        <f t="shared" si="6"/>
        <v>0</v>
      </c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 t="s">
        <v>124</v>
      </c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3"/>
      <c r="BG425" s="153"/>
      <c r="BH425" s="153"/>
    </row>
    <row r="426" spans="1:60" outlineLevel="1" x14ac:dyDescent="0.25">
      <c r="A426" s="154">
        <v>103</v>
      </c>
      <c r="B426" s="161" t="s">
        <v>537</v>
      </c>
      <c r="C426" s="196" t="s">
        <v>538</v>
      </c>
      <c r="D426" s="163" t="s">
        <v>528</v>
      </c>
      <c r="E426" s="170">
        <v>1</v>
      </c>
      <c r="F426" s="175"/>
      <c r="G426" s="176">
        <f t="shared" si="0"/>
        <v>0</v>
      </c>
      <c r="H426" s="175"/>
      <c r="I426" s="176">
        <f t="shared" si="1"/>
        <v>0</v>
      </c>
      <c r="J426" s="175"/>
      <c r="K426" s="176">
        <f t="shared" si="2"/>
        <v>0</v>
      </c>
      <c r="L426" s="176">
        <v>21</v>
      </c>
      <c r="M426" s="176">
        <f t="shared" si="3"/>
        <v>0</v>
      </c>
      <c r="N426" s="163">
        <v>0</v>
      </c>
      <c r="O426" s="163">
        <f t="shared" si="4"/>
        <v>0</v>
      </c>
      <c r="P426" s="163">
        <v>0</v>
      </c>
      <c r="Q426" s="163">
        <f t="shared" si="5"/>
        <v>0</v>
      </c>
      <c r="R426" s="163"/>
      <c r="S426" s="163"/>
      <c r="T426" s="164">
        <v>0</v>
      </c>
      <c r="U426" s="163">
        <f t="shared" si="6"/>
        <v>0</v>
      </c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 t="s">
        <v>124</v>
      </c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53"/>
      <c r="AX426" s="153"/>
      <c r="AY426" s="153"/>
      <c r="AZ426" s="153"/>
      <c r="BA426" s="153"/>
      <c r="BB426" s="153"/>
      <c r="BC426" s="153"/>
      <c r="BD426" s="153"/>
      <c r="BE426" s="153"/>
      <c r="BF426" s="153"/>
      <c r="BG426" s="153"/>
      <c r="BH426" s="153"/>
    </row>
    <row r="427" spans="1:60" outlineLevel="1" x14ac:dyDescent="0.25">
      <c r="A427" s="154">
        <v>104</v>
      </c>
      <c r="B427" s="161" t="s">
        <v>539</v>
      </c>
      <c r="C427" s="196" t="s">
        <v>540</v>
      </c>
      <c r="D427" s="163" t="s">
        <v>528</v>
      </c>
      <c r="E427" s="170">
        <v>1</v>
      </c>
      <c r="F427" s="175"/>
      <c r="G427" s="176">
        <f t="shared" si="0"/>
        <v>0</v>
      </c>
      <c r="H427" s="175"/>
      <c r="I427" s="176">
        <f t="shared" si="1"/>
        <v>0</v>
      </c>
      <c r="J427" s="175"/>
      <c r="K427" s="176">
        <f t="shared" si="2"/>
        <v>0</v>
      </c>
      <c r="L427" s="176">
        <v>21</v>
      </c>
      <c r="M427" s="176">
        <f t="shared" si="3"/>
        <v>0</v>
      </c>
      <c r="N427" s="163">
        <v>0</v>
      </c>
      <c r="O427" s="163">
        <f t="shared" si="4"/>
        <v>0</v>
      </c>
      <c r="P427" s="163">
        <v>0</v>
      </c>
      <c r="Q427" s="163">
        <f t="shared" si="5"/>
        <v>0</v>
      </c>
      <c r="R427" s="163"/>
      <c r="S427" s="163"/>
      <c r="T427" s="164">
        <v>0</v>
      </c>
      <c r="U427" s="163">
        <f t="shared" si="6"/>
        <v>0</v>
      </c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 t="s">
        <v>124</v>
      </c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3"/>
      <c r="BG427" s="153"/>
      <c r="BH427" s="153"/>
    </row>
    <row r="428" spans="1:60" outlineLevel="1" x14ac:dyDescent="0.25">
      <c r="A428" s="154">
        <v>105</v>
      </c>
      <c r="B428" s="161" t="s">
        <v>541</v>
      </c>
      <c r="C428" s="196" t="s">
        <v>542</v>
      </c>
      <c r="D428" s="163" t="s">
        <v>528</v>
      </c>
      <c r="E428" s="170">
        <v>1</v>
      </c>
      <c r="F428" s="175"/>
      <c r="G428" s="176">
        <f t="shared" si="0"/>
        <v>0</v>
      </c>
      <c r="H428" s="175"/>
      <c r="I428" s="176">
        <f t="shared" si="1"/>
        <v>0</v>
      </c>
      <c r="J428" s="175"/>
      <c r="K428" s="176">
        <f t="shared" si="2"/>
        <v>0</v>
      </c>
      <c r="L428" s="176">
        <v>21</v>
      </c>
      <c r="M428" s="176">
        <f t="shared" si="3"/>
        <v>0</v>
      </c>
      <c r="N428" s="163">
        <v>0</v>
      </c>
      <c r="O428" s="163">
        <f t="shared" si="4"/>
        <v>0</v>
      </c>
      <c r="P428" s="163">
        <v>0</v>
      </c>
      <c r="Q428" s="163">
        <f t="shared" si="5"/>
        <v>0</v>
      </c>
      <c r="R428" s="163"/>
      <c r="S428" s="163"/>
      <c r="T428" s="164">
        <v>0</v>
      </c>
      <c r="U428" s="163">
        <f t="shared" si="6"/>
        <v>0</v>
      </c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 t="s">
        <v>124</v>
      </c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3"/>
      <c r="BG428" s="153"/>
      <c r="BH428" s="153"/>
    </row>
    <row r="429" spans="1:60" outlineLevel="1" x14ac:dyDescent="0.25">
      <c r="A429" s="185">
        <v>106</v>
      </c>
      <c r="B429" s="186" t="s">
        <v>543</v>
      </c>
      <c r="C429" s="202" t="s">
        <v>544</v>
      </c>
      <c r="D429" s="187" t="s">
        <v>528</v>
      </c>
      <c r="E429" s="188">
        <v>1</v>
      </c>
      <c r="F429" s="189"/>
      <c r="G429" s="190">
        <f t="shared" si="0"/>
        <v>0</v>
      </c>
      <c r="H429" s="189"/>
      <c r="I429" s="190">
        <f t="shared" si="1"/>
        <v>0</v>
      </c>
      <c r="J429" s="189"/>
      <c r="K429" s="190">
        <f t="shared" si="2"/>
        <v>0</v>
      </c>
      <c r="L429" s="190">
        <v>21</v>
      </c>
      <c r="M429" s="190">
        <f t="shared" si="3"/>
        <v>0</v>
      </c>
      <c r="N429" s="187">
        <v>0</v>
      </c>
      <c r="O429" s="187">
        <f t="shared" si="4"/>
        <v>0</v>
      </c>
      <c r="P429" s="187">
        <v>0</v>
      </c>
      <c r="Q429" s="187">
        <f t="shared" si="5"/>
        <v>0</v>
      </c>
      <c r="R429" s="187"/>
      <c r="S429" s="187"/>
      <c r="T429" s="191">
        <v>0</v>
      </c>
      <c r="U429" s="187">
        <f t="shared" si="6"/>
        <v>0</v>
      </c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 t="s">
        <v>124</v>
      </c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3"/>
      <c r="BG429" s="153"/>
      <c r="BH429" s="153"/>
    </row>
    <row r="430" spans="1:60" x14ac:dyDescent="0.25">
      <c r="A430" s="6"/>
      <c r="B430" s="7" t="s">
        <v>545</v>
      </c>
      <c r="C430" s="203" t="s">
        <v>545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AC430">
        <v>15</v>
      </c>
      <c r="AD430">
        <v>21</v>
      </c>
    </row>
    <row r="431" spans="1:60" x14ac:dyDescent="0.25">
      <c r="A431" s="192"/>
      <c r="B431" s="193">
        <v>26</v>
      </c>
      <c r="C431" s="204" t="s">
        <v>545</v>
      </c>
      <c r="D431" s="194"/>
      <c r="E431" s="194"/>
      <c r="F431" s="194"/>
      <c r="G431" s="195">
        <f>G8+G97+G125+G236+G241+G250+G271+G275+G280+G285+G293+G320+G323+G357+G361+G411+G420</f>
        <v>0</v>
      </c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AC431">
        <f>SUMIF(L7:L429,AC430,G7:G429)</f>
        <v>0</v>
      </c>
      <c r="AD431">
        <f>SUMIF(L7:L429,AD430,G7:G429)</f>
        <v>0</v>
      </c>
      <c r="AE431" t="s">
        <v>546</v>
      </c>
    </row>
    <row r="432" spans="1:60" x14ac:dyDescent="0.25">
      <c r="A432" s="6"/>
      <c r="B432" s="7" t="s">
        <v>545</v>
      </c>
      <c r="C432" s="203" t="s">
        <v>545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31" x14ac:dyDescent="0.25">
      <c r="A433" s="6"/>
      <c r="B433" s="7" t="s">
        <v>545</v>
      </c>
      <c r="C433" s="203" t="s">
        <v>545</v>
      </c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31" x14ac:dyDescent="0.25">
      <c r="A434" s="265">
        <v>33</v>
      </c>
      <c r="B434" s="265"/>
      <c r="C434" s="26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31" x14ac:dyDescent="0.25">
      <c r="A435" s="267"/>
      <c r="B435" s="268"/>
      <c r="C435" s="269"/>
      <c r="D435" s="268"/>
      <c r="E435" s="268"/>
      <c r="F435" s="268"/>
      <c r="G435" s="270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AE435" t="s">
        <v>547</v>
      </c>
    </row>
    <row r="436" spans="1:31" x14ac:dyDescent="0.25">
      <c r="A436" s="271"/>
      <c r="B436" s="272"/>
      <c r="C436" s="273"/>
      <c r="D436" s="272"/>
      <c r="E436" s="272"/>
      <c r="F436" s="272"/>
      <c r="G436" s="274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31" x14ac:dyDescent="0.25">
      <c r="A437" s="271"/>
      <c r="B437" s="272"/>
      <c r="C437" s="273"/>
      <c r="D437" s="272"/>
      <c r="E437" s="272"/>
      <c r="F437" s="272"/>
      <c r="G437" s="274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31" x14ac:dyDescent="0.25">
      <c r="A438" s="271"/>
      <c r="B438" s="272"/>
      <c r="C438" s="273"/>
      <c r="D438" s="272"/>
      <c r="E438" s="272"/>
      <c r="F438" s="272"/>
      <c r="G438" s="274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31" x14ac:dyDescent="0.25">
      <c r="A439" s="275"/>
      <c r="B439" s="276"/>
      <c r="C439" s="277"/>
      <c r="D439" s="276"/>
      <c r="E439" s="276"/>
      <c r="F439" s="276"/>
      <c r="G439" s="27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31" x14ac:dyDescent="0.25">
      <c r="A440" s="6"/>
      <c r="B440" s="7" t="s">
        <v>545</v>
      </c>
      <c r="C440" s="203" t="s">
        <v>545</v>
      </c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31" x14ac:dyDescent="0.25">
      <c r="C441" s="205"/>
      <c r="AE441" t="s">
        <v>548</v>
      </c>
    </row>
  </sheetData>
  <sheetProtection password="DC69" sheet="1" objects="1" scenarios="1" selectLockedCells="1"/>
  <mergeCells count="22">
    <mergeCell ref="C273:G273"/>
    <mergeCell ref="A1:G1"/>
    <mergeCell ref="C2:G2"/>
    <mergeCell ref="C3:G3"/>
    <mergeCell ref="C4:G4"/>
    <mergeCell ref="C117:G117"/>
    <mergeCell ref="C179:G179"/>
    <mergeCell ref="C193:G193"/>
    <mergeCell ref="C206:G206"/>
    <mergeCell ref="C229:G229"/>
    <mergeCell ref="C232:G232"/>
    <mergeCell ref="C252:G252"/>
    <mergeCell ref="C405:G405"/>
    <mergeCell ref="C408:G408"/>
    <mergeCell ref="A434:C434"/>
    <mergeCell ref="A435:G439"/>
    <mergeCell ref="C387:G387"/>
    <mergeCell ref="C390:G390"/>
    <mergeCell ref="C393:G393"/>
    <mergeCell ref="C396:G396"/>
    <mergeCell ref="C399:G399"/>
    <mergeCell ref="C402:G40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2014-02-28T09:52:57Z</cp:lastPrinted>
  <dcterms:created xsi:type="dcterms:W3CDTF">2009-04-08T07:15:50Z</dcterms:created>
  <dcterms:modified xsi:type="dcterms:W3CDTF">2023-04-05T09:33:22Z</dcterms:modified>
</cp:coreProperties>
</file>