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Default Extension="png" ContentType="image/png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drawings/drawing2.xml" ContentType="application/vnd.openxmlformats-officedocument.drawing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:x15="http://schemas.microsoft.com/office/spreadsheetml/2010/11/main" xmlns="http://schemas.openxmlformats.org/spreadsheetml/2006/main">
  <mc:AlternateContent xmlns:mc="http://schemas.openxmlformats.org/markup-compatibility/2006">
    <mc:Choice Requires="x15">
      <x15ac:absPath xmlns:x15ac="http://schemas.microsoft.com/office/spreadsheetml/2010/11/ac" url="C:\KrosData\Export\"/>
    </mc:Choice>
  </mc:AlternateContent>
  <bookViews>
    <workbookView xWindow="0" yWindow="0" windowWidth="0" windowHeight="0"/>
  </bookViews>
  <sheets>
    <sheet name="Rekapitulace stavby" sheetId="1" r:id="rId1"/>
    <sheet name="0723 - K.Vary -Městské di..." sheetId="2" r:id="rId2"/>
    <sheet name="Pokyny pro vyplnění" sheetId="3" r:id="rId3"/>
  </sheets>
  <definedNames>
    <definedName name="_xlnm.Print_Area" localSheetId="0">'Rekapitulace stavby'!$D$4:$AO$36,'Rekapitulace stavby'!$C$42:$AQ$56</definedName>
    <definedName name="_xlnm.Print_Titles" localSheetId="0">'Rekapitulace stavby'!$52:$52</definedName>
    <definedName name="_xlnm._FilterDatabase" localSheetId="1" hidden="1">'0723 - K.Vary -Městské di...'!$C$91:$K$360</definedName>
    <definedName name="_xlnm.Print_Area" localSheetId="1">'0723 - K.Vary -Městské di...'!$C$4:$J$37,'0723 - K.Vary -Městské di...'!$C$43:$J$75,'0723 - K.Vary -Městské di...'!$C$81:$K$360</definedName>
    <definedName name="_xlnm.Print_Titles" localSheetId="1">'0723 - K.Vary -Městské di...'!$91:$91</definedName>
    <definedName name="_xlnm.Print_Area" localSheetId="2">'Pokyny pro vyplnění'!$B$2:$K$71,'Pokyny pro vyplnění'!$B$74:$K$118,'Pokyny pro vyplnění'!$B$121:$K$161,'Pokyny pro vyplnění'!$B$164:$K$218</definedName>
  </definedNames>
  <calcPr/>
</workbook>
</file>

<file path=xl/calcChain.xml><?xml version="1.0" encoding="utf-8"?>
<calcChain xmlns="http://schemas.openxmlformats.org/spreadsheetml/2006/main">
  <c i="2" l="1" r="J35"/>
  <c r="J34"/>
  <c i="1" r="AY55"/>
  <c i="2" r="J33"/>
  <c i="1" r="AX55"/>
  <c i="2" r="BI359"/>
  <c r="BH359"/>
  <c r="BG359"/>
  <c r="BF359"/>
  <c r="T359"/>
  <c r="T358"/>
  <c r="R359"/>
  <c r="R358"/>
  <c r="P359"/>
  <c r="P358"/>
  <c r="BI356"/>
  <c r="BH356"/>
  <c r="BG356"/>
  <c r="BF356"/>
  <c r="T356"/>
  <c r="T355"/>
  <c r="R356"/>
  <c r="R355"/>
  <c r="P356"/>
  <c r="P355"/>
  <c r="BI353"/>
  <c r="BH353"/>
  <c r="BG353"/>
  <c r="BF353"/>
  <c r="T353"/>
  <c r="R353"/>
  <c r="P353"/>
  <c r="BI351"/>
  <c r="BH351"/>
  <c r="BG351"/>
  <c r="BF351"/>
  <c r="T351"/>
  <c r="R351"/>
  <c r="P351"/>
  <c r="BI349"/>
  <c r="BH349"/>
  <c r="BG349"/>
  <c r="BF349"/>
  <c r="T349"/>
  <c r="R349"/>
  <c r="P349"/>
  <c r="BI346"/>
  <c r="BH346"/>
  <c r="BG346"/>
  <c r="BF346"/>
  <c r="T346"/>
  <c r="R346"/>
  <c r="P346"/>
  <c r="BI344"/>
  <c r="BH344"/>
  <c r="BG344"/>
  <c r="BF344"/>
  <c r="T344"/>
  <c r="R344"/>
  <c r="P344"/>
  <c r="BI339"/>
  <c r="BH339"/>
  <c r="BG339"/>
  <c r="BF339"/>
  <c r="T339"/>
  <c r="R339"/>
  <c r="P339"/>
  <c r="BI336"/>
  <c r="BH336"/>
  <c r="BG336"/>
  <c r="BF336"/>
  <c r="T336"/>
  <c r="R336"/>
  <c r="P336"/>
  <c r="BI333"/>
  <c r="BH333"/>
  <c r="BG333"/>
  <c r="BF333"/>
  <c r="T333"/>
  <c r="R333"/>
  <c r="P333"/>
  <c r="BI330"/>
  <c r="BH330"/>
  <c r="BG330"/>
  <c r="BF330"/>
  <c r="T330"/>
  <c r="R330"/>
  <c r="P330"/>
  <c r="BI327"/>
  <c r="BH327"/>
  <c r="BG327"/>
  <c r="BF327"/>
  <c r="T327"/>
  <c r="R327"/>
  <c r="P327"/>
  <c r="BI324"/>
  <c r="BH324"/>
  <c r="BG324"/>
  <c r="BF324"/>
  <c r="T324"/>
  <c r="R324"/>
  <c r="P324"/>
  <c r="BI319"/>
  <c r="BH319"/>
  <c r="BG319"/>
  <c r="BF319"/>
  <c r="T319"/>
  <c r="R319"/>
  <c r="P319"/>
  <c r="BI316"/>
  <c r="BH316"/>
  <c r="BG316"/>
  <c r="BF316"/>
  <c r="T316"/>
  <c r="R316"/>
  <c r="P316"/>
  <c r="BI311"/>
  <c r="BH311"/>
  <c r="BG311"/>
  <c r="BF311"/>
  <c r="T311"/>
  <c r="R311"/>
  <c r="P311"/>
  <c r="BI308"/>
  <c r="BH308"/>
  <c r="BG308"/>
  <c r="BF308"/>
  <c r="T308"/>
  <c r="R308"/>
  <c r="P308"/>
  <c r="BI306"/>
  <c r="BH306"/>
  <c r="BG306"/>
  <c r="BF306"/>
  <c r="T306"/>
  <c r="R306"/>
  <c r="P306"/>
  <c r="BI303"/>
  <c r="BH303"/>
  <c r="BG303"/>
  <c r="BF303"/>
  <c r="T303"/>
  <c r="R303"/>
  <c r="P303"/>
  <c r="BI300"/>
  <c r="BH300"/>
  <c r="BG300"/>
  <c r="BF300"/>
  <c r="T300"/>
  <c r="R300"/>
  <c r="P300"/>
  <c r="BI298"/>
  <c r="BH298"/>
  <c r="BG298"/>
  <c r="BF298"/>
  <c r="T298"/>
  <c r="R298"/>
  <c r="P298"/>
  <c r="BI295"/>
  <c r="BH295"/>
  <c r="BG295"/>
  <c r="BF295"/>
  <c r="T295"/>
  <c r="R295"/>
  <c r="P295"/>
  <c r="BI292"/>
  <c r="BH292"/>
  <c r="BG292"/>
  <c r="BF292"/>
  <c r="T292"/>
  <c r="R292"/>
  <c r="P292"/>
  <c r="BI290"/>
  <c r="BH290"/>
  <c r="BG290"/>
  <c r="BF290"/>
  <c r="T290"/>
  <c r="R290"/>
  <c r="P290"/>
  <c r="BI287"/>
  <c r="BH287"/>
  <c r="BG287"/>
  <c r="BF287"/>
  <c r="T287"/>
  <c r="R287"/>
  <c r="P287"/>
  <c r="BI284"/>
  <c r="BH284"/>
  <c r="BG284"/>
  <c r="BF284"/>
  <c r="T284"/>
  <c r="R284"/>
  <c r="P284"/>
  <c r="BI281"/>
  <c r="BH281"/>
  <c r="BG281"/>
  <c r="BF281"/>
  <c r="T281"/>
  <c r="R281"/>
  <c r="P281"/>
  <c r="BI278"/>
  <c r="BH278"/>
  <c r="BG278"/>
  <c r="BF278"/>
  <c r="T278"/>
  <c r="R278"/>
  <c r="P278"/>
  <c r="BI275"/>
  <c r="BH275"/>
  <c r="BG275"/>
  <c r="BF275"/>
  <c r="T275"/>
  <c r="R275"/>
  <c r="P275"/>
  <c r="BI272"/>
  <c r="BH272"/>
  <c r="BG272"/>
  <c r="BF272"/>
  <c r="T272"/>
  <c r="R272"/>
  <c r="P272"/>
  <c r="BI269"/>
  <c r="BH269"/>
  <c r="BG269"/>
  <c r="BF269"/>
  <c r="T269"/>
  <c r="R269"/>
  <c r="P269"/>
  <c r="BI266"/>
  <c r="BH266"/>
  <c r="BG266"/>
  <c r="BF266"/>
  <c r="T266"/>
  <c r="R266"/>
  <c r="P266"/>
  <c r="BI263"/>
  <c r="BH263"/>
  <c r="BG263"/>
  <c r="BF263"/>
  <c r="T263"/>
  <c r="R263"/>
  <c r="P263"/>
  <c r="BI260"/>
  <c r="BH260"/>
  <c r="BG260"/>
  <c r="BF260"/>
  <c r="T260"/>
  <c r="R260"/>
  <c r="P260"/>
  <c r="BI258"/>
  <c r="BH258"/>
  <c r="BG258"/>
  <c r="BF258"/>
  <c r="T258"/>
  <c r="T257"/>
  <c r="R258"/>
  <c r="R257"/>
  <c r="P258"/>
  <c r="P257"/>
  <c r="BI255"/>
  <c r="BH255"/>
  <c r="BG255"/>
  <c r="BF255"/>
  <c r="T255"/>
  <c r="R255"/>
  <c r="P255"/>
  <c r="BI253"/>
  <c r="BH253"/>
  <c r="BG253"/>
  <c r="BF253"/>
  <c r="T253"/>
  <c r="R253"/>
  <c r="P253"/>
  <c r="BI252"/>
  <c r="BH252"/>
  <c r="BG252"/>
  <c r="BF252"/>
  <c r="T252"/>
  <c r="R252"/>
  <c r="P252"/>
  <c r="BI249"/>
  <c r="BH249"/>
  <c r="BG249"/>
  <c r="BF249"/>
  <c r="T249"/>
  <c r="R249"/>
  <c r="P249"/>
  <c r="BI247"/>
  <c r="BH247"/>
  <c r="BG247"/>
  <c r="BF247"/>
  <c r="T247"/>
  <c r="R247"/>
  <c r="P247"/>
  <c r="BI244"/>
  <c r="BH244"/>
  <c r="BG244"/>
  <c r="BF244"/>
  <c r="T244"/>
  <c r="R244"/>
  <c r="P244"/>
  <c r="BI242"/>
  <c r="BH242"/>
  <c r="BG242"/>
  <c r="BF242"/>
  <c r="T242"/>
  <c r="R242"/>
  <c r="P242"/>
  <c r="BI239"/>
  <c r="BH239"/>
  <c r="BG239"/>
  <c r="BF239"/>
  <c r="T239"/>
  <c r="R239"/>
  <c r="P239"/>
  <c r="BI236"/>
  <c r="BH236"/>
  <c r="BG236"/>
  <c r="BF236"/>
  <c r="T236"/>
  <c r="R236"/>
  <c r="P236"/>
  <c r="BI234"/>
  <c r="BH234"/>
  <c r="BG234"/>
  <c r="BF234"/>
  <c r="T234"/>
  <c r="R234"/>
  <c r="P234"/>
  <c r="BI231"/>
  <c r="BH231"/>
  <c r="BG231"/>
  <c r="BF231"/>
  <c r="T231"/>
  <c r="R231"/>
  <c r="P231"/>
  <c r="BI228"/>
  <c r="BH228"/>
  <c r="BG228"/>
  <c r="BF228"/>
  <c r="T228"/>
  <c r="R228"/>
  <c r="P228"/>
  <c r="BI225"/>
  <c r="BH225"/>
  <c r="BG225"/>
  <c r="BF225"/>
  <c r="T225"/>
  <c r="R225"/>
  <c r="P225"/>
  <c r="BI221"/>
  <c r="BH221"/>
  <c r="BG221"/>
  <c r="BF221"/>
  <c r="T221"/>
  <c r="T220"/>
  <c r="R221"/>
  <c r="R220"/>
  <c r="P221"/>
  <c r="P220"/>
  <c r="BI218"/>
  <c r="BH218"/>
  <c r="BG218"/>
  <c r="BF218"/>
  <c r="T218"/>
  <c r="R218"/>
  <c r="P218"/>
  <c r="BI215"/>
  <c r="BH215"/>
  <c r="BG215"/>
  <c r="BF215"/>
  <c r="T215"/>
  <c r="R215"/>
  <c r="P215"/>
  <c r="BI213"/>
  <c r="BH213"/>
  <c r="BG213"/>
  <c r="BF213"/>
  <c r="T213"/>
  <c r="R213"/>
  <c r="P213"/>
  <c r="BI211"/>
  <c r="BH211"/>
  <c r="BG211"/>
  <c r="BF211"/>
  <c r="T211"/>
  <c r="R211"/>
  <c r="P211"/>
  <c r="BI209"/>
  <c r="BH209"/>
  <c r="BG209"/>
  <c r="BF209"/>
  <c r="T209"/>
  <c r="R209"/>
  <c r="P209"/>
  <c r="BI206"/>
  <c r="BH206"/>
  <c r="BG206"/>
  <c r="BF206"/>
  <c r="T206"/>
  <c r="R206"/>
  <c r="P206"/>
  <c r="BI203"/>
  <c r="BH203"/>
  <c r="BG203"/>
  <c r="BF203"/>
  <c r="T203"/>
  <c r="R203"/>
  <c r="P203"/>
  <c r="BI200"/>
  <c r="BH200"/>
  <c r="BG200"/>
  <c r="BF200"/>
  <c r="T200"/>
  <c r="R200"/>
  <c r="P200"/>
  <c r="BI197"/>
  <c r="BH197"/>
  <c r="BG197"/>
  <c r="BF197"/>
  <c r="T197"/>
  <c r="R197"/>
  <c r="P197"/>
  <c r="BI194"/>
  <c r="BH194"/>
  <c r="BG194"/>
  <c r="BF194"/>
  <c r="T194"/>
  <c r="R194"/>
  <c r="P194"/>
  <c r="BI191"/>
  <c r="BH191"/>
  <c r="BG191"/>
  <c r="BF191"/>
  <c r="T191"/>
  <c r="R191"/>
  <c r="P191"/>
  <c r="BI188"/>
  <c r="BH188"/>
  <c r="BG188"/>
  <c r="BF188"/>
  <c r="T188"/>
  <c r="R188"/>
  <c r="P188"/>
  <c r="BI185"/>
  <c r="BH185"/>
  <c r="BG185"/>
  <c r="BF185"/>
  <c r="T185"/>
  <c r="R185"/>
  <c r="P185"/>
  <c r="BI182"/>
  <c r="BH182"/>
  <c r="BG182"/>
  <c r="BF182"/>
  <c r="T182"/>
  <c r="R182"/>
  <c r="P182"/>
  <c r="BI179"/>
  <c r="BH179"/>
  <c r="BG179"/>
  <c r="BF179"/>
  <c r="T179"/>
  <c r="R179"/>
  <c r="P179"/>
  <c r="BI176"/>
  <c r="BH176"/>
  <c r="BG176"/>
  <c r="BF176"/>
  <c r="T176"/>
  <c r="R176"/>
  <c r="P176"/>
  <c r="BI173"/>
  <c r="BH173"/>
  <c r="BG173"/>
  <c r="BF173"/>
  <c r="T173"/>
  <c r="R173"/>
  <c r="P173"/>
  <c r="BI170"/>
  <c r="BH170"/>
  <c r="BG170"/>
  <c r="BF170"/>
  <c r="T170"/>
  <c r="R170"/>
  <c r="P170"/>
  <c r="BI168"/>
  <c r="BH168"/>
  <c r="BG168"/>
  <c r="BF168"/>
  <c r="T168"/>
  <c r="R168"/>
  <c r="P168"/>
  <c r="BI165"/>
  <c r="BH165"/>
  <c r="BG165"/>
  <c r="BF165"/>
  <c r="T165"/>
  <c r="R165"/>
  <c r="P165"/>
  <c r="BI163"/>
  <c r="BH163"/>
  <c r="BG163"/>
  <c r="BF163"/>
  <c r="T163"/>
  <c r="R163"/>
  <c r="P163"/>
  <c r="BI161"/>
  <c r="BH161"/>
  <c r="BG161"/>
  <c r="BF161"/>
  <c r="T161"/>
  <c r="R161"/>
  <c r="P161"/>
  <c r="BI158"/>
  <c r="BH158"/>
  <c r="BG158"/>
  <c r="BF158"/>
  <c r="T158"/>
  <c r="R158"/>
  <c r="P158"/>
  <c r="BI155"/>
  <c r="BH155"/>
  <c r="BG155"/>
  <c r="BF155"/>
  <c r="T155"/>
  <c r="R155"/>
  <c r="P155"/>
  <c r="BI151"/>
  <c r="BH151"/>
  <c r="BG151"/>
  <c r="BF151"/>
  <c r="T151"/>
  <c r="R151"/>
  <c r="P151"/>
  <c r="BI148"/>
  <c r="BH148"/>
  <c r="BG148"/>
  <c r="BF148"/>
  <c r="T148"/>
  <c r="R148"/>
  <c r="P148"/>
  <c r="BI145"/>
  <c r="BH145"/>
  <c r="BG145"/>
  <c r="BF145"/>
  <c r="T145"/>
  <c r="R145"/>
  <c r="P145"/>
  <c r="BI143"/>
  <c r="BH143"/>
  <c r="BG143"/>
  <c r="BF143"/>
  <c r="T143"/>
  <c r="R143"/>
  <c r="P143"/>
  <c r="BI140"/>
  <c r="BH140"/>
  <c r="BG140"/>
  <c r="BF140"/>
  <c r="T140"/>
  <c r="R140"/>
  <c r="P140"/>
  <c r="BI134"/>
  <c r="BH134"/>
  <c r="BG134"/>
  <c r="BF134"/>
  <c r="T134"/>
  <c r="R134"/>
  <c r="P134"/>
  <c r="BI128"/>
  <c r="BH128"/>
  <c r="BG128"/>
  <c r="BF128"/>
  <c r="T128"/>
  <c r="R128"/>
  <c r="P128"/>
  <c r="BI125"/>
  <c r="BH125"/>
  <c r="BG125"/>
  <c r="BF125"/>
  <c r="T125"/>
  <c r="R125"/>
  <c r="P125"/>
  <c r="BI122"/>
  <c r="BH122"/>
  <c r="BG122"/>
  <c r="BF122"/>
  <c r="T122"/>
  <c r="R122"/>
  <c r="P122"/>
  <c r="BI119"/>
  <c r="BH119"/>
  <c r="BG119"/>
  <c r="BF119"/>
  <c r="T119"/>
  <c r="R119"/>
  <c r="P119"/>
  <c r="BI116"/>
  <c r="BH116"/>
  <c r="BG116"/>
  <c r="BF116"/>
  <c r="T116"/>
  <c r="R116"/>
  <c r="P116"/>
  <c r="BI113"/>
  <c r="BH113"/>
  <c r="BG113"/>
  <c r="BF113"/>
  <c r="T113"/>
  <c r="R113"/>
  <c r="P113"/>
  <c r="BI110"/>
  <c r="BH110"/>
  <c r="BG110"/>
  <c r="BF110"/>
  <c r="T110"/>
  <c r="R110"/>
  <c r="P110"/>
  <c r="BI107"/>
  <c r="BH107"/>
  <c r="BG107"/>
  <c r="BF107"/>
  <c r="T107"/>
  <c r="R107"/>
  <c r="P107"/>
  <c r="BI104"/>
  <c r="BH104"/>
  <c r="BG104"/>
  <c r="BF104"/>
  <c r="T104"/>
  <c r="R104"/>
  <c r="P104"/>
  <c r="BI101"/>
  <c r="BH101"/>
  <c r="BG101"/>
  <c r="BF101"/>
  <c r="T101"/>
  <c r="R101"/>
  <c r="P101"/>
  <c r="BI98"/>
  <c r="BH98"/>
  <c r="BG98"/>
  <c r="BF98"/>
  <c r="T98"/>
  <c r="R98"/>
  <c r="P98"/>
  <c r="BI95"/>
  <c r="BH95"/>
  <c r="BG95"/>
  <c r="BF95"/>
  <c r="T95"/>
  <c r="R95"/>
  <c r="P95"/>
  <c r="J89"/>
  <c r="J88"/>
  <c r="F88"/>
  <c r="F86"/>
  <c r="E84"/>
  <c r="J51"/>
  <c r="J50"/>
  <c r="F50"/>
  <c r="F48"/>
  <c r="E46"/>
  <c r="J16"/>
  <c r="E16"/>
  <c r="F89"/>
  <c r="J15"/>
  <c r="J10"/>
  <c r="J86"/>
  <c i="1" r="L50"/>
  <c r="AM50"/>
  <c r="AM49"/>
  <c r="L49"/>
  <c r="AM47"/>
  <c r="L47"/>
  <c r="L45"/>
  <c r="L44"/>
  <c i="2" r="J356"/>
  <c r="J344"/>
  <c r="J330"/>
  <c r="BK316"/>
  <c r="BK303"/>
  <c r="J292"/>
  <c r="BK281"/>
  <c r="J269"/>
  <c r="BK260"/>
  <c r="J247"/>
  <c r="BK239"/>
  <c r="J228"/>
  <c r="J215"/>
  <c r="BK206"/>
  <c r="BK197"/>
  <c r="J185"/>
  <c r="J170"/>
  <c r="BK161"/>
  <c r="J151"/>
  <c r="BK134"/>
  <c r="J122"/>
  <c r="BK113"/>
  <c r="J101"/>
  <c r="J359"/>
  <c r="BK349"/>
  <c r="J324"/>
  <c r="J308"/>
  <c r="J298"/>
  <c r="J284"/>
  <c r="J275"/>
  <c r="J263"/>
  <c r="J253"/>
  <c r="BK244"/>
  <c r="BK234"/>
  <c r="BK221"/>
  <c r="J211"/>
  <c r="J203"/>
  <c r="J191"/>
  <c r="BK173"/>
  <c r="BK165"/>
  <c r="J155"/>
  <c r="BK143"/>
  <c r="J125"/>
  <c r="J107"/>
  <c r="BK95"/>
  <c r="BK359"/>
  <c r="J349"/>
  <c r="BK339"/>
  <c r="J327"/>
  <c r="BK311"/>
  <c r="BK300"/>
  <c r="J290"/>
  <c r="J278"/>
  <c r="BK266"/>
  <c r="BK255"/>
  <c r="J249"/>
  <c r="J236"/>
  <c r="BK225"/>
  <c r="J213"/>
  <c r="BK203"/>
  <c r="J188"/>
  <c r="BK179"/>
  <c r="J168"/>
  <c r="BK155"/>
  <c r="J140"/>
  <c r="BK119"/>
  <c r="J113"/>
  <c r="BK104"/>
  <c r="BK356"/>
  <c r="BK346"/>
  <c r="J336"/>
  <c r="BK327"/>
  <c r="J311"/>
  <c r="J300"/>
  <c r="BK290"/>
  <c r="BK278"/>
  <c r="J266"/>
  <c r="J255"/>
  <c r="BK247"/>
  <c r="BK236"/>
  <c r="J225"/>
  <c r="BK213"/>
  <c r="BK200"/>
  <c r="BK188"/>
  <c r="J179"/>
  <c r="BK168"/>
  <c r="BK158"/>
  <c r="BK145"/>
  <c r="BK128"/>
  <c r="BK110"/>
  <c r="J98"/>
  <c r="BK351"/>
  <c r="J346"/>
  <c r="BK336"/>
  <c r="BK324"/>
  <c r="BK308"/>
  <c r="BK298"/>
  <c r="J287"/>
  <c r="BK275"/>
  <c r="BK263"/>
  <c r="BK253"/>
  <c r="BK242"/>
  <c r="J234"/>
  <c r="J221"/>
  <c r="BK211"/>
  <c r="J200"/>
  <c r="BK191"/>
  <c r="BK176"/>
  <c r="J165"/>
  <c r="J158"/>
  <c r="J143"/>
  <c r="BK125"/>
  <c r="BK116"/>
  <c r="BK107"/>
  <c r="J95"/>
  <c r="J353"/>
  <c r="BK330"/>
  <c r="J316"/>
  <c r="J303"/>
  <c r="BK292"/>
  <c r="J281"/>
  <c r="BK269"/>
  <c r="BK258"/>
  <c r="BK249"/>
  <c r="J239"/>
  <c r="BK228"/>
  <c r="BK215"/>
  <c r="J209"/>
  <c r="J197"/>
  <c r="BK182"/>
  <c r="BK170"/>
  <c r="J161"/>
  <c r="J148"/>
  <c r="J134"/>
  <c r="J119"/>
  <c r="BK101"/>
  <c i="1" r="AS54"/>
  <c i="2" r="BK353"/>
  <c r="BK344"/>
  <c r="J333"/>
  <c r="BK319"/>
  <c r="BK306"/>
  <c r="BK295"/>
  <c r="BK284"/>
  <c r="BK272"/>
  <c r="J258"/>
  <c r="BK252"/>
  <c r="J244"/>
  <c r="J231"/>
  <c r="J218"/>
  <c r="BK209"/>
  <c r="BK194"/>
  <c r="J182"/>
  <c r="J173"/>
  <c r="BK163"/>
  <c r="BK148"/>
  <c r="J145"/>
  <c r="J128"/>
  <c r="J116"/>
  <c r="J110"/>
  <c r="BK98"/>
  <c r="J351"/>
  <c r="J339"/>
  <c r="BK333"/>
  <c r="J319"/>
  <c r="J306"/>
  <c r="J295"/>
  <c r="BK287"/>
  <c r="J272"/>
  <c r="J260"/>
  <c r="J252"/>
  <c r="J242"/>
  <c r="BK231"/>
  <c r="BK218"/>
  <c r="J206"/>
  <c r="J194"/>
  <c r="BK185"/>
  <c r="J176"/>
  <c r="J163"/>
  <c r="BK151"/>
  <c r="BK140"/>
  <c r="BK122"/>
  <c r="J104"/>
  <c l="1" r="P94"/>
  <c r="T94"/>
  <c r="P154"/>
  <c r="T154"/>
  <c r="P210"/>
  <c r="T210"/>
  <c r="BK224"/>
  <c r="J224"/>
  <c r="J62"/>
  <c r="P224"/>
  <c r="T224"/>
  <c r="P230"/>
  <c r="T230"/>
  <c r="P246"/>
  <c r="T246"/>
  <c r="P259"/>
  <c r="T259"/>
  <c r="P280"/>
  <c r="T280"/>
  <c r="P294"/>
  <c r="T294"/>
  <c r="P310"/>
  <c r="T310"/>
  <c r="R343"/>
  <c r="BK348"/>
  <c r="J348"/>
  <c r="J72"/>
  <c r="P348"/>
  <c r="T348"/>
  <c r="BK94"/>
  <c r="J94"/>
  <c r="J57"/>
  <c r="R94"/>
  <c r="BK154"/>
  <c r="J154"/>
  <c r="J58"/>
  <c r="R154"/>
  <c r="BK210"/>
  <c r="J210"/>
  <c r="J59"/>
  <c r="R210"/>
  <c r="R224"/>
  <c r="BK230"/>
  <c r="J230"/>
  <c r="J63"/>
  <c r="R230"/>
  <c r="BK246"/>
  <c r="J246"/>
  <c r="J64"/>
  <c r="R246"/>
  <c r="BK259"/>
  <c r="J259"/>
  <c r="J66"/>
  <c r="R259"/>
  <c r="BK280"/>
  <c r="J280"/>
  <c r="J67"/>
  <c r="R280"/>
  <c r="BK294"/>
  <c r="J294"/>
  <c r="J68"/>
  <c r="R294"/>
  <c r="BK310"/>
  <c r="J310"/>
  <c r="J69"/>
  <c r="R310"/>
  <c r="BK343"/>
  <c r="J343"/>
  <c r="J71"/>
  <c r="P343"/>
  <c r="P342"/>
  <c r="T343"/>
  <c r="T342"/>
  <c r="R348"/>
  <c r="BK257"/>
  <c r="J257"/>
  <c r="J65"/>
  <c r="BK358"/>
  <c r="J358"/>
  <c r="J74"/>
  <c r="BK220"/>
  <c r="J220"/>
  <c r="J60"/>
  <c r="BK355"/>
  <c r="J355"/>
  <c r="J73"/>
  <c r="J48"/>
  <c r="F51"/>
  <c r="BE98"/>
  <c r="BE107"/>
  <c r="BE119"/>
  <c r="BE125"/>
  <c r="BE134"/>
  <c r="BE143"/>
  <c r="BE145"/>
  <c r="BE148"/>
  <c r="BE155"/>
  <c r="BE163"/>
  <c r="BE168"/>
  <c r="BE173"/>
  <c r="BE179"/>
  <c r="BE182"/>
  <c r="BE185"/>
  <c r="BE197"/>
  <c r="BE203"/>
  <c r="BE213"/>
  <c r="BE215"/>
  <c r="BE218"/>
  <c r="BE225"/>
  <c r="BE236"/>
  <c r="BE244"/>
  <c r="BE247"/>
  <c r="BE253"/>
  <c r="BE255"/>
  <c r="BE263"/>
  <c r="BE266"/>
  <c r="BE269"/>
  <c r="BE275"/>
  <c r="BE284"/>
  <c r="BE290"/>
  <c r="BE292"/>
  <c r="BE300"/>
  <c r="BE306"/>
  <c r="BE324"/>
  <c r="BE327"/>
  <c r="BE330"/>
  <c r="BE336"/>
  <c r="BE344"/>
  <c r="BE346"/>
  <c r="BE353"/>
  <c r="BE356"/>
  <c r="BE359"/>
  <c r="BE95"/>
  <c r="BE101"/>
  <c r="BE104"/>
  <c r="BE110"/>
  <c r="BE113"/>
  <c r="BE116"/>
  <c r="BE122"/>
  <c r="BE128"/>
  <c r="BE140"/>
  <c r="BE151"/>
  <c r="BE158"/>
  <c r="BE161"/>
  <c r="BE165"/>
  <c r="BE170"/>
  <c r="BE176"/>
  <c r="BE188"/>
  <c r="BE191"/>
  <c r="BE194"/>
  <c r="BE200"/>
  <c r="BE206"/>
  <c r="BE209"/>
  <c r="BE211"/>
  <c r="BE221"/>
  <c r="BE228"/>
  <c r="BE231"/>
  <c r="BE234"/>
  <c r="BE239"/>
  <c r="BE242"/>
  <c r="BE249"/>
  <c r="BE252"/>
  <c r="BE258"/>
  <c r="BE260"/>
  <c r="BE272"/>
  <c r="BE278"/>
  <c r="BE281"/>
  <c r="BE287"/>
  <c r="BE295"/>
  <c r="BE298"/>
  <c r="BE303"/>
  <c r="BE308"/>
  <c r="BE311"/>
  <c r="BE316"/>
  <c r="BE319"/>
  <c r="BE333"/>
  <c r="BE339"/>
  <c r="BE349"/>
  <c r="BE351"/>
  <c r="F32"/>
  <c i="1" r="BA55"/>
  <c r="BA54"/>
  <c r="W30"/>
  <c i="2" r="F35"/>
  <c i="1" r="BD55"/>
  <c r="BD54"/>
  <c r="W33"/>
  <c i="2" r="F34"/>
  <c i="1" r="BC55"/>
  <c r="BC54"/>
  <c r="AY54"/>
  <c i="2" r="J32"/>
  <c i="1" r="AW55"/>
  <c i="2" r="F33"/>
  <c i="1" r="BB55"/>
  <c r="BB54"/>
  <c r="W31"/>
  <c i="2" l="1" r="R93"/>
  <c r="P223"/>
  <c r="T93"/>
  <c r="R223"/>
  <c r="R342"/>
  <c r="T223"/>
  <c r="P93"/>
  <c r="P92"/>
  <c i="1" r="AU55"/>
  <c i="2" r="BK93"/>
  <c r="J93"/>
  <c r="J56"/>
  <c r="BK342"/>
  <c r="J342"/>
  <c r="J70"/>
  <c r="BK223"/>
  <c r="J223"/>
  <c r="J61"/>
  <c i="1" r="AU54"/>
  <c i="2" r="F31"/>
  <c i="1" r="AZ55"/>
  <c r="AZ54"/>
  <c r="W29"/>
  <c r="AW54"/>
  <c r="AK30"/>
  <c r="AX54"/>
  <c r="W32"/>
  <c i="2" r="J31"/>
  <c i="1" r="AV55"/>
  <c r="AT55"/>
  <c i="2" l="1" r="T92"/>
  <c r="R92"/>
  <c r="BK92"/>
  <c r="J92"/>
  <c r="J55"/>
  <c i="1" r="AV54"/>
  <c r="AK29"/>
  <c i="2" l="1" r="J28"/>
  <c i="1" r="AG55"/>
  <c r="AG54"/>
  <c r="AK26"/>
  <c r="AT54"/>
  <c r="AN54"/>
  <c i="2" l="1" r="J37"/>
  <c i="1" r="AN55"/>
  <c r="AK35"/>
</calcChain>
</file>

<file path=xl/sharedStrings.xml><?xml version="1.0" encoding="utf-8"?>
<sst xmlns="http://schemas.openxmlformats.org/spreadsheetml/2006/main">
  <si>
    <t>Export Komplet</t>
  </si>
  <si>
    <t>VZ</t>
  </si>
  <si>
    <t>2.0</t>
  </si>
  <si>
    <t>ZAMOK</t>
  </si>
  <si>
    <t>False</t>
  </si>
  <si>
    <t>{80bf2e9c-c6c2-40f1-b1aa-8823e0b34eac}</t>
  </si>
  <si>
    <t>0,01</t>
  </si>
  <si>
    <t>21</t>
  </si>
  <si>
    <t>15</t>
  </si>
  <si>
    <t>REKAPITULACE STAVBY</t>
  </si>
  <si>
    <t xml:space="preserve">v ---  níže se nacházejí doplnkové a pomocné údaje k sestavám  --- v</t>
  </si>
  <si>
    <t>Návod na vyplnění</t>
  </si>
  <si>
    <t>0,001</t>
  </si>
  <si>
    <t>Kód:</t>
  </si>
  <si>
    <t>0723</t>
  </si>
  <si>
    <t>Měnit lze pouze buňky se žlutým podbarvením!_x000d_
_x000d_
1) v Rekapitulaci stavby vyplňte údaje o Uchazeči (přenesou se do ostatních sestav i v jiných listech)_x000d_
_x000d_
2) na vybraných listech vyplňte v sestavě Soupis prací ceny u položek</t>
  </si>
  <si>
    <t>Stavba:</t>
  </si>
  <si>
    <t>K.Vary -Městské divadlo, stav.úpravy -sanace vlhkostních poruch, opravy zatékání do skladby terasy</t>
  </si>
  <si>
    <t>KSO:</t>
  </si>
  <si>
    <t/>
  </si>
  <si>
    <t>CC-CZ:</t>
  </si>
  <si>
    <t>Místo:</t>
  </si>
  <si>
    <t xml:space="preserve"> </t>
  </si>
  <si>
    <t>Datum:</t>
  </si>
  <si>
    <t>24. 7. 2023</t>
  </si>
  <si>
    <t>Zadavatel:</t>
  </si>
  <si>
    <t>IČ:</t>
  </si>
  <si>
    <t>Statutární město K.Vary</t>
  </si>
  <si>
    <t>DIČ:</t>
  </si>
  <si>
    <t>Uchazeč:</t>
  </si>
  <si>
    <t>Vyplň údaj</t>
  </si>
  <si>
    <t>Projektant:</t>
  </si>
  <si>
    <t>Porticus s.r.o. K.Vary</t>
  </si>
  <si>
    <t>True</t>
  </si>
  <si>
    <t>Zpracovatel:</t>
  </si>
  <si>
    <t>Šimková Dita, K.Vary</t>
  </si>
  <si>
    <t>Poznámka:</t>
  </si>
  <si>
    <t>Soupis prací je sestaven s využitím Cenové soustavy ÚRS. Položky, které pochází z této cenové soustavy, jsou ve sloupci 'Cenová soustava' označeny popisem 'CS ÚRS' a úrovní příslušného kalendářního pololetí. Veškeré další informace vymezující popis a podmínky použití těchto položek z Cenové soustavy, které nejsou uvedeny přímo v soupisu prací, jsou neomezeně dálkově k dispozici na webu podminky.urs.cz.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</si>
  <si>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</si>
  <si>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</si>
  <si>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</si>
  <si>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</si>
  <si>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</si>
  <si>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</si>
  <si>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</si>
  <si>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</si>
  <si>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</si>
  <si>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</si>
  <si>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</si>
  <si>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</si>
  <si>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</si>
  <si>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</si>
  <si>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</si>
  <si>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</si>
  <si>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</si>
  <si>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</si>
  <si>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</si>
  <si>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</si>
  <si>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</si>
  <si>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</si>
  <si>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</si>
  <si>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</si>
  <si>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</si>
  <si>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</si>
  <si>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</si>
  <si>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</si>
  <si>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</si>
  <si>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</si>
  <si>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</si>
  <si>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</si>
  <si>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stavby celkem</t>
  </si>
  <si>
    <t>D</t>
  </si>
  <si>
    <t>0</t>
  </si>
  <si>
    <t>IMPORT</t>
  </si>
  <si>
    <t>{00000000-0000-0000-0000-000000000000}</t>
  </si>
  <si>
    <t>/</t>
  </si>
  <si>
    <t>STA</t>
  </si>
  <si>
    <t>1</t>
  </si>
  <si>
    <t>###NOINSERT###</t>
  </si>
  <si>
    <t>2</t>
  </si>
  <si>
    <t>KRYCÍ LIST SOUPISU PRACÍ</t>
  </si>
  <si>
    <t>REKAPITULACE ČLENĚNÍ SOUPISU PRACÍ</t>
  </si>
  <si>
    <t>Kód dílu - Popis</t>
  </si>
  <si>
    <t>Cena celkem [CZK]</t>
  </si>
  <si>
    <t>-1</t>
  </si>
  <si>
    <t>HSV - Práce a dodávky HSV</t>
  </si>
  <si>
    <t xml:space="preserve">    6 - Úpravy povrchů, podlahy a osazování výplní</t>
  </si>
  <si>
    <t xml:space="preserve">    9 - Ostatní konstrukce a práce, bourání</t>
  </si>
  <si>
    <t xml:space="preserve">    997 - Přesun sutě</t>
  </si>
  <si>
    <t xml:space="preserve">    998 - Přesun hmot</t>
  </si>
  <si>
    <t>PSV - Práce a dodávky PSV</t>
  </si>
  <si>
    <t xml:space="preserve">    711 - Izolace proti vodě, vlhkosti a plynům</t>
  </si>
  <si>
    <t xml:space="preserve">    712 - Povlakové krytiny</t>
  </si>
  <si>
    <t xml:space="preserve">    721 - Zdravotechnika - vnitřní kanalizace</t>
  </si>
  <si>
    <t xml:space="preserve">    741 - Elektroinstalace - silnoproud</t>
  </si>
  <si>
    <t xml:space="preserve">    762 - Konstrukce tesařské</t>
  </si>
  <si>
    <t xml:space="preserve">    764 - Konstrukce klempířské</t>
  </si>
  <si>
    <t xml:space="preserve">    772 - Podlahy z kamene</t>
  </si>
  <si>
    <t xml:space="preserve">    783 - Dokončovací práce - nátěry</t>
  </si>
  <si>
    <t>VRN - Vedlejší rozpočtové náklady</t>
  </si>
  <si>
    <t xml:space="preserve">    VRN1 - Průzkumné, geodetické a projektové práce</t>
  </si>
  <si>
    <t xml:space="preserve">    VRN3 - Zařízení staveniště</t>
  </si>
  <si>
    <t xml:space="preserve">    VRN4 - Inženýrská činnost</t>
  </si>
  <si>
    <t xml:space="preserve">    VRN5 - Finanční náklady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</si>
  <si>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</si>
  <si>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</si>
  <si>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</si>
  <si>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</si>
  <si>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</si>
  <si>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</si>
  <si>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</si>
  <si>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</si>
  <si>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</si>
  <si>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</si>
  <si>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</si>
  <si>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</si>
  <si>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</si>
  <si>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HSV</t>
  </si>
  <si>
    <t>Práce a dodávky HSV</t>
  </si>
  <si>
    <t>ROZPOCET</t>
  </si>
  <si>
    <t>6</t>
  </si>
  <si>
    <t>Úpravy povrchů, podlahy a osazování výplní</t>
  </si>
  <si>
    <t>K</t>
  </si>
  <si>
    <t>611315121</t>
  </si>
  <si>
    <t>Vápenná omítka rýh štuková ve stropech, šířky rýhy do 150 mm</t>
  </si>
  <si>
    <t>m2</t>
  </si>
  <si>
    <t>CS ÚRS 2023 02</t>
  </si>
  <si>
    <t>4</t>
  </si>
  <si>
    <t>818032972</t>
  </si>
  <si>
    <t>Online PSC</t>
  </si>
  <si>
    <t>https://podminky.urs.cz/item/CS_URS_2023_02/611315121</t>
  </si>
  <si>
    <t>VV</t>
  </si>
  <si>
    <t>15*0,05 "pro elektroinstalaci</t>
  </si>
  <si>
    <t>612131151</t>
  </si>
  <si>
    <t>Sanační postřik vnitřních omítaných ploch vápenocementový nanášený ručně celoplošně stěn</t>
  </si>
  <si>
    <t>2126813338</t>
  </si>
  <si>
    <t>https://podminky.urs.cz/item/CS_URS_2023_02/612131151</t>
  </si>
  <si>
    <t>8 "S22</t>
  </si>
  <si>
    <t>3</t>
  </si>
  <si>
    <t>612315121</t>
  </si>
  <si>
    <t>Vápenná omítka rýh štuková ve stěnách, šířky rýhy do 150 mm</t>
  </si>
  <si>
    <t>-1817838994</t>
  </si>
  <si>
    <t>https://podminky.urs.cz/item/CS_URS_2023_02/612315121</t>
  </si>
  <si>
    <t>30*0,05 "pro elektroinstalaci</t>
  </si>
  <si>
    <t>612324111</t>
  </si>
  <si>
    <t>Omítka sanační vnitřních ploch podkladní (vyrovnávací) tloušťky do 10 mm nanášená ručně svislých konstrukcí stěn</t>
  </si>
  <si>
    <t>-693662705</t>
  </si>
  <si>
    <t>https://podminky.urs.cz/item/CS_URS_2023_02/612324111</t>
  </si>
  <si>
    <t>5</t>
  </si>
  <si>
    <t>612325131</t>
  </si>
  <si>
    <t>Omítka sanační vnitřních ploch jádrová tloušťky do 15 mm nanášená ručně svislých konstrukcí stěn</t>
  </si>
  <si>
    <t>-339499889</t>
  </si>
  <si>
    <t>https://podminky.urs.cz/item/CS_URS_2023_02/612325131</t>
  </si>
  <si>
    <t>612325191</t>
  </si>
  <si>
    <t>Omítka sanační vnitřních ploch jádrová Příplatek k cenám za každých dalších i započatých 5 mm tloušťky omítky přes 15 mm stěn</t>
  </si>
  <si>
    <t>318894366</t>
  </si>
  <si>
    <t>https://podminky.urs.cz/item/CS_URS_2023_02/612325191</t>
  </si>
  <si>
    <t>8*3 "S22 -celkem 30mm</t>
  </si>
  <si>
    <t>7</t>
  </si>
  <si>
    <t>612328131</t>
  </si>
  <si>
    <t>Potažení vnitřních ploch sanačním štukem tloušťky do 3 mm svislých konstrukcí stěn</t>
  </si>
  <si>
    <t>-1523274888</t>
  </si>
  <si>
    <t>https://podminky.urs.cz/item/CS_URS_2023_02/612328131</t>
  </si>
  <si>
    <t>8</t>
  </si>
  <si>
    <t>621131121</t>
  </si>
  <si>
    <t>Podkladní a spojovací vrstva vnějších omítaných ploch penetrace nanášená ručně podhledů</t>
  </si>
  <si>
    <t>-2238075</t>
  </si>
  <si>
    <t>https://podminky.urs.cz/item/CS_URS_2023_02/621131121</t>
  </si>
  <si>
    <t>23 "3.np podhled (TPV 14)</t>
  </si>
  <si>
    <t>9</t>
  </si>
  <si>
    <t>622131121</t>
  </si>
  <si>
    <t>Podkladní a spojovací vrstva vnějších omítaných ploch penetrace nanášená ručně stěn</t>
  </si>
  <si>
    <t>-1920342779</t>
  </si>
  <si>
    <t>https://podminky.urs.cz/item/CS_URS_2023_02/622131121</t>
  </si>
  <si>
    <t>2*2+23*0,2+9,5*2*0,2 "stěny tersy, u soklu a klemp.kcí (TPV 14)</t>
  </si>
  <si>
    <t>10</t>
  </si>
  <si>
    <t>622325251</t>
  </si>
  <si>
    <t>Oprava vápenné omítky s celoplošným přeštukováním vnějších ploch stupně členitosti 1, v rozsahu opravované plochy do 10%</t>
  </si>
  <si>
    <t>-570294657</t>
  </si>
  <si>
    <t>https://podminky.urs.cz/item/CS_URS_2023_02/622325251</t>
  </si>
  <si>
    <t>11</t>
  </si>
  <si>
    <t>622325651</t>
  </si>
  <si>
    <t>Oprava vápenné omítky s celoplošným přeštukováním vnějších ploch stupně členitosti 5, v rozsahu opravované plochy do 10%</t>
  </si>
  <si>
    <t>2062850083</t>
  </si>
  <si>
    <t>https://podminky.urs.cz/item/CS_URS_2023_02/622325651</t>
  </si>
  <si>
    <t>12</t>
  </si>
  <si>
    <t>62290001R</t>
  </si>
  <si>
    <t>Přechod mezi jednotlivými prvky -PU trvale pružnoplastickým tmel do exteriéru, odolný UV záření</t>
  </si>
  <si>
    <t>m</t>
  </si>
  <si>
    <t>-228953749</t>
  </si>
  <si>
    <t>1,5 "K/121 a omítka</t>
  </si>
  <si>
    <t>9,5*2 "K/120 a omítka</t>
  </si>
  <si>
    <t>23 "sokl a dlažba</t>
  </si>
  <si>
    <t>23 "sokl a omítka</t>
  </si>
  <si>
    <t>Součet</t>
  </si>
  <si>
    <t>13</t>
  </si>
  <si>
    <t>629995101</t>
  </si>
  <si>
    <t>Očištění vnějších ploch tlakovou vodou omytím</t>
  </si>
  <si>
    <t>1565227384</t>
  </si>
  <si>
    <t>https://podminky.urs.cz/item/CS_URS_2023_02/629995101</t>
  </si>
  <si>
    <t>17 "R10</t>
  </si>
  <si>
    <t>14</t>
  </si>
  <si>
    <t>631311118</t>
  </si>
  <si>
    <t>Mazanina z betonu prostého bez zvýšených nároků na prostředí tl. přes 50 do 80 mm tř. C 35/45</t>
  </si>
  <si>
    <t>m3</t>
  </si>
  <si>
    <t>-354806419</t>
  </si>
  <si>
    <t>https://podminky.urs.cz/item/CS_URS_2023_02/631311118</t>
  </si>
  <si>
    <t>17*0,05 "R10</t>
  </si>
  <si>
    <t>631319171</t>
  </si>
  <si>
    <t>Příplatek k cenám mazanin za stržení povrchu spodní vrstvy mazaniny latí před vložením výztuže nebo pletiva pro tl. obou vrstev mazaniny přes 50 do 80 mm</t>
  </si>
  <si>
    <t>778383567</t>
  </si>
  <si>
    <t>https://podminky.urs.cz/item/CS_URS_2023_02/631319171</t>
  </si>
  <si>
    <t>16</t>
  </si>
  <si>
    <t>631362021</t>
  </si>
  <si>
    <t>Výztuž mazanin ze svařovaných sítí z drátů typu KARI</t>
  </si>
  <si>
    <t>t</t>
  </si>
  <si>
    <t>413326071</t>
  </si>
  <si>
    <t>https://podminky.urs.cz/item/CS_URS_2023_02/631362021</t>
  </si>
  <si>
    <t>17*0,0035*1,08 "R10</t>
  </si>
  <si>
    <t>17</t>
  </si>
  <si>
    <t>632450131</t>
  </si>
  <si>
    <t>Potěr cementový vyrovnávací ze suchých směsí v ploše o průměrné (střední) tl. od 10 do 20 mm</t>
  </si>
  <si>
    <t>562279087</t>
  </si>
  <si>
    <t>https://podminky.urs.cz/item/CS_URS_2023_02/632450131</t>
  </si>
  <si>
    <t>17 " R10 -prům.tl.15mm, spád 2%</t>
  </si>
  <si>
    <t>18</t>
  </si>
  <si>
    <t>632481213</t>
  </si>
  <si>
    <t>Separační vrstva k oddělení podlahových vrstev z polyetylénové fólie</t>
  </si>
  <si>
    <t>-822292092</t>
  </si>
  <si>
    <t>https://podminky.urs.cz/item/CS_URS_2023_02/632481213</t>
  </si>
  <si>
    <t>Ostatní konstrukce a práce, bourání</t>
  </si>
  <si>
    <t>19</t>
  </si>
  <si>
    <t>941111122</t>
  </si>
  <si>
    <t>Lešení řadové trubkové lehké pracovní s podlahami s provozním zatížením tř. 3 do 200 kg/m2 šířky tř. W09 od 0,9 do 1,2 m, výšky výšky přes 10 do 25 m montáž</t>
  </si>
  <si>
    <t>-2092718428</t>
  </si>
  <si>
    <t>https://podminky.urs.cz/item/CS_URS_2023_02/941111122</t>
  </si>
  <si>
    <t>14*16</t>
  </si>
  <si>
    <t>20</t>
  </si>
  <si>
    <t>941111222</t>
  </si>
  <si>
    <t>Lešení řadové trubkové lehké pracovní s podlahami s provozním zatížením tř. 3 do 200 kg/m2 šířky tř. W09 od 0,9 do 1,2 m, výšky výšky přes 10 do 25 m příplatek k ceně za každý den použití</t>
  </si>
  <si>
    <t>520031237</t>
  </si>
  <si>
    <t>https://podminky.urs.cz/item/CS_URS_2023_02/941111222</t>
  </si>
  <si>
    <t>224*2*30 " 2 měsíce</t>
  </si>
  <si>
    <t>941111822</t>
  </si>
  <si>
    <t>Lešení řadové trubkové lehké pracovní s podlahami s provozním zatížením tř. 3 do 200 kg/m2 šířky tř. W09 od 0,9 do 1,2 m, výšky výšky přes 10 do 25 m demontáž</t>
  </si>
  <si>
    <t>363476120</t>
  </si>
  <si>
    <t>https://podminky.urs.cz/item/CS_URS_2023_02/941111822</t>
  </si>
  <si>
    <t>22</t>
  </si>
  <si>
    <t>944511111</t>
  </si>
  <si>
    <t>Síť ochranná zavěšená na konstrukci lešení z textilie z umělých vláken montáž</t>
  </si>
  <si>
    <t>-233854427</t>
  </si>
  <si>
    <t>https://podminky.urs.cz/item/CS_URS_2023_02/944511111</t>
  </si>
  <si>
    <t>23</t>
  </si>
  <si>
    <t>944511211</t>
  </si>
  <si>
    <t>Síť ochranná zavěšená na konstrukci lešení z textilie z umělých vláken příplatek k ceně za každý den použití</t>
  </si>
  <si>
    <t>229805918</t>
  </si>
  <si>
    <t>https://podminky.urs.cz/item/CS_URS_2023_02/944511211</t>
  </si>
  <si>
    <t>24</t>
  </si>
  <si>
    <t>944511811</t>
  </si>
  <si>
    <t>Síť ochranná zavěšená na konstrukci lešení z textilie z umělých vláken demontáž</t>
  </si>
  <si>
    <t>-1783586409</t>
  </si>
  <si>
    <t>https://podminky.urs.cz/item/CS_URS_2023_02/944511811</t>
  </si>
  <si>
    <t>25</t>
  </si>
  <si>
    <t>949101112</t>
  </si>
  <si>
    <t>Lešení pomocné pracovní pro objekty pozemních staveb pro zatížení do 150 kg/m2, o výšce lešeňové podlahy přes 1,9 do 3,5 m</t>
  </si>
  <si>
    <t>-1742534463</t>
  </si>
  <si>
    <t>https://podminky.urs.cz/item/CS_URS_2023_02/949101112</t>
  </si>
  <si>
    <t>17 "3.np</t>
  </si>
  <si>
    <t>26</t>
  </si>
  <si>
    <t>952901114</t>
  </si>
  <si>
    <t>Vyčištění budov nebo objektů před předáním do užívání budov bytové nebo občanské výstavby, světlé výšky podlaží přes 4 m</t>
  </si>
  <si>
    <t>351301090</t>
  </si>
  <si>
    <t>https://podminky.urs.cz/item/CS_URS_2023_02/952901114</t>
  </si>
  <si>
    <t>17*2 "3.np, 4.np</t>
  </si>
  <si>
    <t>27</t>
  </si>
  <si>
    <t>965024131</t>
  </si>
  <si>
    <t>Bourání podlah kamenných bez podkladního lože, s jakoukoliv výplní spár z desek nebo mozaiky, plochy přes 1 m2 (ke zpětnému použití)</t>
  </si>
  <si>
    <t>1970425790</t>
  </si>
  <si>
    <t>https://podminky.urs.cz/item/CS_URS_2023_02/965024131</t>
  </si>
  <si>
    <t>17-7,5 "terasa</t>
  </si>
  <si>
    <t>28</t>
  </si>
  <si>
    <t>965042241</t>
  </si>
  <si>
    <t>Bourání mazanin betonových nebo z litého asfaltu tl. přes 100 mm, plochy přes 4 m2</t>
  </si>
  <si>
    <t>-1660355674</t>
  </si>
  <si>
    <t>https://podminky.urs.cz/item/CS_URS_2023_02/965042241</t>
  </si>
  <si>
    <t>17*0,23 "terasa</t>
  </si>
  <si>
    <t>29</t>
  </si>
  <si>
    <t>965081343</t>
  </si>
  <si>
    <t>Bourání podlah z dlaždic bez podkladního lože nebo mazaniny, s jakoukoliv výplní spár betonových, teracových nebo čedičových tl. do 40 mm, plochy přes 1 m2</t>
  </si>
  <si>
    <t>1786401118</t>
  </si>
  <si>
    <t>https://podminky.urs.cz/item/CS_URS_2023_02/965081343</t>
  </si>
  <si>
    <t>7,5+0,27+23*0,1 "terasa+práh+sokl</t>
  </si>
  <si>
    <t>30</t>
  </si>
  <si>
    <t>974082113</t>
  </si>
  <si>
    <t>Vysekání rýh pro ploché vodiče v omítce vápenné nebo vápenocementové stěn, šířky do 50 mm</t>
  </si>
  <si>
    <t>-880092746</t>
  </si>
  <si>
    <t>https://podminky.urs.cz/item/CS_URS_2023_02/974082113</t>
  </si>
  <si>
    <t>30 "pro elektroinstalaci</t>
  </si>
  <si>
    <t>31</t>
  </si>
  <si>
    <t>974082173</t>
  </si>
  <si>
    <t>Vysekání rýh pro ploché vodiče v omítce vápenné nebo vápenocementové stropů nebo kleneb, šířky do 50 mm</t>
  </si>
  <si>
    <t>-1855409404</t>
  </si>
  <si>
    <t>https://podminky.urs.cz/item/CS_URS_2023_02/974082173</t>
  </si>
  <si>
    <t>15 "pro elektroinstalaci</t>
  </si>
  <si>
    <t>32</t>
  </si>
  <si>
    <t>977151113</t>
  </si>
  <si>
    <t>Jádrové vrty diamantovými korunkami do stavebních materiálů (železobetonu, betonu, cihel, obkladů, dlažeb, kamene) průměru přes 40 do 50 mm</t>
  </si>
  <si>
    <t>1472181226</t>
  </si>
  <si>
    <t>https://podminky.urs.cz/item/CS_URS_2023_02/977151113</t>
  </si>
  <si>
    <t>0,5 "pro elektroinstalaci</t>
  </si>
  <si>
    <t>33</t>
  </si>
  <si>
    <t>977151116</t>
  </si>
  <si>
    <t>Jádrové vrty diamantovými korunkami do stavebních materiálů (železobetonu, betonu, cihel, obkladů, dlažeb, kamene) průměru přes 70 do 80 mm</t>
  </si>
  <si>
    <t>1429312582</t>
  </si>
  <si>
    <t>https://podminky.urs.cz/item/CS_URS_2023_02/977151116</t>
  </si>
  <si>
    <t>0,5*2 "pro pojistné přepady</t>
  </si>
  <si>
    <t>34</t>
  </si>
  <si>
    <t>978013191</t>
  </si>
  <si>
    <t>Otlučení vápenných nebo vápenocementových omítek vnitřních ploch stěn s vyškrabáním spar, s očištěním zdiva, v rozsahu přes 50 do 100 %</t>
  </si>
  <si>
    <t>-1238892933</t>
  </si>
  <si>
    <t>https://podminky.urs.cz/item/CS_URS_2023_02/978013191</t>
  </si>
  <si>
    <t>35</t>
  </si>
  <si>
    <t>978015321</t>
  </si>
  <si>
    <t>Otlučení vápenných nebo vápenocementových omítek vnějších ploch s vyškrabáním spar a s očištěním zdiva stupně členitosti 1 a 2, v rozsahu do 10 %</t>
  </si>
  <si>
    <t>-916330493</t>
  </si>
  <si>
    <t>https://podminky.urs.cz/item/CS_URS_2023_02/978015321</t>
  </si>
  <si>
    <t>36</t>
  </si>
  <si>
    <t>978015391</t>
  </si>
  <si>
    <t>Otlučení vápenných nebo vápenocementových omítek vnějších ploch s vyškrabáním spar a s očištěním zdiva stupně členitosti 1 a 2, v rozsahu přes 80 do 100 %</t>
  </si>
  <si>
    <t>-2035467902</t>
  </si>
  <si>
    <t>https://podminky.urs.cz/item/CS_URS_2023_02/978015391</t>
  </si>
  <si>
    <t xml:space="preserve">23*0,1 "pro nový vyšší kam.soklík </t>
  </si>
  <si>
    <t>37</t>
  </si>
  <si>
    <t>978019321</t>
  </si>
  <si>
    <t>Otlučení vápenných nebo vápenocementových omítek vnějších ploch s vyškrabáním spar a s očištěním zdiva stupně členitosti 3 až 5, v rozsahu do 10 %</t>
  </si>
  <si>
    <t>-1631855425</t>
  </si>
  <si>
    <t>https://podminky.urs.cz/item/CS_URS_2023_02/978019321</t>
  </si>
  <si>
    <t>38</t>
  </si>
  <si>
    <t>Poznámka</t>
  </si>
  <si>
    <t>Zábor veřejného prostranství (2 měsíce) -pozemek města, bez poplatku (položku neoceňovat)</t>
  </si>
  <si>
    <t>-1215684224</t>
  </si>
  <si>
    <t>997</t>
  </si>
  <si>
    <t>Přesun sutě</t>
  </si>
  <si>
    <t>39</t>
  </si>
  <si>
    <t>997013115</t>
  </si>
  <si>
    <t>Vnitrostaveništní doprava suti a vybouraných hmot vodorovně do 50 m svisle s použitím mechanizace pro budovy a haly výšky přes 15 do 18 m</t>
  </si>
  <si>
    <t>-995678816</t>
  </si>
  <si>
    <t>https://podminky.urs.cz/item/CS_URS_2023_02/997013115</t>
  </si>
  <si>
    <t>40</t>
  </si>
  <si>
    <t>997013501</t>
  </si>
  <si>
    <t>Odvoz suti a vybouraných hmot na skládku nebo meziskládku se složením, na vzdálenost do 1 km</t>
  </si>
  <si>
    <t>-1732015909</t>
  </si>
  <si>
    <t>https://podminky.urs.cz/item/CS_URS_2023_02/997013501</t>
  </si>
  <si>
    <t>41</t>
  </si>
  <si>
    <t>997013509</t>
  </si>
  <si>
    <t>Odvoz suti a vybouraných hmot na skládku nebo meziskládku se složením, na vzdálenost Příplatek k ceně za každý další i započatý 1 km přes 1 km</t>
  </si>
  <si>
    <t>-1089617181</t>
  </si>
  <si>
    <t>https://podminky.urs.cz/item/CS_URS_2023_02/997013509</t>
  </si>
  <si>
    <t>12,765*29 "celkem 30km</t>
  </si>
  <si>
    <t>42</t>
  </si>
  <si>
    <t>997013631</t>
  </si>
  <si>
    <t>Poplatek za uložení stavebního odpadu na skládce (skládkovné) směsného stavebního a demoličního zatříděného do Katalogu odpadů pod kódem 17 09 04</t>
  </si>
  <si>
    <t>1032772399</t>
  </si>
  <si>
    <t>https://podminky.urs.cz/item/CS_URS_2023_02/997013631</t>
  </si>
  <si>
    <t>998</t>
  </si>
  <si>
    <t>Přesun hmot</t>
  </si>
  <si>
    <t>43</t>
  </si>
  <si>
    <t>998011003</t>
  </si>
  <si>
    <t>Přesun hmot pro budovy občanské výstavby, bydlení, výrobu a služby s nosnou svislou konstrukcí zděnou z cihel, tvárnic nebo kamene vodorovná dopravní vzdálenost do 100 m pro budovy výšky přes 12 do 24 m</t>
  </si>
  <si>
    <t>1481988980</t>
  </si>
  <si>
    <t>https://podminky.urs.cz/item/CS_URS_2023_02/998011003</t>
  </si>
  <si>
    <t>PSV</t>
  </si>
  <si>
    <t>Práce a dodávky PSV</t>
  </si>
  <si>
    <t>711</t>
  </si>
  <si>
    <t>Izolace proti vodě, vlhkosti a plynům</t>
  </si>
  <si>
    <t>44</t>
  </si>
  <si>
    <t>711493111</t>
  </si>
  <si>
    <t>Izolace proti podpovrchové a tlakové vodě - ostatní na ploše vodorovné V dvousložkovou na bázi cementu</t>
  </si>
  <si>
    <t>1891077042</t>
  </si>
  <si>
    <t>https://podminky.urs.cz/item/CS_URS_2023_02/711493111</t>
  </si>
  <si>
    <t>17+0,27+23*0,2 "R10+S20+sokl</t>
  </si>
  <si>
    <t>45</t>
  </si>
  <si>
    <t>998711103</t>
  </si>
  <si>
    <t>Přesun hmot pro izolace proti vodě, vlhkosti a plynům stanovený z hmotnosti přesunovaného materiálu vodorovná dopravní vzdálenost do 50 m v objektech výšky přes 12 do 60 m</t>
  </si>
  <si>
    <t>483896600</t>
  </si>
  <si>
    <t>https://podminky.urs.cz/item/CS_URS_2023_02/998711103</t>
  </si>
  <si>
    <t>712</t>
  </si>
  <si>
    <t>Povlakové krytiny</t>
  </si>
  <si>
    <t>46</t>
  </si>
  <si>
    <t>712311101</t>
  </si>
  <si>
    <t>Provedení povlakové krytiny střech plochých do 10° natěradly a tmely za studena nátěrem lakem penetračním nebo asfaltovým</t>
  </si>
  <si>
    <t>752673767</t>
  </si>
  <si>
    <t>https://podminky.urs.cz/item/CS_URS_2023_02/712311101</t>
  </si>
  <si>
    <t>17+23*0,2 "R10+sokl</t>
  </si>
  <si>
    <t>47</t>
  </si>
  <si>
    <t>M</t>
  </si>
  <si>
    <t>11163153</t>
  </si>
  <si>
    <t>emulze asfaltová penetrační</t>
  </si>
  <si>
    <t>litr</t>
  </si>
  <si>
    <t>1999709583</t>
  </si>
  <si>
    <t>21,6*0,004 'Přepočtené koeficientem množství</t>
  </si>
  <si>
    <t>48</t>
  </si>
  <si>
    <t>712340831</t>
  </si>
  <si>
    <t>Odstranění povlakové krytiny střech plochých do 10° z přitavených pásů NAIP v plné ploše jednovrstvé</t>
  </si>
  <si>
    <t>417251757</t>
  </si>
  <si>
    <t>https://podminky.urs.cz/item/CS_URS_2023_02/712340831</t>
  </si>
  <si>
    <t>25 "provizorní zastřešení</t>
  </si>
  <si>
    <t>49</t>
  </si>
  <si>
    <t>712341659</t>
  </si>
  <si>
    <t>Provedení povlakové krytiny střech plochých do 10° pásy přitavením NAIP bodově</t>
  </si>
  <si>
    <t>55315918</t>
  </si>
  <si>
    <t>https://podminky.urs.cz/item/CS_URS_2023_02/712341659</t>
  </si>
  <si>
    <t>50</t>
  </si>
  <si>
    <t>62853004</t>
  </si>
  <si>
    <t>pás asfaltový natavitelný modifikovaný SBS s vložkou ze skleněné tkaniny a spalitelnou PE fólií nebo jemnozrnným minerálním posypem na horním povrchu tl 4,0mm</t>
  </si>
  <si>
    <t>-560479567</t>
  </si>
  <si>
    <t>21,6*1,15 'Přepočtené koeficientem množství</t>
  </si>
  <si>
    <t>51</t>
  </si>
  <si>
    <t>998712103</t>
  </si>
  <si>
    <t>Přesun hmot pro povlakové krytiny stanovený z hmotnosti přesunovaného materiálu vodorovná dopravní vzdálenost do 50 m v objektech výšky přes 12 do 24 m</t>
  </si>
  <si>
    <t>-2124503463</t>
  </si>
  <si>
    <t>https://podminky.urs.cz/item/CS_URS_2023_02/998712103</t>
  </si>
  <si>
    <t>721</t>
  </si>
  <si>
    <t>Zdravotechnika - vnitřní kanalizace</t>
  </si>
  <si>
    <t>52</t>
  </si>
  <si>
    <t>721210822</t>
  </si>
  <si>
    <t>Demontáž kanalizačního příslušenství střešních vtoků DN 100</t>
  </si>
  <si>
    <t>kus</t>
  </si>
  <si>
    <t>-775705466</t>
  </si>
  <si>
    <t>https://podminky.urs.cz/item/CS_URS_2023_02/721210822</t>
  </si>
  <si>
    <t>53</t>
  </si>
  <si>
    <t>721239114</t>
  </si>
  <si>
    <t>Střešní vtoky (vpusti) montáž střešních vtoků ostatních typů se svislým odtokem do DN 160</t>
  </si>
  <si>
    <t>392982024</t>
  </si>
  <si>
    <t>https://podminky.urs.cz/item/CS_URS_2023_02/721239114</t>
  </si>
  <si>
    <t>2 "PL/15</t>
  </si>
  <si>
    <t>54</t>
  </si>
  <si>
    <t>5623111R</t>
  </si>
  <si>
    <t xml:space="preserve">vyhřívaný dvoustupňový terasový svislý vtok s lit.rámem a lit.mříží s ležatým odtokem, s asf.manžetou, s nezámrznou zápach.klapkou DN 50mm </t>
  </si>
  <si>
    <t>-106011969</t>
  </si>
  <si>
    <t>55</t>
  </si>
  <si>
    <t>72125001R</t>
  </si>
  <si>
    <t xml:space="preserve">Dod+mtz hranatý pojistný a bezpečnostní přepad PVC 50x100mm, dl.700mm, s integrovanou bitumenovou manžetou </t>
  </si>
  <si>
    <t>274401830</t>
  </si>
  <si>
    <t>2 "PL/16</t>
  </si>
  <si>
    <t>56</t>
  </si>
  <si>
    <t>998721103</t>
  </si>
  <si>
    <t>Přesun hmot pro vnitřní kanalizace stanovený z hmotnosti přesunovaného materiálu vodorovná dopravní vzdálenost do 50 m v objektech výšky přes 12 do 24 m</t>
  </si>
  <si>
    <t>-527292446</t>
  </si>
  <si>
    <t>https://podminky.urs.cz/item/CS_URS_2023_02/998721103</t>
  </si>
  <si>
    <t>741</t>
  </si>
  <si>
    <t>Elektroinstalace - silnoproud</t>
  </si>
  <si>
    <t>57</t>
  </si>
  <si>
    <t>74100001R</t>
  </si>
  <si>
    <t>Napojení vyhřívaných terasových vtoků do ele. rozvaděče -komplet dle PD (kabel 3xCYKY 1,5mm 45m, chráničky flex,tr.PVC pr.16, stykač, jednofázový jistič 10A, venkovní termostat)</t>
  </si>
  <si>
    <t>Kč</t>
  </si>
  <si>
    <t>-1876022514</t>
  </si>
  <si>
    <t>762</t>
  </si>
  <si>
    <t>Konstrukce tesařské</t>
  </si>
  <si>
    <t>58</t>
  </si>
  <si>
    <t>762083122</t>
  </si>
  <si>
    <t>Impregnace řeziva máčením proti dřevokaznému hmyzu, houbám a plísním, třída ohrožení 3 a 4 (dřevo v exteriéru)</t>
  </si>
  <si>
    <t>-536167698</t>
  </si>
  <si>
    <t>https://podminky.urs.cz/item/CS_URS_2023_02/762083122</t>
  </si>
  <si>
    <t>0,02</t>
  </si>
  <si>
    <t>59</t>
  </si>
  <si>
    <t>762331813</t>
  </si>
  <si>
    <t>Demontáž vázaných konstrukcí krovů sklonu do 60° z hranolů, hranolků, fošen, průřezové plochy přes 224 do 288 cm2</t>
  </si>
  <si>
    <t>-1898495192</t>
  </si>
  <si>
    <t>https://podminky.urs.cz/item/CS_URS_2023_02/762331813</t>
  </si>
  <si>
    <t>25+20+20 "provizorní zastřešení</t>
  </si>
  <si>
    <t>60</t>
  </si>
  <si>
    <t>762341811</t>
  </si>
  <si>
    <t>Demontáž bednění a laťování bednění střech rovných, obloukových, sklonu do 60° se všemi nadstřešními konstrukcemi z prken hrubých, hoblovaných tl. do 32 mm</t>
  </si>
  <si>
    <t>-211916003</t>
  </si>
  <si>
    <t>https://podminky.urs.cz/item/CS_URS_2023_02/762341811</t>
  </si>
  <si>
    <t>61</t>
  </si>
  <si>
    <t>762361114</t>
  </si>
  <si>
    <t>Montáž spádových klínů pro rovné střechy s připojením na nosnou konstrukci z řeziva průřezové plochy do 120 cm2</t>
  </si>
  <si>
    <t>1735470769</t>
  </si>
  <si>
    <t>https://podminky.urs.cz/item/CS_URS_2023_02/762361114</t>
  </si>
  <si>
    <t>17*0,5 "pro K/120</t>
  </si>
  <si>
    <t>62</t>
  </si>
  <si>
    <t>762361311</t>
  </si>
  <si>
    <t>Konstrukční vrstva pod klempířské prvky pro oplechování horních ploch zdí a nadezdívek (atik) z desek dřevoštěpkových šroubovaných do podkladu, tloušťky desky 18 mm</t>
  </si>
  <si>
    <t>-398362362</t>
  </si>
  <si>
    <t>https://podminky.urs.cz/item/CS_URS_2023_02/762361311</t>
  </si>
  <si>
    <t>9,5*0,5 "pod K/120</t>
  </si>
  <si>
    <t>63</t>
  </si>
  <si>
    <t>762395000</t>
  </si>
  <si>
    <t>Spojovací prostředky krovů, bednění a laťování, nadstřešních konstrukcí svory, prkna, hřebíky, pásová ocel, vruty</t>
  </si>
  <si>
    <t>1807110153</t>
  </si>
  <si>
    <t>https://podminky.urs.cz/item/CS_URS_2023_02/762395000</t>
  </si>
  <si>
    <t>0,02+4,75*0,018</t>
  </si>
  <si>
    <t>64</t>
  </si>
  <si>
    <t>998762103</t>
  </si>
  <si>
    <t>Přesun hmot pro konstrukce tesařské stanovený z hmotnosti přesunovaného materiálu vodorovná dopravní vzdálenost do 50 m v objektech výšky přes 12 do 24 m</t>
  </si>
  <si>
    <t>-124876063</t>
  </si>
  <si>
    <t>https://podminky.urs.cz/item/CS_URS_2023_02/998762103</t>
  </si>
  <si>
    <t>764</t>
  </si>
  <si>
    <t>Konstrukce klempířské</t>
  </si>
  <si>
    <t>65</t>
  </si>
  <si>
    <t>764002841</t>
  </si>
  <si>
    <t>Demontáž klempířských konstrukcí oplechování horních ploch zdí a nadezdívek do suti</t>
  </si>
  <si>
    <t>-1141837975</t>
  </si>
  <si>
    <t>https://podminky.urs.cz/item/CS_URS_2023_02/764002841</t>
  </si>
  <si>
    <t>9,5 "K/120</t>
  </si>
  <si>
    <t>66</t>
  </si>
  <si>
    <t>764042415</t>
  </si>
  <si>
    <t>Strukturovaná odddělovací rohož s integrovanou pojistnou hydroizolací rš přes 500 do 670 mm</t>
  </si>
  <si>
    <t>1006445518</t>
  </si>
  <si>
    <t>https://podminky.urs.cz/item/CS_URS_2023_02/764042415</t>
  </si>
  <si>
    <t>67</t>
  </si>
  <si>
    <t>764244407</t>
  </si>
  <si>
    <t>Oplechování horních ploch zdí a nadezdívek (atik) z titanzinkového předzvětralého plechu mechanicky kotvené do rš 670 mm</t>
  </si>
  <si>
    <t>382256445</t>
  </si>
  <si>
    <t>https://podminky.urs.cz/item/CS_URS_2023_02/764244407</t>
  </si>
  <si>
    <t>68</t>
  </si>
  <si>
    <t>76450001R</t>
  </si>
  <si>
    <t>Styk klemp.kcí a omítky -zakončovací profil pod omítku s okapničkou (ocel.Pz plech RŠ100) -komplet dle PD</t>
  </si>
  <si>
    <t>686518979</t>
  </si>
  <si>
    <t>1,5 "K/121</t>
  </si>
  <si>
    <t>69</t>
  </si>
  <si>
    <t>998764103</t>
  </si>
  <si>
    <t>Přesun hmot pro konstrukce klempířské stanovený z hmotnosti přesunovaného materiálu vodorovná dopravní vzdálenost do 50 m v objektech výšky přes 12 do 24 m</t>
  </si>
  <si>
    <t>1854749744</t>
  </si>
  <si>
    <t>https://podminky.urs.cz/item/CS_URS_2023_02/998764103</t>
  </si>
  <si>
    <t>772</t>
  </si>
  <si>
    <t>Podlahy z kamene</t>
  </si>
  <si>
    <t>70</t>
  </si>
  <si>
    <t>772421133</t>
  </si>
  <si>
    <t>Montáž obkladu soklů deskami z kamene kladených do lepidla svislých nebo šikmých stěn s lícem rovným, tl. do 30 mm</t>
  </si>
  <si>
    <t>953584768</t>
  </si>
  <si>
    <t>https://podminky.urs.cz/item/CS_URS_2023_02/772421133</t>
  </si>
  <si>
    <t>23 "terasa</t>
  </si>
  <si>
    <t>71</t>
  </si>
  <si>
    <t>58386150</t>
  </si>
  <si>
    <t>sokl rovný kamenný žula v 200mm tl 15-20mm (dle stávající dlažby)</t>
  </si>
  <si>
    <t>1883083526</t>
  </si>
  <si>
    <t>23*1,05 'Přepočtené koeficientem množství</t>
  </si>
  <si>
    <t>72</t>
  </si>
  <si>
    <t>772521250</t>
  </si>
  <si>
    <t>Kladení dlažby z kamene do lepidla z nejvýše dvou rozdílných druhů pravoúhlých desek nebo dlaždic ve skladbě se pravidelně opakujících, tl. přes 30 do 50 mm</t>
  </si>
  <si>
    <t>-1481888251</t>
  </si>
  <si>
    <t>https://podminky.urs.cz/item/CS_URS_2023_02/772521250</t>
  </si>
  <si>
    <t>17+0,27 "R10+S20</t>
  </si>
  <si>
    <t>73</t>
  </si>
  <si>
    <t>58381159</t>
  </si>
  <si>
    <t>deska dlažební kamenná žula tl 40mm (dle stávající)</t>
  </si>
  <si>
    <t>2044134643</t>
  </si>
  <si>
    <t>17+0,27-9,5+9,5*0,05 "část dodávky původní dlažba, navíc 5% z původní dlažby</t>
  </si>
  <si>
    <t>8,245*1,05 'Přepočtené koeficientem množství</t>
  </si>
  <si>
    <t>74</t>
  </si>
  <si>
    <t>77275001R</t>
  </si>
  <si>
    <t xml:space="preserve">Stáv.vybouraná kam.dlažba -označení, zaevidování, očištění a uložení pro zpětné použití </t>
  </si>
  <si>
    <t>-528351247</t>
  </si>
  <si>
    <t>9,5 "S21</t>
  </si>
  <si>
    <t>75</t>
  </si>
  <si>
    <t>998772103</t>
  </si>
  <si>
    <t>Přesun hmot pro kamenné dlažby, obklady schodišťových stupňů a soklů stanovený z hmotnosti přesunovaného materiálu vodorovná dopravní vzdálenost do 50 m v objektech výšky přes 12 do 60 m</t>
  </si>
  <si>
    <t>38897874</t>
  </si>
  <si>
    <t>https://podminky.urs.cz/item/CS_URS_2023_02/998772103</t>
  </si>
  <si>
    <t>783</t>
  </si>
  <si>
    <t>Dokončovací práce - nátěry</t>
  </si>
  <si>
    <t>76</t>
  </si>
  <si>
    <t>783414101</t>
  </si>
  <si>
    <t>Základní nátěr klempířských konstrukcí jednonásobný syntetický</t>
  </si>
  <si>
    <t>-687823503</t>
  </si>
  <si>
    <t>https://podminky.urs.cz/item/CS_URS_2023_02/783414101</t>
  </si>
  <si>
    <t>1,5*0,1 "K121</t>
  </si>
  <si>
    <t>9,5*0,66 "K120</t>
  </si>
  <si>
    <t>77</t>
  </si>
  <si>
    <t>783417101</t>
  </si>
  <si>
    <t>Krycí nátěr (email) klempířských konstrukcí jednonásobný syntetický standardní</t>
  </si>
  <si>
    <t>653492096</t>
  </si>
  <si>
    <t>https://podminky.urs.cz/item/CS_URS_2023_02/783417101</t>
  </si>
  <si>
    <t xml:space="preserve">6,42*2 "2x nátěr </t>
  </si>
  <si>
    <t>78</t>
  </si>
  <si>
    <t>783801201</t>
  </si>
  <si>
    <t>Příprava podkladu omítek před provedením nátěru obroušení</t>
  </si>
  <si>
    <t>-930850830</t>
  </si>
  <si>
    <t>https://podminky.urs.cz/item/CS_URS_2023_02/783801201</t>
  </si>
  <si>
    <t>79</t>
  </si>
  <si>
    <t>783823133</t>
  </si>
  <si>
    <t>Penetrační nátěr omítek hladkých omítek hladkých, zrnitých tenkovrstvých nebo štukových stupně členitosti 1 a 2 silikátový</t>
  </si>
  <si>
    <t>407255527</t>
  </si>
  <si>
    <t>https://podminky.urs.cz/item/CS_URS_2023_02/783823133</t>
  </si>
  <si>
    <t>80</t>
  </si>
  <si>
    <t>783823183</t>
  </si>
  <si>
    <t>Penetrační nátěr omítek hladkých omítek hladkých, zrnitých tenkovrstvých nebo štukových stupně členitosti 5 silikátový</t>
  </si>
  <si>
    <t>-1974798363</t>
  </si>
  <si>
    <t>https://podminky.urs.cz/item/CS_URS_2023_02/783823183</t>
  </si>
  <si>
    <t>81</t>
  </si>
  <si>
    <t>783826615</t>
  </si>
  <si>
    <t>Hydrofobizační nátěr omítek silikonový, transparentní, povrchů hladkých omítek hladkých, zrnitých tenkovrstvých nebo štukových stupně členitosti 1 a 2</t>
  </si>
  <si>
    <t>515123703</t>
  </si>
  <si>
    <t>https://podminky.urs.cz/item/CS_URS_2023_02/783826615</t>
  </si>
  <si>
    <t>82</t>
  </si>
  <si>
    <t>783826645</t>
  </si>
  <si>
    <t>Hydrofobizační nátěr omítek silikonový, transparentní, povrchů hladkých omítek hladkých, zrnitých tenkovrstvých nebo štukových stupně členitosti 5</t>
  </si>
  <si>
    <t>-1982984476</t>
  </si>
  <si>
    <t>https://podminky.urs.cz/item/CS_URS_2023_02/783826645</t>
  </si>
  <si>
    <t>83</t>
  </si>
  <si>
    <t>783827423</t>
  </si>
  <si>
    <t>Krycí (ochranný ) nátěr omítek dvojnásobný hladkých omítek hladkých, zrnitých tenkovrstvých nebo štukových stupně členitosti 1 a 2 silikátový</t>
  </si>
  <si>
    <t>-394221212</t>
  </si>
  <si>
    <t>https://podminky.urs.cz/item/CS_URS_2023_02/783827423</t>
  </si>
  <si>
    <t>84</t>
  </si>
  <si>
    <t>783827483</t>
  </si>
  <si>
    <t>Krycí (ochranný ) nátěr omítek dvojnásobný hladkých omítek hladkých, zrnitých tenkovrstvých nebo štukových stupně členitosti 5 silikátový</t>
  </si>
  <si>
    <t>-730646648</t>
  </si>
  <si>
    <t>https://podminky.urs.cz/item/CS_URS_2023_02/783827483</t>
  </si>
  <si>
    <t>VRN</t>
  </si>
  <si>
    <t>Vedlejší rozpočtové náklady</t>
  </si>
  <si>
    <t>VRN1</t>
  </si>
  <si>
    <t>Průzkumné, geodetické a projektové práce</t>
  </si>
  <si>
    <t>85</t>
  </si>
  <si>
    <t>013254000</t>
  </si>
  <si>
    <t>Dokumentace skutečného provedení stavby</t>
  </si>
  <si>
    <t>1024</t>
  </si>
  <si>
    <t>1621729727</t>
  </si>
  <si>
    <t>https://podminky.urs.cz/item/CS_URS_2023_02/013254000</t>
  </si>
  <si>
    <t>86</t>
  </si>
  <si>
    <t>013294000</t>
  </si>
  <si>
    <t xml:space="preserve">Ostatní dokumentace -fotodokumentace </t>
  </si>
  <si>
    <t>352505729</t>
  </si>
  <si>
    <t>https://podminky.urs.cz/item/CS_URS_2023_02/013294000</t>
  </si>
  <si>
    <t>VRN3</t>
  </si>
  <si>
    <t>Zařízení staveniště</t>
  </si>
  <si>
    <t>87</t>
  </si>
  <si>
    <t>030001000</t>
  </si>
  <si>
    <t>1652290473</t>
  </si>
  <si>
    <t>https://podminky.urs.cz/item/CS_URS_2023_02/030001000</t>
  </si>
  <si>
    <t>88</t>
  </si>
  <si>
    <t>034303000</t>
  </si>
  <si>
    <t>Dopravní značení na staveništi</t>
  </si>
  <si>
    <t>2035358177</t>
  </si>
  <si>
    <t>https://podminky.urs.cz/item/CS_URS_2023_02/034303000</t>
  </si>
  <si>
    <t>89</t>
  </si>
  <si>
    <t>034503000</t>
  </si>
  <si>
    <t>Informační tabule na staveništi</t>
  </si>
  <si>
    <t>-681623164</t>
  </si>
  <si>
    <t>https://podminky.urs.cz/item/CS_URS_2023_02/034503000</t>
  </si>
  <si>
    <t>VRN4</t>
  </si>
  <si>
    <t>Inženýrská činnost</t>
  </si>
  <si>
    <t>90</t>
  </si>
  <si>
    <t>040001000</t>
  </si>
  <si>
    <t>-463947032</t>
  </si>
  <si>
    <t>https://podminky.urs.cz/item/CS_URS_2023_02/040001000</t>
  </si>
  <si>
    <t>VRN5</t>
  </si>
  <si>
    <t>Finanční náklady</t>
  </si>
  <si>
    <t>91</t>
  </si>
  <si>
    <t>053002000</t>
  </si>
  <si>
    <t>Poplatky -vjezd do lázeňského území</t>
  </si>
  <si>
    <t>-195292679</t>
  </si>
  <si>
    <t>https://podminky.urs.cz/item/CS_URS_2023_02/053002000</t>
  </si>
  <si>
    <t>Struktura údajů, formát souboru a metodika pro zpracování</t>
  </si>
  <si>
    <t>Struktura</t>
  </si>
  <si>
    <t>Soubor je složen ze záložky Rekapitulace stavby a záložek s názvem soupisu prací pro jednotlivé objekty ve formátu XLSX. Každá ze záložek přitom obsahuje</t>
  </si>
  <si>
    <t>ještě samostatné sestavy vymezené orámovaním a nadpisem sestavy.</t>
  </si>
  <si>
    <r>
      <rPr>
        <rFont val="Arial CE"/>
        <charset val="238"/>
        <i val="1"/>
        <color auto="1"/>
        <sz val="8"/>
        <scheme val="none"/>
      </rPr>
      <t xml:space="preserve">Rekapitulace stavby </t>
    </r>
    <r>
      <rPr>
        <rFont val="Arial CE"/>
        <charset val="238"/>
        <color auto="1"/>
        <sz val="8"/>
        <scheme val="none"/>
      </rPr>
      <t>obsahuje sestavu Rekapitulace stavby a Rekapitulace objektů stavby a soupisů prací.</t>
    </r>
  </si>
  <si>
    <r>
      <t xml:space="preserve">V sestavě </t>
    </r>
    <r>
      <rPr>
        <rFont val="Arial CE"/>
        <charset val="238"/>
        <b val="1"/>
        <color auto="1"/>
        <sz val="8"/>
        <scheme val="none"/>
      </rPr>
      <t>Rekapitulace stavby</t>
    </r>
    <r>
      <rPr>
        <rFont val="Arial CE"/>
        <charset val="238"/>
        <color auto="1"/>
        <sz val="8"/>
        <scheme val="none"/>
      </rPr>
      <t xml:space="preserve"> jsou uvedeny informace identifikující předmět veřejné zakázky na stavební práce, KSO, CC-CZ, CZ-CPV, CZ-CPA a rekapitulaci </t>
    </r>
  </si>
  <si>
    <t>celkové nabídkové ceny uchazeče.</t>
  </si>
  <si>
    <t xml:space="preserve">Termínem "uchazeč" (resp. zhotovitel) se myslí "účastník zadávacího řízení" ve smyslu zákona o zadávání veřejných zakázek. </t>
  </si>
  <si>
    <r>
      <t xml:space="preserve">V sestavě </t>
    </r>
    <r>
      <rPr>
        <rFont val="Arial CE"/>
        <charset val="238"/>
        <b val="1"/>
        <color auto="1"/>
        <sz val="8"/>
        <scheme val="none"/>
      </rPr>
      <t>Rekapitulace objektů stavby a soupisů prací</t>
    </r>
    <r>
      <rPr>
        <rFont val="Arial CE"/>
        <charset val="238"/>
        <color auto="1"/>
        <sz val="8"/>
        <scheme val="none"/>
      </rPr>
      <t xml:space="preserve"> je uvedena rekapitulace stavebních objektů, inženýrských objektů, provozních souborů,</t>
    </r>
  </si>
  <si>
    <t>vedlejších a ostatních nákladů a ostatních nákladů s rekapitulací nabídkové ceny za jednotlivé soupisy prací. Na základě údaje Typ je možné</t>
  </si>
  <si>
    <t>identifikovat, zda se jedná o objekt nebo soupis prací pro daný objekt:</t>
  </si>
  <si>
    <t>Stavební objekt pozemní</t>
  </si>
  <si>
    <t>ING</t>
  </si>
  <si>
    <t>Stavební objekt inženýrský</t>
  </si>
  <si>
    <t>PRO</t>
  </si>
  <si>
    <t>Provozní soubor</t>
  </si>
  <si>
    <t>VON</t>
  </si>
  <si>
    <t>Vedlejší a ostatní náklady</t>
  </si>
  <si>
    <t>OST</t>
  </si>
  <si>
    <t>Ostatní</t>
  </si>
  <si>
    <t>Soupis</t>
  </si>
  <si>
    <t>Soupis prací pro daný typ objektu</t>
  </si>
  <si>
    <r>
      <rPr>
        <rFont val="Arial CE"/>
        <charset val="238"/>
        <i val="1"/>
        <color auto="1"/>
        <sz val="8"/>
        <scheme val="none"/>
      </rPr>
      <t xml:space="preserve">Soupis prací </t>
    </r>
    <r>
      <rPr>
        <rFont val="Arial CE"/>
        <charset val="238"/>
        <color auto="1"/>
        <sz val="8"/>
        <scheme val="none"/>
      </rPr>
      <t>pro jednotlivé objekty obsahuje sestavy Krycí list soupisu prací, Rekapitulace členění soupisu prací, Soupis prací. Za soupis prací může být považován</t>
    </r>
  </si>
  <si>
    <t>i objekt stavby v případě, že neobsahuje podřízenou zakázku.</t>
  </si>
  <si>
    <r>
      <rPr>
        <rFont val="Arial CE"/>
        <charset val="238"/>
        <b val="1"/>
        <color auto="1"/>
        <sz val="8"/>
        <scheme val="none"/>
      </rPr>
      <t>Krycí list soupisu</t>
    </r>
    <r>
      <rPr>
        <rFont val="Arial CE"/>
        <charset val="238"/>
        <color auto="1"/>
        <sz val="8"/>
        <scheme val="none"/>
      </rPr>
      <t xml:space="preserve"> obsahuje rekapitulaci informací o předmětu veřejné zakázky ze sestavy Rekapitulace stavby, informaci o zařazení objektu do KSO, </t>
    </r>
  </si>
  <si>
    <t>CC-CZ, CZ-CPV, CZ-CPA a rekapitulaci celkové nabídkové ceny uchazeče za aktuální soupis prací.</t>
  </si>
  <si>
    <r>
      <rPr>
        <rFont val="Arial CE"/>
        <charset val="238"/>
        <b val="1"/>
        <color auto="1"/>
        <sz val="8"/>
        <scheme val="none"/>
      </rPr>
      <t>Rekapitulace členění soupisu prací</t>
    </r>
    <r>
      <rPr>
        <rFont val="Arial CE"/>
        <charset val="238"/>
        <color auto="1"/>
        <sz val="8"/>
        <scheme val="none"/>
      </rPr>
      <t xml:space="preserve"> obsahuje rekapitulaci soupisu prací ve všech úrovních členění soupisu tak, jak byla tato členění použita (např. </t>
    </r>
  </si>
  <si>
    <t>stavební díly, funkční díly, případně jiné členění) s rekapitulací nabídkové ceny.</t>
  </si>
  <si>
    <r>
      <rPr>
        <rFont val="Arial CE"/>
        <charset val="238"/>
        <b val="1"/>
        <color auto="1"/>
        <sz val="8"/>
        <scheme val="none"/>
      </rPr>
      <t xml:space="preserve">Soupis prací </t>
    </r>
    <r>
      <rPr>
        <rFont val="Arial CE"/>
        <charset val="238"/>
        <color auto="1"/>
        <sz val="8"/>
        <scheme val="none"/>
      </rPr>
      <t>obsahuje položky veškerých stavebních nebo montážních prací, dodávek materiálů a služeb nezbytných pro zhotovení stavebního objektu,</t>
    </r>
  </si>
  <si>
    <t>inženýrského objektu, provozního souboru, vedlejších a ostatních nákladů.</t>
  </si>
  <si>
    <t>Pro položky soupisu prací se zobrazují následující informace:</t>
  </si>
  <si>
    <t>Pořadové číslo položky v aktuálním soupisu</t>
  </si>
  <si>
    <t>TYP</t>
  </si>
  <si>
    <t xml:space="preserve">Typ položky: K - konstrukce, M - materiál, PP - plný popis, PSC - poznámka k souboru cen,  P - poznámka k položce, VV - výkaz výměr</t>
  </si>
  <si>
    <t>Kód položky</t>
  </si>
  <si>
    <t>Zkrácený popis položky</t>
  </si>
  <si>
    <t>Měrná jednotka položky</t>
  </si>
  <si>
    <t>Množství v měrné jednotce</t>
  </si>
  <si>
    <t>J.cena</t>
  </si>
  <si>
    <t xml:space="preserve">Jednotková cena položky. Zadaní může obsahovat namísto J.ceny sloupce J.materiál a J.montáž, jejichž součet definuje </t>
  </si>
  <si>
    <t>J.cenu položky.</t>
  </si>
  <si>
    <t xml:space="preserve">Cena celkem </t>
  </si>
  <si>
    <t>Celková cena položky daná jako součin množství a j.ceny</t>
  </si>
  <si>
    <t>Příslušnost položky do cenové soustavy</t>
  </si>
  <si>
    <t>Ke každé položce soupisu prací se na samostatných řádcích může zobrazovat:</t>
  </si>
  <si>
    <t>Plný popis položky</t>
  </si>
  <si>
    <t>Poznámka k souboru cen a poznámka zadavatele</t>
  </si>
  <si>
    <t>Výkaz výměr</t>
  </si>
  <si>
    <t>Pokud je k řádku výkazu výměr evidovaný údaj ve sloupci Kód, jedná se o definovaný odkaz, na který se může odvolávat výkaz výměr z jiné položky.</t>
  </si>
  <si>
    <t xml:space="preserve">Metodika pro zpracování </t>
  </si>
  <si>
    <t>Jednotlivé sestavy jsou v souboru provázány. Editovatelné pole jsou zvýrazněny žlutým podbarvením, ostatní pole neslouží k editaci a nesmí být jakkoliv</t>
  </si>
  <si>
    <t>modifikovány.</t>
  </si>
  <si>
    <t xml:space="preserve">Uchazeč je pro podání nabídky povinen vyplnit žlutě podbarvená pole: </t>
  </si>
  <si>
    <t xml:space="preserve">Pole Uchazeč v sestavě Rekapitulace stavby - zde uchazeč vyplní svůj název (název subjektu) </t>
  </si>
  <si>
    <t>Pole IČ a DIČ v sestavě Rekapitulace stavby - zde uchazeč vyplní svoje IČ a DIČ</t>
  </si>
  <si>
    <t>Datum v sestavě Rekapitulace stavby - zde uchazeč vyplní datum vytvoření nabídky</t>
  </si>
  <si>
    <t>J.cena = jednotková cena v sestavě Soupis prací o maximálním počtu desetinných míst uvedených v poli</t>
  </si>
  <si>
    <t>- pokud sestavy soupisů prací obsahují pole J.cena, měla by být všechna tato pole vyplněna nenulovými</t>
  </si>
  <si>
    <t>Poznámka - nepovinný údaj pro položku soupisu</t>
  </si>
  <si>
    <t>V případě, že sestavy soupisů prací neobsahují pole J.cena, potom ve všech soupisech prací obsahují pole:</t>
  </si>
  <si>
    <t xml:space="preserve"> - J.materiál - jednotková cena materiálu </t>
  </si>
  <si>
    <t xml:space="preserve"> - J.montáž - jednotková cena montáže</t>
  </si>
  <si>
    <t>Uchazeč v tomto případě by měl vyplnit všechna pole J.materiál a pole J.montáž nenulovými kladnými číslicemi. V případech, kdy položka</t>
  </si>
  <si>
    <t>neobsahuje žádný materiál je přípustné, aby pole J.materiál bylo vyplněno nulou. V případech, kdy položka neobsahuje žádnou montáž je přípustné,</t>
  </si>
  <si>
    <t>aby pole J.montáž bylo vyplněno nulou. Obě pole - J.materiál, J.Montáž u jedné položky by však neměly být vyplněny nulou.</t>
  </si>
  <si>
    <t>Rekapitulace stavby</t>
  </si>
  <si>
    <t>Název</t>
  </si>
  <si>
    <t>Povinný</t>
  </si>
  <si>
    <t>Max. počet</t>
  </si>
  <si>
    <t>atributu</t>
  </si>
  <si>
    <t>(A/N)</t>
  </si>
  <si>
    <t>znaků</t>
  </si>
  <si>
    <t>A</t>
  </si>
  <si>
    <t>Kód stavby</t>
  </si>
  <si>
    <t>String</t>
  </si>
  <si>
    <t>Stavba</t>
  </si>
  <si>
    <t>Název stavby</t>
  </si>
  <si>
    <t>Místo</t>
  </si>
  <si>
    <t>N</t>
  </si>
  <si>
    <t>Místo stavby</t>
  </si>
  <si>
    <t>Datum</t>
  </si>
  <si>
    <t>Datum vykonaného exportu</t>
  </si>
  <si>
    <t>Date</t>
  </si>
  <si>
    <t>KSO</t>
  </si>
  <si>
    <t>Klasifikace stavebního objektu</t>
  </si>
  <si>
    <t>CC-CZ</t>
  </si>
  <si>
    <t>Klasifikace stavbeních děl</t>
  </si>
  <si>
    <t>CZ-CPV</t>
  </si>
  <si>
    <t>Společný slovník pro veřejné zakázky</t>
  </si>
  <si>
    <t>CZ-CPA</t>
  </si>
  <si>
    <t>Klasifikace produkce podle činností</t>
  </si>
  <si>
    <t>Zadavatel</t>
  </si>
  <si>
    <t>Zadavatel zadaní</t>
  </si>
  <si>
    <t>IČ</t>
  </si>
  <si>
    <t>IČ zadavatele zadaní</t>
  </si>
  <si>
    <t>DIČ</t>
  </si>
  <si>
    <t>DIČ zadavatele zadaní</t>
  </si>
  <si>
    <t>Uchazeč</t>
  </si>
  <si>
    <t>Uchazeč veřejné zakázky</t>
  </si>
  <si>
    <t>Projektant</t>
  </si>
  <si>
    <t>Poznámka k zadání</t>
  </si>
  <si>
    <t>Sazba DPH</t>
  </si>
  <si>
    <t>Rekapitulace sazeb DPH u položek soupisů</t>
  </si>
  <si>
    <t>eGSazbaDph</t>
  </si>
  <si>
    <t>Základna DPH</t>
  </si>
  <si>
    <t>Základna DPH určena součtem celkové ceny z položek soupisů</t>
  </si>
  <si>
    <t>Double</t>
  </si>
  <si>
    <t>Hodnota DPH</t>
  </si>
  <si>
    <t>Celková cena bez DPH za celou stavbu. Sčítává se ze všech listů.</t>
  </si>
  <si>
    <t>Celková cena s DPH za celou stavbu</t>
  </si>
  <si>
    <t>Rekapitulace objektů stavby a soupisů prací</t>
  </si>
  <si>
    <t>Přebírá se z Rekapitulace stavby</t>
  </si>
  <si>
    <t>Kód objektu</t>
  </si>
  <si>
    <t>Objektu, Soupis prací</t>
  </si>
  <si>
    <t>Název objektu</t>
  </si>
  <si>
    <t>Cena bez DPH za daný objekt</t>
  </si>
  <si>
    <t>Cena spolu s DPH za daný objekt</t>
  </si>
  <si>
    <t>Typ zakázky</t>
  </si>
  <si>
    <t>eGTypZakazky</t>
  </si>
  <si>
    <t>Krycí list soupisu</t>
  </si>
  <si>
    <t>Objekt</t>
  </si>
  <si>
    <t>Kód a název objektu</t>
  </si>
  <si>
    <t>20 + 120</t>
  </si>
  <si>
    <t>Kód a název soupisu</t>
  </si>
  <si>
    <t>Poznámka k soupisu prací</t>
  </si>
  <si>
    <t>Rekapitulace sazeb DPH na položkách aktuálního soupisu</t>
  </si>
  <si>
    <t>Základna DPH určena součtem celkové ceny z položek aktuálního soupisu</t>
  </si>
  <si>
    <t>Cena bez DPH za daný soupis</t>
  </si>
  <si>
    <t>Cena s DPH</t>
  </si>
  <si>
    <t>Cena s DPH za daný soupis</t>
  </si>
  <si>
    <t>Rekapitulace členění soupisu prací</t>
  </si>
  <si>
    <t>Kód a název objektu, přebírá se z Krycího listu soupisu</t>
  </si>
  <si>
    <t>Kód a název objektu, přebírá se z Krycího listu soupisu</t>
  </si>
  <si>
    <t>Kód a název dílu ze soupisu</t>
  </si>
  <si>
    <t>20 + 100</t>
  </si>
  <si>
    <t>Cena celkem</t>
  </si>
  <si>
    <t>Cena celkem za díl ze soupisu</t>
  </si>
  <si>
    <t>Soupis prací</t>
  </si>
  <si>
    <t>Přebírá se z Krycího listu soupisu</t>
  </si>
  <si>
    <t>Pořadové číslo položky soupisu</t>
  </si>
  <si>
    <t>Long</t>
  </si>
  <si>
    <t>Typ položky soupisu</t>
  </si>
  <si>
    <t>eGTypPolozky</t>
  </si>
  <si>
    <t>Kód položky ze soupisu</t>
  </si>
  <si>
    <t>Popis položky ze soupisu</t>
  </si>
  <si>
    <t>Množství položky soupisu</t>
  </si>
  <si>
    <t>J.Cena</t>
  </si>
  <si>
    <t>Jednotková cena položky</t>
  </si>
  <si>
    <t>Cena celkem vyčíslena jako J.Cena * Množství</t>
  </si>
  <si>
    <t>Zařazení položky do cenové soustavy</t>
  </si>
  <si>
    <t>p</t>
  </si>
  <si>
    <t>Poznámka položky ze soupisu</t>
  </si>
  <si>
    <t>Memo</t>
  </si>
  <si>
    <t>psc</t>
  </si>
  <si>
    <t>Poznámka k souboru cen ze soupisu</t>
  </si>
  <si>
    <t>pp</t>
  </si>
  <si>
    <t>Plný popis položky ze soupisu</t>
  </si>
  <si>
    <t>vv</t>
  </si>
  <si>
    <t>Výkaz výměr (figura, výraz, výměra) ze soupisu</t>
  </si>
  <si>
    <t>Text,Text,Double</t>
  </si>
  <si>
    <t>20, 150</t>
  </si>
  <si>
    <t>Sazba DPH pro položku</t>
  </si>
  <si>
    <t>eGSazbaDPH</t>
  </si>
  <si>
    <t>Hmotnost</t>
  </si>
  <si>
    <t>Hmotnost položky ze soupisu</t>
  </si>
  <si>
    <t>Suť</t>
  </si>
  <si>
    <t>Suť položky ze soupisu</t>
  </si>
  <si>
    <t>Nh</t>
  </si>
  <si>
    <t>Normohodiny položky ze soupisu</t>
  </si>
  <si>
    <t>Datová věta</t>
  </si>
  <si>
    <t>Typ věty</t>
  </si>
  <si>
    <t>Hodnota</t>
  </si>
  <si>
    <t>Význam</t>
  </si>
  <si>
    <t>Základní sazba DPH</t>
  </si>
  <si>
    <t>Snížená sazba DPH</t>
  </si>
  <si>
    <t>Nulová sazba DPH</t>
  </si>
  <si>
    <t>Základní sazba DPH přenesená</t>
  </si>
  <si>
    <t>Snížená sazba DPH přenesená</t>
  </si>
  <si>
    <t>Stavební objekt</t>
  </si>
  <si>
    <t>Inženýrský objekt</t>
  </si>
  <si>
    <t>Ostatní náklady</t>
  </si>
  <si>
    <t>Položka typu HSV</t>
  </si>
  <si>
    <t>Položka typu PSV</t>
  </si>
  <si>
    <t>Položka typu M</t>
  </si>
  <si>
    <t>Položka typu OST</t>
  </si>
</sst>
</file>

<file path=xl/styles.xml><?xml version="1.0" encoding="utf-8"?>
<styleSheet xmlns="http://schemas.openxmlformats.org/spreadsheetml/2006/main">
  <numFmts count="4">
    <numFmt numFmtId="164" formatCode="#,##0.00%"/>
    <numFmt numFmtId="165" formatCode="dd\.mm\.yyyy"/>
    <numFmt numFmtId="166" formatCode="#,##0.00000"/>
    <numFmt numFmtId="167" formatCode="#,##0.000"/>
  </numFmts>
  <fonts count="48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505050"/>
      <name val="Arial CE"/>
    </font>
    <font>
      <sz val="8"/>
      <color rgb="FFFF0000"/>
      <name val="Arial CE"/>
    </font>
    <font>
      <sz val="8"/>
      <name val="Trebuchet MS"/>
      <family val="0"/>
      <charset val="238"/>
    </font>
    <font>
      <sz val="8"/>
      <color rgb="FFFFFFFF"/>
      <name val="Arial CE"/>
    </font>
    <font>
      <b/>
      <sz val="14"/>
      <name val="Arial CE"/>
    </font>
    <font>
      <sz val="8"/>
      <color rgb="FF3366FF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79797"/>
      <name val="Arial CE"/>
    </font>
    <font>
      <i/>
      <u/>
      <sz val="7"/>
      <color rgb="FF979797"/>
      <name val="Calibri"/>
      <scheme val="minor"/>
    </font>
    <font>
      <sz val="7"/>
      <color rgb="FF969696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sz val="8"/>
      <name val="Trebuchet MS"/>
      <charset val="238"/>
    </font>
    <font>
      <b/>
      <sz val="16"/>
      <name val="Trebuchet MS"/>
      <charset val="238"/>
    </font>
    <font>
      <b/>
      <sz val="11"/>
      <name val="Trebuchet MS"/>
      <charset val="238"/>
    </font>
    <font>
      <sz val="8"/>
      <name val="Arial CE"/>
      <charset val="238"/>
    </font>
    <font>
      <sz val="9"/>
      <name val="Trebuchet MS"/>
      <charset val="238"/>
    </font>
    <font>
      <sz val="10"/>
      <name val="Trebuchet MS"/>
      <charset val="238"/>
    </font>
    <font>
      <sz val="11"/>
      <name val="Trebuchet MS"/>
      <charset val="238"/>
    </font>
    <font>
      <b/>
      <sz val="9"/>
      <name val="Trebuchet MS"/>
      <charset val="238"/>
    </font>
    <font>
      <b/>
      <sz val="8"/>
      <name val="Arial CE"/>
      <charset val="238"/>
    </font>
    <font>
      <u/>
      <sz val="11"/>
      <color theme="10"/>
      <name val="Calibri"/>
      <scheme val="minor"/>
    </font>
    <font>
      <i/>
      <sz val="8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32">
    <border/>
    <border>
      <left>
        <color indexed="0"/>
      </left>
      <right>
        <color indexed="0"/>
      </right>
      <top>
        <color indexed="0"/>
      </top>
      <bottom>
        <color indexed="0"/>
      </bottom>
      <diagonal>
        <color indexed="0"/>
      </diagonal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left style="thin">
        <color rgb="FF000000"/>
      </left>
    </border>
    <border>
      <top style="hair">
        <color rgb="FF000000"/>
      </top>
    </border>
    <border>
      <bottom style="hair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left style="hair">
        <color rgb="FF969696"/>
      </left>
      <top style="hair">
        <color rgb="FF969696"/>
      </top>
    </border>
    <border>
      <top style="hair">
        <color rgb="FF969696"/>
      </top>
    </border>
    <border>
      <right style="hair">
        <color rgb="FF969696"/>
      </right>
      <top style="hair">
        <color rgb="FF969696"/>
      </top>
    </border>
    <border>
      <left style="hair">
        <color rgb="FF969696"/>
      </left>
    </border>
    <border>
      <right style="hair">
        <color rgb="FF969696"/>
      </right>
    </border>
    <border>
      <left style="hair">
        <color rgb="FF969696"/>
      </left>
      <top style="hair">
        <color rgb="FF969696"/>
      </top>
      <bottom style="hair">
        <color rgb="FF969696"/>
      </bottom>
    </border>
    <border>
      <top style="hair">
        <color rgb="FF969696"/>
      </top>
      <bottom style="hair">
        <color rgb="FF969696"/>
      </bottom>
    </border>
    <border>
      <right style="hair">
        <color rgb="FF969696"/>
      </right>
      <top style="hair">
        <color rgb="FF969696"/>
      </top>
      <bottom style="hair">
        <color rgb="FF969696"/>
      </bottom>
    </border>
    <border>
      <left style="hair">
        <color rgb="FF969696"/>
      </left>
      <bottom style="hair">
        <color rgb="FF969696"/>
      </bottom>
    </border>
    <border>
      <bottom style="hair">
        <color rgb="FF969696"/>
      </bottom>
    </border>
    <border>
      <right style="hair">
        <color rgb="FF969696"/>
      </right>
      <bottom style="hair">
        <color rgb="FF969696"/>
      </bottom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</border>
    <border>
      <left style="thin">
        <color indexed="64"/>
      </left>
      <right>
        <color indexed="0"/>
      </right>
      <top style="thin">
        <color indexed="64"/>
      </top>
      <bottom>
        <color indexed="0"/>
      </bottom>
      <diagonal>
        <color indexed="0"/>
      </diagonal>
    </border>
    <border>
      <left>
        <color indexed="0"/>
      </left>
      <right>
        <color indexed="0"/>
      </right>
      <top style="thin">
        <color indexed="64"/>
      </top>
      <bottom>
        <color indexed="0"/>
      </bottom>
      <diagonal>
        <color indexed="0"/>
      </diagonal>
    </border>
    <border>
      <left>
        <color indexed="0"/>
      </left>
      <right style="thin">
        <color indexed="64"/>
      </right>
      <top style="thin">
        <color indexed="64"/>
      </top>
      <bottom>
        <color indexed="0"/>
      </bottom>
      <diagonal>
        <color indexed="0"/>
      </diagonal>
    </border>
    <border>
      <left style="thin">
        <color indexed="64"/>
      </left>
      <right>
        <color indexed="0"/>
      </right>
      <top>
        <color indexed="0"/>
      </top>
      <bottom>
        <color indexed="0"/>
      </bottom>
      <diagonal>
        <color indexed="0"/>
      </diagonal>
    </border>
    <border>
      <left>
        <color indexed="0"/>
      </left>
      <right style="thin">
        <color indexed="64"/>
      </right>
      <top>
        <color indexed="0"/>
      </top>
      <bottom>
        <color indexed="0"/>
      </bottom>
      <diagonal>
        <color indexed="0"/>
      </diagonal>
    </border>
    <border>
      <left>
        <color indexed="0"/>
      </left>
      <right>
        <color indexed="0"/>
      </right>
      <top>
        <color indexed="0"/>
      </top>
      <bottom style="thin">
        <color indexed="64"/>
      </bottom>
      <diagonal>
        <color indexed="0"/>
      </diagonal>
    </border>
    <border>
      <left style="thin">
        <color indexed="64"/>
      </left>
      <right>
        <color indexed="0"/>
      </right>
      <top>
        <color indexed="0"/>
      </top>
      <bottom style="thin">
        <color indexed="64"/>
      </bottom>
      <diagonal>
        <color indexed="0"/>
      </diagonal>
    </border>
    <border>
      <left>
        <color indexed="0"/>
      </left>
      <right style="thin">
        <color indexed="64"/>
      </right>
      <top>
        <color indexed="0"/>
      </top>
      <bottom style="thin">
        <color indexed="64"/>
      </bottom>
      <diagonal>
        <color indexed="0"/>
      </diagonal>
    </border>
  </borders>
  <cellStyleXfs count="2">
    <xf numFmtId="0" fontId="0" fillId="0" borderId="0"/>
    <xf numFmtId="0" fontId="46" fillId="0" borderId="0" applyNumberFormat="0" applyFill="0" applyBorder="0" applyAlignment="0" applyProtection="0"/>
  </cellStyleXfs>
  <cellXfs count="337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2" xfId="0" applyBorder="1" applyProtection="1"/>
    <xf numFmtId="0" fontId="0" fillId="0" borderId="3" xfId="0" applyBorder="1" applyProtection="1"/>
    <xf numFmtId="0" fontId="0" fillId="0" borderId="4" xfId="0" applyBorder="1"/>
    <xf numFmtId="0" fontId="0" fillId="0" borderId="4" xfId="0" applyBorder="1" applyProtection="1"/>
    <xf numFmtId="0" fontId="0" fillId="0" borderId="0" xfId="0" applyProtection="1"/>
    <xf numFmtId="0" fontId="13" fillId="0" borderId="0" xfId="0" applyFont="1" applyAlignment="1" applyProtection="1">
      <alignment horizontal="left" vertical="center"/>
    </xf>
    <xf numFmtId="0" fontId="14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top"/>
    </xf>
    <xf numFmtId="0" fontId="2" fillId="0" borderId="0" xfId="0" applyFont="1" applyAlignment="1" applyProtection="1">
      <alignment horizontal="left" vertical="center"/>
    </xf>
    <xf numFmtId="0" fontId="16" fillId="0" borderId="0" xfId="0" applyFont="1" applyAlignment="1">
      <alignment horizontal="left" vertical="top" wrapText="1"/>
    </xf>
    <xf numFmtId="0" fontId="3" fillId="0" borderId="0" xfId="0" applyFont="1" applyAlignment="1" applyProtection="1">
      <alignment horizontal="left" vertical="top"/>
    </xf>
    <xf numFmtId="0" fontId="3" fillId="0" borderId="0" xfId="0" applyFont="1" applyAlignment="1" applyProtection="1">
      <alignment horizontal="left" vertical="top" wrapText="1"/>
    </xf>
    <xf numFmtId="0" fontId="16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center"/>
    </xf>
    <xf numFmtId="0" fontId="2" fillId="2" borderId="0" xfId="0" applyFont="1" applyFill="1" applyAlignment="1" applyProtection="1">
      <alignment horizontal="left" vertical="center"/>
      <protection locked="0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 wrapText="1"/>
    </xf>
    <xf numFmtId="0" fontId="0" fillId="0" borderId="5" xfId="0" applyBorder="1" applyProtection="1"/>
    <xf numFmtId="0" fontId="0" fillId="0" borderId="0" xfId="0" applyFont="1" applyAlignment="1">
      <alignment vertical="center"/>
    </xf>
    <xf numFmtId="0" fontId="0" fillId="0" borderId="4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7" fillId="0" borderId="6" xfId="0" applyFont="1" applyBorder="1" applyAlignment="1" applyProtection="1">
      <alignment horizontal="left" vertical="center"/>
    </xf>
    <xf numFmtId="0" fontId="0" fillId="0" borderId="6" xfId="0" applyFont="1" applyBorder="1" applyAlignment="1" applyProtection="1">
      <alignment vertical="center"/>
    </xf>
    <xf numFmtId="4" fontId="17" fillId="0" borderId="6" xfId="0" applyNumberFormat="1" applyFont="1" applyBorder="1" applyAlignment="1" applyProtection="1">
      <alignment vertical="center"/>
    </xf>
    <xf numFmtId="0" fontId="0" fillId="0" borderId="4" xfId="0" applyFont="1" applyBorder="1" applyAlignment="1">
      <alignment vertical="center"/>
    </xf>
    <xf numFmtId="0" fontId="1" fillId="0" borderId="0" xfId="0" applyFont="1" applyAlignment="1" applyProtection="1">
      <alignment horizontal="right" vertical="center"/>
    </xf>
    <xf numFmtId="0" fontId="1" fillId="0" borderId="4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164" fontId="1" fillId="0" borderId="0" xfId="0" applyNumberFormat="1" applyFont="1" applyAlignment="1" applyProtection="1">
      <alignment horizontal="left" vertical="center"/>
    </xf>
    <xf numFmtId="4" fontId="18" fillId="0" borderId="0" xfId="0" applyNumberFormat="1" applyFont="1" applyAlignment="1" applyProtection="1">
      <alignment vertical="center"/>
    </xf>
    <xf numFmtId="0" fontId="1" fillId="0" borderId="4" xfId="0" applyFont="1" applyBorder="1" applyAlignment="1">
      <alignment vertical="center"/>
    </xf>
    <xf numFmtId="0" fontId="18" fillId="0" borderId="0" xfId="0" applyFont="1" applyAlignment="1">
      <alignment horizontal="left" vertical="center"/>
    </xf>
    <xf numFmtId="0" fontId="0" fillId="3" borderId="0" xfId="0" applyFont="1" applyFill="1" applyAlignment="1" applyProtection="1">
      <alignment vertical="center"/>
    </xf>
    <xf numFmtId="0" fontId="4" fillId="3" borderId="7" xfId="0" applyFont="1" applyFill="1" applyBorder="1" applyAlignment="1" applyProtection="1">
      <alignment horizontal="left" vertical="center"/>
    </xf>
    <xf numFmtId="0" fontId="0" fillId="3" borderId="8" xfId="0" applyFont="1" applyFill="1" applyBorder="1" applyAlignment="1" applyProtection="1">
      <alignment vertical="center"/>
    </xf>
    <xf numFmtId="0" fontId="4" fillId="3" borderId="8" xfId="0" applyFont="1" applyFill="1" applyBorder="1" applyAlignment="1" applyProtection="1">
      <alignment horizontal="center" vertical="center"/>
    </xf>
    <xf numFmtId="0" fontId="4" fillId="3" borderId="8" xfId="0" applyFont="1" applyFill="1" applyBorder="1" applyAlignment="1" applyProtection="1">
      <alignment horizontal="left" vertical="center"/>
    </xf>
    <xf numFmtId="4" fontId="4" fillId="3" borderId="8" xfId="0" applyNumberFormat="1" applyFont="1" applyFill="1" applyBorder="1" applyAlignment="1" applyProtection="1">
      <alignment vertical="center"/>
    </xf>
    <xf numFmtId="0" fontId="0" fillId="3" borderId="9" xfId="0" applyFont="1" applyFill="1" applyBorder="1" applyAlignment="1" applyProtection="1">
      <alignment vertical="center"/>
    </xf>
    <xf numFmtId="0" fontId="0" fillId="0" borderId="10" xfId="0" applyFont="1" applyBorder="1" applyAlignment="1" applyProtection="1">
      <alignment vertical="center"/>
    </xf>
    <xf numFmtId="0" fontId="0" fillId="0" borderId="1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0" fillId="0" borderId="3" xfId="0" applyFont="1" applyBorder="1" applyAlignment="1" applyProtection="1">
      <alignment vertical="center"/>
    </xf>
    <xf numFmtId="0" fontId="2" fillId="0" borderId="4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4" xfId="0" applyFont="1" applyBorder="1" applyAlignment="1">
      <alignment vertical="center"/>
    </xf>
    <xf numFmtId="0" fontId="3" fillId="0" borderId="4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4" xfId="0" applyFont="1" applyBorder="1" applyAlignment="1">
      <alignment vertical="center"/>
    </xf>
    <xf numFmtId="0" fontId="17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vertical="center" wrapText="1"/>
    </xf>
    <xf numFmtId="0" fontId="19" fillId="0" borderId="12" xfId="0" applyFont="1" applyBorder="1" applyAlignment="1">
      <alignment horizontal="center" vertical="center"/>
    </xf>
    <xf numFmtId="0" fontId="19" fillId="0" borderId="13" xfId="0" applyFont="1" applyBorder="1" applyAlignment="1">
      <alignment horizontal="left" vertical="center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20" fillId="0" borderId="15" xfId="0" applyFont="1" applyBorder="1" applyAlignment="1">
      <alignment horizontal="left" vertical="center"/>
    </xf>
    <xf numFmtId="0" fontId="20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0" fillId="0" borderId="16" xfId="0" applyFont="1" applyBorder="1" applyAlignment="1">
      <alignment vertical="center"/>
    </xf>
    <xf numFmtId="0" fontId="20" fillId="0" borderId="15" xfId="0" applyFont="1" applyBorder="1" applyAlignment="1" applyProtection="1">
      <alignment horizontal="left" vertical="center"/>
    </xf>
    <xf numFmtId="0" fontId="20" fillId="0" borderId="0" xfId="0" applyFont="1" applyBorder="1" applyAlignment="1" applyProtection="1">
      <alignment horizontal="left" vertical="center"/>
    </xf>
    <xf numFmtId="0" fontId="0" fillId="0" borderId="0" xfId="0" applyFont="1" applyBorder="1" applyAlignment="1" applyProtection="1">
      <alignment vertical="center"/>
    </xf>
    <xf numFmtId="0" fontId="0" fillId="0" borderId="16" xfId="0" applyFont="1" applyBorder="1" applyAlignment="1" applyProtection="1">
      <alignment vertical="center"/>
    </xf>
    <xf numFmtId="0" fontId="21" fillId="4" borderId="7" xfId="0" applyFont="1" applyFill="1" applyBorder="1" applyAlignment="1" applyProtection="1">
      <alignment horizontal="center" vertical="center"/>
    </xf>
    <xf numFmtId="0" fontId="21" fillId="4" borderId="8" xfId="0" applyFont="1" applyFill="1" applyBorder="1" applyAlignment="1" applyProtection="1">
      <alignment horizontal="left" vertical="center"/>
    </xf>
    <xf numFmtId="0" fontId="0" fillId="4" borderId="8" xfId="0" applyFont="1" applyFill="1" applyBorder="1" applyAlignment="1" applyProtection="1">
      <alignment vertical="center"/>
    </xf>
    <xf numFmtId="0" fontId="21" fillId="4" borderId="8" xfId="0" applyFont="1" applyFill="1" applyBorder="1" applyAlignment="1" applyProtection="1">
      <alignment horizontal="center" vertical="center"/>
    </xf>
    <xf numFmtId="0" fontId="21" fillId="4" borderId="8" xfId="0" applyFont="1" applyFill="1" applyBorder="1" applyAlignment="1" applyProtection="1">
      <alignment horizontal="right" vertical="center"/>
    </xf>
    <xf numFmtId="0" fontId="21" fillId="4" borderId="9" xfId="0" applyFont="1" applyFill="1" applyBorder="1" applyAlignment="1" applyProtection="1">
      <alignment horizontal="center" vertical="center"/>
    </xf>
    <xf numFmtId="0" fontId="22" fillId="0" borderId="17" xfId="0" applyFont="1" applyBorder="1" applyAlignment="1" applyProtection="1">
      <alignment horizontal="center" vertical="center" wrapText="1"/>
    </xf>
    <xf numFmtId="0" fontId="22" fillId="0" borderId="18" xfId="0" applyFont="1" applyBorder="1" applyAlignment="1" applyProtection="1">
      <alignment horizontal="center" vertical="center" wrapText="1"/>
    </xf>
    <xf numFmtId="0" fontId="22" fillId="0" borderId="19" xfId="0" applyFont="1" applyBorder="1" applyAlignment="1" applyProtection="1">
      <alignment horizontal="center" vertical="center" wrapText="1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0" fillId="0" borderId="14" xfId="0" applyFont="1" applyBorder="1" applyAlignment="1" applyProtection="1">
      <alignment vertical="center"/>
    </xf>
    <xf numFmtId="0" fontId="4" fillId="0" borderId="4" xfId="0" applyFont="1" applyBorder="1" applyAlignment="1" applyProtection="1">
      <alignment vertical="center"/>
    </xf>
    <xf numFmtId="0" fontId="23" fillId="0" borderId="0" xfId="0" applyFont="1" applyAlignment="1" applyProtection="1">
      <alignment horizontal="left" vertical="center"/>
    </xf>
    <xf numFmtId="0" fontId="23" fillId="0" borderId="0" xfId="0" applyFont="1" applyAlignment="1" applyProtection="1">
      <alignment vertical="center"/>
    </xf>
    <xf numFmtId="4" fontId="23" fillId="0" borderId="0" xfId="0" applyNumberFormat="1" applyFont="1" applyAlignment="1" applyProtection="1">
      <alignment horizontal="right" vertical="center"/>
    </xf>
    <xf numFmtId="4" fontId="23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4" xfId="0" applyFont="1" applyBorder="1" applyAlignment="1">
      <alignment vertical="center"/>
    </xf>
    <xf numFmtId="4" fontId="19" fillId="0" borderId="15" xfId="0" applyNumberFormat="1" applyFont="1" applyBorder="1" applyAlignment="1" applyProtection="1">
      <alignment vertical="center"/>
    </xf>
    <xf numFmtId="4" fontId="19" fillId="0" borderId="0" xfId="0" applyNumberFormat="1" applyFont="1" applyBorder="1" applyAlignment="1" applyProtection="1">
      <alignment vertical="center"/>
    </xf>
    <xf numFmtId="166" fontId="19" fillId="0" borderId="0" xfId="0" applyNumberFormat="1" applyFont="1" applyBorder="1" applyAlignment="1" applyProtection="1">
      <alignment vertical="center"/>
    </xf>
    <xf numFmtId="4" fontId="19" fillId="0" borderId="16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24" fillId="0" borderId="0" xfId="1" applyFont="1" applyAlignment="1">
      <alignment horizontal="center" vertical="center"/>
    </xf>
    <xf numFmtId="0" fontId="5" fillId="0" borderId="4" xfId="0" applyFont="1" applyBorder="1" applyAlignment="1" applyProtection="1">
      <alignment vertical="center"/>
    </xf>
    <xf numFmtId="0" fontId="25" fillId="0" borderId="0" xfId="0" applyFont="1" applyAlignment="1" applyProtection="1">
      <alignment vertical="center"/>
    </xf>
    <xf numFmtId="0" fontId="25" fillId="0" borderId="0" xfId="0" applyFont="1" applyAlignment="1" applyProtection="1">
      <alignment horizontal="left" vertical="center" wrapText="1"/>
    </xf>
    <xf numFmtId="0" fontId="26" fillId="0" borderId="0" xfId="0" applyFont="1" applyAlignment="1" applyProtection="1">
      <alignment vertical="center"/>
    </xf>
    <xf numFmtId="4" fontId="26" fillId="0" borderId="0" xfId="0" applyNumberFormat="1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5" fillId="0" borderId="4" xfId="0" applyFont="1" applyBorder="1" applyAlignment="1">
      <alignment vertical="center"/>
    </xf>
    <xf numFmtId="4" fontId="27" fillId="0" borderId="20" xfId="0" applyNumberFormat="1" applyFont="1" applyBorder="1" applyAlignment="1" applyProtection="1">
      <alignment vertical="center"/>
    </xf>
    <xf numFmtId="4" fontId="27" fillId="0" borderId="21" xfId="0" applyNumberFormat="1" applyFont="1" applyBorder="1" applyAlignment="1" applyProtection="1">
      <alignment vertical="center"/>
    </xf>
    <xf numFmtId="166" fontId="27" fillId="0" borderId="21" xfId="0" applyNumberFormat="1" applyFont="1" applyBorder="1" applyAlignment="1" applyProtection="1">
      <alignment vertical="center"/>
    </xf>
    <xf numFmtId="4" fontId="27" fillId="0" borderId="22" xfId="0" applyNumberFormat="1" applyFont="1" applyBorder="1" applyAlignment="1" applyProtection="1">
      <alignment vertical="center"/>
    </xf>
    <xf numFmtId="0" fontId="5" fillId="0" borderId="0" xfId="0" applyFont="1" applyAlignment="1">
      <alignment horizontal="left" vertical="center"/>
    </xf>
    <xf numFmtId="0" fontId="0" fillId="0" borderId="2" xfId="0" applyBorder="1"/>
    <xf numFmtId="0" fontId="0" fillId="0" borderId="3" xfId="0" applyBorder="1"/>
    <xf numFmtId="0" fontId="13" fillId="0" borderId="0" xfId="0" applyFont="1" applyAlignment="1">
      <alignment horizontal="left" vertical="center"/>
    </xf>
    <xf numFmtId="0" fontId="28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0" fillId="0" borderId="4" xfId="0" applyBorder="1" applyAlignment="1">
      <alignment vertical="center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165" fontId="2" fillId="0" borderId="0" xfId="0" applyNumberFormat="1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4" xfId="0" applyFont="1" applyBorder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0" fillId="0" borderId="4" xfId="0" applyBorder="1" applyAlignment="1">
      <alignment vertical="center" wrapText="1"/>
    </xf>
    <xf numFmtId="0" fontId="0" fillId="0" borderId="13" xfId="0" applyFont="1" applyBorder="1" applyAlignment="1">
      <alignment vertical="center"/>
    </xf>
    <xf numFmtId="0" fontId="17" fillId="0" borderId="0" xfId="0" applyFont="1" applyAlignment="1">
      <alignment horizontal="left" vertical="center"/>
    </xf>
    <xf numFmtId="4" fontId="23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0" fontId="20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4" borderId="0" xfId="0" applyFont="1" applyFill="1" applyAlignment="1">
      <alignment vertical="center"/>
    </xf>
    <xf numFmtId="0" fontId="4" fillId="4" borderId="7" xfId="0" applyFont="1" applyFill="1" applyBorder="1" applyAlignment="1">
      <alignment horizontal="left" vertical="center"/>
    </xf>
    <xf numFmtId="0" fontId="0" fillId="4" borderId="8" xfId="0" applyFont="1" applyFill="1" applyBorder="1" applyAlignment="1">
      <alignment vertical="center"/>
    </xf>
    <xf numFmtId="0" fontId="4" fillId="4" borderId="8" xfId="0" applyFont="1" applyFill="1" applyBorder="1" applyAlignment="1">
      <alignment horizontal="right" vertical="center"/>
    </xf>
    <xf numFmtId="0" fontId="4" fillId="4" borderId="8" xfId="0" applyFont="1" applyFill="1" applyBorder="1" applyAlignment="1">
      <alignment horizontal="center" vertical="center"/>
    </xf>
    <xf numFmtId="4" fontId="4" fillId="4" borderId="8" xfId="0" applyNumberFormat="1" applyFont="1" applyFill="1" applyBorder="1" applyAlignment="1">
      <alignment vertical="center"/>
    </xf>
    <xf numFmtId="0" fontId="0" fillId="4" borderId="9" xfId="0" applyFont="1" applyFill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21" fillId="4" borderId="0" xfId="0" applyFont="1" applyFill="1" applyAlignment="1" applyProtection="1">
      <alignment horizontal="left" vertical="center"/>
    </xf>
    <xf numFmtId="0" fontId="0" fillId="4" borderId="0" xfId="0" applyFont="1" applyFill="1" applyAlignment="1" applyProtection="1">
      <alignment vertical="center"/>
    </xf>
    <xf numFmtId="0" fontId="21" fillId="4" borderId="0" xfId="0" applyFont="1" applyFill="1" applyAlignment="1" applyProtection="1">
      <alignment horizontal="right" vertical="center"/>
    </xf>
    <xf numFmtId="0" fontId="29" fillId="0" borderId="0" xfId="0" applyFont="1" applyAlignment="1" applyProtection="1">
      <alignment horizontal="left" vertical="center"/>
    </xf>
    <xf numFmtId="0" fontId="6" fillId="0" borderId="4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21" xfId="0" applyFont="1" applyBorder="1" applyAlignment="1" applyProtection="1">
      <alignment horizontal="left" vertical="center"/>
    </xf>
    <xf numFmtId="0" fontId="6" fillId="0" borderId="21" xfId="0" applyFont="1" applyBorder="1" applyAlignment="1" applyProtection="1">
      <alignment vertical="center"/>
    </xf>
    <xf numFmtId="4" fontId="6" fillId="0" borderId="21" xfId="0" applyNumberFormat="1" applyFont="1" applyBorder="1" applyAlignment="1" applyProtection="1">
      <alignment vertical="center"/>
    </xf>
    <xf numFmtId="0" fontId="6" fillId="0" borderId="4" xfId="0" applyFont="1" applyBorder="1" applyAlignment="1">
      <alignment vertical="center"/>
    </xf>
    <xf numFmtId="0" fontId="7" fillId="0" borderId="4" xfId="0" applyFont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7" fillId="0" borderId="21" xfId="0" applyFont="1" applyBorder="1" applyAlignment="1" applyProtection="1">
      <alignment horizontal="left" vertical="center"/>
    </xf>
    <xf numFmtId="0" fontId="7" fillId="0" borderId="21" xfId="0" applyFont="1" applyBorder="1" applyAlignment="1" applyProtection="1">
      <alignment vertical="center"/>
    </xf>
    <xf numFmtId="4" fontId="7" fillId="0" borderId="21" xfId="0" applyNumberFormat="1" applyFont="1" applyBorder="1" applyAlignment="1" applyProtection="1">
      <alignment vertical="center"/>
    </xf>
    <xf numFmtId="0" fontId="7" fillId="0" borderId="4" xfId="0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4" xfId="0" applyFont="1" applyBorder="1" applyAlignment="1" applyProtection="1">
      <alignment horizontal="center" vertical="center" wrapText="1"/>
    </xf>
    <xf numFmtId="0" fontId="21" fillId="4" borderId="17" xfId="0" applyFont="1" applyFill="1" applyBorder="1" applyAlignment="1" applyProtection="1">
      <alignment horizontal="center" vertical="center" wrapText="1"/>
    </xf>
    <xf numFmtId="0" fontId="21" fillId="4" borderId="18" xfId="0" applyFont="1" applyFill="1" applyBorder="1" applyAlignment="1" applyProtection="1">
      <alignment horizontal="center" vertical="center" wrapText="1"/>
    </xf>
    <xf numFmtId="0" fontId="21" fillId="4" borderId="19" xfId="0" applyFont="1" applyFill="1" applyBorder="1" applyAlignment="1" applyProtection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4" fontId="23" fillId="0" borderId="0" xfId="0" applyNumberFormat="1" applyFont="1" applyAlignment="1" applyProtection="1"/>
    <xf numFmtId="0" fontId="0" fillId="0" borderId="13" xfId="0" applyBorder="1" applyAlignment="1" applyProtection="1">
      <alignment vertical="center"/>
    </xf>
    <xf numFmtId="166" fontId="30" fillId="0" borderId="13" xfId="0" applyNumberFormat="1" applyFont="1" applyBorder="1" applyAlignment="1" applyProtection="1"/>
    <xf numFmtId="166" fontId="30" fillId="0" borderId="14" xfId="0" applyNumberFormat="1" applyFont="1" applyBorder="1" applyAlignment="1" applyProtection="1"/>
    <xf numFmtId="4" fontId="31" fillId="0" borderId="0" xfId="0" applyNumberFormat="1" applyFont="1" applyAlignment="1">
      <alignment vertical="center"/>
    </xf>
    <xf numFmtId="0" fontId="8" fillId="0" borderId="4" xfId="0" applyFont="1" applyBorder="1" applyAlignment="1" applyProtection="1"/>
    <xf numFmtId="0" fontId="8" fillId="0" borderId="0" xfId="0" applyFont="1" applyAlignment="1" applyProtection="1"/>
    <xf numFmtId="0" fontId="8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 applyProtection="1"/>
    <xf numFmtId="0" fontId="8" fillId="0" borderId="4" xfId="0" applyFont="1" applyBorder="1" applyAlignment="1"/>
    <xf numFmtId="0" fontId="8" fillId="0" borderId="15" xfId="0" applyFont="1" applyBorder="1" applyAlignment="1" applyProtection="1"/>
    <xf numFmtId="0" fontId="8" fillId="0" borderId="0" xfId="0" applyFont="1" applyBorder="1" applyAlignment="1" applyProtection="1"/>
    <xf numFmtId="166" fontId="8" fillId="0" borderId="0" xfId="0" applyNumberFormat="1" applyFont="1" applyBorder="1" applyAlignment="1" applyProtection="1"/>
    <xf numFmtId="166" fontId="8" fillId="0" borderId="16" xfId="0" applyNumberFormat="1" applyFont="1" applyBorder="1" applyAlignment="1" applyProtection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 applyProtection="1">
      <alignment horizontal="left"/>
    </xf>
    <xf numFmtId="4" fontId="7" fillId="0" borderId="0" xfId="0" applyNumberFormat="1" applyFont="1" applyAlignment="1" applyProtection="1"/>
    <xf numFmtId="0" fontId="21" fillId="0" borderId="23" xfId="0" applyFont="1" applyBorder="1" applyAlignment="1" applyProtection="1">
      <alignment horizontal="center" vertical="center"/>
    </xf>
    <xf numFmtId="49" fontId="21" fillId="0" borderId="23" xfId="0" applyNumberFormat="1" applyFont="1" applyBorder="1" applyAlignment="1" applyProtection="1">
      <alignment horizontal="left" vertical="center" wrapText="1"/>
    </xf>
    <xf numFmtId="0" fontId="21" fillId="0" borderId="23" xfId="0" applyFont="1" applyBorder="1" applyAlignment="1" applyProtection="1">
      <alignment horizontal="left" vertical="center" wrapText="1"/>
    </xf>
    <xf numFmtId="0" fontId="21" fillId="0" borderId="23" xfId="0" applyFont="1" applyBorder="1" applyAlignment="1" applyProtection="1">
      <alignment horizontal="center" vertical="center" wrapText="1"/>
    </xf>
    <xf numFmtId="167" fontId="21" fillId="0" borderId="23" xfId="0" applyNumberFormat="1" applyFont="1" applyBorder="1" applyAlignment="1" applyProtection="1">
      <alignment vertical="center"/>
    </xf>
    <xf numFmtId="4" fontId="21" fillId="2" borderId="23" xfId="0" applyNumberFormat="1" applyFont="1" applyFill="1" applyBorder="1" applyAlignment="1" applyProtection="1">
      <alignment vertical="center"/>
      <protection locked="0"/>
    </xf>
    <xf numFmtId="4" fontId="21" fillId="0" borderId="23" xfId="0" applyNumberFormat="1" applyFont="1" applyBorder="1" applyAlignment="1" applyProtection="1">
      <alignment vertical="center"/>
    </xf>
    <xf numFmtId="0" fontId="22" fillId="2" borderId="15" xfId="0" applyFont="1" applyFill="1" applyBorder="1" applyAlignment="1" applyProtection="1">
      <alignment horizontal="left" vertical="center"/>
      <protection locked="0"/>
    </xf>
    <xf numFmtId="0" fontId="22" fillId="0" borderId="0" xfId="0" applyFont="1" applyBorder="1" applyAlignment="1" applyProtection="1">
      <alignment horizontal="center" vertical="center"/>
    </xf>
    <xf numFmtId="166" fontId="22" fillId="0" borderId="0" xfId="0" applyNumberFormat="1" applyFont="1" applyBorder="1" applyAlignment="1" applyProtection="1">
      <alignment vertical="center"/>
    </xf>
    <xf numFmtId="166" fontId="22" fillId="0" borderId="16" xfId="0" applyNumberFormat="1" applyFont="1" applyBorder="1" applyAlignment="1" applyProtection="1">
      <alignment vertical="center"/>
    </xf>
    <xf numFmtId="0" fontId="21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32" fillId="0" borderId="0" xfId="0" applyFont="1" applyAlignment="1" applyProtection="1">
      <alignment horizontal="left" vertical="center"/>
    </xf>
    <xf numFmtId="0" fontId="33" fillId="0" borderId="0" xfId="1" applyFont="1" applyAlignment="1" applyProtection="1">
      <alignment vertical="center" wrapText="1"/>
    </xf>
    <xf numFmtId="0" fontId="0" fillId="0" borderId="0" xfId="0" applyFont="1" applyAlignment="1" applyProtection="1">
      <alignment vertical="center"/>
      <protection locked="0"/>
    </xf>
    <xf numFmtId="0" fontId="0" fillId="0" borderId="15" xfId="0" applyFont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9" fillId="0" borderId="4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34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 wrapText="1"/>
    </xf>
    <xf numFmtId="167" fontId="9" fillId="0" borderId="0" xfId="0" applyNumberFormat="1" applyFont="1" applyAlignment="1" applyProtection="1">
      <alignment vertical="center"/>
    </xf>
    <xf numFmtId="0" fontId="9" fillId="0" borderId="0" xfId="0" applyFont="1" applyAlignment="1" applyProtection="1">
      <alignment vertical="center"/>
      <protection locked="0"/>
    </xf>
    <xf numFmtId="0" fontId="9" fillId="0" borderId="4" xfId="0" applyFont="1" applyBorder="1" applyAlignment="1">
      <alignment vertical="center"/>
    </xf>
    <xf numFmtId="0" fontId="9" fillId="0" borderId="15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16" xfId="0" applyFont="1" applyBorder="1" applyAlignment="1" applyProtection="1">
      <alignment vertical="center"/>
    </xf>
    <xf numFmtId="0" fontId="9" fillId="0" borderId="0" xfId="0" applyFont="1" applyAlignment="1">
      <alignment horizontal="left" vertical="center"/>
    </xf>
    <xf numFmtId="0" fontId="10" fillId="0" borderId="4" xfId="0" applyFont="1" applyBorder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left" vertical="center"/>
    </xf>
    <xf numFmtId="0" fontId="10" fillId="0" borderId="0" xfId="0" applyFont="1" applyAlignment="1" applyProtection="1">
      <alignment horizontal="left" vertical="center" wrapText="1"/>
    </xf>
    <xf numFmtId="167" fontId="10" fillId="0" borderId="0" xfId="0" applyNumberFormat="1" applyFont="1" applyAlignment="1" applyProtection="1">
      <alignment vertical="center"/>
    </xf>
    <xf numFmtId="0" fontId="10" fillId="0" borderId="0" xfId="0" applyFont="1" applyAlignment="1" applyProtection="1">
      <alignment vertical="center"/>
      <protection locked="0"/>
    </xf>
    <xf numFmtId="0" fontId="10" fillId="0" borderId="4" xfId="0" applyFont="1" applyBorder="1" applyAlignment="1">
      <alignment vertical="center"/>
    </xf>
    <xf numFmtId="0" fontId="10" fillId="0" borderId="15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0" fillId="0" borderId="16" xfId="0" applyFont="1" applyBorder="1" applyAlignment="1" applyProtection="1">
      <alignment vertical="center"/>
    </xf>
    <xf numFmtId="0" fontId="10" fillId="0" borderId="0" xfId="0" applyFont="1" applyAlignment="1">
      <alignment horizontal="left" vertical="center"/>
    </xf>
    <xf numFmtId="0" fontId="35" fillId="0" borderId="23" xfId="0" applyFont="1" applyBorder="1" applyAlignment="1" applyProtection="1">
      <alignment horizontal="center" vertical="center"/>
    </xf>
    <xf numFmtId="49" fontId="35" fillId="0" borderId="23" xfId="0" applyNumberFormat="1" applyFont="1" applyBorder="1" applyAlignment="1" applyProtection="1">
      <alignment horizontal="left" vertical="center" wrapText="1"/>
    </xf>
    <xf numFmtId="0" fontId="35" fillId="0" borderId="23" xfId="0" applyFont="1" applyBorder="1" applyAlignment="1" applyProtection="1">
      <alignment horizontal="left" vertical="center" wrapText="1"/>
    </xf>
    <xf numFmtId="0" fontId="35" fillId="0" borderId="23" xfId="0" applyFont="1" applyBorder="1" applyAlignment="1" applyProtection="1">
      <alignment horizontal="center" vertical="center" wrapText="1"/>
    </xf>
    <xf numFmtId="167" fontId="35" fillId="0" borderId="23" xfId="0" applyNumberFormat="1" applyFont="1" applyBorder="1" applyAlignment="1" applyProtection="1">
      <alignment vertical="center"/>
    </xf>
    <xf numFmtId="4" fontId="35" fillId="2" borderId="23" xfId="0" applyNumberFormat="1" applyFont="1" applyFill="1" applyBorder="1" applyAlignment="1" applyProtection="1">
      <alignment vertical="center"/>
      <protection locked="0"/>
    </xf>
    <xf numFmtId="4" fontId="35" fillId="0" borderId="23" xfId="0" applyNumberFormat="1" applyFont="1" applyBorder="1" applyAlignment="1" applyProtection="1">
      <alignment vertical="center"/>
    </xf>
    <xf numFmtId="0" fontId="36" fillId="0" borderId="4" xfId="0" applyFont="1" applyBorder="1" applyAlignment="1">
      <alignment vertical="center"/>
    </xf>
    <xf numFmtId="0" fontId="35" fillId="2" borderId="15" xfId="0" applyFont="1" applyFill="1" applyBorder="1" applyAlignment="1" applyProtection="1">
      <alignment horizontal="left" vertical="center"/>
      <protection locked="0"/>
    </xf>
    <xf numFmtId="0" fontId="35" fillId="0" borderId="0" xfId="0" applyFont="1" applyBorder="1" applyAlignment="1" applyProtection="1">
      <alignment horizontal="center" vertical="center"/>
    </xf>
    <xf numFmtId="0" fontId="0" fillId="0" borderId="20" xfId="0" applyFont="1" applyBorder="1" applyAlignment="1" applyProtection="1">
      <alignment vertical="center"/>
    </xf>
    <xf numFmtId="0" fontId="0" fillId="0" borderId="21" xfId="0" applyBorder="1" applyAlignment="1" applyProtection="1">
      <alignment vertical="center"/>
    </xf>
    <xf numFmtId="0" fontId="0" fillId="0" borderId="21" xfId="0" applyFont="1" applyBorder="1" applyAlignment="1" applyProtection="1">
      <alignment vertical="center"/>
    </xf>
    <xf numFmtId="0" fontId="0" fillId="0" borderId="22" xfId="0" applyFont="1" applyBorder="1" applyAlignment="1" applyProtection="1">
      <alignment vertical="center"/>
    </xf>
    <xf numFmtId="0" fontId="0" fillId="0" borderId="0" xfId="0" applyAlignment="1">
      <alignment vertical="top"/>
    </xf>
    <xf numFmtId="0" fontId="37" fillId="0" borderId="24" xfId="0" applyFont="1" applyBorder="1" applyAlignment="1">
      <alignment vertical="center" wrapText="1"/>
    </xf>
    <xf numFmtId="0" fontId="37" fillId="0" borderId="25" xfId="0" applyFont="1" applyBorder="1" applyAlignment="1">
      <alignment vertical="center" wrapText="1"/>
    </xf>
    <xf numFmtId="0" fontId="37" fillId="0" borderId="26" xfId="0" applyFont="1" applyBorder="1" applyAlignment="1">
      <alignment vertical="center" wrapText="1"/>
    </xf>
    <xf numFmtId="0" fontId="37" fillId="0" borderId="27" xfId="0" applyFont="1" applyBorder="1" applyAlignment="1">
      <alignment horizontal="center" vertical="center" wrapText="1"/>
    </xf>
    <xf numFmtId="0" fontId="38" fillId="0" borderId="1" xfId="0" applyFont="1" applyBorder="1" applyAlignment="1">
      <alignment horizontal="center" vertical="center" wrapText="1"/>
    </xf>
    <xf numFmtId="0" fontId="37" fillId="0" borderId="28" xfId="0" applyFont="1" applyBorder="1" applyAlignment="1">
      <alignment horizontal="center" vertical="center" wrapText="1"/>
    </xf>
    <xf numFmtId="0" fontId="37" fillId="0" borderId="27" xfId="0" applyFont="1" applyBorder="1" applyAlignment="1">
      <alignment vertical="center" wrapText="1"/>
    </xf>
    <xf numFmtId="0" fontId="39" fillId="0" borderId="29" xfId="0" applyFont="1" applyBorder="1" applyAlignment="1">
      <alignment horizontal="left" wrapText="1"/>
    </xf>
    <xf numFmtId="0" fontId="37" fillId="0" borderId="28" xfId="0" applyFont="1" applyBorder="1" applyAlignment="1">
      <alignment vertical="center" wrapText="1"/>
    </xf>
    <xf numFmtId="0" fontId="39" fillId="0" borderId="1" xfId="0" applyFont="1" applyBorder="1" applyAlignment="1">
      <alignment horizontal="left" vertical="center" wrapText="1"/>
    </xf>
    <xf numFmtId="0" fontId="40" fillId="0" borderId="1" xfId="0" applyFont="1" applyBorder="1" applyAlignment="1">
      <alignment horizontal="left" vertical="center" wrapText="1"/>
    </xf>
    <xf numFmtId="0" fontId="41" fillId="0" borderId="27" xfId="0" applyFont="1" applyBorder="1" applyAlignment="1">
      <alignment vertical="center" wrapText="1"/>
    </xf>
    <xf numFmtId="0" fontId="40" fillId="0" borderId="1" xfId="0" applyFont="1" applyBorder="1" applyAlignment="1">
      <alignment vertical="center" wrapText="1"/>
    </xf>
    <xf numFmtId="0" fontId="40" fillId="0" borderId="1" xfId="0" applyFont="1" applyBorder="1" applyAlignment="1">
      <alignment horizontal="left" vertical="center"/>
    </xf>
    <xf numFmtId="0" fontId="40" fillId="0" borderId="1" xfId="0" applyFont="1" applyBorder="1" applyAlignment="1">
      <alignment vertical="center"/>
    </xf>
    <xf numFmtId="49" fontId="40" fillId="0" borderId="1" xfId="0" applyNumberFormat="1" applyFont="1" applyBorder="1" applyAlignment="1">
      <alignment horizontal="left" vertical="center" wrapText="1"/>
    </xf>
    <xf numFmtId="49" fontId="40" fillId="0" borderId="1" xfId="0" applyNumberFormat="1" applyFont="1" applyBorder="1" applyAlignment="1">
      <alignment vertical="center" wrapText="1"/>
    </xf>
    <xf numFmtId="0" fontId="37" fillId="0" borderId="30" xfId="0" applyFont="1" applyBorder="1" applyAlignment="1">
      <alignment vertical="center" wrapText="1"/>
    </xf>
    <xf numFmtId="0" fontId="42" fillId="0" borderId="29" xfId="0" applyFont="1" applyBorder="1" applyAlignment="1">
      <alignment vertical="center" wrapText="1"/>
    </xf>
    <xf numFmtId="0" fontId="37" fillId="0" borderId="31" xfId="0" applyFont="1" applyBorder="1" applyAlignment="1">
      <alignment vertical="center" wrapText="1"/>
    </xf>
    <xf numFmtId="0" fontId="37" fillId="0" borderId="1" xfId="0" applyFont="1" applyBorder="1" applyAlignment="1">
      <alignment vertical="top"/>
    </xf>
    <xf numFmtId="0" fontId="37" fillId="0" borderId="0" xfId="0" applyFont="1" applyAlignment="1">
      <alignment vertical="top"/>
    </xf>
    <xf numFmtId="0" fontId="37" fillId="0" borderId="24" xfId="0" applyFont="1" applyBorder="1" applyAlignment="1">
      <alignment horizontal="left" vertical="center"/>
    </xf>
    <xf numFmtId="0" fontId="37" fillId="0" borderId="25" xfId="0" applyFont="1" applyBorder="1" applyAlignment="1">
      <alignment horizontal="left" vertical="center"/>
    </xf>
    <xf numFmtId="0" fontId="37" fillId="0" borderId="26" xfId="0" applyFont="1" applyBorder="1" applyAlignment="1">
      <alignment horizontal="left" vertical="center"/>
    </xf>
    <xf numFmtId="0" fontId="37" fillId="0" borderId="27" xfId="0" applyFont="1" applyBorder="1" applyAlignment="1">
      <alignment horizontal="left" vertical="center"/>
    </xf>
    <xf numFmtId="0" fontId="38" fillId="0" borderId="1" xfId="0" applyFont="1" applyBorder="1" applyAlignment="1">
      <alignment horizontal="center" vertical="center"/>
    </xf>
    <xf numFmtId="0" fontId="37" fillId="0" borderId="28" xfId="0" applyFont="1" applyBorder="1" applyAlignment="1">
      <alignment horizontal="left" vertical="center"/>
    </xf>
    <xf numFmtId="0" fontId="39" fillId="0" borderId="1" xfId="0" applyFont="1" applyBorder="1" applyAlignment="1">
      <alignment horizontal="left" vertical="center"/>
    </xf>
    <xf numFmtId="0" fontId="43" fillId="0" borderId="0" xfId="0" applyFont="1" applyAlignment="1">
      <alignment horizontal="left" vertical="center"/>
    </xf>
    <xf numFmtId="0" fontId="39" fillId="0" borderId="29" xfId="0" applyFont="1" applyBorder="1" applyAlignment="1">
      <alignment horizontal="left" vertical="center"/>
    </xf>
    <xf numFmtId="0" fontId="39" fillId="0" borderId="29" xfId="0" applyFont="1" applyBorder="1" applyAlignment="1">
      <alignment horizontal="center" vertical="center"/>
    </xf>
    <xf numFmtId="0" fontId="43" fillId="0" borderId="29" xfId="0" applyFont="1" applyBorder="1" applyAlignment="1">
      <alignment horizontal="left" vertical="center"/>
    </xf>
    <xf numFmtId="0" fontId="44" fillId="0" borderId="1" xfId="0" applyFont="1" applyBorder="1" applyAlignment="1">
      <alignment horizontal="left" vertical="center"/>
    </xf>
    <xf numFmtId="0" fontId="41" fillId="0" borderId="0" xfId="0" applyFont="1" applyAlignment="1">
      <alignment horizontal="left" vertical="center"/>
    </xf>
    <xf numFmtId="0" fontId="45" fillId="0" borderId="1" xfId="0" applyFont="1" applyBorder="1" applyAlignment="1">
      <alignment horizontal="left" vertical="center"/>
    </xf>
    <xf numFmtId="0" fontId="40" fillId="0" borderId="1" xfId="0" applyFont="1" applyBorder="1" applyAlignment="1">
      <alignment horizontal="center" vertical="center"/>
    </xf>
    <xf numFmtId="0" fontId="40" fillId="0" borderId="0" xfId="0" applyFont="1" applyAlignment="1">
      <alignment horizontal="left" vertical="center"/>
    </xf>
    <xf numFmtId="0" fontId="41" fillId="0" borderId="27" xfId="0" applyFont="1" applyBorder="1" applyAlignment="1">
      <alignment horizontal="left" vertical="center"/>
    </xf>
    <xf numFmtId="0" fontId="40" fillId="0" borderId="1" xfId="0" applyFont="1" applyFill="1" applyBorder="1" applyAlignment="1">
      <alignment horizontal="left" vertical="center"/>
    </xf>
    <xf numFmtId="0" fontId="40" fillId="0" borderId="1" xfId="0" applyFont="1" applyFill="1" applyBorder="1" applyAlignment="1">
      <alignment horizontal="center" vertical="center"/>
    </xf>
    <xf numFmtId="0" fontId="37" fillId="0" borderId="30" xfId="0" applyFont="1" applyBorder="1" applyAlignment="1">
      <alignment horizontal="left" vertical="center"/>
    </xf>
    <xf numFmtId="0" fontId="42" fillId="0" borderId="29" xfId="0" applyFont="1" applyBorder="1" applyAlignment="1">
      <alignment horizontal="left" vertical="center"/>
    </xf>
    <xf numFmtId="0" fontId="37" fillId="0" borderId="31" xfId="0" applyFont="1" applyBorder="1" applyAlignment="1">
      <alignment horizontal="left" vertical="center"/>
    </xf>
    <xf numFmtId="0" fontId="37" fillId="0" borderId="1" xfId="0" applyFont="1" applyBorder="1" applyAlignment="1">
      <alignment horizontal="left" vertical="center"/>
    </xf>
    <xf numFmtId="0" fontId="42" fillId="0" borderId="1" xfId="0" applyFont="1" applyBorder="1" applyAlignment="1">
      <alignment horizontal="left" vertical="center"/>
    </xf>
    <xf numFmtId="0" fontId="43" fillId="0" borderId="1" xfId="0" applyFont="1" applyBorder="1" applyAlignment="1">
      <alignment horizontal="left" vertical="center"/>
    </xf>
    <xf numFmtId="0" fontId="41" fillId="0" borderId="29" xfId="0" applyFont="1" applyBorder="1" applyAlignment="1">
      <alignment horizontal="left" vertical="center"/>
    </xf>
    <xf numFmtId="0" fontId="37" fillId="0" borderId="1" xfId="0" applyFont="1" applyBorder="1" applyAlignment="1">
      <alignment horizontal="left" vertical="center" wrapText="1"/>
    </xf>
    <xf numFmtId="0" fontId="41" fillId="0" borderId="1" xfId="0" applyFont="1" applyBorder="1" applyAlignment="1">
      <alignment horizontal="left" vertical="center" wrapText="1"/>
    </xf>
    <xf numFmtId="0" fontId="41" fillId="0" borderId="1" xfId="0" applyFont="1" applyBorder="1" applyAlignment="1">
      <alignment horizontal="center" vertical="center" wrapText="1"/>
    </xf>
    <xf numFmtId="0" fontId="37" fillId="0" borderId="24" xfId="0" applyFont="1" applyBorder="1" applyAlignment="1">
      <alignment horizontal="left" vertical="center" wrapText="1"/>
    </xf>
    <xf numFmtId="0" fontId="37" fillId="0" borderId="25" xfId="0" applyFont="1" applyBorder="1" applyAlignment="1">
      <alignment horizontal="left" vertical="center" wrapText="1"/>
    </xf>
    <xf numFmtId="0" fontId="37" fillId="0" borderId="26" xfId="0" applyFont="1" applyBorder="1" applyAlignment="1">
      <alignment horizontal="left" vertical="center" wrapText="1"/>
    </xf>
    <xf numFmtId="0" fontId="37" fillId="0" borderId="27" xfId="0" applyFont="1" applyBorder="1" applyAlignment="1">
      <alignment horizontal="left" vertical="center" wrapText="1"/>
    </xf>
    <xf numFmtId="0" fontId="37" fillId="0" borderId="28" xfId="0" applyFont="1" applyBorder="1" applyAlignment="1">
      <alignment horizontal="left" vertical="center" wrapText="1"/>
    </xf>
    <xf numFmtId="0" fontId="43" fillId="0" borderId="27" xfId="0" applyFont="1" applyBorder="1" applyAlignment="1">
      <alignment horizontal="left" vertical="center" wrapText="1"/>
    </xf>
    <xf numFmtId="0" fontId="43" fillId="0" borderId="28" xfId="0" applyFont="1" applyBorder="1" applyAlignment="1">
      <alignment horizontal="left" vertical="center" wrapText="1"/>
    </xf>
    <xf numFmtId="0" fontId="41" fillId="0" borderId="27" xfId="0" applyFont="1" applyBorder="1" applyAlignment="1">
      <alignment horizontal="left" vertical="center" wrapText="1"/>
    </xf>
    <xf numFmtId="0" fontId="41" fillId="0" borderId="1" xfId="0" applyFont="1" applyBorder="1" applyAlignment="1">
      <alignment horizontal="left" vertical="center"/>
    </xf>
    <xf numFmtId="0" fontId="41" fillId="0" borderId="28" xfId="0" applyFont="1" applyBorder="1" applyAlignment="1">
      <alignment horizontal="left" vertical="center" wrapText="1"/>
    </xf>
    <xf numFmtId="0" fontId="41" fillId="0" borderId="28" xfId="0" applyFont="1" applyBorder="1" applyAlignment="1">
      <alignment horizontal="left" vertical="center"/>
    </xf>
    <xf numFmtId="0" fontId="41" fillId="0" borderId="30" xfId="0" applyFont="1" applyBorder="1" applyAlignment="1">
      <alignment horizontal="left" vertical="center" wrapText="1"/>
    </xf>
    <xf numFmtId="0" fontId="41" fillId="0" borderId="29" xfId="0" applyFont="1" applyBorder="1" applyAlignment="1">
      <alignment horizontal="left" vertical="center" wrapText="1"/>
    </xf>
    <xf numFmtId="0" fontId="41" fillId="0" borderId="31" xfId="0" applyFont="1" applyBorder="1" applyAlignment="1">
      <alignment horizontal="left" vertical="center" wrapText="1"/>
    </xf>
    <xf numFmtId="0" fontId="40" fillId="0" borderId="1" xfId="0" applyFont="1" applyBorder="1" applyAlignment="1">
      <alignment horizontal="left" vertical="top"/>
    </xf>
    <xf numFmtId="0" fontId="40" fillId="0" borderId="1" xfId="0" applyFont="1" applyBorder="1" applyAlignment="1">
      <alignment horizontal="center" vertical="top"/>
    </xf>
    <xf numFmtId="0" fontId="41" fillId="0" borderId="30" xfId="0" applyFont="1" applyBorder="1" applyAlignment="1">
      <alignment horizontal="left" vertical="center"/>
    </xf>
    <xf numFmtId="0" fontId="41" fillId="0" borderId="31" xfId="0" applyFont="1" applyBorder="1" applyAlignment="1">
      <alignment horizontal="left" vertical="center"/>
    </xf>
    <xf numFmtId="0" fontId="41" fillId="0" borderId="1" xfId="0" applyFont="1" applyBorder="1" applyAlignment="1">
      <alignment horizontal="center" vertical="center"/>
    </xf>
    <xf numFmtId="0" fontId="43" fillId="0" borderId="0" xfId="0" applyFont="1" applyAlignment="1">
      <alignment vertical="center"/>
    </xf>
    <xf numFmtId="0" fontId="39" fillId="0" borderId="1" xfId="0" applyFont="1" applyBorder="1" applyAlignment="1">
      <alignment vertical="center"/>
    </xf>
    <xf numFmtId="0" fontId="43" fillId="0" borderId="29" xfId="0" applyFont="1" applyBorder="1" applyAlignment="1">
      <alignment vertical="center"/>
    </xf>
    <xf numFmtId="0" fontId="39" fillId="0" borderId="29" xfId="0" applyFont="1" applyBorder="1" applyAlignment="1">
      <alignment vertical="center"/>
    </xf>
    <xf numFmtId="0" fontId="40" fillId="0" borderId="1" xfId="0" applyFont="1" applyBorder="1" applyAlignment="1">
      <alignment vertical="top"/>
    </xf>
    <xf numFmtId="49" fontId="40" fillId="0" borderId="1" xfId="0" applyNumberFormat="1" applyFont="1" applyBorder="1" applyAlignment="1">
      <alignment horizontal="left" vertical="center"/>
    </xf>
    <xf numFmtId="0" fontId="0" fillId="0" borderId="29" xfId="0" applyBorder="1" applyAlignment="1">
      <alignment vertical="top"/>
    </xf>
    <xf numFmtId="0" fontId="39" fillId="0" borderId="29" xfId="0" applyFont="1" applyBorder="1" applyAlignment="1">
      <alignment horizontal="left"/>
    </xf>
    <xf numFmtId="0" fontId="43" fillId="0" borderId="29" xfId="0" applyFont="1" applyBorder="1" applyAlignment="1"/>
    <xf numFmtId="0" fontId="37" fillId="0" borderId="27" xfId="0" applyFont="1" applyBorder="1" applyAlignment="1">
      <alignment vertical="top"/>
    </xf>
    <xf numFmtId="0" fontId="37" fillId="0" borderId="28" xfId="0" applyFont="1" applyBorder="1" applyAlignment="1">
      <alignment vertical="top"/>
    </xf>
    <xf numFmtId="0" fontId="37" fillId="0" borderId="30" xfId="0" applyFont="1" applyBorder="1" applyAlignment="1">
      <alignment vertical="top"/>
    </xf>
    <xf numFmtId="0" fontId="37" fillId="0" borderId="29" xfId="0" applyFont="1" applyBorder="1" applyAlignment="1">
      <alignment vertical="top"/>
    </xf>
    <xf numFmtId="0" fontId="37" fillId="0" borderId="31" xfId="0" applyFont="1" applyBorder="1" applyAlignment="1">
      <alignment vertical="top"/>
    </xf>
  </cellXfs>
  <cellStyles count="2">
    <cellStyle name="Normal" xfId="0" builtinId="0" customBuiltin="1"/>
    <cellStyle name="Hyperlink" xfId="1" builtinId="8"/>
  </cellStyles>
  <dxfs count="0"/>
  <tableStyle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styles" Target="styles.xml" /><Relationship Id="rId5" Type="http://schemas.openxmlformats.org/officeDocument/2006/relationships/theme" Target="theme/theme1.xml" /><Relationship Id="rId6" Type="http://schemas.openxmlformats.org/officeDocument/2006/relationships/calcChain" Target="calcChain.xml" /><Relationship Id="rId7" Type="http://schemas.openxmlformats.org/officeDocument/2006/relationships/sharedStrings" Target="sharedStrings.xml" /></Relationships>
</file>

<file path=xl/drawings/_rels/drawing1.xml.rels>&#65279;<?xml version="1.0" encoding="utf-8"?><Relationships xmlns="http://schemas.openxmlformats.org/package/2006/relationships"><Relationship Id="rId1" Type="http://schemas.openxmlformats.org/officeDocument/2006/relationships/hyperlink" Target="http://www.urs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2.xml.rels>&#65279;<?xml version="1.0" encoding="utf-8"?><Relationships xmlns="http://schemas.openxmlformats.org/package/2006/relationships"><Relationship Id="rId1" Type="http://schemas.openxmlformats.org/officeDocument/2006/relationships/hyperlink" Target="http://www.urs.cz/software-a-data/kros-4-ocenovani-a-rizeni-stavebni-vyroby/" TargetMode="External" /><Relationship Id="rId2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59080" cy="259080"/>
    <xdr:pic>
      <xdr:nvPicPr>
        <xdr:cNvPr id="2" name="Picture 1">
          <a:hlinkClick xmlns:r="http://schemas.openxmlformats.org/officeDocument/2006/relationships" r:id="rId1" tooltip="http://www.urs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59080" cy="259080"/>
    <xdr:pic>
      <xdr:nvPicPr>
        <xdr:cNvPr id="2" name="Picture 1">
          <a:hlinkClick xmlns:r="http://schemas.openxmlformats.org/officeDocument/2006/relationships" r:id="rId1" tooltip="http://www.urs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</a:theme>
</file>

<file path=xl/worksheets/_rels/sheet1.xml.rels>&#65279;<?xml version="1.0" encoding="utf-8"?><Relationships xmlns="http://schemas.openxmlformats.org/package/2006/relationships"><Relationship Id="rId1" Type="http://schemas.openxmlformats.org/officeDocument/2006/relationships/drawing" Target="../drawings/drawing1.xml" /></Relationships>
</file>

<file path=xl/worksheets/_rels/sheet2.xml.rels>&#65279;<?xml version="1.0" encoding="utf-8"?><Relationships xmlns="http://schemas.openxmlformats.org/package/2006/relationships"><Relationship Id="rId1" Type="http://schemas.openxmlformats.org/officeDocument/2006/relationships/hyperlink" Target="https://podminky.urs.cz/item/CS_URS_2023_02/611315121" TargetMode="External" /><Relationship Id="rId2" Type="http://schemas.openxmlformats.org/officeDocument/2006/relationships/hyperlink" Target="https://podminky.urs.cz/item/CS_URS_2023_02/612131151" TargetMode="External" /><Relationship Id="rId3" Type="http://schemas.openxmlformats.org/officeDocument/2006/relationships/hyperlink" Target="https://podminky.urs.cz/item/CS_URS_2023_02/612315121" TargetMode="External" /><Relationship Id="rId4" Type="http://schemas.openxmlformats.org/officeDocument/2006/relationships/hyperlink" Target="https://podminky.urs.cz/item/CS_URS_2023_02/612324111" TargetMode="External" /><Relationship Id="rId5" Type="http://schemas.openxmlformats.org/officeDocument/2006/relationships/hyperlink" Target="https://podminky.urs.cz/item/CS_URS_2023_02/612325131" TargetMode="External" /><Relationship Id="rId6" Type="http://schemas.openxmlformats.org/officeDocument/2006/relationships/hyperlink" Target="https://podminky.urs.cz/item/CS_URS_2023_02/612325191" TargetMode="External" /><Relationship Id="rId7" Type="http://schemas.openxmlformats.org/officeDocument/2006/relationships/hyperlink" Target="https://podminky.urs.cz/item/CS_URS_2023_02/612328131" TargetMode="External" /><Relationship Id="rId8" Type="http://schemas.openxmlformats.org/officeDocument/2006/relationships/hyperlink" Target="https://podminky.urs.cz/item/CS_URS_2023_02/621131121" TargetMode="External" /><Relationship Id="rId9" Type="http://schemas.openxmlformats.org/officeDocument/2006/relationships/hyperlink" Target="https://podminky.urs.cz/item/CS_URS_2023_02/622131121" TargetMode="External" /><Relationship Id="rId10" Type="http://schemas.openxmlformats.org/officeDocument/2006/relationships/hyperlink" Target="https://podminky.urs.cz/item/CS_URS_2023_02/622325251" TargetMode="External" /><Relationship Id="rId11" Type="http://schemas.openxmlformats.org/officeDocument/2006/relationships/hyperlink" Target="https://podminky.urs.cz/item/CS_URS_2023_02/622325651" TargetMode="External" /><Relationship Id="rId12" Type="http://schemas.openxmlformats.org/officeDocument/2006/relationships/hyperlink" Target="https://podminky.urs.cz/item/CS_URS_2023_02/629995101" TargetMode="External" /><Relationship Id="rId13" Type="http://schemas.openxmlformats.org/officeDocument/2006/relationships/hyperlink" Target="https://podminky.urs.cz/item/CS_URS_2023_02/631311118" TargetMode="External" /><Relationship Id="rId14" Type="http://schemas.openxmlformats.org/officeDocument/2006/relationships/hyperlink" Target="https://podminky.urs.cz/item/CS_URS_2023_02/631319171" TargetMode="External" /><Relationship Id="rId15" Type="http://schemas.openxmlformats.org/officeDocument/2006/relationships/hyperlink" Target="https://podminky.urs.cz/item/CS_URS_2023_02/631362021" TargetMode="External" /><Relationship Id="rId16" Type="http://schemas.openxmlformats.org/officeDocument/2006/relationships/hyperlink" Target="https://podminky.urs.cz/item/CS_URS_2023_02/632450131" TargetMode="External" /><Relationship Id="rId17" Type="http://schemas.openxmlformats.org/officeDocument/2006/relationships/hyperlink" Target="https://podminky.urs.cz/item/CS_URS_2023_02/632481213" TargetMode="External" /><Relationship Id="rId18" Type="http://schemas.openxmlformats.org/officeDocument/2006/relationships/hyperlink" Target="https://podminky.urs.cz/item/CS_URS_2023_02/941111122" TargetMode="External" /><Relationship Id="rId19" Type="http://schemas.openxmlformats.org/officeDocument/2006/relationships/hyperlink" Target="https://podminky.urs.cz/item/CS_URS_2023_02/941111222" TargetMode="External" /><Relationship Id="rId20" Type="http://schemas.openxmlformats.org/officeDocument/2006/relationships/hyperlink" Target="https://podminky.urs.cz/item/CS_URS_2023_02/941111822" TargetMode="External" /><Relationship Id="rId21" Type="http://schemas.openxmlformats.org/officeDocument/2006/relationships/hyperlink" Target="https://podminky.urs.cz/item/CS_URS_2023_02/944511111" TargetMode="External" /><Relationship Id="rId22" Type="http://schemas.openxmlformats.org/officeDocument/2006/relationships/hyperlink" Target="https://podminky.urs.cz/item/CS_URS_2023_02/944511211" TargetMode="External" /><Relationship Id="rId23" Type="http://schemas.openxmlformats.org/officeDocument/2006/relationships/hyperlink" Target="https://podminky.urs.cz/item/CS_URS_2023_02/944511811" TargetMode="External" /><Relationship Id="rId24" Type="http://schemas.openxmlformats.org/officeDocument/2006/relationships/hyperlink" Target="https://podminky.urs.cz/item/CS_URS_2023_02/949101112" TargetMode="External" /><Relationship Id="rId25" Type="http://schemas.openxmlformats.org/officeDocument/2006/relationships/hyperlink" Target="https://podminky.urs.cz/item/CS_URS_2023_02/952901114" TargetMode="External" /><Relationship Id="rId26" Type="http://schemas.openxmlformats.org/officeDocument/2006/relationships/hyperlink" Target="https://podminky.urs.cz/item/CS_URS_2023_02/965024131" TargetMode="External" /><Relationship Id="rId27" Type="http://schemas.openxmlformats.org/officeDocument/2006/relationships/hyperlink" Target="https://podminky.urs.cz/item/CS_URS_2023_02/965042241" TargetMode="External" /><Relationship Id="rId28" Type="http://schemas.openxmlformats.org/officeDocument/2006/relationships/hyperlink" Target="https://podminky.urs.cz/item/CS_URS_2023_02/965081343" TargetMode="External" /><Relationship Id="rId29" Type="http://schemas.openxmlformats.org/officeDocument/2006/relationships/hyperlink" Target="https://podminky.urs.cz/item/CS_URS_2023_02/974082113" TargetMode="External" /><Relationship Id="rId30" Type="http://schemas.openxmlformats.org/officeDocument/2006/relationships/hyperlink" Target="https://podminky.urs.cz/item/CS_URS_2023_02/974082173" TargetMode="External" /><Relationship Id="rId31" Type="http://schemas.openxmlformats.org/officeDocument/2006/relationships/hyperlink" Target="https://podminky.urs.cz/item/CS_URS_2023_02/977151113" TargetMode="External" /><Relationship Id="rId32" Type="http://schemas.openxmlformats.org/officeDocument/2006/relationships/hyperlink" Target="https://podminky.urs.cz/item/CS_URS_2023_02/977151116" TargetMode="External" /><Relationship Id="rId33" Type="http://schemas.openxmlformats.org/officeDocument/2006/relationships/hyperlink" Target="https://podminky.urs.cz/item/CS_URS_2023_02/978013191" TargetMode="External" /><Relationship Id="rId34" Type="http://schemas.openxmlformats.org/officeDocument/2006/relationships/hyperlink" Target="https://podminky.urs.cz/item/CS_URS_2023_02/978015321" TargetMode="External" /><Relationship Id="rId35" Type="http://schemas.openxmlformats.org/officeDocument/2006/relationships/hyperlink" Target="https://podminky.urs.cz/item/CS_URS_2023_02/978015391" TargetMode="External" /><Relationship Id="rId36" Type="http://schemas.openxmlformats.org/officeDocument/2006/relationships/hyperlink" Target="https://podminky.urs.cz/item/CS_URS_2023_02/978019321" TargetMode="External" /><Relationship Id="rId37" Type="http://schemas.openxmlformats.org/officeDocument/2006/relationships/hyperlink" Target="https://podminky.urs.cz/item/CS_URS_2023_02/997013115" TargetMode="External" /><Relationship Id="rId38" Type="http://schemas.openxmlformats.org/officeDocument/2006/relationships/hyperlink" Target="https://podminky.urs.cz/item/CS_URS_2023_02/997013501" TargetMode="External" /><Relationship Id="rId39" Type="http://schemas.openxmlformats.org/officeDocument/2006/relationships/hyperlink" Target="https://podminky.urs.cz/item/CS_URS_2023_02/997013509" TargetMode="External" /><Relationship Id="rId40" Type="http://schemas.openxmlformats.org/officeDocument/2006/relationships/hyperlink" Target="https://podminky.urs.cz/item/CS_URS_2023_02/997013631" TargetMode="External" /><Relationship Id="rId41" Type="http://schemas.openxmlformats.org/officeDocument/2006/relationships/hyperlink" Target="https://podminky.urs.cz/item/CS_URS_2023_02/998011003" TargetMode="External" /><Relationship Id="rId42" Type="http://schemas.openxmlformats.org/officeDocument/2006/relationships/hyperlink" Target="https://podminky.urs.cz/item/CS_URS_2023_02/711493111" TargetMode="External" /><Relationship Id="rId43" Type="http://schemas.openxmlformats.org/officeDocument/2006/relationships/hyperlink" Target="https://podminky.urs.cz/item/CS_URS_2023_02/998711103" TargetMode="External" /><Relationship Id="rId44" Type="http://schemas.openxmlformats.org/officeDocument/2006/relationships/hyperlink" Target="https://podminky.urs.cz/item/CS_URS_2023_02/712311101" TargetMode="External" /><Relationship Id="rId45" Type="http://schemas.openxmlformats.org/officeDocument/2006/relationships/hyperlink" Target="https://podminky.urs.cz/item/CS_URS_2023_02/712340831" TargetMode="External" /><Relationship Id="rId46" Type="http://schemas.openxmlformats.org/officeDocument/2006/relationships/hyperlink" Target="https://podminky.urs.cz/item/CS_URS_2023_02/712341659" TargetMode="External" /><Relationship Id="rId47" Type="http://schemas.openxmlformats.org/officeDocument/2006/relationships/hyperlink" Target="https://podminky.urs.cz/item/CS_URS_2023_02/998712103" TargetMode="External" /><Relationship Id="rId48" Type="http://schemas.openxmlformats.org/officeDocument/2006/relationships/hyperlink" Target="https://podminky.urs.cz/item/CS_URS_2023_02/721210822" TargetMode="External" /><Relationship Id="rId49" Type="http://schemas.openxmlformats.org/officeDocument/2006/relationships/hyperlink" Target="https://podminky.urs.cz/item/CS_URS_2023_02/721239114" TargetMode="External" /><Relationship Id="rId50" Type="http://schemas.openxmlformats.org/officeDocument/2006/relationships/hyperlink" Target="https://podminky.urs.cz/item/CS_URS_2023_02/998721103" TargetMode="External" /><Relationship Id="rId51" Type="http://schemas.openxmlformats.org/officeDocument/2006/relationships/hyperlink" Target="https://podminky.urs.cz/item/CS_URS_2023_02/762083122" TargetMode="External" /><Relationship Id="rId52" Type="http://schemas.openxmlformats.org/officeDocument/2006/relationships/hyperlink" Target="https://podminky.urs.cz/item/CS_URS_2023_02/762331813" TargetMode="External" /><Relationship Id="rId53" Type="http://schemas.openxmlformats.org/officeDocument/2006/relationships/hyperlink" Target="https://podminky.urs.cz/item/CS_URS_2023_02/762341811" TargetMode="External" /><Relationship Id="rId54" Type="http://schemas.openxmlformats.org/officeDocument/2006/relationships/hyperlink" Target="https://podminky.urs.cz/item/CS_URS_2023_02/762361114" TargetMode="External" /><Relationship Id="rId55" Type="http://schemas.openxmlformats.org/officeDocument/2006/relationships/hyperlink" Target="https://podminky.urs.cz/item/CS_URS_2023_02/762361311" TargetMode="External" /><Relationship Id="rId56" Type="http://schemas.openxmlformats.org/officeDocument/2006/relationships/hyperlink" Target="https://podminky.urs.cz/item/CS_URS_2023_02/762395000" TargetMode="External" /><Relationship Id="rId57" Type="http://schemas.openxmlformats.org/officeDocument/2006/relationships/hyperlink" Target="https://podminky.urs.cz/item/CS_URS_2023_02/998762103" TargetMode="External" /><Relationship Id="rId58" Type="http://schemas.openxmlformats.org/officeDocument/2006/relationships/hyperlink" Target="https://podminky.urs.cz/item/CS_URS_2023_02/764002841" TargetMode="External" /><Relationship Id="rId59" Type="http://schemas.openxmlformats.org/officeDocument/2006/relationships/hyperlink" Target="https://podminky.urs.cz/item/CS_URS_2023_02/764042415" TargetMode="External" /><Relationship Id="rId60" Type="http://schemas.openxmlformats.org/officeDocument/2006/relationships/hyperlink" Target="https://podminky.urs.cz/item/CS_URS_2023_02/764244407" TargetMode="External" /><Relationship Id="rId61" Type="http://schemas.openxmlformats.org/officeDocument/2006/relationships/hyperlink" Target="https://podminky.urs.cz/item/CS_URS_2023_02/998764103" TargetMode="External" /><Relationship Id="rId62" Type="http://schemas.openxmlformats.org/officeDocument/2006/relationships/hyperlink" Target="https://podminky.urs.cz/item/CS_URS_2023_02/772421133" TargetMode="External" /><Relationship Id="rId63" Type="http://schemas.openxmlformats.org/officeDocument/2006/relationships/hyperlink" Target="https://podminky.urs.cz/item/CS_URS_2023_02/772521250" TargetMode="External" /><Relationship Id="rId64" Type="http://schemas.openxmlformats.org/officeDocument/2006/relationships/hyperlink" Target="https://podminky.urs.cz/item/CS_URS_2023_02/998772103" TargetMode="External" /><Relationship Id="rId65" Type="http://schemas.openxmlformats.org/officeDocument/2006/relationships/hyperlink" Target="https://podminky.urs.cz/item/CS_URS_2023_02/783414101" TargetMode="External" /><Relationship Id="rId66" Type="http://schemas.openxmlformats.org/officeDocument/2006/relationships/hyperlink" Target="https://podminky.urs.cz/item/CS_URS_2023_02/783417101" TargetMode="External" /><Relationship Id="rId67" Type="http://schemas.openxmlformats.org/officeDocument/2006/relationships/hyperlink" Target="https://podminky.urs.cz/item/CS_URS_2023_02/783801201" TargetMode="External" /><Relationship Id="rId68" Type="http://schemas.openxmlformats.org/officeDocument/2006/relationships/hyperlink" Target="https://podminky.urs.cz/item/CS_URS_2023_02/783823133" TargetMode="External" /><Relationship Id="rId69" Type="http://schemas.openxmlformats.org/officeDocument/2006/relationships/hyperlink" Target="https://podminky.urs.cz/item/CS_URS_2023_02/783823183" TargetMode="External" /><Relationship Id="rId70" Type="http://schemas.openxmlformats.org/officeDocument/2006/relationships/hyperlink" Target="https://podminky.urs.cz/item/CS_URS_2023_02/783826615" TargetMode="External" /><Relationship Id="rId71" Type="http://schemas.openxmlformats.org/officeDocument/2006/relationships/hyperlink" Target="https://podminky.urs.cz/item/CS_URS_2023_02/783826645" TargetMode="External" /><Relationship Id="rId72" Type="http://schemas.openxmlformats.org/officeDocument/2006/relationships/hyperlink" Target="https://podminky.urs.cz/item/CS_URS_2023_02/783827423" TargetMode="External" /><Relationship Id="rId73" Type="http://schemas.openxmlformats.org/officeDocument/2006/relationships/hyperlink" Target="https://podminky.urs.cz/item/CS_URS_2023_02/783827483" TargetMode="External" /><Relationship Id="rId74" Type="http://schemas.openxmlformats.org/officeDocument/2006/relationships/hyperlink" Target="https://podminky.urs.cz/item/CS_URS_2023_02/013254000" TargetMode="External" /><Relationship Id="rId75" Type="http://schemas.openxmlformats.org/officeDocument/2006/relationships/hyperlink" Target="https://podminky.urs.cz/item/CS_URS_2023_02/013294000" TargetMode="External" /><Relationship Id="rId76" Type="http://schemas.openxmlformats.org/officeDocument/2006/relationships/hyperlink" Target="https://podminky.urs.cz/item/CS_URS_2023_02/030001000" TargetMode="External" /><Relationship Id="rId77" Type="http://schemas.openxmlformats.org/officeDocument/2006/relationships/hyperlink" Target="https://podminky.urs.cz/item/CS_URS_2023_02/034303000" TargetMode="External" /><Relationship Id="rId78" Type="http://schemas.openxmlformats.org/officeDocument/2006/relationships/hyperlink" Target="https://podminky.urs.cz/item/CS_URS_2023_02/034503000" TargetMode="External" /><Relationship Id="rId79" Type="http://schemas.openxmlformats.org/officeDocument/2006/relationships/hyperlink" Target="https://podminky.urs.cz/item/CS_URS_2023_02/040001000" TargetMode="External" /><Relationship Id="rId80" Type="http://schemas.openxmlformats.org/officeDocument/2006/relationships/hyperlink" Target="https://podminky.urs.cz/item/CS_URS_2023_02/053002000" TargetMode="External" /><Relationship Id="rId81" Type="http://schemas.openxmlformats.org/officeDocument/2006/relationships/drawing" Target="../drawings/drawing2.xml" /></Relationships>
</file>

<file path=xl/worksheets/_rels/sheet3.xml.rels>&#65279;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tabSelected="1" showGridLines="0" workbookViewId="0"/>
  </sheetViews>
  <cols>
    <col min="1" max="1" width="8.851563" style="1" customWidth="1"/>
    <col min="2" max="2" width="1.710938" style="1" customWidth="1"/>
    <col min="3" max="3" width="4.421875" style="1" customWidth="1"/>
    <col min="4" max="4" width="2.851563" style="1" customWidth="1"/>
    <col min="5" max="5" width="2.851563" style="1" customWidth="1"/>
    <col min="6" max="6" width="2.851563" style="1" customWidth="1"/>
    <col min="7" max="7" width="2.851563" style="1" customWidth="1"/>
    <col min="8" max="8" width="2.851563" style="1" customWidth="1"/>
    <col min="9" max="9" width="2.851563" style="1" customWidth="1"/>
    <col min="10" max="10" width="2.851563" style="1" customWidth="1"/>
    <col min="11" max="11" width="2.851563" style="1" customWidth="1"/>
    <col min="12" max="12" width="2.851563" style="1" customWidth="1"/>
    <col min="13" max="13" width="2.851563" style="1" customWidth="1"/>
    <col min="14" max="14" width="2.851563" style="1" customWidth="1"/>
    <col min="15" max="15" width="2.851563" style="1" customWidth="1"/>
    <col min="16" max="16" width="2.851563" style="1" customWidth="1"/>
    <col min="17" max="17" width="2.851563" style="1" customWidth="1"/>
    <col min="18" max="18" width="2.851563" style="1" customWidth="1"/>
    <col min="19" max="19" width="2.851563" style="1" customWidth="1"/>
    <col min="20" max="20" width="2.851563" style="1" customWidth="1"/>
    <col min="21" max="21" width="2.851563" style="1" customWidth="1"/>
    <col min="22" max="22" width="2.851563" style="1" customWidth="1"/>
    <col min="23" max="23" width="2.851563" style="1" customWidth="1"/>
    <col min="24" max="24" width="2.851563" style="1" customWidth="1"/>
    <col min="25" max="25" width="2.851563" style="1" customWidth="1"/>
    <col min="26" max="26" width="2.851563" style="1" customWidth="1"/>
    <col min="27" max="27" width="2.851563" style="1" customWidth="1"/>
    <col min="28" max="28" width="2.851563" style="1" customWidth="1"/>
    <col min="29" max="29" width="2.851563" style="1" customWidth="1"/>
    <col min="30" max="30" width="2.851563" style="1" customWidth="1"/>
    <col min="31" max="31" width="2.851563" style="1" customWidth="1"/>
    <col min="32" max="32" width="2.851563" style="1" customWidth="1"/>
    <col min="33" max="33" width="2.851563" style="1" customWidth="1"/>
    <col min="34" max="34" width="3.574219" style="1" customWidth="1"/>
    <col min="35" max="35" width="42.28125" style="1" customWidth="1"/>
    <col min="36" max="36" width="2.574219" style="1" customWidth="1"/>
    <col min="37" max="37" width="2.574219" style="1" customWidth="1"/>
    <col min="38" max="38" width="8.851563" style="1" customWidth="1"/>
    <col min="39" max="39" width="3.574219" style="1" customWidth="1"/>
    <col min="40" max="40" width="14.28125" style="1" customWidth="1"/>
    <col min="41" max="41" width="8.003906" style="1" customWidth="1"/>
    <col min="42" max="42" width="4.421875" style="1" customWidth="1"/>
    <col min="43" max="43" width="16.71094" style="1" customWidth="1"/>
    <col min="44" max="44" width="14.57422" style="1" customWidth="1"/>
    <col min="45" max="45" width="27.71094" style="1" hidden="1" customWidth="1"/>
    <col min="46" max="46" width="27.71094" style="1" hidden="1" customWidth="1"/>
    <col min="47" max="47" width="27.71094" style="1" hidden="1" customWidth="1"/>
    <col min="48" max="48" width="23.14063" style="1" hidden="1" customWidth="1"/>
    <col min="49" max="49" width="23.14063" style="1" hidden="1" customWidth="1"/>
    <col min="50" max="50" width="26.71094" style="1" hidden="1" customWidth="1"/>
    <col min="51" max="51" width="26.71094" style="1" hidden="1" customWidth="1"/>
    <col min="52" max="52" width="23.14063" style="1" hidden="1" customWidth="1"/>
    <col min="53" max="53" width="20.57422" style="1" hidden="1" customWidth="1"/>
    <col min="54" max="54" width="26.71094" style="1" hidden="1" customWidth="1"/>
    <col min="55" max="55" width="23.14063" style="1" hidden="1" customWidth="1"/>
    <col min="56" max="56" width="20.57422" style="1" hidden="1" customWidth="1"/>
    <col min="57" max="57" width="71.14063" style="1" customWidth="1"/>
    <col min="71" max="71" width="9.140625" style="1" hidden="1"/>
    <col min="72" max="72" width="9.140625" style="1" hidden="1"/>
    <col min="73" max="73" width="9.140625" style="1" hidden="1"/>
    <col min="74" max="74" width="9.140625" style="1" hidden="1"/>
    <col min="75" max="75" width="9.140625" style="1" hidden="1"/>
    <col min="76" max="76" width="9.140625" style="1" hidden="1"/>
    <col min="77" max="77" width="9.140625" style="1" hidden="1"/>
    <col min="78" max="78" width="9.140625" style="1" hidden="1"/>
    <col min="79" max="79" width="9.140625" style="1" hidden="1"/>
    <col min="80" max="80" width="9.140625" style="1" hidden="1"/>
    <col min="81" max="81" width="9.140625" style="1" hidden="1"/>
    <col min="82" max="82" width="9.140625" style="1" hidden="1"/>
    <col min="83" max="83" width="9.140625" style="1" hidden="1"/>
    <col min="84" max="84" width="9.140625" style="1" hidden="1"/>
    <col min="85" max="85" width="9.140625" style="1" hidden="1"/>
    <col min="86" max="86" width="9.140625" style="1" hidden="1"/>
    <col min="87" max="87" width="9.140625" style="1" hidden="1"/>
    <col min="88" max="88" width="9.140625" style="1" hidden="1"/>
    <col min="89" max="89" width="9.140625" style="1" hidden="1"/>
    <col min="90" max="90" width="9.140625" style="1" hidden="1"/>
    <col min="91" max="91" width="9.140625" style="1" hidden="1"/>
  </cols>
  <sheetData>
    <row r="1">
      <c r="A1" s="16" t="s">
        <v>0</v>
      </c>
      <c r="AZ1" s="16" t="s">
        <v>1</v>
      </c>
      <c r="BA1" s="16" t="s">
        <v>2</v>
      </c>
      <c r="BB1" s="16" t="s">
        <v>3</v>
      </c>
      <c r="BT1" s="16" t="s">
        <v>4</v>
      </c>
      <c r="BU1" s="16" t="s">
        <v>4</v>
      </c>
      <c r="BV1" s="16" t="s">
        <v>5</v>
      </c>
    </row>
    <row r="2" s="1" customFormat="1" ht="36.96" customHeight="1"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S2" s="17" t="s">
        <v>6</v>
      </c>
      <c r="BT2" s="17" t="s">
        <v>7</v>
      </c>
    </row>
    <row r="3" s="1" customFormat="1" ht="6.96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20"/>
      <c r="BS3" s="17" t="s">
        <v>6</v>
      </c>
      <c r="BT3" s="17" t="s">
        <v>8</v>
      </c>
    </row>
    <row r="4" s="1" customFormat="1" ht="24.96" customHeight="1">
      <c r="B4" s="21"/>
      <c r="C4" s="22"/>
      <c r="D4" s="23" t="s">
        <v>9</v>
      </c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0"/>
      <c r="AS4" s="24" t="s">
        <v>10</v>
      </c>
      <c r="BE4" s="25" t="s">
        <v>11</v>
      </c>
      <c r="BS4" s="17" t="s">
        <v>12</v>
      </c>
    </row>
    <row r="5" s="1" customFormat="1" ht="12" customHeight="1">
      <c r="B5" s="21"/>
      <c r="C5" s="22"/>
      <c r="D5" s="26" t="s">
        <v>13</v>
      </c>
      <c r="E5" s="22"/>
      <c r="F5" s="22"/>
      <c r="G5" s="22"/>
      <c r="H5" s="22"/>
      <c r="I5" s="22"/>
      <c r="J5" s="22"/>
      <c r="K5" s="27" t="s">
        <v>14</v>
      </c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  <c r="AP5" s="22"/>
      <c r="AQ5" s="22"/>
      <c r="AR5" s="20"/>
      <c r="BE5" s="28" t="s">
        <v>15</v>
      </c>
      <c r="BS5" s="17" t="s">
        <v>6</v>
      </c>
    </row>
    <row r="6" s="1" customFormat="1" ht="36.96" customHeight="1">
      <c r="B6" s="21"/>
      <c r="C6" s="22"/>
      <c r="D6" s="29" t="s">
        <v>16</v>
      </c>
      <c r="E6" s="22"/>
      <c r="F6" s="22"/>
      <c r="G6" s="22"/>
      <c r="H6" s="22"/>
      <c r="I6" s="22"/>
      <c r="J6" s="22"/>
      <c r="K6" s="30" t="s">
        <v>17</v>
      </c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0"/>
      <c r="BE6" s="31"/>
      <c r="BS6" s="17" t="s">
        <v>6</v>
      </c>
    </row>
    <row r="7" s="1" customFormat="1" ht="12" customHeight="1">
      <c r="B7" s="21"/>
      <c r="C7" s="22"/>
      <c r="D7" s="32" t="s">
        <v>18</v>
      </c>
      <c r="E7" s="22"/>
      <c r="F7" s="22"/>
      <c r="G7" s="22"/>
      <c r="H7" s="22"/>
      <c r="I7" s="22"/>
      <c r="J7" s="22"/>
      <c r="K7" s="27" t="s">
        <v>19</v>
      </c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32" t="s">
        <v>20</v>
      </c>
      <c r="AL7" s="22"/>
      <c r="AM7" s="22"/>
      <c r="AN7" s="27" t="s">
        <v>19</v>
      </c>
      <c r="AO7" s="22"/>
      <c r="AP7" s="22"/>
      <c r="AQ7" s="22"/>
      <c r="AR7" s="20"/>
      <c r="BE7" s="31"/>
      <c r="BS7" s="17" t="s">
        <v>6</v>
      </c>
    </row>
    <row r="8" s="1" customFormat="1" ht="12" customHeight="1">
      <c r="B8" s="21"/>
      <c r="C8" s="22"/>
      <c r="D8" s="32" t="s">
        <v>21</v>
      </c>
      <c r="E8" s="22"/>
      <c r="F8" s="22"/>
      <c r="G8" s="22"/>
      <c r="H8" s="22"/>
      <c r="I8" s="22"/>
      <c r="J8" s="22"/>
      <c r="K8" s="27" t="s">
        <v>22</v>
      </c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32" t="s">
        <v>23</v>
      </c>
      <c r="AL8" s="22"/>
      <c r="AM8" s="22"/>
      <c r="AN8" s="33" t="s">
        <v>24</v>
      </c>
      <c r="AO8" s="22"/>
      <c r="AP8" s="22"/>
      <c r="AQ8" s="22"/>
      <c r="AR8" s="20"/>
      <c r="BE8" s="31"/>
      <c r="BS8" s="17" t="s">
        <v>6</v>
      </c>
    </row>
    <row r="9" s="1" customFormat="1" ht="14.4" customHeight="1">
      <c r="B9" s="21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  <c r="AP9" s="22"/>
      <c r="AQ9" s="22"/>
      <c r="AR9" s="20"/>
      <c r="BE9" s="31"/>
      <c r="BS9" s="17" t="s">
        <v>6</v>
      </c>
    </row>
    <row r="10" s="1" customFormat="1" ht="12" customHeight="1">
      <c r="B10" s="21"/>
      <c r="C10" s="22"/>
      <c r="D10" s="32" t="s">
        <v>25</v>
      </c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32" t="s">
        <v>26</v>
      </c>
      <c r="AL10" s="22"/>
      <c r="AM10" s="22"/>
      <c r="AN10" s="27" t="s">
        <v>19</v>
      </c>
      <c r="AO10" s="22"/>
      <c r="AP10" s="22"/>
      <c r="AQ10" s="22"/>
      <c r="AR10" s="20"/>
      <c r="BE10" s="31"/>
      <c r="BS10" s="17" t="s">
        <v>6</v>
      </c>
    </row>
    <row r="11" s="1" customFormat="1" ht="18.48" customHeight="1">
      <c r="B11" s="21"/>
      <c r="C11" s="22"/>
      <c r="D11" s="22"/>
      <c r="E11" s="27" t="s">
        <v>27</v>
      </c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32" t="s">
        <v>28</v>
      </c>
      <c r="AL11" s="22"/>
      <c r="AM11" s="22"/>
      <c r="AN11" s="27" t="s">
        <v>19</v>
      </c>
      <c r="AO11" s="22"/>
      <c r="AP11" s="22"/>
      <c r="AQ11" s="22"/>
      <c r="AR11" s="20"/>
      <c r="BE11" s="31"/>
      <c r="BS11" s="17" t="s">
        <v>6</v>
      </c>
    </row>
    <row r="12" s="1" customFormat="1" ht="6.96" customHeight="1">
      <c r="B12" s="21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2"/>
      <c r="AO12" s="22"/>
      <c r="AP12" s="22"/>
      <c r="AQ12" s="22"/>
      <c r="AR12" s="20"/>
      <c r="BE12" s="31"/>
      <c r="BS12" s="17" t="s">
        <v>6</v>
      </c>
    </row>
    <row r="13" s="1" customFormat="1" ht="12" customHeight="1">
      <c r="B13" s="21"/>
      <c r="C13" s="22"/>
      <c r="D13" s="32" t="s">
        <v>29</v>
      </c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32" t="s">
        <v>26</v>
      </c>
      <c r="AL13" s="22"/>
      <c r="AM13" s="22"/>
      <c r="AN13" s="34" t="s">
        <v>30</v>
      </c>
      <c r="AO13" s="22"/>
      <c r="AP13" s="22"/>
      <c r="AQ13" s="22"/>
      <c r="AR13" s="20"/>
      <c r="BE13" s="31"/>
      <c r="BS13" s="17" t="s">
        <v>6</v>
      </c>
    </row>
    <row r="14">
      <c r="B14" s="21"/>
      <c r="C14" s="22"/>
      <c r="D14" s="22"/>
      <c r="E14" s="34" t="s">
        <v>30</v>
      </c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  <c r="AF14" s="35"/>
      <c r="AG14" s="35"/>
      <c r="AH14" s="35"/>
      <c r="AI14" s="35"/>
      <c r="AJ14" s="35"/>
      <c r="AK14" s="32" t="s">
        <v>28</v>
      </c>
      <c r="AL14" s="22"/>
      <c r="AM14" s="22"/>
      <c r="AN14" s="34" t="s">
        <v>30</v>
      </c>
      <c r="AO14" s="22"/>
      <c r="AP14" s="22"/>
      <c r="AQ14" s="22"/>
      <c r="AR14" s="20"/>
      <c r="BE14" s="31"/>
      <c r="BS14" s="17" t="s">
        <v>6</v>
      </c>
    </row>
    <row r="15" s="1" customFormat="1" ht="6.96" customHeight="1">
      <c r="B15" s="21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  <c r="AO15" s="22"/>
      <c r="AP15" s="22"/>
      <c r="AQ15" s="22"/>
      <c r="AR15" s="20"/>
      <c r="BE15" s="31"/>
      <c r="BS15" s="17" t="s">
        <v>4</v>
      </c>
    </row>
    <row r="16" s="1" customFormat="1" ht="12" customHeight="1">
      <c r="B16" s="21"/>
      <c r="C16" s="22"/>
      <c r="D16" s="32" t="s">
        <v>31</v>
      </c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32" t="s">
        <v>26</v>
      </c>
      <c r="AL16" s="22"/>
      <c r="AM16" s="22"/>
      <c r="AN16" s="27" t="s">
        <v>19</v>
      </c>
      <c r="AO16" s="22"/>
      <c r="AP16" s="22"/>
      <c r="AQ16" s="22"/>
      <c r="AR16" s="20"/>
      <c r="BE16" s="31"/>
      <c r="BS16" s="17" t="s">
        <v>4</v>
      </c>
    </row>
    <row r="17" s="1" customFormat="1" ht="18.48" customHeight="1">
      <c r="B17" s="21"/>
      <c r="C17" s="22"/>
      <c r="D17" s="22"/>
      <c r="E17" s="27" t="s">
        <v>32</v>
      </c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32" t="s">
        <v>28</v>
      </c>
      <c r="AL17" s="22"/>
      <c r="AM17" s="22"/>
      <c r="AN17" s="27" t="s">
        <v>19</v>
      </c>
      <c r="AO17" s="22"/>
      <c r="AP17" s="22"/>
      <c r="AQ17" s="22"/>
      <c r="AR17" s="20"/>
      <c r="BE17" s="31"/>
      <c r="BS17" s="17" t="s">
        <v>33</v>
      </c>
    </row>
    <row r="18" s="1" customFormat="1" ht="6.96" customHeight="1">
      <c r="B18" s="21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  <c r="AP18" s="22"/>
      <c r="AQ18" s="22"/>
      <c r="AR18" s="20"/>
      <c r="BE18" s="31"/>
      <c r="BS18" s="17" t="s">
        <v>6</v>
      </c>
    </row>
    <row r="19" s="1" customFormat="1" ht="12" customHeight="1">
      <c r="B19" s="21"/>
      <c r="C19" s="22"/>
      <c r="D19" s="32" t="s">
        <v>34</v>
      </c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32" t="s">
        <v>26</v>
      </c>
      <c r="AL19" s="22"/>
      <c r="AM19" s="22"/>
      <c r="AN19" s="27" t="s">
        <v>19</v>
      </c>
      <c r="AO19" s="22"/>
      <c r="AP19" s="22"/>
      <c r="AQ19" s="22"/>
      <c r="AR19" s="20"/>
      <c r="BE19" s="31"/>
      <c r="BS19" s="17" t="s">
        <v>6</v>
      </c>
    </row>
    <row r="20" s="1" customFormat="1" ht="18.48" customHeight="1">
      <c r="B20" s="21"/>
      <c r="C20" s="22"/>
      <c r="D20" s="22"/>
      <c r="E20" s="27" t="s">
        <v>35</v>
      </c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32" t="s">
        <v>28</v>
      </c>
      <c r="AL20" s="22"/>
      <c r="AM20" s="22"/>
      <c r="AN20" s="27" t="s">
        <v>19</v>
      </c>
      <c r="AO20" s="22"/>
      <c r="AP20" s="22"/>
      <c r="AQ20" s="22"/>
      <c r="AR20" s="20"/>
      <c r="BE20" s="31"/>
      <c r="BS20" s="17" t="s">
        <v>4</v>
      </c>
    </row>
    <row r="21" s="1" customFormat="1" ht="6.96" customHeight="1">
      <c r="B21" s="21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  <c r="AP21" s="22"/>
      <c r="AQ21" s="22"/>
      <c r="AR21" s="20"/>
      <c r="BE21" s="31"/>
    </row>
    <row r="22" s="1" customFormat="1" ht="12" customHeight="1">
      <c r="B22" s="21"/>
      <c r="C22" s="22"/>
      <c r="D22" s="32" t="s">
        <v>36</v>
      </c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Q22" s="22"/>
      <c r="AR22" s="20"/>
      <c r="BE22" s="31"/>
    </row>
    <row r="23" s="1" customFormat="1" ht="48" customHeight="1">
      <c r="B23" s="21"/>
      <c r="C23" s="22"/>
      <c r="D23" s="22"/>
      <c r="E23" s="36" t="s">
        <v>37</v>
      </c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6"/>
      <c r="AN23" s="36"/>
      <c r="AO23" s="22"/>
      <c r="AP23" s="22"/>
      <c r="AQ23" s="22"/>
      <c r="AR23" s="20"/>
      <c r="BE23" s="31"/>
    </row>
    <row r="24" s="1" customFormat="1" ht="6.96" customHeight="1">
      <c r="B24" s="21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/>
      <c r="AP24" s="22"/>
      <c r="AQ24" s="22"/>
      <c r="AR24" s="20"/>
      <c r="BE24" s="31"/>
    </row>
    <row r="25" s="1" customFormat="1" ht="6.96" customHeight="1">
      <c r="B25" s="21"/>
      <c r="C25" s="22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  <c r="AF25" s="37"/>
      <c r="AG25" s="37"/>
      <c r="AH25" s="37"/>
      <c r="AI25" s="37"/>
      <c r="AJ25" s="37"/>
      <c r="AK25" s="37"/>
      <c r="AL25" s="37"/>
      <c r="AM25" s="37"/>
      <c r="AN25" s="37"/>
      <c r="AO25" s="37"/>
      <c r="AP25" s="22"/>
      <c r="AQ25" s="22"/>
      <c r="AR25" s="20"/>
      <c r="BE25" s="31"/>
    </row>
    <row r="26" s="2" customFormat="1" ht="25.92" customHeight="1">
      <c r="A26" s="38"/>
      <c r="B26" s="39"/>
      <c r="C26" s="40"/>
      <c r="D26" s="41" t="s">
        <v>38</v>
      </c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3">
        <f>ROUND(AG54,2)</f>
        <v>0</v>
      </c>
      <c r="AL26" s="42"/>
      <c r="AM26" s="42"/>
      <c r="AN26" s="42"/>
      <c r="AO26" s="42"/>
      <c r="AP26" s="40"/>
      <c r="AQ26" s="40"/>
      <c r="AR26" s="44"/>
      <c r="BE26" s="31"/>
    </row>
    <row r="27" s="2" customFormat="1" ht="6.96" customHeight="1">
      <c r="A27" s="38"/>
      <c r="B27" s="39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4"/>
      <c r="BE27" s="31"/>
    </row>
    <row r="28" s="2" customFormat="1">
      <c r="A28" s="38"/>
      <c r="B28" s="39"/>
      <c r="C28" s="40"/>
      <c r="D28" s="40"/>
      <c r="E28" s="40"/>
      <c r="F28" s="40"/>
      <c r="G28" s="40"/>
      <c r="H28" s="40"/>
      <c r="I28" s="40"/>
      <c r="J28" s="40"/>
      <c r="K28" s="40"/>
      <c r="L28" s="45" t="s">
        <v>39</v>
      </c>
      <c r="M28" s="45"/>
      <c r="N28" s="45"/>
      <c r="O28" s="45"/>
      <c r="P28" s="45"/>
      <c r="Q28" s="40"/>
      <c r="R28" s="40"/>
      <c r="S28" s="40"/>
      <c r="T28" s="40"/>
      <c r="U28" s="40"/>
      <c r="V28" s="40"/>
      <c r="W28" s="45" t="s">
        <v>40</v>
      </c>
      <c r="X28" s="45"/>
      <c r="Y28" s="45"/>
      <c r="Z28" s="45"/>
      <c r="AA28" s="45"/>
      <c r="AB28" s="45"/>
      <c r="AC28" s="45"/>
      <c r="AD28" s="45"/>
      <c r="AE28" s="45"/>
      <c r="AF28" s="40"/>
      <c r="AG28" s="40"/>
      <c r="AH28" s="40"/>
      <c r="AI28" s="40"/>
      <c r="AJ28" s="40"/>
      <c r="AK28" s="45" t="s">
        <v>41</v>
      </c>
      <c r="AL28" s="45"/>
      <c r="AM28" s="45"/>
      <c r="AN28" s="45"/>
      <c r="AO28" s="45"/>
      <c r="AP28" s="40"/>
      <c r="AQ28" s="40"/>
      <c r="AR28" s="44"/>
      <c r="BE28" s="31"/>
    </row>
    <row r="29" s="3" customFormat="1" ht="14.4" customHeight="1">
      <c r="A29" s="3"/>
      <c r="B29" s="46"/>
      <c r="C29" s="47"/>
      <c r="D29" s="32" t="s">
        <v>42</v>
      </c>
      <c r="E29" s="47"/>
      <c r="F29" s="32" t="s">
        <v>43</v>
      </c>
      <c r="G29" s="47"/>
      <c r="H29" s="47"/>
      <c r="I29" s="47"/>
      <c r="J29" s="47"/>
      <c r="K29" s="47"/>
      <c r="L29" s="48">
        <v>0.20999999999999999</v>
      </c>
      <c r="M29" s="47"/>
      <c r="N29" s="47"/>
      <c r="O29" s="47"/>
      <c r="P29" s="47"/>
      <c r="Q29" s="47"/>
      <c r="R29" s="47"/>
      <c r="S29" s="47"/>
      <c r="T29" s="47"/>
      <c r="U29" s="47"/>
      <c r="V29" s="47"/>
      <c r="W29" s="49">
        <f>ROUND(AZ54, 2)</f>
        <v>0</v>
      </c>
      <c r="X29" s="47"/>
      <c r="Y29" s="47"/>
      <c r="Z29" s="47"/>
      <c r="AA29" s="47"/>
      <c r="AB29" s="47"/>
      <c r="AC29" s="47"/>
      <c r="AD29" s="47"/>
      <c r="AE29" s="47"/>
      <c r="AF29" s="47"/>
      <c r="AG29" s="47"/>
      <c r="AH29" s="47"/>
      <c r="AI29" s="47"/>
      <c r="AJ29" s="47"/>
      <c r="AK29" s="49">
        <f>ROUND(AV54, 2)</f>
        <v>0</v>
      </c>
      <c r="AL29" s="47"/>
      <c r="AM29" s="47"/>
      <c r="AN29" s="47"/>
      <c r="AO29" s="47"/>
      <c r="AP29" s="47"/>
      <c r="AQ29" s="47"/>
      <c r="AR29" s="50"/>
      <c r="BE29" s="51"/>
    </row>
    <row r="30" s="3" customFormat="1" ht="14.4" customHeight="1">
      <c r="A30" s="3"/>
      <c r="B30" s="46"/>
      <c r="C30" s="47"/>
      <c r="D30" s="47"/>
      <c r="E30" s="47"/>
      <c r="F30" s="32" t="s">
        <v>44</v>
      </c>
      <c r="G30" s="47"/>
      <c r="H30" s="47"/>
      <c r="I30" s="47"/>
      <c r="J30" s="47"/>
      <c r="K30" s="47"/>
      <c r="L30" s="48">
        <v>0.14999999999999999</v>
      </c>
      <c r="M30" s="47"/>
      <c r="N30" s="47"/>
      <c r="O30" s="47"/>
      <c r="P30" s="47"/>
      <c r="Q30" s="47"/>
      <c r="R30" s="47"/>
      <c r="S30" s="47"/>
      <c r="T30" s="47"/>
      <c r="U30" s="47"/>
      <c r="V30" s="47"/>
      <c r="W30" s="49">
        <f>ROUND(BA54, 2)</f>
        <v>0</v>
      </c>
      <c r="X30" s="47"/>
      <c r="Y30" s="47"/>
      <c r="Z30" s="47"/>
      <c r="AA30" s="47"/>
      <c r="AB30" s="47"/>
      <c r="AC30" s="47"/>
      <c r="AD30" s="47"/>
      <c r="AE30" s="47"/>
      <c r="AF30" s="47"/>
      <c r="AG30" s="47"/>
      <c r="AH30" s="47"/>
      <c r="AI30" s="47"/>
      <c r="AJ30" s="47"/>
      <c r="AK30" s="49">
        <f>ROUND(AW54, 2)</f>
        <v>0</v>
      </c>
      <c r="AL30" s="47"/>
      <c r="AM30" s="47"/>
      <c r="AN30" s="47"/>
      <c r="AO30" s="47"/>
      <c r="AP30" s="47"/>
      <c r="AQ30" s="47"/>
      <c r="AR30" s="50"/>
      <c r="BE30" s="51"/>
    </row>
    <row r="31" hidden="1" s="3" customFormat="1" ht="14.4" customHeight="1">
      <c r="A31" s="3"/>
      <c r="B31" s="46"/>
      <c r="C31" s="47"/>
      <c r="D31" s="47"/>
      <c r="E31" s="47"/>
      <c r="F31" s="32" t="s">
        <v>45</v>
      </c>
      <c r="G31" s="47"/>
      <c r="H31" s="47"/>
      <c r="I31" s="47"/>
      <c r="J31" s="47"/>
      <c r="K31" s="47"/>
      <c r="L31" s="48">
        <v>0.20999999999999999</v>
      </c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9">
        <f>ROUND(BB54, 2)</f>
        <v>0</v>
      </c>
      <c r="X31" s="47"/>
      <c r="Y31" s="47"/>
      <c r="Z31" s="47"/>
      <c r="AA31" s="47"/>
      <c r="AB31" s="47"/>
      <c r="AC31" s="47"/>
      <c r="AD31" s="47"/>
      <c r="AE31" s="47"/>
      <c r="AF31" s="47"/>
      <c r="AG31" s="47"/>
      <c r="AH31" s="47"/>
      <c r="AI31" s="47"/>
      <c r="AJ31" s="47"/>
      <c r="AK31" s="49">
        <v>0</v>
      </c>
      <c r="AL31" s="47"/>
      <c r="AM31" s="47"/>
      <c r="AN31" s="47"/>
      <c r="AO31" s="47"/>
      <c r="AP31" s="47"/>
      <c r="AQ31" s="47"/>
      <c r="AR31" s="50"/>
      <c r="BE31" s="51"/>
    </row>
    <row r="32" hidden="1" s="3" customFormat="1" ht="14.4" customHeight="1">
      <c r="A32" s="3"/>
      <c r="B32" s="46"/>
      <c r="C32" s="47"/>
      <c r="D32" s="47"/>
      <c r="E32" s="47"/>
      <c r="F32" s="32" t="s">
        <v>46</v>
      </c>
      <c r="G32" s="47"/>
      <c r="H32" s="47"/>
      <c r="I32" s="47"/>
      <c r="J32" s="47"/>
      <c r="K32" s="47"/>
      <c r="L32" s="48">
        <v>0.14999999999999999</v>
      </c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49">
        <f>ROUND(BC54, 2)</f>
        <v>0</v>
      </c>
      <c r="X32" s="47"/>
      <c r="Y32" s="47"/>
      <c r="Z32" s="47"/>
      <c r="AA32" s="47"/>
      <c r="AB32" s="47"/>
      <c r="AC32" s="47"/>
      <c r="AD32" s="47"/>
      <c r="AE32" s="47"/>
      <c r="AF32" s="47"/>
      <c r="AG32" s="47"/>
      <c r="AH32" s="47"/>
      <c r="AI32" s="47"/>
      <c r="AJ32" s="47"/>
      <c r="AK32" s="49">
        <v>0</v>
      </c>
      <c r="AL32" s="47"/>
      <c r="AM32" s="47"/>
      <c r="AN32" s="47"/>
      <c r="AO32" s="47"/>
      <c r="AP32" s="47"/>
      <c r="AQ32" s="47"/>
      <c r="AR32" s="50"/>
      <c r="BE32" s="51"/>
    </row>
    <row r="33" hidden="1" s="3" customFormat="1" ht="14.4" customHeight="1">
      <c r="A33" s="3"/>
      <c r="B33" s="46"/>
      <c r="C33" s="47"/>
      <c r="D33" s="47"/>
      <c r="E33" s="47"/>
      <c r="F33" s="32" t="s">
        <v>47</v>
      </c>
      <c r="G33" s="47"/>
      <c r="H33" s="47"/>
      <c r="I33" s="47"/>
      <c r="J33" s="47"/>
      <c r="K33" s="47"/>
      <c r="L33" s="48">
        <v>0</v>
      </c>
      <c r="M33" s="47"/>
      <c r="N33" s="47"/>
      <c r="O33" s="47"/>
      <c r="P33" s="47"/>
      <c r="Q33" s="47"/>
      <c r="R33" s="47"/>
      <c r="S33" s="47"/>
      <c r="T33" s="47"/>
      <c r="U33" s="47"/>
      <c r="V33" s="47"/>
      <c r="W33" s="49">
        <f>ROUND(BD54, 2)</f>
        <v>0</v>
      </c>
      <c r="X33" s="47"/>
      <c r="Y33" s="47"/>
      <c r="Z33" s="47"/>
      <c r="AA33" s="47"/>
      <c r="AB33" s="47"/>
      <c r="AC33" s="47"/>
      <c r="AD33" s="47"/>
      <c r="AE33" s="47"/>
      <c r="AF33" s="47"/>
      <c r="AG33" s="47"/>
      <c r="AH33" s="47"/>
      <c r="AI33" s="47"/>
      <c r="AJ33" s="47"/>
      <c r="AK33" s="49">
        <v>0</v>
      </c>
      <c r="AL33" s="47"/>
      <c r="AM33" s="47"/>
      <c r="AN33" s="47"/>
      <c r="AO33" s="47"/>
      <c r="AP33" s="47"/>
      <c r="AQ33" s="47"/>
      <c r="AR33" s="50"/>
      <c r="BE33" s="3"/>
    </row>
    <row r="34" s="2" customFormat="1" ht="6.96" customHeight="1">
      <c r="A34" s="38"/>
      <c r="B34" s="39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  <c r="AF34" s="40"/>
      <c r="AG34" s="40"/>
      <c r="AH34" s="40"/>
      <c r="AI34" s="40"/>
      <c r="AJ34" s="40"/>
      <c r="AK34" s="40"/>
      <c r="AL34" s="40"/>
      <c r="AM34" s="40"/>
      <c r="AN34" s="40"/>
      <c r="AO34" s="40"/>
      <c r="AP34" s="40"/>
      <c r="AQ34" s="40"/>
      <c r="AR34" s="44"/>
      <c r="BE34" s="38"/>
    </row>
    <row r="35" s="2" customFormat="1" ht="25.92" customHeight="1">
      <c r="A35" s="38"/>
      <c r="B35" s="39"/>
      <c r="C35" s="52"/>
      <c r="D35" s="53" t="s">
        <v>48</v>
      </c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5" t="s">
        <v>49</v>
      </c>
      <c r="U35" s="54"/>
      <c r="V35" s="54"/>
      <c r="W35" s="54"/>
      <c r="X35" s="56" t="s">
        <v>50</v>
      </c>
      <c r="Y35" s="54"/>
      <c r="Z35" s="54"/>
      <c r="AA35" s="54"/>
      <c r="AB35" s="54"/>
      <c r="AC35" s="54"/>
      <c r="AD35" s="54"/>
      <c r="AE35" s="54"/>
      <c r="AF35" s="54"/>
      <c r="AG35" s="54"/>
      <c r="AH35" s="54"/>
      <c r="AI35" s="54"/>
      <c r="AJ35" s="54"/>
      <c r="AK35" s="57">
        <f>SUM(AK26:AK33)</f>
        <v>0</v>
      </c>
      <c r="AL35" s="54"/>
      <c r="AM35" s="54"/>
      <c r="AN35" s="54"/>
      <c r="AO35" s="58"/>
      <c r="AP35" s="52"/>
      <c r="AQ35" s="52"/>
      <c r="AR35" s="44"/>
      <c r="BE35" s="38"/>
    </row>
    <row r="36" s="2" customFormat="1" ht="6.96" customHeight="1">
      <c r="A36" s="38"/>
      <c r="B36" s="39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  <c r="AH36" s="40"/>
      <c r="AI36" s="40"/>
      <c r="AJ36" s="40"/>
      <c r="AK36" s="40"/>
      <c r="AL36" s="40"/>
      <c r="AM36" s="40"/>
      <c r="AN36" s="40"/>
      <c r="AO36" s="40"/>
      <c r="AP36" s="40"/>
      <c r="AQ36" s="40"/>
      <c r="AR36" s="44"/>
      <c r="BE36" s="38"/>
    </row>
    <row r="37" s="2" customFormat="1" ht="6.96" customHeight="1">
      <c r="A37" s="38"/>
      <c r="B37" s="59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44"/>
      <c r="BE37" s="38"/>
    </row>
    <row r="41" s="2" customFormat="1" ht="6.96" customHeight="1">
      <c r="A41" s="38"/>
      <c r="B41" s="61"/>
      <c r="C41" s="62"/>
      <c r="D41" s="62"/>
      <c r="E41" s="62"/>
      <c r="F41" s="62"/>
      <c r="G41" s="62"/>
      <c r="H41" s="62"/>
      <c r="I41" s="62"/>
      <c r="J41" s="62"/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2"/>
      <c r="W41" s="62"/>
      <c r="X41" s="62"/>
      <c r="Y41" s="62"/>
      <c r="Z41" s="62"/>
      <c r="AA41" s="62"/>
      <c r="AB41" s="62"/>
      <c r="AC41" s="62"/>
      <c r="AD41" s="62"/>
      <c r="AE41" s="62"/>
      <c r="AF41" s="62"/>
      <c r="AG41" s="62"/>
      <c r="AH41" s="62"/>
      <c r="AI41" s="62"/>
      <c r="AJ41" s="62"/>
      <c r="AK41" s="62"/>
      <c r="AL41" s="62"/>
      <c r="AM41" s="62"/>
      <c r="AN41" s="62"/>
      <c r="AO41" s="62"/>
      <c r="AP41" s="62"/>
      <c r="AQ41" s="62"/>
      <c r="AR41" s="44"/>
      <c r="BE41" s="38"/>
    </row>
    <row r="42" s="2" customFormat="1" ht="24.96" customHeight="1">
      <c r="A42" s="38"/>
      <c r="B42" s="39"/>
      <c r="C42" s="23" t="s">
        <v>51</v>
      </c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0"/>
      <c r="AF42" s="40"/>
      <c r="AG42" s="40"/>
      <c r="AH42" s="40"/>
      <c r="AI42" s="40"/>
      <c r="AJ42" s="40"/>
      <c r="AK42" s="40"/>
      <c r="AL42" s="40"/>
      <c r="AM42" s="40"/>
      <c r="AN42" s="40"/>
      <c r="AO42" s="40"/>
      <c r="AP42" s="40"/>
      <c r="AQ42" s="40"/>
      <c r="AR42" s="44"/>
      <c r="BE42" s="38"/>
    </row>
    <row r="43" s="2" customFormat="1" ht="6.96" customHeight="1">
      <c r="A43" s="38"/>
      <c r="B43" s="39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  <c r="AE43" s="40"/>
      <c r="AF43" s="40"/>
      <c r="AG43" s="40"/>
      <c r="AH43" s="40"/>
      <c r="AI43" s="40"/>
      <c r="AJ43" s="40"/>
      <c r="AK43" s="40"/>
      <c r="AL43" s="40"/>
      <c r="AM43" s="40"/>
      <c r="AN43" s="40"/>
      <c r="AO43" s="40"/>
      <c r="AP43" s="40"/>
      <c r="AQ43" s="40"/>
      <c r="AR43" s="44"/>
      <c r="BE43" s="38"/>
    </row>
    <row r="44" s="4" customFormat="1" ht="12" customHeight="1">
      <c r="A44" s="4"/>
      <c r="B44" s="63"/>
      <c r="C44" s="32" t="s">
        <v>13</v>
      </c>
      <c r="D44" s="64"/>
      <c r="E44" s="64"/>
      <c r="F44" s="64"/>
      <c r="G44" s="64"/>
      <c r="H44" s="64"/>
      <c r="I44" s="64"/>
      <c r="J44" s="64"/>
      <c r="K44" s="64"/>
      <c r="L44" s="64" t="str">
        <f>K5</f>
        <v>0723</v>
      </c>
      <c r="M44" s="64"/>
      <c r="N44" s="64"/>
      <c r="O44" s="64"/>
      <c r="P44" s="64"/>
      <c r="Q44" s="64"/>
      <c r="R44" s="64"/>
      <c r="S44" s="64"/>
      <c r="T44" s="64"/>
      <c r="U44" s="64"/>
      <c r="V44" s="64"/>
      <c r="W44" s="64"/>
      <c r="X44" s="64"/>
      <c r="Y44" s="64"/>
      <c r="Z44" s="64"/>
      <c r="AA44" s="64"/>
      <c r="AB44" s="64"/>
      <c r="AC44" s="64"/>
      <c r="AD44" s="64"/>
      <c r="AE44" s="64"/>
      <c r="AF44" s="64"/>
      <c r="AG44" s="64"/>
      <c r="AH44" s="64"/>
      <c r="AI44" s="64"/>
      <c r="AJ44" s="64"/>
      <c r="AK44" s="64"/>
      <c r="AL44" s="64"/>
      <c r="AM44" s="64"/>
      <c r="AN44" s="64"/>
      <c r="AO44" s="64"/>
      <c r="AP44" s="64"/>
      <c r="AQ44" s="64"/>
      <c r="AR44" s="65"/>
      <c r="BE44" s="4"/>
    </row>
    <row r="45" s="5" customFormat="1" ht="36.96" customHeight="1">
      <c r="A45" s="5"/>
      <c r="B45" s="66"/>
      <c r="C45" s="67" t="s">
        <v>16</v>
      </c>
      <c r="D45" s="68"/>
      <c r="E45" s="68"/>
      <c r="F45" s="68"/>
      <c r="G45" s="68"/>
      <c r="H45" s="68"/>
      <c r="I45" s="68"/>
      <c r="J45" s="68"/>
      <c r="K45" s="68"/>
      <c r="L45" s="69" t="str">
        <f>K6</f>
        <v>K.Vary -Městské divadlo, stav.úpravy -sanace vlhkostních poruch, opravy zatékání do skladby terasy</v>
      </c>
      <c r="M45" s="68"/>
      <c r="N45" s="68"/>
      <c r="O45" s="68"/>
      <c r="P45" s="68"/>
      <c r="Q45" s="68"/>
      <c r="R45" s="68"/>
      <c r="S45" s="68"/>
      <c r="T45" s="68"/>
      <c r="U45" s="68"/>
      <c r="V45" s="68"/>
      <c r="W45" s="68"/>
      <c r="X45" s="68"/>
      <c r="Y45" s="68"/>
      <c r="Z45" s="68"/>
      <c r="AA45" s="68"/>
      <c r="AB45" s="68"/>
      <c r="AC45" s="68"/>
      <c r="AD45" s="68"/>
      <c r="AE45" s="68"/>
      <c r="AF45" s="68"/>
      <c r="AG45" s="68"/>
      <c r="AH45" s="68"/>
      <c r="AI45" s="68"/>
      <c r="AJ45" s="68"/>
      <c r="AK45" s="68"/>
      <c r="AL45" s="68"/>
      <c r="AM45" s="68"/>
      <c r="AN45" s="68"/>
      <c r="AO45" s="68"/>
      <c r="AP45" s="68"/>
      <c r="AQ45" s="68"/>
      <c r="AR45" s="70"/>
      <c r="BE45" s="5"/>
    </row>
    <row r="46" s="2" customFormat="1" ht="6.96" customHeight="1">
      <c r="A46" s="38"/>
      <c r="B46" s="39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  <c r="AF46" s="40"/>
      <c r="AG46" s="40"/>
      <c r="AH46" s="40"/>
      <c r="AI46" s="40"/>
      <c r="AJ46" s="40"/>
      <c r="AK46" s="40"/>
      <c r="AL46" s="40"/>
      <c r="AM46" s="40"/>
      <c r="AN46" s="40"/>
      <c r="AO46" s="40"/>
      <c r="AP46" s="40"/>
      <c r="AQ46" s="40"/>
      <c r="AR46" s="44"/>
      <c r="BE46" s="38"/>
    </row>
    <row r="47" s="2" customFormat="1" ht="12" customHeight="1">
      <c r="A47" s="38"/>
      <c r="B47" s="39"/>
      <c r="C47" s="32" t="s">
        <v>21</v>
      </c>
      <c r="D47" s="40"/>
      <c r="E47" s="40"/>
      <c r="F47" s="40"/>
      <c r="G47" s="40"/>
      <c r="H47" s="40"/>
      <c r="I47" s="40"/>
      <c r="J47" s="40"/>
      <c r="K47" s="40"/>
      <c r="L47" s="71" t="str">
        <f>IF(K8="","",K8)</f>
        <v xml:space="preserve"> </v>
      </c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  <c r="AF47" s="40"/>
      <c r="AG47" s="40"/>
      <c r="AH47" s="40"/>
      <c r="AI47" s="32" t="s">
        <v>23</v>
      </c>
      <c r="AJ47" s="40"/>
      <c r="AK47" s="40"/>
      <c r="AL47" s="40"/>
      <c r="AM47" s="72" t="str">
        <f>IF(AN8= "","",AN8)</f>
        <v>24. 7. 2023</v>
      </c>
      <c r="AN47" s="72"/>
      <c r="AO47" s="40"/>
      <c r="AP47" s="40"/>
      <c r="AQ47" s="40"/>
      <c r="AR47" s="44"/>
      <c r="BE47" s="38"/>
    </row>
    <row r="48" s="2" customFormat="1" ht="6.96" customHeight="1">
      <c r="A48" s="38"/>
      <c r="B48" s="39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  <c r="AF48" s="40"/>
      <c r="AG48" s="40"/>
      <c r="AH48" s="40"/>
      <c r="AI48" s="40"/>
      <c r="AJ48" s="40"/>
      <c r="AK48" s="40"/>
      <c r="AL48" s="40"/>
      <c r="AM48" s="40"/>
      <c r="AN48" s="40"/>
      <c r="AO48" s="40"/>
      <c r="AP48" s="40"/>
      <c r="AQ48" s="40"/>
      <c r="AR48" s="44"/>
      <c r="BE48" s="38"/>
    </row>
    <row r="49" s="2" customFormat="1" ht="15.6" customHeight="1">
      <c r="A49" s="38"/>
      <c r="B49" s="39"/>
      <c r="C49" s="32" t="s">
        <v>25</v>
      </c>
      <c r="D49" s="40"/>
      <c r="E49" s="40"/>
      <c r="F49" s="40"/>
      <c r="G49" s="40"/>
      <c r="H49" s="40"/>
      <c r="I49" s="40"/>
      <c r="J49" s="40"/>
      <c r="K49" s="40"/>
      <c r="L49" s="64" t="str">
        <f>IF(E11= "","",E11)</f>
        <v>Statutární město K.Vary</v>
      </c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  <c r="AF49" s="40"/>
      <c r="AG49" s="40"/>
      <c r="AH49" s="40"/>
      <c r="AI49" s="32" t="s">
        <v>31</v>
      </c>
      <c r="AJ49" s="40"/>
      <c r="AK49" s="40"/>
      <c r="AL49" s="40"/>
      <c r="AM49" s="73" t="str">
        <f>IF(E17="","",E17)</f>
        <v>Porticus s.r.o. K.Vary</v>
      </c>
      <c r="AN49" s="64"/>
      <c r="AO49" s="64"/>
      <c r="AP49" s="64"/>
      <c r="AQ49" s="40"/>
      <c r="AR49" s="44"/>
      <c r="AS49" s="74" t="s">
        <v>52</v>
      </c>
      <c r="AT49" s="75"/>
      <c r="AU49" s="76"/>
      <c r="AV49" s="76"/>
      <c r="AW49" s="76"/>
      <c r="AX49" s="76"/>
      <c r="AY49" s="76"/>
      <c r="AZ49" s="76"/>
      <c r="BA49" s="76"/>
      <c r="BB49" s="76"/>
      <c r="BC49" s="76"/>
      <c r="BD49" s="77"/>
      <c r="BE49" s="38"/>
    </row>
    <row r="50" s="2" customFormat="1" ht="15.6" customHeight="1">
      <c r="A50" s="38"/>
      <c r="B50" s="39"/>
      <c r="C50" s="32" t="s">
        <v>29</v>
      </c>
      <c r="D50" s="40"/>
      <c r="E50" s="40"/>
      <c r="F50" s="40"/>
      <c r="G50" s="40"/>
      <c r="H50" s="40"/>
      <c r="I50" s="40"/>
      <c r="J50" s="40"/>
      <c r="K50" s="40"/>
      <c r="L50" s="64" t="str">
        <f>IF(E14= "Vyplň údaj","",E14)</f>
        <v/>
      </c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  <c r="AF50" s="40"/>
      <c r="AG50" s="40"/>
      <c r="AH50" s="40"/>
      <c r="AI50" s="32" t="s">
        <v>34</v>
      </c>
      <c r="AJ50" s="40"/>
      <c r="AK50" s="40"/>
      <c r="AL50" s="40"/>
      <c r="AM50" s="73" t="str">
        <f>IF(E20="","",E20)</f>
        <v>Šimková Dita, K.Vary</v>
      </c>
      <c r="AN50" s="64"/>
      <c r="AO50" s="64"/>
      <c r="AP50" s="64"/>
      <c r="AQ50" s="40"/>
      <c r="AR50" s="44"/>
      <c r="AS50" s="78"/>
      <c r="AT50" s="79"/>
      <c r="AU50" s="80"/>
      <c r="AV50" s="80"/>
      <c r="AW50" s="80"/>
      <c r="AX50" s="80"/>
      <c r="AY50" s="80"/>
      <c r="AZ50" s="80"/>
      <c r="BA50" s="80"/>
      <c r="BB50" s="80"/>
      <c r="BC50" s="80"/>
      <c r="BD50" s="81"/>
      <c r="BE50" s="38"/>
    </row>
    <row r="51" s="2" customFormat="1" ht="10.8" customHeight="1">
      <c r="A51" s="38"/>
      <c r="B51" s="39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  <c r="AF51" s="40"/>
      <c r="AG51" s="40"/>
      <c r="AH51" s="40"/>
      <c r="AI51" s="40"/>
      <c r="AJ51" s="40"/>
      <c r="AK51" s="40"/>
      <c r="AL51" s="40"/>
      <c r="AM51" s="40"/>
      <c r="AN51" s="40"/>
      <c r="AO51" s="40"/>
      <c r="AP51" s="40"/>
      <c r="AQ51" s="40"/>
      <c r="AR51" s="44"/>
      <c r="AS51" s="82"/>
      <c r="AT51" s="83"/>
      <c r="AU51" s="84"/>
      <c r="AV51" s="84"/>
      <c r="AW51" s="84"/>
      <c r="AX51" s="84"/>
      <c r="AY51" s="84"/>
      <c r="AZ51" s="84"/>
      <c r="BA51" s="84"/>
      <c r="BB51" s="84"/>
      <c r="BC51" s="84"/>
      <c r="BD51" s="85"/>
      <c r="BE51" s="38"/>
    </row>
    <row r="52" s="2" customFormat="1" ht="29.28" customHeight="1">
      <c r="A52" s="38"/>
      <c r="B52" s="39"/>
      <c r="C52" s="86" t="s">
        <v>53</v>
      </c>
      <c r="D52" s="87"/>
      <c r="E52" s="87"/>
      <c r="F52" s="87"/>
      <c r="G52" s="87"/>
      <c r="H52" s="88"/>
      <c r="I52" s="89" t="s">
        <v>54</v>
      </c>
      <c r="J52" s="87"/>
      <c r="K52" s="87"/>
      <c r="L52" s="87"/>
      <c r="M52" s="87"/>
      <c r="N52" s="87"/>
      <c r="O52" s="87"/>
      <c r="P52" s="87"/>
      <c r="Q52" s="87"/>
      <c r="R52" s="87"/>
      <c r="S52" s="87"/>
      <c r="T52" s="87"/>
      <c r="U52" s="87"/>
      <c r="V52" s="87"/>
      <c r="W52" s="87"/>
      <c r="X52" s="87"/>
      <c r="Y52" s="87"/>
      <c r="Z52" s="87"/>
      <c r="AA52" s="87"/>
      <c r="AB52" s="87"/>
      <c r="AC52" s="87"/>
      <c r="AD52" s="87"/>
      <c r="AE52" s="87"/>
      <c r="AF52" s="87"/>
      <c r="AG52" s="90" t="s">
        <v>55</v>
      </c>
      <c r="AH52" s="87"/>
      <c r="AI52" s="87"/>
      <c r="AJ52" s="87"/>
      <c r="AK52" s="87"/>
      <c r="AL52" s="87"/>
      <c r="AM52" s="87"/>
      <c r="AN52" s="89" t="s">
        <v>56</v>
      </c>
      <c r="AO52" s="87"/>
      <c r="AP52" s="87"/>
      <c r="AQ52" s="91" t="s">
        <v>57</v>
      </c>
      <c r="AR52" s="44"/>
      <c r="AS52" s="92" t="s">
        <v>58</v>
      </c>
      <c r="AT52" s="93" t="s">
        <v>59</v>
      </c>
      <c r="AU52" s="93" t="s">
        <v>60</v>
      </c>
      <c r="AV52" s="93" t="s">
        <v>61</v>
      </c>
      <c r="AW52" s="93" t="s">
        <v>62</v>
      </c>
      <c r="AX52" s="93" t="s">
        <v>63</v>
      </c>
      <c r="AY52" s="93" t="s">
        <v>64</v>
      </c>
      <c r="AZ52" s="93" t="s">
        <v>65</v>
      </c>
      <c r="BA52" s="93" t="s">
        <v>66</v>
      </c>
      <c r="BB52" s="93" t="s">
        <v>67</v>
      </c>
      <c r="BC52" s="93" t="s">
        <v>68</v>
      </c>
      <c r="BD52" s="94" t="s">
        <v>69</v>
      </c>
      <c r="BE52" s="38"/>
    </row>
    <row r="53" s="2" customFormat="1" ht="10.8" customHeight="1">
      <c r="A53" s="38"/>
      <c r="B53" s="39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  <c r="AF53" s="40"/>
      <c r="AG53" s="40"/>
      <c r="AH53" s="40"/>
      <c r="AI53" s="40"/>
      <c r="AJ53" s="40"/>
      <c r="AK53" s="40"/>
      <c r="AL53" s="40"/>
      <c r="AM53" s="40"/>
      <c r="AN53" s="40"/>
      <c r="AO53" s="40"/>
      <c r="AP53" s="40"/>
      <c r="AQ53" s="40"/>
      <c r="AR53" s="44"/>
      <c r="AS53" s="95"/>
      <c r="AT53" s="96"/>
      <c r="AU53" s="96"/>
      <c r="AV53" s="96"/>
      <c r="AW53" s="96"/>
      <c r="AX53" s="96"/>
      <c r="AY53" s="96"/>
      <c r="AZ53" s="96"/>
      <c r="BA53" s="96"/>
      <c r="BB53" s="96"/>
      <c r="BC53" s="96"/>
      <c r="BD53" s="97"/>
      <c r="BE53" s="38"/>
    </row>
    <row r="54" s="6" customFormat="1" ht="32.4" customHeight="1">
      <c r="A54" s="6"/>
      <c r="B54" s="98"/>
      <c r="C54" s="99" t="s">
        <v>70</v>
      </c>
      <c r="D54" s="100"/>
      <c r="E54" s="100"/>
      <c r="F54" s="100"/>
      <c r="G54" s="100"/>
      <c r="H54" s="100"/>
      <c r="I54" s="100"/>
      <c r="J54" s="100"/>
      <c r="K54" s="100"/>
      <c r="L54" s="100"/>
      <c r="M54" s="100"/>
      <c r="N54" s="100"/>
      <c r="O54" s="100"/>
      <c r="P54" s="100"/>
      <c r="Q54" s="100"/>
      <c r="R54" s="100"/>
      <c r="S54" s="100"/>
      <c r="T54" s="100"/>
      <c r="U54" s="100"/>
      <c r="V54" s="100"/>
      <c r="W54" s="100"/>
      <c r="X54" s="100"/>
      <c r="Y54" s="100"/>
      <c r="Z54" s="100"/>
      <c r="AA54" s="100"/>
      <c r="AB54" s="100"/>
      <c r="AC54" s="100"/>
      <c r="AD54" s="100"/>
      <c r="AE54" s="100"/>
      <c r="AF54" s="100"/>
      <c r="AG54" s="101">
        <f>ROUND(AG55,2)</f>
        <v>0</v>
      </c>
      <c r="AH54" s="101"/>
      <c r="AI54" s="101"/>
      <c r="AJ54" s="101"/>
      <c r="AK54" s="101"/>
      <c r="AL54" s="101"/>
      <c r="AM54" s="101"/>
      <c r="AN54" s="102">
        <f>SUM(AG54,AT54)</f>
        <v>0</v>
      </c>
      <c r="AO54" s="102"/>
      <c r="AP54" s="102"/>
      <c r="AQ54" s="103" t="s">
        <v>19</v>
      </c>
      <c r="AR54" s="104"/>
      <c r="AS54" s="105">
        <f>ROUND(AS55,2)</f>
        <v>0</v>
      </c>
      <c r="AT54" s="106">
        <f>ROUND(SUM(AV54:AW54),2)</f>
        <v>0</v>
      </c>
      <c r="AU54" s="107">
        <f>ROUND(AU55,5)</f>
        <v>0</v>
      </c>
      <c r="AV54" s="106">
        <f>ROUND(AZ54*L29,2)</f>
        <v>0</v>
      </c>
      <c r="AW54" s="106">
        <f>ROUND(BA54*L30,2)</f>
        <v>0</v>
      </c>
      <c r="AX54" s="106">
        <f>ROUND(BB54*L29,2)</f>
        <v>0</v>
      </c>
      <c r="AY54" s="106">
        <f>ROUND(BC54*L30,2)</f>
        <v>0</v>
      </c>
      <c r="AZ54" s="106">
        <f>ROUND(AZ55,2)</f>
        <v>0</v>
      </c>
      <c r="BA54" s="106">
        <f>ROUND(BA55,2)</f>
        <v>0</v>
      </c>
      <c r="BB54" s="106">
        <f>ROUND(BB55,2)</f>
        <v>0</v>
      </c>
      <c r="BC54" s="106">
        <f>ROUND(BC55,2)</f>
        <v>0</v>
      </c>
      <c r="BD54" s="108">
        <f>ROUND(BD55,2)</f>
        <v>0</v>
      </c>
      <c r="BE54" s="6"/>
      <c r="BS54" s="109" t="s">
        <v>71</v>
      </c>
      <c r="BT54" s="109" t="s">
        <v>72</v>
      </c>
      <c r="BV54" s="109" t="s">
        <v>73</v>
      </c>
      <c r="BW54" s="109" t="s">
        <v>5</v>
      </c>
      <c r="BX54" s="109" t="s">
        <v>74</v>
      </c>
      <c r="CL54" s="109" t="s">
        <v>19</v>
      </c>
    </row>
    <row r="55" s="7" customFormat="1" ht="37.2" customHeight="1">
      <c r="A55" s="110" t="s">
        <v>75</v>
      </c>
      <c r="B55" s="111"/>
      <c r="C55" s="112"/>
      <c r="D55" s="113" t="s">
        <v>14</v>
      </c>
      <c r="E55" s="113"/>
      <c r="F55" s="113"/>
      <c r="G55" s="113"/>
      <c r="H55" s="113"/>
      <c r="I55" s="114"/>
      <c r="J55" s="113" t="s">
        <v>17</v>
      </c>
      <c r="K55" s="113"/>
      <c r="L55" s="113"/>
      <c r="M55" s="113"/>
      <c r="N55" s="113"/>
      <c r="O55" s="113"/>
      <c r="P55" s="113"/>
      <c r="Q55" s="113"/>
      <c r="R55" s="113"/>
      <c r="S55" s="113"/>
      <c r="T55" s="113"/>
      <c r="U55" s="113"/>
      <c r="V55" s="113"/>
      <c r="W55" s="113"/>
      <c r="X55" s="113"/>
      <c r="Y55" s="113"/>
      <c r="Z55" s="113"/>
      <c r="AA55" s="113"/>
      <c r="AB55" s="113"/>
      <c r="AC55" s="113"/>
      <c r="AD55" s="113"/>
      <c r="AE55" s="113"/>
      <c r="AF55" s="113"/>
      <c r="AG55" s="115">
        <f>'0723 - K.Vary -Městské di...'!J28</f>
        <v>0</v>
      </c>
      <c r="AH55" s="114"/>
      <c r="AI55" s="114"/>
      <c r="AJ55" s="114"/>
      <c r="AK55" s="114"/>
      <c r="AL55" s="114"/>
      <c r="AM55" s="114"/>
      <c r="AN55" s="115">
        <f>SUM(AG55,AT55)</f>
        <v>0</v>
      </c>
      <c r="AO55" s="114"/>
      <c r="AP55" s="114"/>
      <c r="AQ55" s="116" t="s">
        <v>76</v>
      </c>
      <c r="AR55" s="117"/>
      <c r="AS55" s="118">
        <v>0</v>
      </c>
      <c r="AT55" s="119">
        <f>ROUND(SUM(AV55:AW55),2)</f>
        <v>0</v>
      </c>
      <c r="AU55" s="120">
        <f>'0723 - K.Vary -Městské di...'!P92</f>
        <v>0</v>
      </c>
      <c r="AV55" s="119">
        <f>'0723 - K.Vary -Městské di...'!J31</f>
        <v>0</v>
      </c>
      <c r="AW55" s="119">
        <f>'0723 - K.Vary -Městské di...'!J32</f>
        <v>0</v>
      </c>
      <c r="AX55" s="119">
        <f>'0723 - K.Vary -Městské di...'!J33</f>
        <v>0</v>
      </c>
      <c r="AY55" s="119">
        <f>'0723 - K.Vary -Městské di...'!J34</f>
        <v>0</v>
      </c>
      <c r="AZ55" s="119">
        <f>'0723 - K.Vary -Městské di...'!F31</f>
        <v>0</v>
      </c>
      <c r="BA55" s="119">
        <f>'0723 - K.Vary -Městské di...'!F32</f>
        <v>0</v>
      </c>
      <c r="BB55" s="119">
        <f>'0723 - K.Vary -Městské di...'!F33</f>
        <v>0</v>
      </c>
      <c r="BC55" s="119">
        <f>'0723 - K.Vary -Městské di...'!F34</f>
        <v>0</v>
      </c>
      <c r="BD55" s="121">
        <f>'0723 - K.Vary -Městské di...'!F35</f>
        <v>0</v>
      </c>
      <c r="BE55" s="7"/>
      <c r="BT55" s="122" t="s">
        <v>77</v>
      </c>
      <c r="BU55" s="122" t="s">
        <v>78</v>
      </c>
      <c r="BV55" s="122" t="s">
        <v>73</v>
      </c>
      <c r="BW55" s="122" t="s">
        <v>5</v>
      </c>
      <c r="BX55" s="122" t="s">
        <v>74</v>
      </c>
      <c r="CL55" s="122" t="s">
        <v>19</v>
      </c>
    </row>
    <row r="56" s="2" customFormat="1" ht="30" customHeight="1">
      <c r="A56" s="38"/>
      <c r="B56" s="39"/>
      <c r="C56" s="40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  <c r="AF56" s="40"/>
      <c r="AG56" s="40"/>
      <c r="AH56" s="40"/>
      <c r="AI56" s="40"/>
      <c r="AJ56" s="40"/>
      <c r="AK56" s="40"/>
      <c r="AL56" s="40"/>
      <c r="AM56" s="40"/>
      <c r="AN56" s="40"/>
      <c r="AO56" s="40"/>
      <c r="AP56" s="40"/>
      <c r="AQ56" s="40"/>
      <c r="AR56" s="44"/>
      <c r="AS56" s="38"/>
      <c r="AT56" s="38"/>
      <c r="AU56" s="38"/>
      <c r="AV56" s="38"/>
      <c r="AW56" s="38"/>
      <c r="AX56" s="38"/>
      <c r="AY56" s="38"/>
      <c r="AZ56" s="38"/>
      <c r="BA56" s="38"/>
      <c r="BB56" s="38"/>
      <c r="BC56" s="38"/>
      <c r="BD56" s="38"/>
      <c r="BE56" s="38"/>
    </row>
    <row r="57" s="2" customFormat="1" ht="6.96" customHeight="1">
      <c r="A57" s="38"/>
      <c r="B57" s="59"/>
      <c r="C57" s="60"/>
      <c r="D57" s="60"/>
      <c r="E57" s="60"/>
      <c r="F57" s="60"/>
      <c r="G57" s="60"/>
      <c r="H57" s="60"/>
      <c r="I57" s="60"/>
      <c r="J57" s="60"/>
      <c r="K57" s="60"/>
      <c r="L57" s="60"/>
      <c r="M57" s="60"/>
      <c r="N57" s="60"/>
      <c r="O57" s="60"/>
      <c r="P57" s="60"/>
      <c r="Q57" s="60"/>
      <c r="R57" s="60"/>
      <c r="S57" s="60"/>
      <c r="T57" s="60"/>
      <c r="U57" s="60"/>
      <c r="V57" s="60"/>
      <c r="W57" s="60"/>
      <c r="X57" s="60"/>
      <c r="Y57" s="60"/>
      <c r="Z57" s="60"/>
      <c r="AA57" s="60"/>
      <c r="AB57" s="60"/>
      <c r="AC57" s="60"/>
      <c r="AD57" s="60"/>
      <c r="AE57" s="60"/>
      <c r="AF57" s="60"/>
      <c r="AG57" s="60"/>
      <c r="AH57" s="60"/>
      <c r="AI57" s="60"/>
      <c r="AJ57" s="60"/>
      <c r="AK57" s="60"/>
      <c r="AL57" s="60"/>
      <c r="AM57" s="60"/>
      <c r="AN57" s="60"/>
      <c r="AO57" s="60"/>
      <c r="AP57" s="60"/>
      <c r="AQ57" s="60"/>
      <c r="AR57" s="44"/>
      <c r="AS57" s="38"/>
      <c r="AT57" s="38"/>
      <c r="AU57" s="38"/>
      <c r="AV57" s="38"/>
      <c r="AW57" s="38"/>
      <c r="AX57" s="38"/>
      <c r="AY57" s="38"/>
      <c r="AZ57" s="38"/>
      <c r="BA57" s="38"/>
      <c r="BB57" s="38"/>
      <c r="BC57" s="38"/>
      <c r="BD57" s="38"/>
      <c r="BE57" s="38"/>
    </row>
  </sheetData>
  <sheetProtection sheet="1" formatColumns="0" formatRows="0" objects="1" scenarios="1" spinCount="100000" saltValue="V4a4+54NfOlrHAiXbeix/yTK1oc2FbQY65SidLrZEyMzHpuLPtQ5tcy25/7E/kxCggYwiklKSbBE/m5YRlbd9A==" hashValue="qgUI+/n2phqVmd3ViLAL0kfcm8yhpY5CW8oqPZ+Xc7RckSEUs7Atno27ZVmje4rZNz6TfslmaAxggJqmHADxaw==" algorithmName="SHA-512" password="CC35"/>
  <mergeCells count="42">
    <mergeCell ref="BE5:BE32"/>
    <mergeCell ref="K5:AO5"/>
    <mergeCell ref="K6:AO6"/>
    <mergeCell ref="E14:AJ14"/>
    <mergeCell ref="E23:AN23"/>
    <mergeCell ref="AK26:AO26"/>
    <mergeCell ref="L28:P28"/>
    <mergeCell ref="W28:AE28"/>
    <mergeCell ref="AK28:AO28"/>
    <mergeCell ref="W29:AE29"/>
    <mergeCell ref="AK29:AO29"/>
    <mergeCell ref="L29:P29"/>
    <mergeCell ref="W30:AE30"/>
    <mergeCell ref="AK30:AO30"/>
    <mergeCell ref="L30:P30"/>
    <mergeCell ref="W31:AE31"/>
    <mergeCell ref="AK31:AO31"/>
    <mergeCell ref="L31:P31"/>
    <mergeCell ref="W32:AE32"/>
    <mergeCell ref="AK32:AO32"/>
    <mergeCell ref="L32:P32"/>
    <mergeCell ref="W33:AE33"/>
    <mergeCell ref="AK33:AO33"/>
    <mergeCell ref="L33:P33"/>
    <mergeCell ref="X35:AB35"/>
    <mergeCell ref="AK35:AO35"/>
    <mergeCell ref="L45:AO45"/>
    <mergeCell ref="AM47:AN47"/>
    <mergeCell ref="AM49:AP49"/>
    <mergeCell ref="AS49:AT51"/>
    <mergeCell ref="AM50:AP50"/>
    <mergeCell ref="C52:G52"/>
    <mergeCell ref="I52:AF52"/>
    <mergeCell ref="AG52:AM52"/>
    <mergeCell ref="AN52:AP52"/>
    <mergeCell ref="AN55:AP55"/>
    <mergeCell ref="AG55:AM55"/>
    <mergeCell ref="D55:H55"/>
    <mergeCell ref="J55:AF55"/>
    <mergeCell ref="AG54:AM54"/>
    <mergeCell ref="AN54:AP54"/>
    <mergeCell ref="AR2:BE2"/>
  </mergeCells>
  <hyperlinks>
    <hyperlink ref="A55" location="'0723 - K.Vary -Městské di...'!C2" display="/"/>
  </hyperlink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851563" style="1" customWidth="1"/>
    <col min="2" max="2" width="1.148438" style="1" customWidth="1"/>
    <col min="3" max="3" width="4.421875" style="1" customWidth="1"/>
    <col min="4" max="4" width="4.574219" style="1" customWidth="1"/>
    <col min="5" max="5" width="18.28125" style="1" customWidth="1"/>
    <col min="6" max="6" width="108.0039" style="1" customWidth="1"/>
    <col min="7" max="7" width="8.003906" style="1" customWidth="1"/>
    <col min="8" max="8" width="15.00391" style="1" customWidth="1"/>
    <col min="9" max="9" width="16.85156" style="1" customWidth="1"/>
    <col min="10" max="10" width="23.85156" style="1" customWidth="1"/>
    <col min="11" max="11" width="23.85156" style="1" customWidth="1"/>
    <col min="12" max="12" width="10.00391" style="1" customWidth="1"/>
    <col min="13" max="13" width="11.57422" style="1" hidden="1" customWidth="1"/>
    <col min="14" max="14" width="9.140625" style="1" hidden="1"/>
    <col min="15" max="15" width="15.14063" style="1" hidden="1" customWidth="1"/>
    <col min="16" max="16" width="15.14063" style="1" hidden="1" customWidth="1"/>
    <col min="17" max="17" width="15.14063" style="1" hidden="1" customWidth="1"/>
    <col min="18" max="18" width="15.14063" style="1" hidden="1" customWidth="1"/>
    <col min="19" max="19" width="15.14063" style="1" hidden="1" customWidth="1"/>
    <col min="20" max="20" width="15.14063" style="1" hidden="1" customWidth="1"/>
    <col min="21" max="21" width="17.42188" style="1" hidden="1" customWidth="1"/>
    <col min="22" max="22" width="13.14063" style="1" customWidth="1"/>
    <col min="23" max="23" width="17.42188" style="1" customWidth="1"/>
    <col min="24" max="24" width="13.14063" style="1" customWidth="1"/>
    <col min="25" max="25" width="16.00391" style="1" customWidth="1"/>
    <col min="26" max="26" width="11.71094" style="1" customWidth="1"/>
    <col min="27" max="27" width="16.00391" style="1" customWidth="1"/>
    <col min="28" max="28" width="17.42188" style="1" customWidth="1"/>
    <col min="29" max="29" width="11.71094" style="1" customWidth="1"/>
    <col min="30" max="30" width="16.00391" style="1" customWidth="1"/>
    <col min="31" max="31" width="17.42188" style="1" customWidth="1"/>
    <col min="44" max="44" width="9.140625" style="1" hidden="1"/>
    <col min="45" max="45" width="9.140625" style="1" hidden="1"/>
    <col min="46" max="46" width="9.140625" style="1" hidden="1"/>
    <col min="47" max="47" width="9.140625" style="1" hidden="1"/>
    <col min="48" max="48" width="9.140625" style="1" hidden="1"/>
    <col min="49" max="49" width="9.140625" style="1" hidden="1"/>
    <col min="50" max="50" width="9.140625" style="1" hidden="1"/>
    <col min="51" max="51" width="9.140625" style="1" hidden="1"/>
    <col min="52" max="52" width="9.140625" style="1" hidden="1"/>
    <col min="53" max="53" width="9.140625" style="1" hidden="1"/>
    <col min="54" max="54" width="9.140625" style="1" hidden="1"/>
    <col min="55" max="55" width="9.140625" style="1" hidden="1"/>
    <col min="56" max="56" width="9.140625" style="1" hidden="1"/>
    <col min="57" max="57" width="9.140625" style="1" hidden="1"/>
    <col min="58" max="58" width="9.140625" style="1" hidden="1"/>
    <col min="59" max="59" width="9.140625" style="1" hidden="1"/>
    <col min="60" max="60" width="9.140625" style="1" hidden="1"/>
    <col min="61" max="61" width="9.140625" style="1" hidden="1"/>
    <col min="62" max="62" width="9.140625" style="1" hidden="1"/>
    <col min="63" max="63" width="9.140625" style="1" hidden="1"/>
    <col min="64" max="64" width="9.140625" style="1" hidden="1"/>
    <col min="65" max="65" width="9.140625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7" t="s">
        <v>5</v>
      </c>
    </row>
    <row r="3" s="1" customFormat="1" ht="6.96" customHeight="1">
      <c r="B3" s="123"/>
      <c r="C3" s="124"/>
      <c r="D3" s="124"/>
      <c r="E3" s="124"/>
      <c r="F3" s="124"/>
      <c r="G3" s="124"/>
      <c r="H3" s="124"/>
      <c r="I3" s="124"/>
      <c r="J3" s="124"/>
      <c r="K3" s="124"/>
      <c r="L3" s="20"/>
      <c r="AT3" s="17" t="s">
        <v>79</v>
      </c>
    </row>
    <row r="4" s="1" customFormat="1" ht="24.96" customHeight="1">
      <c r="B4" s="20"/>
      <c r="D4" s="125" t="s">
        <v>80</v>
      </c>
      <c r="L4" s="20"/>
      <c r="M4" s="126" t="s">
        <v>10</v>
      </c>
      <c r="AT4" s="17" t="s">
        <v>4</v>
      </c>
    </row>
    <row r="5" s="1" customFormat="1" ht="6.96" customHeight="1">
      <c r="B5" s="20"/>
      <c r="L5" s="20"/>
    </row>
    <row r="6" s="2" customFormat="1" ht="12" customHeight="1">
      <c r="A6" s="38"/>
      <c r="B6" s="44"/>
      <c r="C6" s="38"/>
      <c r="D6" s="127" t="s">
        <v>16</v>
      </c>
      <c r="E6" s="38"/>
      <c r="F6" s="38"/>
      <c r="G6" s="38"/>
      <c r="H6" s="38"/>
      <c r="I6" s="38"/>
      <c r="J6" s="38"/>
      <c r="K6" s="38"/>
      <c r="L6" s="128"/>
      <c r="S6" s="38"/>
      <c r="T6" s="38"/>
      <c r="U6" s="38"/>
      <c r="V6" s="38"/>
      <c r="W6" s="38"/>
      <c r="X6" s="38"/>
      <c r="Y6" s="38"/>
      <c r="Z6" s="38"/>
      <c r="AA6" s="38"/>
      <c r="AB6" s="38"/>
      <c r="AC6" s="38"/>
      <c r="AD6" s="38"/>
      <c r="AE6" s="38"/>
    </row>
    <row r="7" s="2" customFormat="1" ht="31.2" customHeight="1">
      <c r="A7" s="38"/>
      <c r="B7" s="44"/>
      <c r="C7" s="38"/>
      <c r="D7" s="38"/>
      <c r="E7" s="129" t="s">
        <v>17</v>
      </c>
      <c r="F7" s="38"/>
      <c r="G7" s="38"/>
      <c r="H7" s="38"/>
      <c r="I7" s="38"/>
      <c r="J7" s="38"/>
      <c r="K7" s="38"/>
      <c r="L7" s="128"/>
      <c r="S7" s="38"/>
      <c r="T7" s="38"/>
      <c r="U7" s="38"/>
      <c r="V7" s="38"/>
      <c r="W7" s="38"/>
      <c r="X7" s="38"/>
      <c r="Y7" s="38"/>
      <c r="Z7" s="38"/>
      <c r="AA7" s="38"/>
      <c r="AB7" s="38"/>
      <c r="AC7" s="38"/>
      <c r="AD7" s="38"/>
      <c r="AE7" s="38"/>
    </row>
    <row r="8" s="2" customFormat="1">
      <c r="A8" s="38"/>
      <c r="B8" s="44"/>
      <c r="C8" s="38"/>
      <c r="D8" s="38"/>
      <c r="E8" s="38"/>
      <c r="F8" s="38"/>
      <c r="G8" s="38"/>
      <c r="H8" s="38"/>
      <c r="I8" s="38"/>
      <c r="J8" s="38"/>
      <c r="K8" s="38"/>
      <c r="L8" s="128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</row>
    <row r="9" s="2" customFormat="1" ht="12" customHeight="1">
      <c r="A9" s="38"/>
      <c r="B9" s="44"/>
      <c r="C9" s="38"/>
      <c r="D9" s="127" t="s">
        <v>18</v>
      </c>
      <c r="E9" s="38"/>
      <c r="F9" s="130" t="s">
        <v>19</v>
      </c>
      <c r="G9" s="38"/>
      <c r="H9" s="38"/>
      <c r="I9" s="127" t="s">
        <v>20</v>
      </c>
      <c r="J9" s="130" t="s">
        <v>19</v>
      </c>
      <c r="K9" s="38"/>
      <c r="L9" s="128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</row>
    <row r="10" s="2" customFormat="1" ht="12" customHeight="1">
      <c r="A10" s="38"/>
      <c r="B10" s="44"/>
      <c r="C10" s="38"/>
      <c r="D10" s="127" t="s">
        <v>21</v>
      </c>
      <c r="E10" s="38"/>
      <c r="F10" s="130" t="s">
        <v>22</v>
      </c>
      <c r="G10" s="38"/>
      <c r="H10" s="38"/>
      <c r="I10" s="127" t="s">
        <v>23</v>
      </c>
      <c r="J10" s="131" t="str">
        <f>'Rekapitulace stavby'!AN8</f>
        <v>24. 7. 2023</v>
      </c>
      <c r="K10" s="38"/>
      <c r="L10" s="128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</row>
    <row r="11" s="2" customFormat="1" ht="10.8" customHeight="1">
      <c r="A11" s="38"/>
      <c r="B11" s="44"/>
      <c r="C11" s="38"/>
      <c r="D11" s="38"/>
      <c r="E11" s="38"/>
      <c r="F11" s="38"/>
      <c r="G11" s="38"/>
      <c r="H11" s="38"/>
      <c r="I11" s="38"/>
      <c r="J11" s="38"/>
      <c r="K11" s="38"/>
      <c r="L11" s="128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</row>
    <row r="12" s="2" customFormat="1" ht="12" customHeight="1">
      <c r="A12" s="38"/>
      <c r="B12" s="44"/>
      <c r="C12" s="38"/>
      <c r="D12" s="127" t="s">
        <v>25</v>
      </c>
      <c r="E12" s="38"/>
      <c r="F12" s="38"/>
      <c r="G12" s="38"/>
      <c r="H12" s="38"/>
      <c r="I12" s="127" t="s">
        <v>26</v>
      </c>
      <c r="J12" s="130" t="s">
        <v>19</v>
      </c>
      <c r="K12" s="38"/>
      <c r="L12" s="128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</row>
    <row r="13" s="2" customFormat="1" ht="18" customHeight="1">
      <c r="A13" s="38"/>
      <c r="B13" s="44"/>
      <c r="C13" s="38"/>
      <c r="D13" s="38"/>
      <c r="E13" s="130" t="s">
        <v>27</v>
      </c>
      <c r="F13" s="38"/>
      <c r="G13" s="38"/>
      <c r="H13" s="38"/>
      <c r="I13" s="127" t="s">
        <v>28</v>
      </c>
      <c r="J13" s="130" t="s">
        <v>19</v>
      </c>
      <c r="K13" s="38"/>
      <c r="L13" s="128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</row>
    <row r="14" s="2" customFormat="1" ht="6.96" customHeight="1">
      <c r="A14" s="38"/>
      <c r="B14" s="44"/>
      <c r="C14" s="38"/>
      <c r="D14" s="38"/>
      <c r="E14" s="38"/>
      <c r="F14" s="38"/>
      <c r="G14" s="38"/>
      <c r="H14" s="38"/>
      <c r="I14" s="38"/>
      <c r="J14" s="38"/>
      <c r="K14" s="38"/>
      <c r="L14" s="12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</row>
    <row r="15" s="2" customFormat="1" ht="12" customHeight="1">
      <c r="A15" s="38"/>
      <c r="B15" s="44"/>
      <c r="C15" s="38"/>
      <c r="D15" s="127" t="s">
        <v>29</v>
      </c>
      <c r="E15" s="38"/>
      <c r="F15" s="38"/>
      <c r="G15" s="38"/>
      <c r="H15" s="38"/>
      <c r="I15" s="127" t="s">
        <v>26</v>
      </c>
      <c r="J15" s="33" t="str">
        <f>'Rekapitulace stavby'!AN13</f>
        <v>Vyplň údaj</v>
      </c>
      <c r="K15" s="38"/>
      <c r="L15" s="128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</row>
    <row r="16" s="2" customFormat="1" ht="18" customHeight="1">
      <c r="A16" s="38"/>
      <c r="B16" s="44"/>
      <c r="C16" s="38"/>
      <c r="D16" s="38"/>
      <c r="E16" s="33" t="str">
        <f>'Rekapitulace stavby'!E14</f>
        <v>Vyplň údaj</v>
      </c>
      <c r="F16" s="130"/>
      <c r="G16" s="130"/>
      <c r="H16" s="130"/>
      <c r="I16" s="127" t="s">
        <v>28</v>
      </c>
      <c r="J16" s="33" t="str">
        <f>'Rekapitulace stavby'!AN14</f>
        <v>Vyplň údaj</v>
      </c>
      <c r="K16" s="38"/>
      <c r="L16" s="128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</row>
    <row r="17" s="2" customFormat="1" ht="6.96" customHeight="1">
      <c r="A17" s="38"/>
      <c r="B17" s="44"/>
      <c r="C17" s="38"/>
      <c r="D17" s="38"/>
      <c r="E17" s="38"/>
      <c r="F17" s="38"/>
      <c r="G17" s="38"/>
      <c r="H17" s="38"/>
      <c r="I17" s="38"/>
      <c r="J17" s="38"/>
      <c r="K17" s="38"/>
      <c r="L17" s="12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</row>
    <row r="18" s="2" customFormat="1" ht="12" customHeight="1">
      <c r="A18" s="38"/>
      <c r="B18" s="44"/>
      <c r="C18" s="38"/>
      <c r="D18" s="127" t="s">
        <v>31</v>
      </c>
      <c r="E18" s="38"/>
      <c r="F18" s="38"/>
      <c r="G18" s="38"/>
      <c r="H18" s="38"/>
      <c r="I18" s="127" t="s">
        <v>26</v>
      </c>
      <c r="J18" s="130" t="s">
        <v>19</v>
      </c>
      <c r="K18" s="38"/>
      <c r="L18" s="128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</row>
    <row r="19" s="2" customFormat="1" ht="18" customHeight="1">
      <c r="A19" s="38"/>
      <c r="B19" s="44"/>
      <c r="C19" s="38"/>
      <c r="D19" s="38"/>
      <c r="E19" s="130" t="s">
        <v>32</v>
      </c>
      <c r="F19" s="38"/>
      <c r="G19" s="38"/>
      <c r="H19" s="38"/>
      <c r="I19" s="127" t="s">
        <v>28</v>
      </c>
      <c r="J19" s="130" t="s">
        <v>19</v>
      </c>
      <c r="K19" s="38"/>
      <c r="L19" s="128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</row>
    <row r="20" s="2" customFormat="1" ht="6.96" customHeight="1">
      <c r="A20" s="38"/>
      <c r="B20" s="44"/>
      <c r="C20" s="38"/>
      <c r="D20" s="38"/>
      <c r="E20" s="38"/>
      <c r="F20" s="38"/>
      <c r="G20" s="38"/>
      <c r="H20" s="38"/>
      <c r="I20" s="38"/>
      <c r="J20" s="38"/>
      <c r="K20" s="38"/>
      <c r="L20" s="128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</row>
    <row r="21" s="2" customFormat="1" ht="12" customHeight="1">
      <c r="A21" s="38"/>
      <c r="B21" s="44"/>
      <c r="C21" s="38"/>
      <c r="D21" s="127" t="s">
        <v>34</v>
      </c>
      <c r="E21" s="38"/>
      <c r="F21" s="38"/>
      <c r="G21" s="38"/>
      <c r="H21" s="38"/>
      <c r="I21" s="127" t="s">
        <v>26</v>
      </c>
      <c r="J21" s="130" t="s">
        <v>19</v>
      </c>
      <c r="K21" s="38"/>
      <c r="L21" s="128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</row>
    <row r="22" s="2" customFormat="1" ht="18" customHeight="1">
      <c r="A22" s="38"/>
      <c r="B22" s="44"/>
      <c r="C22" s="38"/>
      <c r="D22" s="38"/>
      <c r="E22" s="130" t="s">
        <v>35</v>
      </c>
      <c r="F22" s="38"/>
      <c r="G22" s="38"/>
      <c r="H22" s="38"/>
      <c r="I22" s="127" t="s">
        <v>28</v>
      </c>
      <c r="J22" s="130" t="s">
        <v>19</v>
      </c>
      <c r="K22" s="38"/>
      <c r="L22" s="128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</row>
    <row r="23" s="2" customFormat="1" ht="6.96" customHeight="1">
      <c r="A23" s="38"/>
      <c r="B23" s="44"/>
      <c r="C23" s="38"/>
      <c r="D23" s="38"/>
      <c r="E23" s="38"/>
      <c r="F23" s="38"/>
      <c r="G23" s="38"/>
      <c r="H23" s="38"/>
      <c r="I23" s="38"/>
      <c r="J23" s="38"/>
      <c r="K23" s="38"/>
      <c r="L23" s="128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</row>
    <row r="24" s="2" customFormat="1" ht="12" customHeight="1">
      <c r="A24" s="38"/>
      <c r="B24" s="44"/>
      <c r="C24" s="38"/>
      <c r="D24" s="127" t="s">
        <v>36</v>
      </c>
      <c r="E24" s="38"/>
      <c r="F24" s="38"/>
      <c r="G24" s="38"/>
      <c r="H24" s="38"/>
      <c r="I24" s="38"/>
      <c r="J24" s="38"/>
      <c r="K24" s="38"/>
      <c r="L24" s="128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</row>
    <row r="25" s="8" customFormat="1" ht="48" customHeight="1">
      <c r="A25" s="132"/>
      <c r="B25" s="133"/>
      <c r="C25" s="132"/>
      <c r="D25" s="132"/>
      <c r="E25" s="134" t="s">
        <v>37</v>
      </c>
      <c r="F25" s="134"/>
      <c r="G25" s="134"/>
      <c r="H25" s="134"/>
      <c r="I25" s="132"/>
      <c r="J25" s="132"/>
      <c r="K25" s="132"/>
      <c r="L25" s="135"/>
      <c r="S25" s="132"/>
      <c r="T25" s="132"/>
      <c r="U25" s="132"/>
      <c r="V25" s="132"/>
      <c r="W25" s="132"/>
      <c r="X25" s="132"/>
      <c r="Y25" s="132"/>
      <c r="Z25" s="132"/>
      <c r="AA25" s="132"/>
      <c r="AB25" s="132"/>
      <c r="AC25" s="132"/>
      <c r="AD25" s="132"/>
      <c r="AE25" s="132"/>
    </row>
    <row r="26" s="2" customFormat="1" ht="6.96" customHeight="1">
      <c r="A26" s="38"/>
      <c r="B26" s="44"/>
      <c r="C26" s="38"/>
      <c r="D26" s="38"/>
      <c r="E26" s="38"/>
      <c r="F26" s="38"/>
      <c r="G26" s="38"/>
      <c r="H26" s="38"/>
      <c r="I26" s="38"/>
      <c r="J26" s="38"/>
      <c r="K26" s="38"/>
      <c r="L26" s="128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</row>
    <row r="27" s="2" customFormat="1" ht="6.96" customHeight="1">
      <c r="A27" s="38"/>
      <c r="B27" s="44"/>
      <c r="C27" s="38"/>
      <c r="D27" s="136"/>
      <c r="E27" s="136"/>
      <c r="F27" s="136"/>
      <c r="G27" s="136"/>
      <c r="H27" s="136"/>
      <c r="I27" s="136"/>
      <c r="J27" s="136"/>
      <c r="K27" s="136"/>
      <c r="L27" s="12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</row>
    <row r="28" s="2" customFormat="1" ht="25.44" customHeight="1">
      <c r="A28" s="38"/>
      <c r="B28" s="44"/>
      <c r="C28" s="38"/>
      <c r="D28" s="137" t="s">
        <v>38</v>
      </c>
      <c r="E28" s="38"/>
      <c r="F28" s="38"/>
      <c r="G28" s="38"/>
      <c r="H28" s="38"/>
      <c r="I28" s="38"/>
      <c r="J28" s="138">
        <f>ROUND(J92, 2)</f>
        <v>0</v>
      </c>
      <c r="K28" s="38"/>
      <c r="L28" s="128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</row>
    <row r="29" s="2" customFormat="1" ht="6.96" customHeight="1">
      <c r="A29" s="38"/>
      <c r="B29" s="44"/>
      <c r="C29" s="38"/>
      <c r="D29" s="136"/>
      <c r="E29" s="136"/>
      <c r="F29" s="136"/>
      <c r="G29" s="136"/>
      <c r="H29" s="136"/>
      <c r="I29" s="136"/>
      <c r="J29" s="136"/>
      <c r="K29" s="136"/>
      <c r="L29" s="128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</row>
    <row r="30" s="2" customFormat="1" ht="14.4" customHeight="1">
      <c r="A30" s="38"/>
      <c r="B30" s="44"/>
      <c r="C30" s="38"/>
      <c r="D30" s="38"/>
      <c r="E30" s="38"/>
      <c r="F30" s="139" t="s">
        <v>40</v>
      </c>
      <c r="G30" s="38"/>
      <c r="H30" s="38"/>
      <c r="I30" s="139" t="s">
        <v>39</v>
      </c>
      <c r="J30" s="139" t="s">
        <v>41</v>
      </c>
      <c r="K30" s="38"/>
      <c r="L30" s="128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</row>
    <row r="31" s="2" customFormat="1" ht="14.4" customHeight="1">
      <c r="A31" s="38"/>
      <c r="B31" s="44"/>
      <c r="C31" s="38"/>
      <c r="D31" s="140" t="s">
        <v>42</v>
      </c>
      <c r="E31" s="127" t="s">
        <v>43</v>
      </c>
      <c r="F31" s="141">
        <f>ROUND((SUM(BE92:BE360)),  2)</f>
        <v>0</v>
      </c>
      <c r="G31" s="38"/>
      <c r="H31" s="38"/>
      <c r="I31" s="142">
        <v>0.20999999999999999</v>
      </c>
      <c r="J31" s="141">
        <f>ROUND(((SUM(BE92:BE360))*I31),  2)</f>
        <v>0</v>
      </c>
      <c r="K31" s="38"/>
      <c r="L31" s="128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</row>
    <row r="32" s="2" customFormat="1" ht="14.4" customHeight="1">
      <c r="A32" s="38"/>
      <c r="B32" s="44"/>
      <c r="C32" s="38"/>
      <c r="D32" s="38"/>
      <c r="E32" s="127" t="s">
        <v>44</v>
      </c>
      <c r="F32" s="141">
        <f>ROUND((SUM(BF92:BF360)),  2)</f>
        <v>0</v>
      </c>
      <c r="G32" s="38"/>
      <c r="H32" s="38"/>
      <c r="I32" s="142">
        <v>0.14999999999999999</v>
      </c>
      <c r="J32" s="141">
        <f>ROUND(((SUM(BF92:BF360))*I32),  2)</f>
        <v>0</v>
      </c>
      <c r="K32" s="38"/>
      <c r="L32" s="128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</row>
    <row r="33" hidden="1" s="2" customFormat="1" ht="14.4" customHeight="1">
      <c r="A33" s="38"/>
      <c r="B33" s="44"/>
      <c r="C33" s="38"/>
      <c r="D33" s="38"/>
      <c r="E33" s="127" t="s">
        <v>45</v>
      </c>
      <c r="F33" s="141">
        <f>ROUND((SUM(BG92:BG360)),  2)</f>
        <v>0</v>
      </c>
      <c r="G33" s="38"/>
      <c r="H33" s="38"/>
      <c r="I33" s="142">
        <v>0.20999999999999999</v>
      </c>
      <c r="J33" s="141">
        <f>0</f>
        <v>0</v>
      </c>
      <c r="K33" s="38"/>
      <c r="L33" s="128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</row>
    <row r="34" hidden="1" s="2" customFormat="1" ht="14.4" customHeight="1">
      <c r="A34" s="38"/>
      <c r="B34" s="44"/>
      <c r="C34" s="38"/>
      <c r="D34" s="38"/>
      <c r="E34" s="127" t="s">
        <v>46</v>
      </c>
      <c r="F34" s="141">
        <f>ROUND((SUM(BH92:BH360)),  2)</f>
        <v>0</v>
      </c>
      <c r="G34" s="38"/>
      <c r="H34" s="38"/>
      <c r="I34" s="142">
        <v>0.14999999999999999</v>
      </c>
      <c r="J34" s="141">
        <f>0</f>
        <v>0</v>
      </c>
      <c r="K34" s="38"/>
      <c r="L34" s="128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</row>
    <row r="35" hidden="1" s="2" customFormat="1" ht="14.4" customHeight="1">
      <c r="A35" s="38"/>
      <c r="B35" s="44"/>
      <c r="C35" s="38"/>
      <c r="D35" s="38"/>
      <c r="E35" s="127" t="s">
        <v>47</v>
      </c>
      <c r="F35" s="141">
        <f>ROUND((SUM(BI92:BI360)),  2)</f>
        <v>0</v>
      </c>
      <c r="G35" s="38"/>
      <c r="H35" s="38"/>
      <c r="I35" s="142">
        <v>0</v>
      </c>
      <c r="J35" s="141">
        <f>0</f>
        <v>0</v>
      </c>
      <c r="K35" s="38"/>
      <c r="L35" s="128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</row>
    <row r="36" s="2" customFormat="1" ht="6.96" customHeight="1">
      <c r="A36" s="38"/>
      <c r="B36" s="44"/>
      <c r="C36" s="38"/>
      <c r="D36" s="38"/>
      <c r="E36" s="38"/>
      <c r="F36" s="38"/>
      <c r="G36" s="38"/>
      <c r="H36" s="38"/>
      <c r="I36" s="38"/>
      <c r="J36" s="38"/>
      <c r="K36" s="38"/>
      <c r="L36" s="128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</row>
    <row r="37" s="2" customFormat="1" ht="25.44" customHeight="1">
      <c r="A37" s="38"/>
      <c r="B37" s="44"/>
      <c r="C37" s="143"/>
      <c r="D37" s="144" t="s">
        <v>48</v>
      </c>
      <c r="E37" s="145"/>
      <c r="F37" s="145"/>
      <c r="G37" s="146" t="s">
        <v>49</v>
      </c>
      <c r="H37" s="147" t="s">
        <v>50</v>
      </c>
      <c r="I37" s="145"/>
      <c r="J37" s="148">
        <f>SUM(J28:J35)</f>
        <v>0</v>
      </c>
      <c r="K37" s="149"/>
      <c r="L37" s="128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</row>
    <row r="38" s="2" customFormat="1" ht="14.4" customHeight="1">
      <c r="A38" s="38"/>
      <c r="B38" s="150"/>
      <c r="C38" s="151"/>
      <c r="D38" s="151"/>
      <c r="E38" s="151"/>
      <c r="F38" s="151"/>
      <c r="G38" s="151"/>
      <c r="H38" s="151"/>
      <c r="I38" s="151"/>
      <c r="J38" s="151"/>
      <c r="K38" s="151"/>
      <c r="L38" s="128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</row>
    <row r="42" s="2" customFormat="1" ht="6.96" customHeight="1">
      <c r="A42" s="38"/>
      <c r="B42" s="152"/>
      <c r="C42" s="153"/>
      <c r="D42" s="153"/>
      <c r="E42" s="153"/>
      <c r="F42" s="153"/>
      <c r="G42" s="153"/>
      <c r="H42" s="153"/>
      <c r="I42" s="153"/>
      <c r="J42" s="153"/>
      <c r="K42" s="153"/>
      <c r="L42" s="128"/>
      <c r="S42" s="38"/>
      <c r="T42" s="38"/>
      <c r="U42" s="38"/>
      <c r="V42" s="38"/>
      <c r="W42" s="38"/>
      <c r="X42" s="38"/>
      <c r="Y42" s="38"/>
      <c r="Z42" s="38"/>
      <c r="AA42" s="38"/>
      <c r="AB42" s="38"/>
      <c r="AC42" s="38"/>
      <c r="AD42" s="38"/>
      <c r="AE42" s="38"/>
    </row>
    <row r="43" s="2" customFormat="1" ht="24.96" customHeight="1">
      <c r="A43" s="38"/>
      <c r="B43" s="39"/>
      <c r="C43" s="23" t="s">
        <v>81</v>
      </c>
      <c r="D43" s="40"/>
      <c r="E43" s="40"/>
      <c r="F43" s="40"/>
      <c r="G43" s="40"/>
      <c r="H43" s="40"/>
      <c r="I43" s="40"/>
      <c r="J43" s="40"/>
      <c r="K43" s="40"/>
      <c r="L43" s="128"/>
      <c r="S43" s="38"/>
      <c r="T43" s="38"/>
      <c r="U43" s="38"/>
      <c r="V43" s="38"/>
      <c r="W43" s="38"/>
      <c r="X43" s="38"/>
      <c r="Y43" s="38"/>
      <c r="Z43" s="38"/>
      <c r="AA43" s="38"/>
      <c r="AB43" s="38"/>
      <c r="AC43" s="38"/>
      <c r="AD43" s="38"/>
      <c r="AE43" s="38"/>
    </row>
    <row r="44" s="2" customFormat="1" ht="6.96" customHeight="1">
      <c r="A44" s="38"/>
      <c r="B44" s="39"/>
      <c r="C44" s="40"/>
      <c r="D44" s="40"/>
      <c r="E44" s="40"/>
      <c r="F44" s="40"/>
      <c r="G44" s="40"/>
      <c r="H44" s="40"/>
      <c r="I44" s="40"/>
      <c r="J44" s="40"/>
      <c r="K44" s="40"/>
      <c r="L44" s="128"/>
      <c r="S44" s="38"/>
      <c r="T44" s="38"/>
      <c r="U44" s="38"/>
      <c r="V44" s="38"/>
      <c r="W44" s="38"/>
      <c r="X44" s="38"/>
      <c r="Y44" s="38"/>
      <c r="Z44" s="38"/>
      <c r="AA44" s="38"/>
      <c r="AB44" s="38"/>
      <c r="AC44" s="38"/>
      <c r="AD44" s="38"/>
      <c r="AE44" s="38"/>
    </row>
    <row r="45" s="2" customFormat="1" ht="12" customHeight="1">
      <c r="A45" s="38"/>
      <c r="B45" s="39"/>
      <c r="C45" s="32" t="s">
        <v>16</v>
      </c>
      <c r="D45" s="40"/>
      <c r="E45" s="40"/>
      <c r="F45" s="40"/>
      <c r="G45" s="40"/>
      <c r="H45" s="40"/>
      <c r="I45" s="40"/>
      <c r="J45" s="40"/>
      <c r="K45" s="40"/>
      <c r="L45" s="128"/>
      <c r="S45" s="38"/>
      <c r="T45" s="38"/>
      <c r="U45" s="38"/>
      <c r="V45" s="38"/>
      <c r="W45" s="38"/>
      <c r="X45" s="38"/>
      <c r="Y45" s="38"/>
      <c r="Z45" s="38"/>
      <c r="AA45" s="38"/>
      <c r="AB45" s="38"/>
      <c r="AC45" s="38"/>
      <c r="AD45" s="38"/>
      <c r="AE45" s="38"/>
    </row>
    <row r="46" s="2" customFormat="1" ht="31.2" customHeight="1">
      <c r="A46" s="38"/>
      <c r="B46" s="39"/>
      <c r="C46" s="40"/>
      <c r="D46" s="40"/>
      <c r="E46" s="69" t="str">
        <f>E7</f>
        <v>K.Vary -Městské divadlo, stav.úpravy -sanace vlhkostních poruch, opravy zatékání do skladby terasy</v>
      </c>
      <c r="F46" s="40"/>
      <c r="G46" s="40"/>
      <c r="H46" s="40"/>
      <c r="I46" s="40"/>
      <c r="J46" s="40"/>
      <c r="K46" s="40"/>
      <c r="L46" s="128"/>
      <c r="S46" s="38"/>
      <c r="T46" s="38"/>
      <c r="U46" s="38"/>
      <c r="V46" s="38"/>
      <c r="W46" s="38"/>
      <c r="X46" s="38"/>
      <c r="Y46" s="38"/>
      <c r="Z46" s="38"/>
      <c r="AA46" s="38"/>
      <c r="AB46" s="38"/>
      <c r="AC46" s="38"/>
      <c r="AD46" s="38"/>
      <c r="AE46" s="38"/>
    </row>
    <row r="47" s="2" customFormat="1" ht="6.96" customHeight="1">
      <c r="A47" s="38"/>
      <c r="B47" s="39"/>
      <c r="C47" s="40"/>
      <c r="D47" s="40"/>
      <c r="E47" s="40"/>
      <c r="F47" s="40"/>
      <c r="G47" s="40"/>
      <c r="H47" s="40"/>
      <c r="I47" s="40"/>
      <c r="J47" s="40"/>
      <c r="K47" s="40"/>
      <c r="L47" s="128"/>
      <c r="S47" s="38"/>
      <c r="T47" s="38"/>
      <c r="U47" s="38"/>
      <c r="V47" s="38"/>
      <c r="W47" s="38"/>
      <c r="X47" s="38"/>
      <c r="Y47" s="38"/>
      <c r="Z47" s="38"/>
      <c r="AA47" s="38"/>
      <c r="AB47" s="38"/>
      <c r="AC47" s="38"/>
      <c r="AD47" s="38"/>
      <c r="AE47" s="38"/>
    </row>
    <row r="48" s="2" customFormat="1" ht="12" customHeight="1">
      <c r="A48" s="38"/>
      <c r="B48" s="39"/>
      <c r="C48" s="32" t="s">
        <v>21</v>
      </c>
      <c r="D48" s="40"/>
      <c r="E48" s="40"/>
      <c r="F48" s="27" t="str">
        <f>F10</f>
        <v xml:space="preserve"> </v>
      </c>
      <c r="G48" s="40"/>
      <c r="H48" s="40"/>
      <c r="I48" s="32" t="s">
        <v>23</v>
      </c>
      <c r="J48" s="72" t="str">
        <f>IF(J10="","",J10)</f>
        <v>24. 7. 2023</v>
      </c>
      <c r="K48" s="40"/>
      <c r="L48" s="128"/>
      <c r="S48" s="38"/>
      <c r="T48" s="38"/>
      <c r="U48" s="38"/>
      <c r="V48" s="38"/>
      <c r="W48" s="38"/>
      <c r="X48" s="38"/>
      <c r="Y48" s="38"/>
      <c r="Z48" s="38"/>
      <c r="AA48" s="38"/>
      <c r="AB48" s="38"/>
      <c r="AC48" s="38"/>
      <c r="AD48" s="38"/>
      <c r="AE48" s="38"/>
    </row>
    <row r="49" s="2" customFormat="1" ht="6.96" customHeight="1">
      <c r="A49" s="38"/>
      <c r="B49" s="39"/>
      <c r="C49" s="40"/>
      <c r="D49" s="40"/>
      <c r="E49" s="40"/>
      <c r="F49" s="40"/>
      <c r="G49" s="40"/>
      <c r="H49" s="40"/>
      <c r="I49" s="40"/>
      <c r="J49" s="40"/>
      <c r="K49" s="40"/>
      <c r="L49" s="128"/>
      <c r="S49" s="38"/>
      <c r="T49" s="38"/>
      <c r="U49" s="38"/>
      <c r="V49" s="38"/>
      <c r="W49" s="38"/>
      <c r="X49" s="38"/>
      <c r="Y49" s="38"/>
      <c r="Z49" s="38"/>
      <c r="AA49" s="38"/>
      <c r="AB49" s="38"/>
      <c r="AC49" s="38"/>
      <c r="AD49" s="38"/>
      <c r="AE49" s="38"/>
    </row>
    <row r="50" s="2" customFormat="1" ht="15.6" customHeight="1">
      <c r="A50" s="38"/>
      <c r="B50" s="39"/>
      <c r="C50" s="32" t="s">
        <v>25</v>
      </c>
      <c r="D50" s="40"/>
      <c r="E50" s="40"/>
      <c r="F50" s="27" t="str">
        <f>E13</f>
        <v>Statutární město K.Vary</v>
      </c>
      <c r="G50" s="40"/>
      <c r="H50" s="40"/>
      <c r="I50" s="32" t="s">
        <v>31</v>
      </c>
      <c r="J50" s="36" t="str">
        <f>E19</f>
        <v>Porticus s.r.o. K.Vary</v>
      </c>
      <c r="K50" s="40"/>
      <c r="L50" s="128"/>
      <c r="S50" s="38"/>
      <c r="T50" s="38"/>
      <c r="U50" s="38"/>
      <c r="V50" s="38"/>
      <c r="W50" s="38"/>
      <c r="X50" s="38"/>
      <c r="Y50" s="38"/>
      <c r="Z50" s="38"/>
      <c r="AA50" s="38"/>
      <c r="AB50" s="38"/>
      <c r="AC50" s="38"/>
      <c r="AD50" s="38"/>
      <c r="AE50" s="38"/>
    </row>
    <row r="51" s="2" customFormat="1" ht="15.6" customHeight="1">
      <c r="A51" s="38"/>
      <c r="B51" s="39"/>
      <c r="C51" s="32" t="s">
        <v>29</v>
      </c>
      <c r="D51" s="40"/>
      <c r="E51" s="40"/>
      <c r="F51" s="27" t="str">
        <f>IF(E16="","",E16)</f>
        <v>Vyplň údaj</v>
      </c>
      <c r="G51" s="40"/>
      <c r="H51" s="40"/>
      <c r="I51" s="32" t="s">
        <v>34</v>
      </c>
      <c r="J51" s="36" t="str">
        <f>E22</f>
        <v>Šimková Dita, K.Vary</v>
      </c>
      <c r="K51" s="40"/>
      <c r="L51" s="128"/>
      <c r="S51" s="38"/>
      <c r="T51" s="38"/>
      <c r="U51" s="38"/>
      <c r="V51" s="38"/>
      <c r="W51" s="38"/>
      <c r="X51" s="38"/>
      <c r="Y51" s="38"/>
      <c r="Z51" s="38"/>
      <c r="AA51" s="38"/>
      <c r="AB51" s="38"/>
      <c r="AC51" s="38"/>
      <c r="AD51" s="38"/>
      <c r="AE51" s="38"/>
    </row>
    <row r="52" s="2" customFormat="1" ht="10.32" customHeight="1">
      <c r="A52" s="38"/>
      <c r="B52" s="39"/>
      <c r="C52" s="40"/>
      <c r="D52" s="40"/>
      <c r="E52" s="40"/>
      <c r="F52" s="40"/>
      <c r="G52" s="40"/>
      <c r="H52" s="40"/>
      <c r="I52" s="40"/>
      <c r="J52" s="40"/>
      <c r="K52" s="40"/>
      <c r="L52" s="128"/>
      <c r="S52" s="38"/>
      <c r="T52" s="38"/>
      <c r="U52" s="38"/>
      <c r="V52" s="38"/>
      <c r="W52" s="38"/>
      <c r="X52" s="38"/>
      <c r="Y52" s="38"/>
      <c r="Z52" s="38"/>
      <c r="AA52" s="38"/>
      <c r="AB52" s="38"/>
      <c r="AC52" s="38"/>
      <c r="AD52" s="38"/>
      <c r="AE52" s="38"/>
    </row>
    <row r="53" s="2" customFormat="1" ht="29.28" customHeight="1">
      <c r="A53" s="38"/>
      <c r="B53" s="39"/>
      <c r="C53" s="154" t="s">
        <v>82</v>
      </c>
      <c r="D53" s="155"/>
      <c r="E53" s="155"/>
      <c r="F53" s="155"/>
      <c r="G53" s="155"/>
      <c r="H53" s="155"/>
      <c r="I53" s="155"/>
      <c r="J53" s="156" t="s">
        <v>83</v>
      </c>
      <c r="K53" s="155"/>
      <c r="L53" s="128"/>
      <c r="S53" s="38"/>
      <c r="T53" s="38"/>
      <c r="U53" s="38"/>
      <c r="V53" s="38"/>
      <c r="W53" s="38"/>
      <c r="X53" s="38"/>
      <c r="Y53" s="38"/>
      <c r="Z53" s="38"/>
      <c r="AA53" s="38"/>
      <c r="AB53" s="38"/>
      <c r="AC53" s="38"/>
      <c r="AD53" s="38"/>
      <c r="AE53" s="38"/>
    </row>
    <row r="54" s="2" customFormat="1" ht="10.32" customHeight="1">
      <c r="A54" s="38"/>
      <c r="B54" s="39"/>
      <c r="C54" s="40"/>
      <c r="D54" s="40"/>
      <c r="E54" s="40"/>
      <c r="F54" s="40"/>
      <c r="G54" s="40"/>
      <c r="H54" s="40"/>
      <c r="I54" s="40"/>
      <c r="J54" s="40"/>
      <c r="K54" s="40"/>
      <c r="L54" s="128"/>
      <c r="S54" s="38"/>
      <c r="T54" s="38"/>
      <c r="U54" s="38"/>
      <c r="V54" s="38"/>
      <c r="W54" s="38"/>
      <c r="X54" s="38"/>
      <c r="Y54" s="38"/>
      <c r="Z54" s="38"/>
      <c r="AA54" s="38"/>
      <c r="AB54" s="38"/>
      <c r="AC54" s="38"/>
      <c r="AD54" s="38"/>
      <c r="AE54" s="38"/>
    </row>
    <row r="55" s="2" customFormat="1" ht="22.8" customHeight="1">
      <c r="A55" s="38"/>
      <c r="B55" s="39"/>
      <c r="C55" s="157" t="s">
        <v>70</v>
      </c>
      <c r="D55" s="40"/>
      <c r="E55" s="40"/>
      <c r="F55" s="40"/>
      <c r="G55" s="40"/>
      <c r="H55" s="40"/>
      <c r="I55" s="40"/>
      <c r="J55" s="102">
        <f>J92</f>
        <v>0</v>
      </c>
      <c r="K55" s="40"/>
      <c r="L55" s="128"/>
      <c r="S55" s="38"/>
      <c r="T55" s="38"/>
      <c r="U55" s="38"/>
      <c r="V55" s="38"/>
      <c r="W55" s="38"/>
      <c r="X55" s="38"/>
      <c r="Y55" s="38"/>
      <c r="Z55" s="38"/>
      <c r="AA55" s="38"/>
      <c r="AB55" s="38"/>
      <c r="AC55" s="38"/>
      <c r="AD55" s="38"/>
      <c r="AE55" s="38"/>
      <c r="AU55" s="17" t="s">
        <v>84</v>
      </c>
    </row>
    <row r="56" s="9" customFormat="1" ht="24.96" customHeight="1">
      <c r="A56" s="9"/>
      <c r="B56" s="158"/>
      <c r="C56" s="159"/>
      <c r="D56" s="160" t="s">
        <v>85</v>
      </c>
      <c r="E56" s="161"/>
      <c r="F56" s="161"/>
      <c r="G56" s="161"/>
      <c r="H56" s="161"/>
      <c r="I56" s="161"/>
      <c r="J56" s="162">
        <f>J93</f>
        <v>0</v>
      </c>
      <c r="K56" s="159"/>
      <c r="L56" s="163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</row>
    <row r="57" s="10" customFormat="1" ht="19.92" customHeight="1">
      <c r="A57" s="10"/>
      <c r="B57" s="164"/>
      <c r="C57" s="165"/>
      <c r="D57" s="166" t="s">
        <v>86</v>
      </c>
      <c r="E57" s="167"/>
      <c r="F57" s="167"/>
      <c r="G57" s="167"/>
      <c r="H57" s="167"/>
      <c r="I57" s="167"/>
      <c r="J57" s="168">
        <f>J94</f>
        <v>0</v>
      </c>
      <c r="K57" s="165"/>
      <c r="L57" s="169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</row>
    <row r="58" s="10" customFormat="1" ht="19.92" customHeight="1">
      <c r="A58" s="10"/>
      <c r="B58" s="164"/>
      <c r="C58" s="165"/>
      <c r="D58" s="166" t="s">
        <v>87</v>
      </c>
      <c r="E58" s="167"/>
      <c r="F58" s="167"/>
      <c r="G58" s="167"/>
      <c r="H58" s="167"/>
      <c r="I58" s="167"/>
      <c r="J58" s="168">
        <f>J154</f>
        <v>0</v>
      </c>
      <c r="K58" s="165"/>
      <c r="L58" s="169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</row>
    <row r="59" s="10" customFormat="1" ht="19.92" customHeight="1">
      <c r="A59" s="10"/>
      <c r="B59" s="164"/>
      <c r="C59" s="165"/>
      <c r="D59" s="166" t="s">
        <v>88</v>
      </c>
      <c r="E59" s="167"/>
      <c r="F59" s="167"/>
      <c r="G59" s="167"/>
      <c r="H59" s="167"/>
      <c r="I59" s="167"/>
      <c r="J59" s="168">
        <f>J210</f>
        <v>0</v>
      </c>
      <c r="K59" s="165"/>
      <c r="L59" s="169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</row>
    <row r="60" s="10" customFormat="1" ht="19.92" customHeight="1">
      <c r="A60" s="10"/>
      <c r="B60" s="164"/>
      <c r="C60" s="165"/>
      <c r="D60" s="166" t="s">
        <v>89</v>
      </c>
      <c r="E60" s="167"/>
      <c r="F60" s="167"/>
      <c r="G60" s="167"/>
      <c r="H60" s="167"/>
      <c r="I60" s="167"/>
      <c r="J60" s="168">
        <f>J220</f>
        <v>0</v>
      </c>
      <c r="K60" s="165"/>
      <c r="L60" s="169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</row>
    <row r="61" s="9" customFormat="1" ht="24.96" customHeight="1">
      <c r="A61" s="9"/>
      <c r="B61" s="158"/>
      <c r="C61" s="159"/>
      <c r="D61" s="160" t="s">
        <v>90</v>
      </c>
      <c r="E61" s="161"/>
      <c r="F61" s="161"/>
      <c r="G61" s="161"/>
      <c r="H61" s="161"/>
      <c r="I61" s="161"/>
      <c r="J61" s="162">
        <f>J223</f>
        <v>0</v>
      </c>
      <c r="K61" s="159"/>
      <c r="L61" s="163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</row>
    <row r="62" s="10" customFormat="1" ht="19.92" customHeight="1">
      <c r="A62" s="10"/>
      <c r="B62" s="164"/>
      <c r="C62" s="165"/>
      <c r="D62" s="166" t="s">
        <v>91</v>
      </c>
      <c r="E62" s="167"/>
      <c r="F62" s="167"/>
      <c r="G62" s="167"/>
      <c r="H62" s="167"/>
      <c r="I62" s="167"/>
      <c r="J62" s="168">
        <f>J224</f>
        <v>0</v>
      </c>
      <c r="K62" s="165"/>
      <c r="L62" s="169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</row>
    <row r="63" s="10" customFormat="1" ht="19.92" customHeight="1">
      <c r="A63" s="10"/>
      <c r="B63" s="164"/>
      <c r="C63" s="165"/>
      <c r="D63" s="166" t="s">
        <v>92</v>
      </c>
      <c r="E63" s="167"/>
      <c r="F63" s="167"/>
      <c r="G63" s="167"/>
      <c r="H63" s="167"/>
      <c r="I63" s="167"/>
      <c r="J63" s="168">
        <f>J230</f>
        <v>0</v>
      </c>
      <c r="K63" s="165"/>
      <c r="L63" s="169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</row>
    <row r="64" s="10" customFormat="1" ht="19.92" customHeight="1">
      <c r="A64" s="10"/>
      <c r="B64" s="164"/>
      <c r="C64" s="165"/>
      <c r="D64" s="166" t="s">
        <v>93</v>
      </c>
      <c r="E64" s="167"/>
      <c r="F64" s="167"/>
      <c r="G64" s="167"/>
      <c r="H64" s="167"/>
      <c r="I64" s="167"/>
      <c r="J64" s="168">
        <f>J246</f>
        <v>0</v>
      </c>
      <c r="K64" s="165"/>
      <c r="L64" s="169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</row>
    <row r="65" s="10" customFormat="1" ht="19.92" customHeight="1">
      <c r="A65" s="10"/>
      <c r="B65" s="164"/>
      <c r="C65" s="165"/>
      <c r="D65" s="166" t="s">
        <v>94</v>
      </c>
      <c r="E65" s="167"/>
      <c r="F65" s="167"/>
      <c r="G65" s="167"/>
      <c r="H65" s="167"/>
      <c r="I65" s="167"/>
      <c r="J65" s="168">
        <f>J257</f>
        <v>0</v>
      </c>
      <c r="K65" s="165"/>
      <c r="L65" s="169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</row>
    <row r="66" s="10" customFormat="1" ht="19.92" customHeight="1">
      <c r="A66" s="10"/>
      <c r="B66" s="164"/>
      <c r="C66" s="165"/>
      <c r="D66" s="166" t="s">
        <v>95</v>
      </c>
      <c r="E66" s="167"/>
      <c r="F66" s="167"/>
      <c r="G66" s="167"/>
      <c r="H66" s="167"/>
      <c r="I66" s="167"/>
      <c r="J66" s="168">
        <f>J259</f>
        <v>0</v>
      </c>
      <c r="K66" s="165"/>
      <c r="L66" s="169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</row>
    <row r="67" s="10" customFormat="1" ht="19.92" customHeight="1">
      <c r="A67" s="10"/>
      <c r="B67" s="164"/>
      <c r="C67" s="165"/>
      <c r="D67" s="166" t="s">
        <v>96</v>
      </c>
      <c r="E67" s="167"/>
      <c r="F67" s="167"/>
      <c r="G67" s="167"/>
      <c r="H67" s="167"/>
      <c r="I67" s="167"/>
      <c r="J67" s="168">
        <f>J280</f>
        <v>0</v>
      </c>
      <c r="K67" s="165"/>
      <c r="L67" s="169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</row>
    <row r="68" s="10" customFormat="1" ht="19.92" customHeight="1">
      <c r="A68" s="10"/>
      <c r="B68" s="164"/>
      <c r="C68" s="165"/>
      <c r="D68" s="166" t="s">
        <v>97</v>
      </c>
      <c r="E68" s="167"/>
      <c r="F68" s="167"/>
      <c r="G68" s="167"/>
      <c r="H68" s="167"/>
      <c r="I68" s="167"/>
      <c r="J68" s="168">
        <f>J294</f>
        <v>0</v>
      </c>
      <c r="K68" s="165"/>
      <c r="L68" s="169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</row>
    <row r="69" s="10" customFormat="1" ht="19.92" customHeight="1">
      <c r="A69" s="10"/>
      <c r="B69" s="164"/>
      <c r="C69" s="165"/>
      <c r="D69" s="166" t="s">
        <v>98</v>
      </c>
      <c r="E69" s="167"/>
      <c r="F69" s="167"/>
      <c r="G69" s="167"/>
      <c r="H69" s="167"/>
      <c r="I69" s="167"/>
      <c r="J69" s="168">
        <f>J310</f>
        <v>0</v>
      </c>
      <c r="K69" s="165"/>
      <c r="L69" s="169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</row>
    <row r="70" s="9" customFormat="1" ht="24.96" customHeight="1">
      <c r="A70" s="9"/>
      <c r="B70" s="158"/>
      <c r="C70" s="159"/>
      <c r="D70" s="160" t="s">
        <v>99</v>
      </c>
      <c r="E70" s="161"/>
      <c r="F70" s="161"/>
      <c r="G70" s="161"/>
      <c r="H70" s="161"/>
      <c r="I70" s="161"/>
      <c r="J70" s="162">
        <f>J342</f>
        <v>0</v>
      </c>
      <c r="K70" s="159"/>
      <c r="L70" s="163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</row>
    <row r="71" s="10" customFormat="1" ht="19.92" customHeight="1">
      <c r="A71" s="10"/>
      <c r="B71" s="164"/>
      <c r="C71" s="165"/>
      <c r="D71" s="166" t="s">
        <v>100</v>
      </c>
      <c r="E71" s="167"/>
      <c r="F71" s="167"/>
      <c r="G71" s="167"/>
      <c r="H71" s="167"/>
      <c r="I71" s="167"/>
      <c r="J71" s="168">
        <f>J343</f>
        <v>0</v>
      </c>
      <c r="K71" s="165"/>
      <c r="L71" s="169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</row>
    <row r="72" s="10" customFormat="1" ht="19.92" customHeight="1">
      <c r="A72" s="10"/>
      <c r="B72" s="164"/>
      <c r="C72" s="165"/>
      <c r="D72" s="166" t="s">
        <v>101</v>
      </c>
      <c r="E72" s="167"/>
      <c r="F72" s="167"/>
      <c r="G72" s="167"/>
      <c r="H72" s="167"/>
      <c r="I72" s="167"/>
      <c r="J72" s="168">
        <f>J348</f>
        <v>0</v>
      </c>
      <c r="K72" s="165"/>
      <c r="L72" s="169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</row>
    <row r="73" s="10" customFormat="1" ht="19.92" customHeight="1">
      <c r="A73" s="10"/>
      <c r="B73" s="164"/>
      <c r="C73" s="165"/>
      <c r="D73" s="166" t="s">
        <v>102</v>
      </c>
      <c r="E73" s="167"/>
      <c r="F73" s="167"/>
      <c r="G73" s="167"/>
      <c r="H73" s="167"/>
      <c r="I73" s="167"/>
      <c r="J73" s="168">
        <f>J355</f>
        <v>0</v>
      </c>
      <c r="K73" s="165"/>
      <c r="L73" s="169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</row>
    <row r="74" s="10" customFormat="1" ht="19.92" customHeight="1">
      <c r="A74" s="10"/>
      <c r="B74" s="164"/>
      <c r="C74" s="165"/>
      <c r="D74" s="166" t="s">
        <v>103</v>
      </c>
      <c r="E74" s="167"/>
      <c r="F74" s="167"/>
      <c r="G74" s="167"/>
      <c r="H74" s="167"/>
      <c r="I74" s="167"/>
      <c r="J74" s="168">
        <f>J358</f>
        <v>0</v>
      </c>
      <c r="K74" s="165"/>
      <c r="L74" s="169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</row>
    <row r="75" s="2" customFormat="1" ht="21.84" customHeight="1">
      <c r="A75" s="38"/>
      <c r="B75" s="39"/>
      <c r="C75" s="40"/>
      <c r="D75" s="40"/>
      <c r="E75" s="40"/>
      <c r="F75" s="40"/>
      <c r="G75" s="40"/>
      <c r="H75" s="40"/>
      <c r="I75" s="40"/>
      <c r="J75" s="40"/>
      <c r="K75" s="40"/>
      <c r="L75" s="128"/>
      <c r="S75" s="38"/>
      <c r="T75" s="38"/>
      <c r="U75" s="38"/>
      <c r="V75" s="38"/>
      <c r="W75" s="38"/>
      <c r="X75" s="38"/>
      <c r="Y75" s="38"/>
      <c r="Z75" s="38"/>
      <c r="AA75" s="38"/>
      <c r="AB75" s="38"/>
      <c r="AC75" s="38"/>
      <c r="AD75" s="38"/>
      <c r="AE75" s="38"/>
    </row>
    <row r="76" s="2" customFormat="1" ht="6.96" customHeight="1">
      <c r="A76" s="38"/>
      <c r="B76" s="59"/>
      <c r="C76" s="60"/>
      <c r="D76" s="60"/>
      <c r="E76" s="60"/>
      <c r="F76" s="60"/>
      <c r="G76" s="60"/>
      <c r="H76" s="60"/>
      <c r="I76" s="60"/>
      <c r="J76" s="60"/>
      <c r="K76" s="60"/>
      <c r="L76" s="128"/>
      <c r="S76" s="38"/>
      <c r="T76" s="38"/>
      <c r="U76" s="38"/>
      <c r="V76" s="38"/>
      <c r="W76" s="38"/>
      <c r="X76" s="38"/>
      <c r="Y76" s="38"/>
      <c r="Z76" s="38"/>
      <c r="AA76" s="38"/>
      <c r="AB76" s="38"/>
      <c r="AC76" s="38"/>
      <c r="AD76" s="38"/>
      <c r="AE76" s="38"/>
    </row>
    <row r="80" s="2" customFormat="1" ht="6.96" customHeight="1">
      <c r="A80" s="38"/>
      <c r="B80" s="61"/>
      <c r="C80" s="62"/>
      <c r="D80" s="62"/>
      <c r="E80" s="62"/>
      <c r="F80" s="62"/>
      <c r="G80" s="62"/>
      <c r="H80" s="62"/>
      <c r="I80" s="62"/>
      <c r="J80" s="62"/>
      <c r="K80" s="62"/>
      <c r="L80" s="128"/>
      <c r="S80" s="38"/>
      <c r="T80" s="38"/>
      <c r="U80" s="38"/>
      <c r="V80" s="38"/>
      <c r="W80" s="38"/>
      <c r="X80" s="38"/>
      <c r="Y80" s="38"/>
      <c r="Z80" s="38"/>
      <c r="AA80" s="38"/>
      <c r="AB80" s="38"/>
      <c r="AC80" s="38"/>
      <c r="AD80" s="38"/>
      <c r="AE80" s="38"/>
    </row>
    <row r="81" s="2" customFormat="1" ht="24.96" customHeight="1">
      <c r="A81" s="38"/>
      <c r="B81" s="39"/>
      <c r="C81" s="23" t="s">
        <v>104</v>
      </c>
      <c r="D81" s="40"/>
      <c r="E81" s="40"/>
      <c r="F81" s="40"/>
      <c r="G81" s="40"/>
      <c r="H81" s="40"/>
      <c r="I81" s="40"/>
      <c r="J81" s="40"/>
      <c r="K81" s="40"/>
      <c r="L81" s="128"/>
      <c r="S81" s="38"/>
      <c r="T81" s="38"/>
      <c r="U81" s="38"/>
      <c r="V81" s="38"/>
      <c r="W81" s="38"/>
      <c r="X81" s="38"/>
      <c r="Y81" s="38"/>
      <c r="Z81" s="38"/>
      <c r="AA81" s="38"/>
      <c r="AB81" s="38"/>
      <c r="AC81" s="38"/>
      <c r="AD81" s="38"/>
      <c r="AE81" s="38"/>
    </row>
    <row r="82" s="2" customFormat="1" ht="6.96" customHeight="1">
      <c r="A82" s="38"/>
      <c r="B82" s="39"/>
      <c r="C82" s="40"/>
      <c r="D82" s="40"/>
      <c r="E82" s="40"/>
      <c r="F82" s="40"/>
      <c r="G82" s="40"/>
      <c r="H82" s="40"/>
      <c r="I82" s="40"/>
      <c r="J82" s="40"/>
      <c r="K82" s="40"/>
      <c r="L82" s="128"/>
      <c r="S82" s="38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</row>
    <row r="83" s="2" customFormat="1" ht="12" customHeight="1">
      <c r="A83" s="38"/>
      <c r="B83" s="39"/>
      <c r="C83" s="32" t="s">
        <v>16</v>
      </c>
      <c r="D83" s="40"/>
      <c r="E83" s="40"/>
      <c r="F83" s="40"/>
      <c r="G83" s="40"/>
      <c r="H83" s="40"/>
      <c r="I83" s="40"/>
      <c r="J83" s="40"/>
      <c r="K83" s="40"/>
      <c r="L83" s="128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</row>
    <row r="84" s="2" customFormat="1" ht="31.2" customHeight="1">
      <c r="A84" s="38"/>
      <c r="B84" s="39"/>
      <c r="C84" s="40"/>
      <c r="D84" s="40"/>
      <c r="E84" s="69" t="str">
        <f>E7</f>
        <v>K.Vary -Městské divadlo, stav.úpravy -sanace vlhkostních poruch, opravy zatékání do skladby terasy</v>
      </c>
      <c r="F84" s="40"/>
      <c r="G84" s="40"/>
      <c r="H84" s="40"/>
      <c r="I84" s="40"/>
      <c r="J84" s="40"/>
      <c r="K84" s="40"/>
      <c r="L84" s="128"/>
      <c r="S84" s="38"/>
      <c r="T84" s="38"/>
      <c r="U84" s="38"/>
      <c r="V84" s="38"/>
      <c r="W84" s="38"/>
      <c r="X84" s="38"/>
      <c r="Y84" s="38"/>
      <c r="Z84" s="38"/>
      <c r="AA84" s="38"/>
      <c r="AB84" s="38"/>
      <c r="AC84" s="38"/>
      <c r="AD84" s="38"/>
      <c r="AE84" s="38"/>
    </row>
    <row r="85" s="2" customFormat="1" ht="6.96" customHeight="1">
      <c r="A85" s="38"/>
      <c r="B85" s="39"/>
      <c r="C85" s="40"/>
      <c r="D85" s="40"/>
      <c r="E85" s="40"/>
      <c r="F85" s="40"/>
      <c r="G85" s="40"/>
      <c r="H85" s="40"/>
      <c r="I85" s="40"/>
      <c r="J85" s="40"/>
      <c r="K85" s="40"/>
      <c r="L85" s="128"/>
      <c r="S85" s="38"/>
      <c r="T85" s="38"/>
      <c r="U85" s="38"/>
      <c r="V85" s="38"/>
      <c r="W85" s="38"/>
      <c r="X85" s="38"/>
      <c r="Y85" s="38"/>
      <c r="Z85" s="38"/>
      <c r="AA85" s="38"/>
      <c r="AB85" s="38"/>
      <c r="AC85" s="38"/>
      <c r="AD85" s="38"/>
      <c r="AE85" s="38"/>
    </row>
    <row r="86" s="2" customFormat="1" ht="12" customHeight="1">
      <c r="A86" s="38"/>
      <c r="B86" s="39"/>
      <c r="C86" s="32" t="s">
        <v>21</v>
      </c>
      <c r="D86" s="40"/>
      <c r="E86" s="40"/>
      <c r="F86" s="27" t="str">
        <f>F10</f>
        <v xml:space="preserve"> </v>
      </c>
      <c r="G86" s="40"/>
      <c r="H86" s="40"/>
      <c r="I86" s="32" t="s">
        <v>23</v>
      </c>
      <c r="J86" s="72" t="str">
        <f>IF(J10="","",J10)</f>
        <v>24. 7. 2023</v>
      </c>
      <c r="K86" s="40"/>
      <c r="L86" s="128"/>
      <c r="S86" s="38"/>
      <c r="T86" s="38"/>
      <c r="U86" s="38"/>
      <c r="V86" s="38"/>
      <c r="W86" s="38"/>
      <c r="X86" s="38"/>
      <c r="Y86" s="38"/>
      <c r="Z86" s="38"/>
      <c r="AA86" s="38"/>
      <c r="AB86" s="38"/>
      <c r="AC86" s="38"/>
      <c r="AD86" s="38"/>
      <c r="AE86" s="38"/>
    </row>
    <row r="87" s="2" customFormat="1" ht="6.96" customHeight="1">
      <c r="A87" s="38"/>
      <c r="B87" s="39"/>
      <c r="C87" s="40"/>
      <c r="D87" s="40"/>
      <c r="E87" s="40"/>
      <c r="F87" s="40"/>
      <c r="G87" s="40"/>
      <c r="H87" s="40"/>
      <c r="I87" s="40"/>
      <c r="J87" s="40"/>
      <c r="K87" s="40"/>
      <c r="L87" s="128"/>
      <c r="S87" s="38"/>
      <c r="T87" s="38"/>
      <c r="U87" s="38"/>
      <c r="V87" s="38"/>
      <c r="W87" s="38"/>
      <c r="X87" s="38"/>
      <c r="Y87" s="38"/>
      <c r="Z87" s="38"/>
      <c r="AA87" s="38"/>
      <c r="AB87" s="38"/>
      <c r="AC87" s="38"/>
      <c r="AD87" s="38"/>
      <c r="AE87" s="38"/>
    </row>
    <row r="88" s="2" customFormat="1" ht="15.6" customHeight="1">
      <c r="A88" s="38"/>
      <c r="B88" s="39"/>
      <c r="C88" s="32" t="s">
        <v>25</v>
      </c>
      <c r="D88" s="40"/>
      <c r="E88" s="40"/>
      <c r="F88" s="27" t="str">
        <f>E13</f>
        <v>Statutární město K.Vary</v>
      </c>
      <c r="G88" s="40"/>
      <c r="H88" s="40"/>
      <c r="I88" s="32" t="s">
        <v>31</v>
      </c>
      <c r="J88" s="36" t="str">
        <f>E19</f>
        <v>Porticus s.r.o. K.Vary</v>
      </c>
      <c r="K88" s="40"/>
      <c r="L88" s="128"/>
      <c r="S88" s="38"/>
      <c r="T88" s="38"/>
      <c r="U88" s="38"/>
      <c r="V88" s="38"/>
      <c r="W88" s="38"/>
      <c r="X88" s="38"/>
      <c r="Y88" s="38"/>
      <c r="Z88" s="38"/>
      <c r="AA88" s="38"/>
      <c r="AB88" s="38"/>
      <c r="AC88" s="38"/>
      <c r="AD88" s="38"/>
      <c r="AE88" s="38"/>
    </row>
    <row r="89" s="2" customFormat="1" ht="15.6" customHeight="1">
      <c r="A89" s="38"/>
      <c r="B89" s="39"/>
      <c r="C89" s="32" t="s">
        <v>29</v>
      </c>
      <c r="D89" s="40"/>
      <c r="E89" s="40"/>
      <c r="F89" s="27" t="str">
        <f>IF(E16="","",E16)</f>
        <v>Vyplň údaj</v>
      </c>
      <c r="G89" s="40"/>
      <c r="H89" s="40"/>
      <c r="I89" s="32" t="s">
        <v>34</v>
      </c>
      <c r="J89" s="36" t="str">
        <f>E22</f>
        <v>Šimková Dita, K.Vary</v>
      </c>
      <c r="K89" s="40"/>
      <c r="L89" s="128"/>
      <c r="S89" s="38"/>
      <c r="T89" s="38"/>
      <c r="U89" s="38"/>
      <c r="V89" s="38"/>
      <c r="W89" s="38"/>
      <c r="X89" s="38"/>
      <c r="Y89" s="38"/>
      <c r="Z89" s="38"/>
      <c r="AA89" s="38"/>
      <c r="AB89" s="38"/>
      <c r="AC89" s="38"/>
      <c r="AD89" s="38"/>
      <c r="AE89" s="38"/>
    </row>
    <row r="90" s="2" customFormat="1" ht="10.32" customHeight="1">
      <c r="A90" s="38"/>
      <c r="B90" s="39"/>
      <c r="C90" s="40"/>
      <c r="D90" s="40"/>
      <c r="E90" s="40"/>
      <c r="F90" s="40"/>
      <c r="G90" s="40"/>
      <c r="H90" s="40"/>
      <c r="I90" s="40"/>
      <c r="J90" s="40"/>
      <c r="K90" s="40"/>
      <c r="L90" s="128"/>
      <c r="S90" s="38"/>
      <c r="T90" s="38"/>
      <c r="U90" s="38"/>
      <c r="V90" s="38"/>
      <c r="W90" s="38"/>
      <c r="X90" s="38"/>
      <c r="Y90" s="38"/>
      <c r="Z90" s="38"/>
      <c r="AA90" s="38"/>
      <c r="AB90" s="38"/>
      <c r="AC90" s="38"/>
      <c r="AD90" s="38"/>
      <c r="AE90" s="38"/>
    </row>
    <row r="91" s="11" customFormat="1" ht="29.28" customHeight="1">
      <c r="A91" s="170"/>
      <c r="B91" s="171"/>
      <c r="C91" s="172" t="s">
        <v>105</v>
      </c>
      <c r="D91" s="173" t="s">
        <v>57</v>
      </c>
      <c r="E91" s="173" t="s">
        <v>53</v>
      </c>
      <c r="F91" s="173" t="s">
        <v>54</v>
      </c>
      <c r="G91" s="173" t="s">
        <v>106</v>
      </c>
      <c r="H91" s="173" t="s">
        <v>107</v>
      </c>
      <c r="I91" s="173" t="s">
        <v>108</v>
      </c>
      <c r="J91" s="173" t="s">
        <v>83</v>
      </c>
      <c r="K91" s="174" t="s">
        <v>109</v>
      </c>
      <c r="L91" s="175"/>
      <c r="M91" s="92" t="s">
        <v>19</v>
      </c>
      <c r="N91" s="93" t="s">
        <v>42</v>
      </c>
      <c r="O91" s="93" t="s">
        <v>110</v>
      </c>
      <c r="P91" s="93" t="s">
        <v>111</v>
      </c>
      <c r="Q91" s="93" t="s">
        <v>112</v>
      </c>
      <c r="R91" s="93" t="s">
        <v>113</v>
      </c>
      <c r="S91" s="93" t="s">
        <v>114</v>
      </c>
      <c r="T91" s="94" t="s">
        <v>115</v>
      </c>
      <c r="U91" s="170"/>
      <c r="V91" s="170"/>
      <c r="W91" s="170"/>
      <c r="X91" s="170"/>
      <c r="Y91" s="170"/>
      <c r="Z91" s="170"/>
      <c r="AA91" s="170"/>
      <c r="AB91" s="170"/>
      <c r="AC91" s="170"/>
      <c r="AD91" s="170"/>
      <c r="AE91" s="170"/>
    </row>
    <row r="92" s="2" customFormat="1" ht="22.8" customHeight="1">
      <c r="A92" s="38"/>
      <c r="B92" s="39"/>
      <c r="C92" s="99" t="s">
        <v>116</v>
      </c>
      <c r="D92" s="40"/>
      <c r="E92" s="40"/>
      <c r="F92" s="40"/>
      <c r="G92" s="40"/>
      <c r="H92" s="40"/>
      <c r="I92" s="40"/>
      <c r="J92" s="176">
        <f>BK92</f>
        <v>0</v>
      </c>
      <c r="K92" s="40"/>
      <c r="L92" s="44"/>
      <c r="M92" s="95"/>
      <c r="N92" s="177"/>
      <c r="O92" s="96"/>
      <c r="P92" s="178">
        <f>P93+P223+P342</f>
        <v>0</v>
      </c>
      <c r="Q92" s="96"/>
      <c r="R92" s="178">
        <f>R93+R223+R342</f>
        <v>7.8538295799999993</v>
      </c>
      <c r="S92" s="96"/>
      <c r="T92" s="179">
        <f>T93+T223+T342</f>
        <v>12.764995000000001</v>
      </c>
      <c r="U92" s="38"/>
      <c r="V92" s="38"/>
      <c r="W92" s="38"/>
      <c r="X92" s="38"/>
      <c r="Y92" s="38"/>
      <c r="Z92" s="38"/>
      <c r="AA92" s="38"/>
      <c r="AB92" s="38"/>
      <c r="AC92" s="38"/>
      <c r="AD92" s="38"/>
      <c r="AE92" s="38"/>
      <c r="AT92" s="17" t="s">
        <v>71</v>
      </c>
      <c r="AU92" s="17" t="s">
        <v>84</v>
      </c>
      <c r="BK92" s="180">
        <f>BK93+BK223+BK342</f>
        <v>0</v>
      </c>
    </row>
    <row r="93" s="12" customFormat="1" ht="25.92" customHeight="1">
      <c r="A93" s="12"/>
      <c r="B93" s="181"/>
      <c r="C93" s="182"/>
      <c r="D93" s="183" t="s">
        <v>71</v>
      </c>
      <c r="E93" s="184" t="s">
        <v>117</v>
      </c>
      <c r="F93" s="184" t="s">
        <v>118</v>
      </c>
      <c r="G93" s="182"/>
      <c r="H93" s="182"/>
      <c r="I93" s="185"/>
      <c r="J93" s="186">
        <f>BK93</f>
        <v>0</v>
      </c>
      <c r="K93" s="182"/>
      <c r="L93" s="187"/>
      <c r="M93" s="188"/>
      <c r="N93" s="189"/>
      <c r="O93" s="189"/>
      <c r="P93" s="190">
        <f>P94+P154+P210+P220</f>
        <v>0</v>
      </c>
      <c r="Q93" s="189"/>
      <c r="R93" s="190">
        <f>R94+R154+R210+R220</f>
        <v>5.8127592799999999</v>
      </c>
      <c r="S93" s="189"/>
      <c r="T93" s="191">
        <f>T94+T154+T210+T220</f>
        <v>10.64025</v>
      </c>
      <c r="U93" s="12"/>
      <c r="V93" s="12"/>
      <c r="W93" s="12"/>
      <c r="X93" s="12"/>
      <c r="Y93" s="12"/>
      <c r="Z93" s="12"/>
      <c r="AA93" s="12"/>
      <c r="AB93" s="12"/>
      <c r="AC93" s="12"/>
      <c r="AD93" s="12"/>
      <c r="AE93" s="12"/>
      <c r="AR93" s="192" t="s">
        <v>77</v>
      </c>
      <c r="AT93" s="193" t="s">
        <v>71</v>
      </c>
      <c r="AU93" s="193" t="s">
        <v>72</v>
      </c>
      <c r="AY93" s="192" t="s">
        <v>119</v>
      </c>
      <c r="BK93" s="194">
        <f>BK94+BK154+BK210+BK220</f>
        <v>0</v>
      </c>
    </row>
    <row r="94" s="12" customFormat="1" ht="22.8" customHeight="1">
      <c r="A94" s="12"/>
      <c r="B94" s="181"/>
      <c r="C94" s="182"/>
      <c r="D94" s="183" t="s">
        <v>71</v>
      </c>
      <c r="E94" s="195" t="s">
        <v>120</v>
      </c>
      <c r="F94" s="195" t="s">
        <v>121</v>
      </c>
      <c r="G94" s="182"/>
      <c r="H94" s="182"/>
      <c r="I94" s="185"/>
      <c r="J94" s="196">
        <f>BK94</f>
        <v>0</v>
      </c>
      <c r="K94" s="182"/>
      <c r="L94" s="187"/>
      <c r="M94" s="188"/>
      <c r="N94" s="189"/>
      <c r="O94" s="189"/>
      <c r="P94" s="190">
        <f>SUM(P95:P153)</f>
        <v>0</v>
      </c>
      <c r="Q94" s="189"/>
      <c r="R94" s="190">
        <f>SUM(R95:R153)</f>
        <v>3.98221428</v>
      </c>
      <c r="S94" s="189"/>
      <c r="T94" s="191">
        <f>SUM(T95:T153)</f>
        <v>0</v>
      </c>
      <c r="U94" s="12"/>
      <c r="V94" s="12"/>
      <c r="W94" s="12"/>
      <c r="X94" s="12"/>
      <c r="Y94" s="12"/>
      <c r="Z94" s="12"/>
      <c r="AA94" s="12"/>
      <c r="AB94" s="12"/>
      <c r="AC94" s="12"/>
      <c r="AD94" s="12"/>
      <c r="AE94" s="12"/>
      <c r="AR94" s="192" t="s">
        <v>77</v>
      </c>
      <c r="AT94" s="193" t="s">
        <v>71</v>
      </c>
      <c r="AU94" s="193" t="s">
        <v>77</v>
      </c>
      <c r="AY94" s="192" t="s">
        <v>119</v>
      </c>
      <c r="BK94" s="194">
        <f>SUM(BK95:BK153)</f>
        <v>0</v>
      </c>
    </row>
    <row r="95" s="2" customFormat="1" ht="14.4" customHeight="1">
      <c r="A95" s="38"/>
      <c r="B95" s="39"/>
      <c r="C95" s="197" t="s">
        <v>77</v>
      </c>
      <c r="D95" s="197" t="s">
        <v>122</v>
      </c>
      <c r="E95" s="198" t="s">
        <v>123</v>
      </c>
      <c r="F95" s="199" t="s">
        <v>124</v>
      </c>
      <c r="G95" s="200" t="s">
        <v>125</v>
      </c>
      <c r="H95" s="201">
        <v>0.75</v>
      </c>
      <c r="I95" s="202"/>
      <c r="J95" s="203">
        <f>ROUND(I95*H95,2)</f>
        <v>0</v>
      </c>
      <c r="K95" s="199" t="s">
        <v>126</v>
      </c>
      <c r="L95" s="44"/>
      <c r="M95" s="204" t="s">
        <v>19</v>
      </c>
      <c r="N95" s="205" t="s">
        <v>43</v>
      </c>
      <c r="O95" s="84"/>
      <c r="P95" s="206">
        <f>O95*H95</f>
        <v>0</v>
      </c>
      <c r="Q95" s="206">
        <v>0.040629999999999999</v>
      </c>
      <c r="R95" s="206">
        <f>Q95*H95</f>
        <v>0.0304725</v>
      </c>
      <c r="S95" s="206">
        <v>0</v>
      </c>
      <c r="T95" s="207">
        <f>S95*H95</f>
        <v>0</v>
      </c>
      <c r="U95" s="38"/>
      <c r="V95" s="38"/>
      <c r="W95" s="38"/>
      <c r="X95" s="38"/>
      <c r="Y95" s="38"/>
      <c r="Z95" s="38"/>
      <c r="AA95" s="38"/>
      <c r="AB95" s="38"/>
      <c r="AC95" s="38"/>
      <c r="AD95" s="38"/>
      <c r="AE95" s="38"/>
      <c r="AR95" s="208" t="s">
        <v>127</v>
      </c>
      <c r="AT95" s="208" t="s">
        <v>122</v>
      </c>
      <c r="AU95" s="208" t="s">
        <v>79</v>
      </c>
      <c r="AY95" s="17" t="s">
        <v>119</v>
      </c>
      <c r="BE95" s="209">
        <f>IF(N95="základní",J95,0)</f>
        <v>0</v>
      </c>
      <c r="BF95" s="209">
        <f>IF(N95="snížená",J95,0)</f>
        <v>0</v>
      </c>
      <c r="BG95" s="209">
        <f>IF(N95="zákl. přenesená",J95,0)</f>
        <v>0</v>
      </c>
      <c r="BH95" s="209">
        <f>IF(N95="sníž. přenesená",J95,0)</f>
        <v>0</v>
      </c>
      <c r="BI95" s="209">
        <f>IF(N95="nulová",J95,0)</f>
        <v>0</v>
      </c>
      <c r="BJ95" s="17" t="s">
        <v>77</v>
      </c>
      <c r="BK95" s="209">
        <f>ROUND(I95*H95,2)</f>
        <v>0</v>
      </c>
      <c r="BL95" s="17" t="s">
        <v>127</v>
      </c>
      <c r="BM95" s="208" t="s">
        <v>128</v>
      </c>
    </row>
    <row r="96" s="2" customFormat="1">
      <c r="A96" s="38"/>
      <c r="B96" s="39"/>
      <c r="C96" s="40"/>
      <c r="D96" s="210" t="s">
        <v>129</v>
      </c>
      <c r="E96" s="40"/>
      <c r="F96" s="211" t="s">
        <v>130</v>
      </c>
      <c r="G96" s="40"/>
      <c r="H96" s="40"/>
      <c r="I96" s="212"/>
      <c r="J96" s="40"/>
      <c r="K96" s="40"/>
      <c r="L96" s="44"/>
      <c r="M96" s="213"/>
      <c r="N96" s="214"/>
      <c r="O96" s="84"/>
      <c r="P96" s="84"/>
      <c r="Q96" s="84"/>
      <c r="R96" s="84"/>
      <c r="S96" s="84"/>
      <c r="T96" s="85"/>
      <c r="U96" s="38"/>
      <c r="V96" s="38"/>
      <c r="W96" s="38"/>
      <c r="X96" s="38"/>
      <c r="Y96" s="38"/>
      <c r="Z96" s="38"/>
      <c r="AA96" s="38"/>
      <c r="AB96" s="38"/>
      <c r="AC96" s="38"/>
      <c r="AD96" s="38"/>
      <c r="AE96" s="38"/>
      <c r="AT96" s="17" t="s">
        <v>129</v>
      </c>
      <c r="AU96" s="17" t="s">
        <v>79</v>
      </c>
    </row>
    <row r="97" s="13" customFormat="1">
      <c r="A97" s="13"/>
      <c r="B97" s="215"/>
      <c r="C97" s="216"/>
      <c r="D97" s="217" t="s">
        <v>131</v>
      </c>
      <c r="E97" s="218" t="s">
        <v>19</v>
      </c>
      <c r="F97" s="219" t="s">
        <v>132</v>
      </c>
      <c r="G97" s="216"/>
      <c r="H97" s="220">
        <v>0.75</v>
      </c>
      <c r="I97" s="221"/>
      <c r="J97" s="216"/>
      <c r="K97" s="216"/>
      <c r="L97" s="222"/>
      <c r="M97" s="223"/>
      <c r="N97" s="224"/>
      <c r="O97" s="224"/>
      <c r="P97" s="224"/>
      <c r="Q97" s="224"/>
      <c r="R97" s="224"/>
      <c r="S97" s="224"/>
      <c r="T97" s="225"/>
      <c r="U97" s="13"/>
      <c r="V97" s="13"/>
      <c r="W97" s="13"/>
      <c r="X97" s="13"/>
      <c r="Y97" s="13"/>
      <c r="Z97" s="13"/>
      <c r="AA97" s="13"/>
      <c r="AB97" s="13"/>
      <c r="AC97" s="13"/>
      <c r="AD97" s="13"/>
      <c r="AE97" s="13"/>
      <c r="AT97" s="226" t="s">
        <v>131</v>
      </c>
      <c r="AU97" s="226" t="s">
        <v>79</v>
      </c>
      <c r="AV97" s="13" t="s">
        <v>79</v>
      </c>
      <c r="AW97" s="13" t="s">
        <v>33</v>
      </c>
      <c r="AX97" s="13" t="s">
        <v>77</v>
      </c>
      <c r="AY97" s="226" t="s">
        <v>119</v>
      </c>
    </row>
    <row r="98" s="2" customFormat="1" ht="14.4" customHeight="1">
      <c r="A98" s="38"/>
      <c r="B98" s="39"/>
      <c r="C98" s="197" t="s">
        <v>79</v>
      </c>
      <c r="D98" s="197" t="s">
        <v>122</v>
      </c>
      <c r="E98" s="198" t="s">
        <v>133</v>
      </c>
      <c r="F98" s="199" t="s">
        <v>134</v>
      </c>
      <c r="G98" s="200" t="s">
        <v>125</v>
      </c>
      <c r="H98" s="201">
        <v>8</v>
      </c>
      <c r="I98" s="202"/>
      <c r="J98" s="203">
        <f>ROUND(I98*H98,2)</f>
        <v>0</v>
      </c>
      <c r="K98" s="199" t="s">
        <v>126</v>
      </c>
      <c r="L98" s="44"/>
      <c r="M98" s="204" t="s">
        <v>19</v>
      </c>
      <c r="N98" s="205" t="s">
        <v>43</v>
      </c>
      <c r="O98" s="84"/>
      <c r="P98" s="206">
        <f>O98*H98</f>
        <v>0</v>
      </c>
      <c r="Q98" s="206">
        <v>0.0080000000000000002</v>
      </c>
      <c r="R98" s="206">
        <f>Q98*H98</f>
        <v>0.064000000000000001</v>
      </c>
      <c r="S98" s="206">
        <v>0</v>
      </c>
      <c r="T98" s="207">
        <f>S98*H98</f>
        <v>0</v>
      </c>
      <c r="U98" s="38"/>
      <c r="V98" s="38"/>
      <c r="W98" s="38"/>
      <c r="X98" s="38"/>
      <c r="Y98" s="38"/>
      <c r="Z98" s="38"/>
      <c r="AA98" s="38"/>
      <c r="AB98" s="38"/>
      <c r="AC98" s="38"/>
      <c r="AD98" s="38"/>
      <c r="AE98" s="38"/>
      <c r="AR98" s="208" t="s">
        <v>127</v>
      </c>
      <c r="AT98" s="208" t="s">
        <v>122</v>
      </c>
      <c r="AU98" s="208" t="s">
        <v>79</v>
      </c>
      <c r="AY98" s="17" t="s">
        <v>119</v>
      </c>
      <c r="BE98" s="209">
        <f>IF(N98="základní",J98,0)</f>
        <v>0</v>
      </c>
      <c r="BF98" s="209">
        <f>IF(N98="snížená",J98,0)</f>
        <v>0</v>
      </c>
      <c r="BG98" s="209">
        <f>IF(N98="zákl. přenesená",J98,0)</f>
        <v>0</v>
      </c>
      <c r="BH98" s="209">
        <f>IF(N98="sníž. přenesená",J98,0)</f>
        <v>0</v>
      </c>
      <c r="BI98" s="209">
        <f>IF(N98="nulová",J98,0)</f>
        <v>0</v>
      </c>
      <c r="BJ98" s="17" t="s">
        <v>77</v>
      </c>
      <c r="BK98" s="209">
        <f>ROUND(I98*H98,2)</f>
        <v>0</v>
      </c>
      <c r="BL98" s="17" t="s">
        <v>127</v>
      </c>
      <c r="BM98" s="208" t="s">
        <v>135</v>
      </c>
    </row>
    <row r="99" s="2" customFormat="1">
      <c r="A99" s="38"/>
      <c r="B99" s="39"/>
      <c r="C99" s="40"/>
      <c r="D99" s="210" t="s">
        <v>129</v>
      </c>
      <c r="E99" s="40"/>
      <c r="F99" s="211" t="s">
        <v>136</v>
      </c>
      <c r="G99" s="40"/>
      <c r="H99" s="40"/>
      <c r="I99" s="212"/>
      <c r="J99" s="40"/>
      <c r="K99" s="40"/>
      <c r="L99" s="44"/>
      <c r="M99" s="213"/>
      <c r="N99" s="214"/>
      <c r="O99" s="84"/>
      <c r="P99" s="84"/>
      <c r="Q99" s="84"/>
      <c r="R99" s="84"/>
      <c r="S99" s="84"/>
      <c r="T99" s="85"/>
      <c r="U99" s="38"/>
      <c r="V99" s="38"/>
      <c r="W99" s="38"/>
      <c r="X99" s="38"/>
      <c r="Y99" s="38"/>
      <c r="Z99" s="38"/>
      <c r="AA99" s="38"/>
      <c r="AB99" s="38"/>
      <c r="AC99" s="38"/>
      <c r="AD99" s="38"/>
      <c r="AE99" s="38"/>
      <c r="AT99" s="17" t="s">
        <v>129</v>
      </c>
      <c r="AU99" s="17" t="s">
        <v>79</v>
      </c>
    </row>
    <row r="100" s="13" customFormat="1">
      <c r="A100" s="13"/>
      <c r="B100" s="215"/>
      <c r="C100" s="216"/>
      <c r="D100" s="217" t="s">
        <v>131</v>
      </c>
      <c r="E100" s="218" t="s">
        <v>19</v>
      </c>
      <c r="F100" s="219" t="s">
        <v>137</v>
      </c>
      <c r="G100" s="216"/>
      <c r="H100" s="220">
        <v>8</v>
      </c>
      <c r="I100" s="221"/>
      <c r="J100" s="216"/>
      <c r="K100" s="216"/>
      <c r="L100" s="222"/>
      <c r="M100" s="223"/>
      <c r="N100" s="224"/>
      <c r="O100" s="224"/>
      <c r="P100" s="224"/>
      <c r="Q100" s="224"/>
      <c r="R100" s="224"/>
      <c r="S100" s="224"/>
      <c r="T100" s="225"/>
      <c r="U100" s="13"/>
      <c r="V100" s="13"/>
      <c r="W100" s="13"/>
      <c r="X100" s="13"/>
      <c r="Y100" s="13"/>
      <c r="Z100" s="13"/>
      <c r="AA100" s="13"/>
      <c r="AB100" s="13"/>
      <c r="AC100" s="13"/>
      <c r="AD100" s="13"/>
      <c r="AE100" s="13"/>
      <c r="AT100" s="226" t="s">
        <v>131</v>
      </c>
      <c r="AU100" s="226" t="s">
        <v>79</v>
      </c>
      <c r="AV100" s="13" t="s">
        <v>79</v>
      </c>
      <c r="AW100" s="13" t="s">
        <v>33</v>
      </c>
      <c r="AX100" s="13" t="s">
        <v>77</v>
      </c>
      <c r="AY100" s="226" t="s">
        <v>119</v>
      </c>
    </row>
    <row r="101" s="2" customFormat="1" ht="14.4" customHeight="1">
      <c r="A101" s="38"/>
      <c r="B101" s="39"/>
      <c r="C101" s="197" t="s">
        <v>138</v>
      </c>
      <c r="D101" s="197" t="s">
        <v>122</v>
      </c>
      <c r="E101" s="198" t="s">
        <v>139</v>
      </c>
      <c r="F101" s="199" t="s">
        <v>140</v>
      </c>
      <c r="G101" s="200" t="s">
        <v>125</v>
      </c>
      <c r="H101" s="201">
        <v>1.5</v>
      </c>
      <c r="I101" s="202"/>
      <c r="J101" s="203">
        <f>ROUND(I101*H101,2)</f>
        <v>0</v>
      </c>
      <c r="K101" s="199" t="s">
        <v>126</v>
      </c>
      <c r="L101" s="44"/>
      <c r="M101" s="204" t="s">
        <v>19</v>
      </c>
      <c r="N101" s="205" t="s">
        <v>43</v>
      </c>
      <c r="O101" s="84"/>
      <c r="P101" s="206">
        <f>O101*H101</f>
        <v>0</v>
      </c>
      <c r="Q101" s="206">
        <v>0.040629999999999999</v>
      </c>
      <c r="R101" s="206">
        <f>Q101*H101</f>
        <v>0.060944999999999999</v>
      </c>
      <c r="S101" s="206">
        <v>0</v>
      </c>
      <c r="T101" s="207">
        <f>S101*H101</f>
        <v>0</v>
      </c>
      <c r="U101" s="38"/>
      <c r="V101" s="38"/>
      <c r="W101" s="38"/>
      <c r="X101" s="38"/>
      <c r="Y101" s="38"/>
      <c r="Z101" s="38"/>
      <c r="AA101" s="38"/>
      <c r="AB101" s="38"/>
      <c r="AC101" s="38"/>
      <c r="AD101" s="38"/>
      <c r="AE101" s="38"/>
      <c r="AR101" s="208" t="s">
        <v>127</v>
      </c>
      <c r="AT101" s="208" t="s">
        <v>122</v>
      </c>
      <c r="AU101" s="208" t="s">
        <v>79</v>
      </c>
      <c r="AY101" s="17" t="s">
        <v>119</v>
      </c>
      <c r="BE101" s="209">
        <f>IF(N101="základní",J101,0)</f>
        <v>0</v>
      </c>
      <c r="BF101" s="209">
        <f>IF(N101="snížená",J101,0)</f>
        <v>0</v>
      </c>
      <c r="BG101" s="209">
        <f>IF(N101="zákl. přenesená",J101,0)</f>
        <v>0</v>
      </c>
      <c r="BH101" s="209">
        <f>IF(N101="sníž. přenesená",J101,0)</f>
        <v>0</v>
      </c>
      <c r="BI101" s="209">
        <f>IF(N101="nulová",J101,0)</f>
        <v>0</v>
      </c>
      <c r="BJ101" s="17" t="s">
        <v>77</v>
      </c>
      <c r="BK101" s="209">
        <f>ROUND(I101*H101,2)</f>
        <v>0</v>
      </c>
      <c r="BL101" s="17" t="s">
        <v>127</v>
      </c>
      <c r="BM101" s="208" t="s">
        <v>141</v>
      </c>
    </row>
    <row r="102" s="2" customFormat="1">
      <c r="A102" s="38"/>
      <c r="B102" s="39"/>
      <c r="C102" s="40"/>
      <c r="D102" s="210" t="s">
        <v>129</v>
      </c>
      <c r="E102" s="40"/>
      <c r="F102" s="211" t="s">
        <v>142</v>
      </c>
      <c r="G102" s="40"/>
      <c r="H102" s="40"/>
      <c r="I102" s="212"/>
      <c r="J102" s="40"/>
      <c r="K102" s="40"/>
      <c r="L102" s="44"/>
      <c r="M102" s="213"/>
      <c r="N102" s="214"/>
      <c r="O102" s="84"/>
      <c r="P102" s="84"/>
      <c r="Q102" s="84"/>
      <c r="R102" s="84"/>
      <c r="S102" s="84"/>
      <c r="T102" s="85"/>
      <c r="U102" s="38"/>
      <c r="V102" s="38"/>
      <c r="W102" s="38"/>
      <c r="X102" s="38"/>
      <c r="Y102" s="38"/>
      <c r="Z102" s="38"/>
      <c r="AA102" s="38"/>
      <c r="AB102" s="38"/>
      <c r="AC102" s="38"/>
      <c r="AD102" s="38"/>
      <c r="AE102" s="38"/>
      <c r="AT102" s="17" t="s">
        <v>129</v>
      </c>
      <c r="AU102" s="17" t="s">
        <v>79</v>
      </c>
    </row>
    <row r="103" s="13" customFormat="1">
      <c r="A103" s="13"/>
      <c r="B103" s="215"/>
      <c r="C103" s="216"/>
      <c r="D103" s="217" t="s">
        <v>131</v>
      </c>
      <c r="E103" s="218" t="s">
        <v>19</v>
      </c>
      <c r="F103" s="219" t="s">
        <v>143</v>
      </c>
      <c r="G103" s="216"/>
      <c r="H103" s="220">
        <v>1.5</v>
      </c>
      <c r="I103" s="221"/>
      <c r="J103" s="216"/>
      <c r="K103" s="216"/>
      <c r="L103" s="222"/>
      <c r="M103" s="223"/>
      <c r="N103" s="224"/>
      <c r="O103" s="224"/>
      <c r="P103" s="224"/>
      <c r="Q103" s="224"/>
      <c r="R103" s="224"/>
      <c r="S103" s="224"/>
      <c r="T103" s="225"/>
      <c r="U103" s="13"/>
      <c r="V103" s="13"/>
      <c r="W103" s="13"/>
      <c r="X103" s="13"/>
      <c r="Y103" s="13"/>
      <c r="Z103" s="13"/>
      <c r="AA103" s="13"/>
      <c r="AB103" s="13"/>
      <c r="AC103" s="13"/>
      <c r="AD103" s="13"/>
      <c r="AE103" s="13"/>
      <c r="AT103" s="226" t="s">
        <v>131</v>
      </c>
      <c r="AU103" s="226" t="s">
        <v>79</v>
      </c>
      <c r="AV103" s="13" t="s">
        <v>79</v>
      </c>
      <c r="AW103" s="13" t="s">
        <v>33</v>
      </c>
      <c r="AX103" s="13" t="s">
        <v>77</v>
      </c>
      <c r="AY103" s="226" t="s">
        <v>119</v>
      </c>
    </row>
    <row r="104" s="2" customFormat="1" ht="19.8" customHeight="1">
      <c r="A104" s="38"/>
      <c r="B104" s="39"/>
      <c r="C104" s="197" t="s">
        <v>127</v>
      </c>
      <c r="D104" s="197" t="s">
        <v>122</v>
      </c>
      <c r="E104" s="198" t="s">
        <v>144</v>
      </c>
      <c r="F104" s="199" t="s">
        <v>145</v>
      </c>
      <c r="G104" s="200" t="s">
        <v>125</v>
      </c>
      <c r="H104" s="201">
        <v>8</v>
      </c>
      <c r="I104" s="202"/>
      <c r="J104" s="203">
        <f>ROUND(I104*H104,2)</f>
        <v>0</v>
      </c>
      <c r="K104" s="199" t="s">
        <v>126</v>
      </c>
      <c r="L104" s="44"/>
      <c r="M104" s="204" t="s">
        <v>19</v>
      </c>
      <c r="N104" s="205" t="s">
        <v>43</v>
      </c>
      <c r="O104" s="84"/>
      <c r="P104" s="206">
        <f>O104*H104</f>
        <v>0</v>
      </c>
      <c r="Q104" s="206">
        <v>0.012</v>
      </c>
      <c r="R104" s="206">
        <f>Q104*H104</f>
        <v>0.096000000000000002</v>
      </c>
      <c r="S104" s="206">
        <v>0</v>
      </c>
      <c r="T104" s="207">
        <f>S104*H104</f>
        <v>0</v>
      </c>
      <c r="U104" s="38"/>
      <c r="V104" s="38"/>
      <c r="W104" s="38"/>
      <c r="X104" s="38"/>
      <c r="Y104" s="38"/>
      <c r="Z104" s="38"/>
      <c r="AA104" s="38"/>
      <c r="AB104" s="38"/>
      <c r="AC104" s="38"/>
      <c r="AD104" s="38"/>
      <c r="AE104" s="38"/>
      <c r="AR104" s="208" t="s">
        <v>127</v>
      </c>
      <c r="AT104" s="208" t="s">
        <v>122</v>
      </c>
      <c r="AU104" s="208" t="s">
        <v>79</v>
      </c>
      <c r="AY104" s="17" t="s">
        <v>119</v>
      </c>
      <c r="BE104" s="209">
        <f>IF(N104="základní",J104,0)</f>
        <v>0</v>
      </c>
      <c r="BF104" s="209">
        <f>IF(N104="snížená",J104,0)</f>
        <v>0</v>
      </c>
      <c r="BG104" s="209">
        <f>IF(N104="zákl. přenesená",J104,0)</f>
        <v>0</v>
      </c>
      <c r="BH104" s="209">
        <f>IF(N104="sníž. přenesená",J104,0)</f>
        <v>0</v>
      </c>
      <c r="BI104" s="209">
        <f>IF(N104="nulová",J104,0)</f>
        <v>0</v>
      </c>
      <c r="BJ104" s="17" t="s">
        <v>77</v>
      </c>
      <c r="BK104" s="209">
        <f>ROUND(I104*H104,2)</f>
        <v>0</v>
      </c>
      <c r="BL104" s="17" t="s">
        <v>127</v>
      </c>
      <c r="BM104" s="208" t="s">
        <v>146</v>
      </c>
    </row>
    <row r="105" s="2" customFormat="1">
      <c r="A105" s="38"/>
      <c r="B105" s="39"/>
      <c r="C105" s="40"/>
      <c r="D105" s="210" t="s">
        <v>129</v>
      </c>
      <c r="E105" s="40"/>
      <c r="F105" s="211" t="s">
        <v>147</v>
      </c>
      <c r="G105" s="40"/>
      <c r="H105" s="40"/>
      <c r="I105" s="212"/>
      <c r="J105" s="40"/>
      <c r="K105" s="40"/>
      <c r="L105" s="44"/>
      <c r="M105" s="213"/>
      <c r="N105" s="214"/>
      <c r="O105" s="84"/>
      <c r="P105" s="84"/>
      <c r="Q105" s="84"/>
      <c r="R105" s="84"/>
      <c r="S105" s="84"/>
      <c r="T105" s="85"/>
      <c r="U105" s="38"/>
      <c r="V105" s="38"/>
      <c r="W105" s="38"/>
      <c r="X105" s="38"/>
      <c r="Y105" s="38"/>
      <c r="Z105" s="38"/>
      <c r="AA105" s="38"/>
      <c r="AB105" s="38"/>
      <c r="AC105" s="38"/>
      <c r="AD105" s="38"/>
      <c r="AE105" s="38"/>
      <c r="AT105" s="17" t="s">
        <v>129</v>
      </c>
      <c r="AU105" s="17" t="s">
        <v>79</v>
      </c>
    </row>
    <row r="106" s="13" customFormat="1">
      <c r="A106" s="13"/>
      <c r="B106" s="215"/>
      <c r="C106" s="216"/>
      <c r="D106" s="217" t="s">
        <v>131</v>
      </c>
      <c r="E106" s="218" t="s">
        <v>19</v>
      </c>
      <c r="F106" s="219" t="s">
        <v>137</v>
      </c>
      <c r="G106" s="216"/>
      <c r="H106" s="220">
        <v>8</v>
      </c>
      <c r="I106" s="221"/>
      <c r="J106" s="216"/>
      <c r="K106" s="216"/>
      <c r="L106" s="222"/>
      <c r="M106" s="223"/>
      <c r="N106" s="224"/>
      <c r="O106" s="224"/>
      <c r="P106" s="224"/>
      <c r="Q106" s="224"/>
      <c r="R106" s="224"/>
      <c r="S106" s="224"/>
      <c r="T106" s="225"/>
      <c r="U106" s="13"/>
      <c r="V106" s="13"/>
      <c r="W106" s="13"/>
      <c r="X106" s="13"/>
      <c r="Y106" s="13"/>
      <c r="Z106" s="13"/>
      <c r="AA106" s="13"/>
      <c r="AB106" s="13"/>
      <c r="AC106" s="13"/>
      <c r="AD106" s="13"/>
      <c r="AE106" s="13"/>
      <c r="AT106" s="226" t="s">
        <v>131</v>
      </c>
      <c r="AU106" s="226" t="s">
        <v>79</v>
      </c>
      <c r="AV106" s="13" t="s">
        <v>79</v>
      </c>
      <c r="AW106" s="13" t="s">
        <v>33</v>
      </c>
      <c r="AX106" s="13" t="s">
        <v>77</v>
      </c>
      <c r="AY106" s="226" t="s">
        <v>119</v>
      </c>
    </row>
    <row r="107" s="2" customFormat="1" ht="14.4" customHeight="1">
      <c r="A107" s="38"/>
      <c r="B107" s="39"/>
      <c r="C107" s="197" t="s">
        <v>148</v>
      </c>
      <c r="D107" s="197" t="s">
        <v>122</v>
      </c>
      <c r="E107" s="198" t="s">
        <v>149</v>
      </c>
      <c r="F107" s="199" t="s">
        <v>150</v>
      </c>
      <c r="G107" s="200" t="s">
        <v>125</v>
      </c>
      <c r="H107" s="201">
        <v>8</v>
      </c>
      <c r="I107" s="202"/>
      <c r="J107" s="203">
        <f>ROUND(I107*H107,2)</f>
        <v>0</v>
      </c>
      <c r="K107" s="199" t="s">
        <v>126</v>
      </c>
      <c r="L107" s="44"/>
      <c r="M107" s="204" t="s">
        <v>19</v>
      </c>
      <c r="N107" s="205" t="s">
        <v>43</v>
      </c>
      <c r="O107" s="84"/>
      <c r="P107" s="206">
        <f>O107*H107</f>
        <v>0</v>
      </c>
      <c r="Q107" s="206">
        <v>0.016199999999999999</v>
      </c>
      <c r="R107" s="206">
        <f>Q107*H107</f>
        <v>0.12959999999999999</v>
      </c>
      <c r="S107" s="206">
        <v>0</v>
      </c>
      <c r="T107" s="207">
        <f>S107*H107</f>
        <v>0</v>
      </c>
      <c r="U107" s="38"/>
      <c r="V107" s="38"/>
      <c r="W107" s="38"/>
      <c r="X107" s="38"/>
      <c r="Y107" s="38"/>
      <c r="Z107" s="38"/>
      <c r="AA107" s="38"/>
      <c r="AB107" s="38"/>
      <c r="AC107" s="38"/>
      <c r="AD107" s="38"/>
      <c r="AE107" s="38"/>
      <c r="AR107" s="208" t="s">
        <v>127</v>
      </c>
      <c r="AT107" s="208" t="s">
        <v>122</v>
      </c>
      <c r="AU107" s="208" t="s">
        <v>79</v>
      </c>
      <c r="AY107" s="17" t="s">
        <v>119</v>
      </c>
      <c r="BE107" s="209">
        <f>IF(N107="základní",J107,0)</f>
        <v>0</v>
      </c>
      <c r="BF107" s="209">
        <f>IF(N107="snížená",J107,0)</f>
        <v>0</v>
      </c>
      <c r="BG107" s="209">
        <f>IF(N107="zákl. přenesená",J107,0)</f>
        <v>0</v>
      </c>
      <c r="BH107" s="209">
        <f>IF(N107="sníž. přenesená",J107,0)</f>
        <v>0</v>
      </c>
      <c r="BI107" s="209">
        <f>IF(N107="nulová",J107,0)</f>
        <v>0</v>
      </c>
      <c r="BJ107" s="17" t="s">
        <v>77</v>
      </c>
      <c r="BK107" s="209">
        <f>ROUND(I107*H107,2)</f>
        <v>0</v>
      </c>
      <c r="BL107" s="17" t="s">
        <v>127</v>
      </c>
      <c r="BM107" s="208" t="s">
        <v>151</v>
      </c>
    </row>
    <row r="108" s="2" customFormat="1">
      <c r="A108" s="38"/>
      <c r="B108" s="39"/>
      <c r="C108" s="40"/>
      <c r="D108" s="210" t="s">
        <v>129</v>
      </c>
      <c r="E108" s="40"/>
      <c r="F108" s="211" t="s">
        <v>152</v>
      </c>
      <c r="G108" s="40"/>
      <c r="H108" s="40"/>
      <c r="I108" s="212"/>
      <c r="J108" s="40"/>
      <c r="K108" s="40"/>
      <c r="L108" s="44"/>
      <c r="M108" s="213"/>
      <c r="N108" s="214"/>
      <c r="O108" s="84"/>
      <c r="P108" s="84"/>
      <c r="Q108" s="84"/>
      <c r="R108" s="84"/>
      <c r="S108" s="84"/>
      <c r="T108" s="85"/>
      <c r="U108" s="38"/>
      <c r="V108" s="38"/>
      <c r="W108" s="38"/>
      <c r="X108" s="38"/>
      <c r="Y108" s="38"/>
      <c r="Z108" s="38"/>
      <c r="AA108" s="38"/>
      <c r="AB108" s="38"/>
      <c r="AC108" s="38"/>
      <c r="AD108" s="38"/>
      <c r="AE108" s="38"/>
      <c r="AT108" s="17" t="s">
        <v>129</v>
      </c>
      <c r="AU108" s="17" t="s">
        <v>79</v>
      </c>
    </row>
    <row r="109" s="13" customFormat="1">
      <c r="A109" s="13"/>
      <c r="B109" s="215"/>
      <c r="C109" s="216"/>
      <c r="D109" s="217" t="s">
        <v>131</v>
      </c>
      <c r="E109" s="218" t="s">
        <v>19</v>
      </c>
      <c r="F109" s="219" t="s">
        <v>137</v>
      </c>
      <c r="G109" s="216"/>
      <c r="H109" s="220">
        <v>8</v>
      </c>
      <c r="I109" s="221"/>
      <c r="J109" s="216"/>
      <c r="K109" s="216"/>
      <c r="L109" s="222"/>
      <c r="M109" s="223"/>
      <c r="N109" s="224"/>
      <c r="O109" s="224"/>
      <c r="P109" s="224"/>
      <c r="Q109" s="224"/>
      <c r="R109" s="224"/>
      <c r="S109" s="224"/>
      <c r="T109" s="225"/>
      <c r="U109" s="13"/>
      <c r="V109" s="13"/>
      <c r="W109" s="13"/>
      <c r="X109" s="13"/>
      <c r="Y109" s="13"/>
      <c r="Z109" s="13"/>
      <c r="AA109" s="13"/>
      <c r="AB109" s="13"/>
      <c r="AC109" s="13"/>
      <c r="AD109" s="13"/>
      <c r="AE109" s="13"/>
      <c r="AT109" s="226" t="s">
        <v>131</v>
      </c>
      <c r="AU109" s="226" t="s">
        <v>79</v>
      </c>
      <c r="AV109" s="13" t="s">
        <v>79</v>
      </c>
      <c r="AW109" s="13" t="s">
        <v>33</v>
      </c>
      <c r="AX109" s="13" t="s">
        <v>77</v>
      </c>
      <c r="AY109" s="226" t="s">
        <v>119</v>
      </c>
    </row>
    <row r="110" s="2" customFormat="1" ht="22.2" customHeight="1">
      <c r="A110" s="38"/>
      <c r="B110" s="39"/>
      <c r="C110" s="197" t="s">
        <v>120</v>
      </c>
      <c r="D110" s="197" t="s">
        <v>122</v>
      </c>
      <c r="E110" s="198" t="s">
        <v>153</v>
      </c>
      <c r="F110" s="199" t="s">
        <v>154</v>
      </c>
      <c r="G110" s="200" t="s">
        <v>125</v>
      </c>
      <c r="H110" s="201">
        <v>24</v>
      </c>
      <c r="I110" s="202"/>
      <c r="J110" s="203">
        <f>ROUND(I110*H110,2)</f>
        <v>0</v>
      </c>
      <c r="K110" s="199" t="s">
        <v>126</v>
      </c>
      <c r="L110" s="44"/>
      <c r="M110" s="204" t="s">
        <v>19</v>
      </c>
      <c r="N110" s="205" t="s">
        <v>43</v>
      </c>
      <c r="O110" s="84"/>
      <c r="P110" s="206">
        <f>O110*H110</f>
        <v>0</v>
      </c>
      <c r="Q110" s="206">
        <v>0.0054000000000000003</v>
      </c>
      <c r="R110" s="206">
        <f>Q110*H110</f>
        <v>0.12959999999999999</v>
      </c>
      <c r="S110" s="206">
        <v>0</v>
      </c>
      <c r="T110" s="207">
        <f>S110*H110</f>
        <v>0</v>
      </c>
      <c r="U110" s="38"/>
      <c r="V110" s="38"/>
      <c r="W110" s="38"/>
      <c r="X110" s="38"/>
      <c r="Y110" s="38"/>
      <c r="Z110" s="38"/>
      <c r="AA110" s="38"/>
      <c r="AB110" s="38"/>
      <c r="AC110" s="38"/>
      <c r="AD110" s="38"/>
      <c r="AE110" s="38"/>
      <c r="AR110" s="208" t="s">
        <v>127</v>
      </c>
      <c r="AT110" s="208" t="s">
        <v>122</v>
      </c>
      <c r="AU110" s="208" t="s">
        <v>79</v>
      </c>
      <c r="AY110" s="17" t="s">
        <v>119</v>
      </c>
      <c r="BE110" s="209">
        <f>IF(N110="základní",J110,0)</f>
        <v>0</v>
      </c>
      <c r="BF110" s="209">
        <f>IF(N110="snížená",J110,0)</f>
        <v>0</v>
      </c>
      <c r="BG110" s="209">
        <f>IF(N110="zákl. přenesená",J110,0)</f>
        <v>0</v>
      </c>
      <c r="BH110" s="209">
        <f>IF(N110="sníž. přenesená",J110,0)</f>
        <v>0</v>
      </c>
      <c r="BI110" s="209">
        <f>IF(N110="nulová",J110,0)</f>
        <v>0</v>
      </c>
      <c r="BJ110" s="17" t="s">
        <v>77</v>
      </c>
      <c r="BK110" s="209">
        <f>ROUND(I110*H110,2)</f>
        <v>0</v>
      </c>
      <c r="BL110" s="17" t="s">
        <v>127</v>
      </c>
      <c r="BM110" s="208" t="s">
        <v>155</v>
      </c>
    </row>
    <row r="111" s="2" customFormat="1">
      <c r="A111" s="38"/>
      <c r="B111" s="39"/>
      <c r="C111" s="40"/>
      <c r="D111" s="210" t="s">
        <v>129</v>
      </c>
      <c r="E111" s="40"/>
      <c r="F111" s="211" t="s">
        <v>156</v>
      </c>
      <c r="G111" s="40"/>
      <c r="H111" s="40"/>
      <c r="I111" s="212"/>
      <c r="J111" s="40"/>
      <c r="K111" s="40"/>
      <c r="L111" s="44"/>
      <c r="M111" s="213"/>
      <c r="N111" s="214"/>
      <c r="O111" s="84"/>
      <c r="P111" s="84"/>
      <c r="Q111" s="84"/>
      <c r="R111" s="84"/>
      <c r="S111" s="84"/>
      <c r="T111" s="85"/>
      <c r="U111" s="38"/>
      <c r="V111" s="38"/>
      <c r="W111" s="38"/>
      <c r="X111" s="38"/>
      <c r="Y111" s="38"/>
      <c r="Z111" s="38"/>
      <c r="AA111" s="38"/>
      <c r="AB111" s="38"/>
      <c r="AC111" s="38"/>
      <c r="AD111" s="38"/>
      <c r="AE111" s="38"/>
      <c r="AT111" s="17" t="s">
        <v>129</v>
      </c>
      <c r="AU111" s="17" t="s">
        <v>79</v>
      </c>
    </row>
    <row r="112" s="13" customFormat="1">
      <c r="A112" s="13"/>
      <c r="B112" s="215"/>
      <c r="C112" s="216"/>
      <c r="D112" s="217" t="s">
        <v>131</v>
      </c>
      <c r="E112" s="218" t="s">
        <v>19</v>
      </c>
      <c r="F112" s="219" t="s">
        <v>157</v>
      </c>
      <c r="G112" s="216"/>
      <c r="H112" s="220">
        <v>24</v>
      </c>
      <c r="I112" s="221"/>
      <c r="J112" s="216"/>
      <c r="K112" s="216"/>
      <c r="L112" s="222"/>
      <c r="M112" s="223"/>
      <c r="N112" s="224"/>
      <c r="O112" s="224"/>
      <c r="P112" s="224"/>
      <c r="Q112" s="224"/>
      <c r="R112" s="224"/>
      <c r="S112" s="224"/>
      <c r="T112" s="225"/>
      <c r="U112" s="13"/>
      <c r="V112" s="13"/>
      <c r="W112" s="13"/>
      <c r="X112" s="13"/>
      <c r="Y112" s="13"/>
      <c r="Z112" s="13"/>
      <c r="AA112" s="13"/>
      <c r="AB112" s="13"/>
      <c r="AC112" s="13"/>
      <c r="AD112" s="13"/>
      <c r="AE112" s="13"/>
      <c r="AT112" s="226" t="s">
        <v>131</v>
      </c>
      <c r="AU112" s="226" t="s">
        <v>79</v>
      </c>
      <c r="AV112" s="13" t="s">
        <v>79</v>
      </c>
      <c r="AW112" s="13" t="s">
        <v>33</v>
      </c>
      <c r="AX112" s="13" t="s">
        <v>77</v>
      </c>
      <c r="AY112" s="226" t="s">
        <v>119</v>
      </c>
    </row>
    <row r="113" s="2" customFormat="1" ht="14.4" customHeight="1">
      <c r="A113" s="38"/>
      <c r="B113" s="39"/>
      <c r="C113" s="197" t="s">
        <v>158</v>
      </c>
      <c r="D113" s="197" t="s">
        <v>122</v>
      </c>
      <c r="E113" s="198" t="s">
        <v>159</v>
      </c>
      <c r="F113" s="199" t="s">
        <v>160</v>
      </c>
      <c r="G113" s="200" t="s">
        <v>125</v>
      </c>
      <c r="H113" s="201">
        <v>8</v>
      </c>
      <c r="I113" s="202"/>
      <c r="J113" s="203">
        <f>ROUND(I113*H113,2)</f>
        <v>0</v>
      </c>
      <c r="K113" s="199" t="s">
        <v>126</v>
      </c>
      <c r="L113" s="44"/>
      <c r="M113" s="204" t="s">
        <v>19</v>
      </c>
      <c r="N113" s="205" t="s">
        <v>43</v>
      </c>
      <c r="O113" s="84"/>
      <c r="P113" s="206">
        <f>O113*H113</f>
        <v>0</v>
      </c>
      <c r="Q113" s="206">
        <v>0.0040000000000000001</v>
      </c>
      <c r="R113" s="206">
        <f>Q113*H113</f>
        <v>0.032000000000000001</v>
      </c>
      <c r="S113" s="206">
        <v>0</v>
      </c>
      <c r="T113" s="207">
        <f>S113*H113</f>
        <v>0</v>
      </c>
      <c r="U113" s="38"/>
      <c r="V113" s="38"/>
      <c r="W113" s="38"/>
      <c r="X113" s="38"/>
      <c r="Y113" s="38"/>
      <c r="Z113" s="38"/>
      <c r="AA113" s="38"/>
      <c r="AB113" s="38"/>
      <c r="AC113" s="38"/>
      <c r="AD113" s="38"/>
      <c r="AE113" s="38"/>
      <c r="AR113" s="208" t="s">
        <v>127</v>
      </c>
      <c r="AT113" s="208" t="s">
        <v>122</v>
      </c>
      <c r="AU113" s="208" t="s">
        <v>79</v>
      </c>
      <c r="AY113" s="17" t="s">
        <v>119</v>
      </c>
      <c r="BE113" s="209">
        <f>IF(N113="základní",J113,0)</f>
        <v>0</v>
      </c>
      <c r="BF113" s="209">
        <f>IF(N113="snížená",J113,0)</f>
        <v>0</v>
      </c>
      <c r="BG113" s="209">
        <f>IF(N113="zákl. přenesená",J113,0)</f>
        <v>0</v>
      </c>
      <c r="BH113" s="209">
        <f>IF(N113="sníž. přenesená",J113,0)</f>
        <v>0</v>
      </c>
      <c r="BI113" s="209">
        <f>IF(N113="nulová",J113,0)</f>
        <v>0</v>
      </c>
      <c r="BJ113" s="17" t="s">
        <v>77</v>
      </c>
      <c r="BK113" s="209">
        <f>ROUND(I113*H113,2)</f>
        <v>0</v>
      </c>
      <c r="BL113" s="17" t="s">
        <v>127</v>
      </c>
      <c r="BM113" s="208" t="s">
        <v>161</v>
      </c>
    </row>
    <row r="114" s="2" customFormat="1">
      <c r="A114" s="38"/>
      <c r="B114" s="39"/>
      <c r="C114" s="40"/>
      <c r="D114" s="210" t="s">
        <v>129</v>
      </c>
      <c r="E114" s="40"/>
      <c r="F114" s="211" t="s">
        <v>162</v>
      </c>
      <c r="G114" s="40"/>
      <c r="H114" s="40"/>
      <c r="I114" s="212"/>
      <c r="J114" s="40"/>
      <c r="K114" s="40"/>
      <c r="L114" s="44"/>
      <c r="M114" s="213"/>
      <c r="N114" s="214"/>
      <c r="O114" s="84"/>
      <c r="P114" s="84"/>
      <c r="Q114" s="84"/>
      <c r="R114" s="84"/>
      <c r="S114" s="84"/>
      <c r="T114" s="85"/>
      <c r="U114" s="38"/>
      <c r="V114" s="38"/>
      <c r="W114" s="38"/>
      <c r="X114" s="38"/>
      <c r="Y114" s="38"/>
      <c r="Z114" s="38"/>
      <c r="AA114" s="38"/>
      <c r="AB114" s="38"/>
      <c r="AC114" s="38"/>
      <c r="AD114" s="38"/>
      <c r="AE114" s="38"/>
      <c r="AT114" s="17" t="s">
        <v>129</v>
      </c>
      <c r="AU114" s="17" t="s">
        <v>79</v>
      </c>
    </row>
    <row r="115" s="13" customFormat="1">
      <c r="A115" s="13"/>
      <c r="B115" s="215"/>
      <c r="C115" s="216"/>
      <c r="D115" s="217" t="s">
        <v>131</v>
      </c>
      <c r="E115" s="218" t="s">
        <v>19</v>
      </c>
      <c r="F115" s="219" t="s">
        <v>137</v>
      </c>
      <c r="G115" s="216"/>
      <c r="H115" s="220">
        <v>8</v>
      </c>
      <c r="I115" s="221"/>
      <c r="J115" s="216"/>
      <c r="K115" s="216"/>
      <c r="L115" s="222"/>
      <c r="M115" s="223"/>
      <c r="N115" s="224"/>
      <c r="O115" s="224"/>
      <c r="P115" s="224"/>
      <c r="Q115" s="224"/>
      <c r="R115" s="224"/>
      <c r="S115" s="224"/>
      <c r="T115" s="225"/>
      <c r="U115" s="13"/>
      <c r="V115" s="13"/>
      <c r="W115" s="13"/>
      <c r="X115" s="13"/>
      <c r="Y115" s="13"/>
      <c r="Z115" s="13"/>
      <c r="AA115" s="13"/>
      <c r="AB115" s="13"/>
      <c r="AC115" s="13"/>
      <c r="AD115" s="13"/>
      <c r="AE115" s="13"/>
      <c r="AT115" s="226" t="s">
        <v>131</v>
      </c>
      <c r="AU115" s="226" t="s">
        <v>79</v>
      </c>
      <c r="AV115" s="13" t="s">
        <v>79</v>
      </c>
      <c r="AW115" s="13" t="s">
        <v>33</v>
      </c>
      <c r="AX115" s="13" t="s">
        <v>77</v>
      </c>
      <c r="AY115" s="226" t="s">
        <v>119</v>
      </c>
    </row>
    <row r="116" s="2" customFormat="1" ht="14.4" customHeight="1">
      <c r="A116" s="38"/>
      <c r="B116" s="39"/>
      <c r="C116" s="197" t="s">
        <v>163</v>
      </c>
      <c r="D116" s="197" t="s">
        <v>122</v>
      </c>
      <c r="E116" s="198" t="s">
        <v>164</v>
      </c>
      <c r="F116" s="199" t="s">
        <v>165</v>
      </c>
      <c r="G116" s="200" t="s">
        <v>125</v>
      </c>
      <c r="H116" s="201">
        <v>23</v>
      </c>
      <c r="I116" s="202"/>
      <c r="J116" s="203">
        <f>ROUND(I116*H116,2)</f>
        <v>0</v>
      </c>
      <c r="K116" s="199" t="s">
        <v>126</v>
      </c>
      <c r="L116" s="44"/>
      <c r="M116" s="204" t="s">
        <v>19</v>
      </c>
      <c r="N116" s="205" t="s">
        <v>43</v>
      </c>
      <c r="O116" s="84"/>
      <c r="P116" s="206">
        <f>O116*H116</f>
        <v>0</v>
      </c>
      <c r="Q116" s="206">
        <v>0.00025999999999999998</v>
      </c>
      <c r="R116" s="206">
        <f>Q116*H116</f>
        <v>0.0059799999999999992</v>
      </c>
      <c r="S116" s="206">
        <v>0</v>
      </c>
      <c r="T116" s="207">
        <f>S116*H116</f>
        <v>0</v>
      </c>
      <c r="U116" s="38"/>
      <c r="V116" s="38"/>
      <c r="W116" s="38"/>
      <c r="X116" s="38"/>
      <c r="Y116" s="38"/>
      <c r="Z116" s="38"/>
      <c r="AA116" s="38"/>
      <c r="AB116" s="38"/>
      <c r="AC116" s="38"/>
      <c r="AD116" s="38"/>
      <c r="AE116" s="38"/>
      <c r="AR116" s="208" t="s">
        <v>127</v>
      </c>
      <c r="AT116" s="208" t="s">
        <v>122</v>
      </c>
      <c r="AU116" s="208" t="s">
        <v>79</v>
      </c>
      <c r="AY116" s="17" t="s">
        <v>119</v>
      </c>
      <c r="BE116" s="209">
        <f>IF(N116="základní",J116,0)</f>
        <v>0</v>
      </c>
      <c r="BF116" s="209">
        <f>IF(N116="snížená",J116,0)</f>
        <v>0</v>
      </c>
      <c r="BG116" s="209">
        <f>IF(N116="zákl. přenesená",J116,0)</f>
        <v>0</v>
      </c>
      <c r="BH116" s="209">
        <f>IF(N116="sníž. přenesená",J116,0)</f>
        <v>0</v>
      </c>
      <c r="BI116" s="209">
        <f>IF(N116="nulová",J116,0)</f>
        <v>0</v>
      </c>
      <c r="BJ116" s="17" t="s">
        <v>77</v>
      </c>
      <c r="BK116" s="209">
        <f>ROUND(I116*H116,2)</f>
        <v>0</v>
      </c>
      <c r="BL116" s="17" t="s">
        <v>127</v>
      </c>
      <c r="BM116" s="208" t="s">
        <v>166</v>
      </c>
    </row>
    <row r="117" s="2" customFormat="1">
      <c r="A117" s="38"/>
      <c r="B117" s="39"/>
      <c r="C117" s="40"/>
      <c r="D117" s="210" t="s">
        <v>129</v>
      </c>
      <c r="E117" s="40"/>
      <c r="F117" s="211" t="s">
        <v>167</v>
      </c>
      <c r="G117" s="40"/>
      <c r="H117" s="40"/>
      <c r="I117" s="212"/>
      <c r="J117" s="40"/>
      <c r="K117" s="40"/>
      <c r="L117" s="44"/>
      <c r="M117" s="213"/>
      <c r="N117" s="214"/>
      <c r="O117" s="84"/>
      <c r="P117" s="84"/>
      <c r="Q117" s="84"/>
      <c r="R117" s="84"/>
      <c r="S117" s="84"/>
      <c r="T117" s="85"/>
      <c r="U117" s="38"/>
      <c r="V117" s="38"/>
      <c r="W117" s="38"/>
      <c r="X117" s="38"/>
      <c r="Y117" s="38"/>
      <c r="Z117" s="38"/>
      <c r="AA117" s="38"/>
      <c r="AB117" s="38"/>
      <c r="AC117" s="38"/>
      <c r="AD117" s="38"/>
      <c r="AE117" s="38"/>
      <c r="AT117" s="17" t="s">
        <v>129</v>
      </c>
      <c r="AU117" s="17" t="s">
        <v>79</v>
      </c>
    </row>
    <row r="118" s="13" customFormat="1">
      <c r="A118" s="13"/>
      <c r="B118" s="215"/>
      <c r="C118" s="216"/>
      <c r="D118" s="217" t="s">
        <v>131</v>
      </c>
      <c r="E118" s="218" t="s">
        <v>19</v>
      </c>
      <c r="F118" s="219" t="s">
        <v>168</v>
      </c>
      <c r="G118" s="216"/>
      <c r="H118" s="220">
        <v>23</v>
      </c>
      <c r="I118" s="221"/>
      <c r="J118" s="216"/>
      <c r="K118" s="216"/>
      <c r="L118" s="222"/>
      <c r="M118" s="223"/>
      <c r="N118" s="224"/>
      <c r="O118" s="224"/>
      <c r="P118" s="224"/>
      <c r="Q118" s="224"/>
      <c r="R118" s="224"/>
      <c r="S118" s="224"/>
      <c r="T118" s="225"/>
      <c r="U118" s="13"/>
      <c r="V118" s="13"/>
      <c r="W118" s="13"/>
      <c r="X118" s="13"/>
      <c r="Y118" s="13"/>
      <c r="Z118" s="13"/>
      <c r="AA118" s="13"/>
      <c r="AB118" s="13"/>
      <c r="AC118" s="13"/>
      <c r="AD118" s="13"/>
      <c r="AE118" s="13"/>
      <c r="AT118" s="226" t="s">
        <v>131</v>
      </c>
      <c r="AU118" s="226" t="s">
        <v>79</v>
      </c>
      <c r="AV118" s="13" t="s">
        <v>79</v>
      </c>
      <c r="AW118" s="13" t="s">
        <v>33</v>
      </c>
      <c r="AX118" s="13" t="s">
        <v>77</v>
      </c>
      <c r="AY118" s="226" t="s">
        <v>119</v>
      </c>
    </row>
    <row r="119" s="2" customFormat="1" ht="14.4" customHeight="1">
      <c r="A119" s="38"/>
      <c r="B119" s="39"/>
      <c r="C119" s="197" t="s">
        <v>169</v>
      </c>
      <c r="D119" s="197" t="s">
        <v>122</v>
      </c>
      <c r="E119" s="198" t="s">
        <v>170</v>
      </c>
      <c r="F119" s="199" t="s">
        <v>171</v>
      </c>
      <c r="G119" s="200" t="s">
        <v>125</v>
      </c>
      <c r="H119" s="201">
        <v>12.4</v>
      </c>
      <c r="I119" s="202"/>
      <c r="J119" s="203">
        <f>ROUND(I119*H119,2)</f>
        <v>0</v>
      </c>
      <c r="K119" s="199" t="s">
        <v>126</v>
      </c>
      <c r="L119" s="44"/>
      <c r="M119" s="204" t="s">
        <v>19</v>
      </c>
      <c r="N119" s="205" t="s">
        <v>43</v>
      </c>
      <c r="O119" s="84"/>
      <c r="P119" s="206">
        <f>O119*H119</f>
        <v>0</v>
      </c>
      <c r="Q119" s="206">
        <v>0.00025999999999999998</v>
      </c>
      <c r="R119" s="206">
        <f>Q119*H119</f>
        <v>0.0032239999999999999</v>
      </c>
      <c r="S119" s="206">
        <v>0</v>
      </c>
      <c r="T119" s="207">
        <f>S119*H119</f>
        <v>0</v>
      </c>
      <c r="U119" s="38"/>
      <c r="V119" s="38"/>
      <c r="W119" s="38"/>
      <c r="X119" s="38"/>
      <c r="Y119" s="38"/>
      <c r="Z119" s="38"/>
      <c r="AA119" s="38"/>
      <c r="AB119" s="38"/>
      <c r="AC119" s="38"/>
      <c r="AD119" s="38"/>
      <c r="AE119" s="38"/>
      <c r="AR119" s="208" t="s">
        <v>127</v>
      </c>
      <c r="AT119" s="208" t="s">
        <v>122</v>
      </c>
      <c r="AU119" s="208" t="s">
        <v>79</v>
      </c>
      <c r="AY119" s="17" t="s">
        <v>119</v>
      </c>
      <c r="BE119" s="209">
        <f>IF(N119="základní",J119,0)</f>
        <v>0</v>
      </c>
      <c r="BF119" s="209">
        <f>IF(N119="snížená",J119,0)</f>
        <v>0</v>
      </c>
      <c r="BG119" s="209">
        <f>IF(N119="zákl. přenesená",J119,0)</f>
        <v>0</v>
      </c>
      <c r="BH119" s="209">
        <f>IF(N119="sníž. přenesená",J119,0)</f>
        <v>0</v>
      </c>
      <c r="BI119" s="209">
        <f>IF(N119="nulová",J119,0)</f>
        <v>0</v>
      </c>
      <c r="BJ119" s="17" t="s">
        <v>77</v>
      </c>
      <c r="BK119" s="209">
        <f>ROUND(I119*H119,2)</f>
        <v>0</v>
      </c>
      <c r="BL119" s="17" t="s">
        <v>127</v>
      </c>
      <c r="BM119" s="208" t="s">
        <v>172</v>
      </c>
    </row>
    <row r="120" s="2" customFormat="1">
      <c r="A120" s="38"/>
      <c r="B120" s="39"/>
      <c r="C120" s="40"/>
      <c r="D120" s="210" t="s">
        <v>129</v>
      </c>
      <c r="E120" s="40"/>
      <c r="F120" s="211" t="s">
        <v>173</v>
      </c>
      <c r="G120" s="40"/>
      <c r="H120" s="40"/>
      <c r="I120" s="212"/>
      <c r="J120" s="40"/>
      <c r="K120" s="40"/>
      <c r="L120" s="44"/>
      <c r="M120" s="213"/>
      <c r="N120" s="214"/>
      <c r="O120" s="84"/>
      <c r="P120" s="84"/>
      <c r="Q120" s="84"/>
      <c r="R120" s="84"/>
      <c r="S120" s="84"/>
      <c r="T120" s="85"/>
      <c r="U120" s="38"/>
      <c r="V120" s="38"/>
      <c r="W120" s="38"/>
      <c r="X120" s="38"/>
      <c r="Y120" s="38"/>
      <c r="Z120" s="38"/>
      <c r="AA120" s="38"/>
      <c r="AB120" s="38"/>
      <c r="AC120" s="38"/>
      <c r="AD120" s="38"/>
      <c r="AE120" s="38"/>
      <c r="AT120" s="17" t="s">
        <v>129</v>
      </c>
      <c r="AU120" s="17" t="s">
        <v>79</v>
      </c>
    </row>
    <row r="121" s="13" customFormat="1">
      <c r="A121" s="13"/>
      <c r="B121" s="215"/>
      <c r="C121" s="216"/>
      <c r="D121" s="217" t="s">
        <v>131</v>
      </c>
      <c r="E121" s="218" t="s">
        <v>19</v>
      </c>
      <c r="F121" s="219" t="s">
        <v>174</v>
      </c>
      <c r="G121" s="216"/>
      <c r="H121" s="220">
        <v>12.4</v>
      </c>
      <c r="I121" s="221"/>
      <c r="J121" s="216"/>
      <c r="K121" s="216"/>
      <c r="L121" s="222"/>
      <c r="M121" s="223"/>
      <c r="N121" s="224"/>
      <c r="O121" s="224"/>
      <c r="P121" s="224"/>
      <c r="Q121" s="224"/>
      <c r="R121" s="224"/>
      <c r="S121" s="224"/>
      <c r="T121" s="225"/>
      <c r="U121" s="13"/>
      <c r="V121" s="13"/>
      <c r="W121" s="13"/>
      <c r="X121" s="13"/>
      <c r="Y121" s="13"/>
      <c r="Z121" s="13"/>
      <c r="AA121" s="13"/>
      <c r="AB121" s="13"/>
      <c r="AC121" s="13"/>
      <c r="AD121" s="13"/>
      <c r="AE121" s="13"/>
      <c r="AT121" s="226" t="s">
        <v>131</v>
      </c>
      <c r="AU121" s="226" t="s">
        <v>79</v>
      </c>
      <c r="AV121" s="13" t="s">
        <v>79</v>
      </c>
      <c r="AW121" s="13" t="s">
        <v>33</v>
      </c>
      <c r="AX121" s="13" t="s">
        <v>77</v>
      </c>
      <c r="AY121" s="226" t="s">
        <v>119</v>
      </c>
    </row>
    <row r="122" s="2" customFormat="1" ht="22.2" customHeight="1">
      <c r="A122" s="38"/>
      <c r="B122" s="39"/>
      <c r="C122" s="197" t="s">
        <v>175</v>
      </c>
      <c r="D122" s="197" t="s">
        <v>122</v>
      </c>
      <c r="E122" s="198" t="s">
        <v>176</v>
      </c>
      <c r="F122" s="199" t="s">
        <v>177</v>
      </c>
      <c r="G122" s="200" t="s">
        <v>125</v>
      </c>
      <c r="H122" s="201">
        <v>12.4</v>
      </c>
      <c r="I122" s="202"/>
      <c r="J122" s="203">
        <f>ROUND(I122*H122,2)</f>
        <v>0</v>
      </c>
      <c r="K122" s="199" t="s">
        <v>126</v>
      </c>
      <c r="L122" s="44"/>
      <c r="M122" s="204" t="s">
        <v>19</v>
      </c>
      <c r="N122" s="205" t="s">
        <v>43</v>
      </c>
      <c r="O122" s="84"/>
      <c r="P122" s="206">
        <f>O122*H122</f>
        <v>0</v>
      </c>
      <c r="Q122" s="206">
        <v>0.0095899999999999996</v>
      </c>
      <c r="R122" s="206">
        <f>Q122*H122</f>
        <v>0.11891599999999999</v>
      </c>
      <c r="S122" s="206">
        <v>0</v>
      </c>
      <c r="T122" s="207">
        <f>S122*H122</f>
        <v>0</v>
      </c>
      <c r="U122" s="38"/>
      <c r="V122" s="38"/>
      <c r="W122" s="38"/>
      <c r="X122" s="38"/>
      <c r="Y122" s="38"/>
      <c r="Z122" s="38"/>
      <c r="AA122" s="38"/>
      <c r="AB122" s="38"/>
      <c r="AC122" s="38"/>
      <c r="AD122" s="38"/>
      <c r="AE122" s="38"/>
      <c r="AR122" s="208" t="s">
        <v>127</v>
      </c>
      <c r="AT122" s="208" t="s">
        <v>122</v>
      </c>
      <c r="AU122" s="208" t="s">
        <v>79</v>
      </c>
      <c r="AY122" s="17" t="s">
        <v>119</v>
      </c>
      <c r="BE122" s="209">
        <f>IF(N122="základní",J122,0)</f>
        <v>0</v>
      </c>
      <c r="BF122" s="209">
        <f>IF(N122="snížená",J122,0)</f>
        <v>0</v>
      </c>
      <c r="BG122" s="209">
        <f>IF(N122="zákl. přenesená",J122,0)</f>
        <v>0</v>
      </c>
      <c r="BH122" s="209">
        <f>IF(N122="sníž. přenesená",J122,0)</f>
        <v>0</v>
      </c>
      <c r="BI122" s="209">
        <f>IF(N122="nulová",J122,0)</f>
        <v>0</v>
      </c>
      <c r="BJ122" s="17" t="s">
        <v>77</v>
      </c>
      <c r="BK122" s="209">
        <f>ROUND(I122*H122,2)</f>
        <v>0</v>
      </c>
      <c r="BL122" s="17" t="s">
        <v>127</v>
      </c>
      <c r="BM122" s="208" t="s">
        <v>178</v>
      </c>
    </row>
    <row r="123" s="2" customFormat="1">
      <c r="A123" s="38"/>
      <c r="B123" s="39"/>
      <c r="C123" s="40"/>
      <c r="D123" s="210" t="s">
        <v>129</v>
      </c>
      <c r="E123" s="40"/>
      <c r="F123" s="211" t="s">
        <v>179</v>
      </c>
      <c r="G123" s="40"/>
      <c r="H123" s="40"/>
      <c r="I123" s="212"/>
      <c r="J123" s="40"/>
      <c r="K123" s="40"/>
      <c r="L123" s="44"/>
      <c r="M123" s="213"/>
      <c r="N123" s="214"/>
      <c r="O123" s="84"/>
      <c r="P123" s="84"/>
      <c r="Q123" s="84"/>
      <c r="R123" s="84"/>
      <c r="S123" s="84"/>
      <c r="T123" s="85"/>
      <c r="U123" s="38"/>
      <c r="V123" s="38"/>
      <c r="W123" s="38"/>
      <c r="X123" s="38"/>
      <c r="Y123" s="38"/>
      <c r="Z123" s="38"/>
      <c r="AA123" s="38"/>
      <c r="AB123" s="38"/>
      <c r="AC123" s="38"/>
      <c r="AD123" s="38"/>
      <c r="AE123" s="38"/>
      <c r="AT123" s="17" t="s">
        <v>129</v>
      </c>
      <c r="AU123" s="17" t="s">
        <v>79</v>
      </c>
    </row>
    <row r="124" s="13" customFormat="1">
      <c r="A124" s="13"/>
      <c r="B124" s="215"/>
      <c r="C124" s="216"/>
      <c r="D124" s="217" t="s">
        <v>131</v>
      </c>
      <c r="E124" s="218" t="s">
        <v>19</v>
      </c>
      <c r="F124" s="219" t="s">
        <v>174</v>
      </c>
      <c r="G124" s="216"/>
      <c r="H124" s="220">
        <v>12.4</v>
      </c>
      <c r="I124" s="221"/>
      <c r="J124" s="216"/>
      <c r="K124" s="216"/>
      <c r="L124" s="222"/>
      <c r="M124" s="223"/>
      <c r="N124" s="224"/>
      <c r="O124" s="224"/>
      <c r="P124" s="224"/>
      <c r="Q124" s="224"/>
      <c r="R124" s="224"/>
      <c r="S124" s="224"/>
      <c r="T124" s="225"/>
      <c r="U124" s="13"/>
      <c r="V124" s="13"/>
      <c r="W124" s="13"/>
      <c r="X124" s="13"/>
      <c r="Y124" s="13"/>
      <c r="Z124" s="13"/>
      <c r="AA124" s="13"/>
      <c r="AB124" s="13"/>
      <c r="AC124" s="13"/>
      <c r="AD124" s="13"/>
      <c r="AE124" s="13"/>
      <c r="AT124" s="226" t="s">
        <v>131</v>
      </c>
      <c r="AU124" s="226" t="s">
        <v>79</v>
      </c>
      <c r="AV124" s="13" t="s">
        <v>79</v>
      </c>
      <c r="AW124" s="13" t="s">
        <v>33</v>
      </c>
      <c r="AX124" s="13" t="s">
        <v>77</v>
      </c>
      <c r="AY124" s="226" t="s">
        <v>119</v>
      </c>
    </row>
    <row r="125" s="2" customFormat="1" ht="22.2" customHeight="1">
      <c r="A125" s="38"/>
      <c r="B125" s="39"/>
      <c r="C125" s="197" t="s">
        <v>180</v>
      </c>
      <c r="D125" s="197" t="s">
        <v>122</v>
      </c>
      <c r="E125" s="198" t="s">
        <v>181</v>
      </c>
      <c r="F125" s="199" t="s">
        <v>182</v>
      </c>
      <c r="G125" s="200" t="s">
        <v>125</v>
      </c>
      <c r="H125" s="201">
        <v>23</v>
      </c>
      <c r="I125" s="202"/>
      <c r="J125" s="203">
        <f>ROUND(I125*H125,2)</f>
        <v>0</v>
      </c>
      <c r="K125" s="199" t="s">
        <v>126</v>
      </c>
      <c r="L125" s="44"/>
      <c r="M125" s="204" t="s">
        <v>19</v>
      </c>
      <c r="N125" s="205" t="s">
        <v>43</v>
      </c>
      <c r="O125" s="84"/>
      <c r="P125" s="206">
        <f>O125*H125</f>
        <v>0</v>
      </c>
      <c r="Q125" s="206">
        <v>0.017420000000000001</v>
      </c>
      <c r="R125" s="206">
        <f>Q125*H125</f>
        <v>0.40066000000000002</v>
      </c>
      <c r="S125" s="206">
        <v>0</v>
      </c>
      <c r="T125" s="207">
        <f>S125*H125</f>
        <v>0</v>
      </c>
      <c r="U125" s="38"/>
      <c r="V125" s="38"/>
      <c r="W125" s="38"/>
      <c r="X125" s="38"/>
      <c r="Y125" s="38"/>
      <c r="Z125" s="38"/>
      <c r="AA125" s="38"/>
      <c r="AB125" s="38"/>
      <c r="AC125" s="38"/>
      <c r="AD125" s="38"/>
      <c r="AE125" s="38"/>
      <c r="AR125" s="208" t="s">
        <v>127</v>
      </c>
      <c r="AT125" s="208" t="s">
        <v>122</v>
      </c>
      <c r="AU125" s="208" t="s">
        <v>79</v>
      </c>
      <c r="AY125" s="17" t="s">
        <v>119</v>
      </c>
      <c r="BE125" s="209">
        <f>IF(N125="základní",J125,0)</f>
        <v>0</v>
      </c>
      <c r="BF125" s="209">
        <f>IF(N125="snížená",J125,0)</f>
        <v>0</v>
      </c>
      <c r="BG125" s="209">
        <f>IF(N125="zákl. přenesená",J125,0)</f>
        <v>0</v>
      </c>
      <c r="BH125" s="209">
        <f>IF(N125="sníž. přenesená",J125,0)</f>
        <v>0</v>
      </c>
      <c r="BI125" s="209">
        <f>IF(N125="nulová",J125,0)</f>
        <v>0</v>
      </c>
      <c r="BJ125" s="17" t="s">
        <v>77</v>
      </c>
      <c r="BK125" s="209">
        <f>ROUND(I125*H125,2)</f>
        <v>0</v>
      </c>
      <c r="BL125" s="17" t="s">
        <v>127</v>
      </c>
      <c r="BM125" s="208" t="s">
        <v>183</v>
      </c>
    </row>
    <row r="126" s="2" customFormat="1">
      <c r="A126" s="38"/>
      <c r="B126" s="39"/>
      <c r="C126" s="40"/>
      <c r="D126" s="210" t="s">
        <v>129</v>
      </c>
      <c r="E126" s="40"/>
      <c r="F126" s="211" t="s">
        <v>184</v>
      </c>
      <c r="G126" s="40"/>
      <c r="H126" s="40"/>
      <c r="I126" s="212"/>
      <c r="J126" s="40"/>
      <c r="K126" s="40"/>
      <c r="L126" s="44"/>
      <c r="M126" s="213"/>
      <c r="N126" s="214"/>
      <c r="O126" s="84"/>
      <c r="P126" s="84"/>
      <c r="Q126" s="84"/>
      <c r="R126" s="84"/>
      <c r="S126" s="84"/>
      <c r="T126" s="85"/>
      <c r="U126" s="38"/>
      <c r="V126" s="38"/>
      <c r="W126" s="38"/>
      <c r="X126" s="38"/>
      <c r="Y126" s="38"/>
      <c r="Z126" s="38"/>
      <c r="AA126" s="38"/>
      <c r="AB126" s="38"/>
      <c r="AC126" s="38"/>
      <c r="AD126" s="38"/>
      <c r="AE126" s="38"/>
      <c r="AT126" s="17" t="s">
        <v>129</v>
      </c>
      <c r="AU126" s="17" t="s">
        <v>79</v>
      </c>
    </row>
    <row r="127" s="13" customFormat="1">
      <c r="A127" s="13"/>
      <c r="B127" s="215"/>
      <c r="C127" s="216"/>
      <c r="D127" s="217" t="s">
        <v>131</v>
      </c>
      <c r="E127" s="218" t="s">
        <v>19</v>
      </c>
      <c r="F127" s="219" t="s">
        <v>168</v>
      </c>
      <c r="G127" s="216"/>
      <c r="H127" s="220">
        <v>23</v>
      </c>
      <c r="I127" s="221"/>
      <c r="J127" s="216"/>
      <c r="K127" s="216"/>
      <c r="L127" s="222"/>
      <c r="M127" s="223"/>
      <c r="N127" s="224"/>
      <c r="O127" s="224"/>
      <c r="P127" s="224"/>
      <c r="Q127" s="224"/>
      <c r="R127" s="224"/>
      <c r="S127" s="224"/>
      <c r="T127" s="225"/>
      <c r="U127" s="13"/>
      <c r="V127" s="13"/>
      <c r="W127" s="13"/>
      <c r="X127" s="13"/>
      <c r="Y127" s="13"/>
      <c r="Z127" s="13"/>
      <c r="AA127" s="13"/>
      <c r="AB127" s="13"/>
      <c r="AC127" s="13"/>
      <c r="AD127" s="13"/>
      <c r="AE127" s="13"/>
      <c r="AT127" s="226" t="s">
        <v>131</v>
      </c>
      <c r="AU127" s="226" t="s">
        <v>79</v>
      </c>
      <c r="AV127" s="13" t="s">
        <v>79</v>
      </c>
      <c r="AW127" s="13" t="s">
        <v>33</v>
      </c>
      <c r="AX127" s="13" t="s">
        <v>77</v>
      </c>
      <c r="AY127" s="226" t="s">
        <v>119</v>
      </c>
    </row>
    <row r="128" s="2" customFormat="1" ht="14.4" customHeight="1">
      <c r="A128" s="38"/>
      <c r="B128" s="39"/>
      <c r="C128" s="197" t="s">
        <v>185</v>
      </c>
      <c r="D128" s="197" t="s">
        <v>122</v>
      </c>
      <c r="E128" s="198" t="s">
        <v>186</v>
      </c>
      <c r="F128" s="199" t="s">
        <v>187</v>
      </c>
      <c r="G128" s="200" t="s">
        <v>188</v>
      </c>
      <c r="H128" s="201">
        <v>66.5</v>
      </c>
      <c r="I128" s="202"/>
      <c r="J128" s="203">
        <f>ROUND(I128*H128,2)</f>
        <v>0</v>
      </c>
      <c r="K128" s="199" t="s">
        <v>19</v>
      </c>
      <c r="L128" s="44"/>
      <c r="M128" s="204" t="s">
        <v>19</v>
      </c>
      <c r="N128" s="205" t="s">
        <v>43</v>
      </c>
      <c r="O128" s="84"/>
      <c r="P128" s="206">
        <f>O128*H128</f>
        <v>0</v>
      </c>
      <c r="Q128" s="206">
        <v>0</v>
      </c>
      <c r="R128" s="206">
        <f>Q128*H128</f>
        <v>0</v>
      </c>
      <c r="S128" s="206">
        <v>0</v>
      </c>
      <c r="T128" s="207">
        <f>S128*H128</f>
        <v>0</v>
      </c>
      <c r="U128" s="38"/>
      <c r="V128" s="38"/>
      <c r="W128" s="38"/>
      <c r="X128" s="38"/>
      <c r="Y128" s="38"/>
      <c r="Z128" s="38"/>
      <c r="AA128" s="38"/>
      <c r="AB128" s="38"/>
      <c r="AC128" s="38"/>
      <c r="AD128" s="38"/>
      <c r="AE128" s="38"/>
      <c r="AR128" s="208" t="s">
        <v>127</v>
      </c>
      <c r="AT128" s="208" t="s">
        <v>122</v>
      </c>
      <c r="AU128" s="208" t="s">
        <v>79</v>
      </c>
      <c r="AY128" s="17" t="s">
        <v>119</v>
      </c>
      <c r="BE128" s="209">
        <f>IF(N128="základní",J128,0)</f>
        <v>0</v>
      </c>
      <c r="BF128" s="209">
        <f>IF(N128="snížená",J128,0)</f>
        <v>0</v>
      </c>
      <c r="BG128" s="209">
        <f>IF(N128="zákl. přenesená",J128,0)</f>
        <v>0</v>
      </c>
      <c r="BH128" s="209">
        <f>IF(N128="sníž. přenesená",J128,0)</f>
        <v>0</v>
      </c>
      <c r="BI128" s="209">
        <f>IF(N128="nulová",J128,0)</f>
        <v>0</v>
      </c>
      <c r="BJ128" s="17" t="s">
        <v>77</v>
      </c>
      <c r="BK128" s="209">
        <f>ROUND(I128*H128,2)</f>
        <v>0</v>
      </c>
      <c r="BL128" s="17" t="s">
        <v>127</v>
      </c>
      <c r="BM128" s="208" t="s">
        <v>189</v>
      </c>
    </row>
    <row r="129" s="13" customFormat="1">
      <c r="A129" s="13"/>
      <c r="B129" s="215"/>
      <c r="C129" s="216"/>
      <c r="D129" s="217" t="s">
        <v>131</v>
      </c>
      <c r="E129" s="218" t="s">
        <v>19</v>
      </c>
      <c r="F129" s="219" t="s">
        <v>190</v>
      </c>
      <c r="G129" s="216"/>
      <c r="H129" s="220">
        <v>1.5</v>
      </c>
      <c r="I129" s="221"/>
      <c r="J129" s="216"/>
      <c r="K129" s="216"/>
      <c r="L129" s="222"/>
      <c r="M129" s="223"/>
      <c r="N129" s="224"/>
      <c r="O129" s="224"/>
      <c r="P129" s="224"/>
      <c r="Q129" s="224"/>
      <c r="R129" s="224"/>
      <c r="S129" s="224"/>
      <c r="T129" s="225"/>
      <c r="U129" s="13"/>
      <c r="V129" s="13"/>
      <c r="W129" s="13"/>
      <c r="X129" s="13"/>
      <c r="Y129" s="13"/>
      <c r="Z129" s="13"/>
      <c r="AA129" s="13"/>
      <c r="AB129" s="13"/>
      <c r="AC129" s="13"/>
      <c r="AD129" s="13"/>
      <c r="AE129" s="13"/>
      <c r="AT129" s="226" t="s">
        <v>131</v>
      </c>
      <c r="AU129" s="226" t="s">
        <v>79</v>
      </c>
      <c r="AV129" s="13" t="s">
        <v>79</v>
      </c>
      <c r="AW129" s="13" t="s">
        <v>33</v>
      </c>
      <c r="AX129" s="13" t="s">
        <v>72</v>
      </c>
      <c r="AY129" s="226" t="s">
        <v>119</v>
      </c>
    </row>
    <row r="130" s="13" customFormat="1">
      <c r="A130" s="13"/>
      <c r="B130" s="215"/>
      <c r="C130" s="216"/>
      <c r="D130" s="217" t="s">
        <v>131</v>
      </c>
      <c r="E130" s="218" t="s">
        <v>19</v>
      </c>
      <c r="F130" s="219" t="s">
        <v>191</v>
      </c>
      <c r="G130" s="216"/>
      <c r="H130" s="220">
        <v>19</v>
      </c>
      <c r="I130" s="221"/>
      <c r="J130" s="216"/>
      <c r="K130" s="216"/>
      <c r="L130" s="222"/>
      <c r="M130" s="223"/>
      <c r="N130" s="224"/>
      <c r="O130" s="224"/>
      <c r="P130" s="224"/>
      <c r="Q130" s="224"/>
      <c r="R130" s="224"/>
      <c r="S130" s="224"/>
      <c r="T130" s="225"/>
      <c r="U130" s="13"/>
      <c r="V130" s="13"/>
      <c r="W130" s="13"/>
      <c r="X130" s="13"/>
      <c r="Y130" s="13"/>
      <c r="Z130" s="13"/>
      <c r="AA130" s="13"/>
      <c r="AB130" s="13"/>
      <c r="AC130" s="13"/>
      <c r="AD130" s="13"/>
      <c r="AE130" s="13"/>
      <c r="AT130" s="226" t="s">
        <v>131</v>
      </c>
      <c r="AU130" s="226" t="s">
        <v>79</v>
      </c>
      <c r="AV130" s="13" t="s">
        <v>79</v>
      </c>
      <c r="AW130" s="13" t="s">
        <v>33</v>
      </c>
      <c r="AX130" s="13" t="s">
        <v>72</v>
      </c>
      <c r="AY130" s="226" t="s">
        <v>119</v>
      </c>
    </row>
    <row r="131" s="13" customFormat="1">
      <c r="A131" s="13"/>
      <c r="B131" s="215"/>
      <c r="C131" s="216"/>
      <c r="D131" s="217" t="s">
        <v>131</v>
      </c>
      <c r="E131" s="218" t="s">
        <v>19</v>
      </c>
      <c r="F131" s="219" t="s">
        <v>192</v>
      </c>
      <c r="G131" s="216"/>
      <c r="H131" s="220">
        <v>23</v>
      </c>
      <c r="I131" s="221"/>
      <c r="J131" s="216"/>
      <c r="K131" s="216"/>
      <c r="L131" s="222"/>
      <c r="M131" s="223"/>
      <c r="N131" s="224"/>
      <c r="O131" s="224"/>
      <c r="P131" s="224"/>
      <c r="Q131" s="224"/>
      <c r="R131" s="224"/>
      <c r="S131" s="224"/>
      <c r="T131" s="225"/>
      <c r="U131" s="13"/>
      <c r="V131" s="13"/>
      <c r="W131" s="13"/>
      <c r="X131" s="13"/>
      <c r="Y131" s="13"/>
      <c r="Z131" s="13"/>
      <c r="AA131" s="13"/>
      <c r="AB131" s="13"/>
      <c r="AC131" s="13"/>
      <c r="AD131" s="13"/>
      <c r="AE131" s="13"/>
      <c r="AT131" s="226" t="s">
        <v>131</v>
      </c>
      <c r="AU131" s="226" t="s">
        <v>79</v>
      </c>
      <c r="AV131" s="13" t="s">
        <v>79</v>
      </c>
      <c r="AW131" s="13" t="s">
        <v>33</v>
      </c>
      <c r="AX131" s="13" t="s">
        <v>72</v>
      </c>
      <c r="AY131" s="226" t="s">
        <v>119</v>
      </c>
    </row>
    <row r="132" s="13" customFormat="1">
      <c r="A132" s="13"/>
      <c r="B132" s="215"/>
      <c r="C132" s="216"/>
      <c r="D132" s="217" t="s">
        <v>131</v>
      </c>
      <c r="E132" s="218" t="s">
        <v>19</v>
      </c>
      <c r="F132" s="219" t="s">
        <v>193</v>
      </c>
      <c r="G132" s="216"/>
      <c r="H132" s="220">
        <v>23</v>
      </c>
      <c r="I132" s="221"/>
      <c r="J132" s="216"/>
      <c r="K132" s="216"/>
      <c r="L132" s="222"/>
      <c r="M132" s="223"/>
      <c r="N132" s="224"/>
      <c r="O132" s="224"/>
      <c r="P132" s="224"/>
      <c r="Q132" s="224"/>
      <c r="R132" s="224"/>
      <c r="S132" s="224"/>
      <c r="T132" s="225"/>
      <c r="U132" s="13"/>
      <c r="V132" s="13"/>
      <c r="W132" s="13"/>
      <c r="X132" s="13"/>
      <c r="Y132" s="13"/>
      <c r="Z132" s="13"/>
      <c r="AA132" s="13"/>
      <c r="AB132" s="13"/>
      <c r="AC132" s="13"/>
      <c r="AD132" s="13"/>
      <c r="AE132" s="13"/>
      <c r="AT132" s="226" t="s">
        <v>131</v>
      </c>
      <c r="AU132" s="226" t="s">
        <v>79</v>
      </c>
      <c r="AV132" s="13" t="s">
        <v>79</v>
      </c>
      <c r="AW132" s="13" t="s">
        <v>33</v>
      </c>
      <c r="AX132" s="13" t="s">
        <v>72</v>
      </c>
      <c r="AY132" s="226" t="s">
        <v>119</v>
      </c>
    </row>
    <row r="133" s="14" customFormat="1">
      <c r="A133" s="14"/>
      <c r="B133" s="227"/>
      <c r="C133" s="228"/>
      <c r="D133" s="217" t="s">
        <v>131</v>
      </c>
      <c r="E133" s="229" t="s">
        <v>19</v>
      </c>
      <c r="F133" s="230" t="s">
        <v>194</v>
      </c>
      <c r="G133" s="228"/>
      <c r="H133" s="231">
        <v>66.5</v>
      </c>
      <c r="I133" s="232"/>
      <c r="J133" s="228"/>
      <c r="K133" s="228"/>
      <c r="L133" s="233"/>
      <c r="M133" s="234"/>
      <c r="N133" s="235"/>
      <c r="O133" s="235"/>
      <c r="P133" s="235"/>
      <c r="Q133" s="235"/>
      <c r="R133" s="235"/>
      <c r="S133" s="235"/>
      <c r="T133" s="236"/>
      <c r="U133" s="14"/>
      <c r="V133" s="14"/>
      <c r="W133" s="14"/>
      <c r="X133" s="14"/>
      <c r="Y133" s="14"/>
      <c r="Z133" s="14"/>
      <c r="AA133" s="14"/>
      <c r="AB133" s="14"/>
      <c r="AC133" s="14"/>
      <c r="AD133" s="14"/>
      <c r="AE133" s="14"/>
      <c r="AT133" s="237" t="s">
        <v>131</v>
      </c>
      <c r="AU133" s="237" t="s">
        <v>79</v>
      </c>
      <c r="AV133" s="14" t="s">
        <v>127</v>
      </c>
      <c r="AW133" s="14" t="s">
        <v>33</v>
      </c>
      <c r="AX133" s="14" t="s">
        <v>77</v>
      </c>
      <c r="AY133" s="237" t="s">
        <v>119</v>
      </c>
    </row>
    <row r="134" s="2" customFormat="1" ht="14.4" customHeight="1">
      <c r="A134" s="38"/>
      <c r="B134" s="39"/>
      <c r="C134" s="197" t="s">
        <v>195</v>
      </c>
      <c r="D134" s="197" t="s">
        <v>122</v>
      </c>
      <c r="E134" s="198" t="s">
        <v>196</v>
      </c>
      <c r="F134" s="199" t="s">
        <v>197</v>
      </c>
      <c r="G134" s="200" t="s">
        <v>125</v>
      </c>
      <c r="H134" s="201">
        <v>52.399999999999999</v>
      </c>
      <c r="I134" s="202"/>
      <c r="J134" s="203">
        <f>ROUND(I134*H134,2)</f>
        <v>0</v>
      </c>
      <c r="K134" s="199" t="s">
        <v>126</v>
      </c>
      <c r="L134" s="44"/>
      <c r="M134" s="204" t="s">
        <v>19</v>
      </c>
      <c r="N134" s="205" t="s">
        <v>43</v>
      </c>
      <c r="O134" s="84"/>
      <c r="P134" s="206">
        <f>O134*H134</f>
        <v>0</v>
      </c>
      <c r="Q134" s="206">
        <v>0</v>
      </c>
      <c r="R134" s="206">
        <f>Q134*H134</f>
        <v>0</v>
      </c>
      <c r="S134" s="206">
        <v>0</v>
      </c>
      <c r="T134" s="207">
        <f>S134*H134</f>
        <v>0</v>
      </c>
      <c r="U134" s="38"/>
      <c r="V134" s="38"/>
      <c r="W134" s="38"/>
      <c r="X134" s="38"/>
      <c r="Y134" s="38"/>
      <c r="Z134" s="38"/>
      <c r="AA134" s="38"/>
      <c r="AB134" s="38"/>
      <c r="AC134" s="38"/>
      <c r="AD134" s="38"/>
      <c r="AE134" s="38"/>
      <c r="AR134" s="208" t="s">
        <v>127</v>
      </c>
      <c r="AT134" s="208" t="s">
        <v>122</v>
      </c>
      <c r="AU134" s="208" t="s">
        <v>79</v>
      </c>
      <c r="AY134" s="17" t="s">
        <v>119</v>
      </c>
      <c r="BE134" s="209">
        <f>IF(N134="základní",J134,0)</f>
        <v>0</v>
      </c>
      <c r="BF134" s="209">
        <f>IF(N134="snížená",J134,0)</f>
        <v>0</v>
      </c>
      <c r="BG134" s="209">
        <f>IF(N134="zákl. přenesená",J134,0)</f>
        <v>0</v>
      </c>
      <c r="BH134" s="209">
        <f>IF(N134="sníž. přenesená",J134,0)</f>
        <v>0</v>
      </c>
      <c r="BI134" s="209">
        <f>IF(N134="nulová",J134,0)</f>
        <v>0</v>
      </c>
      <c r="BJ134" s="17" t="s">
        <v>77</v>
      </c>
      <c r="BK134" s="209">
        <f>ROUND(I134*H134,2)</f>
        <v>0</v>
      </c>
      <c r="BL134" s="17" t="s">
        <v>127</v>
      </c>
      <c r="BM134" s="208" t="s">
        <v>198</v>
      </c>
    </row>
    <row r="135" s="2" customFormat="1">
      <c r="A135" s="38"/>
      <c r="B135" s="39"/>
      <c r="C135" s="40"/>
      <c r="D135" s="210" t="s">
        <v>129</v>
      </c>
      <c r="E135" s="40"/>
      <c r="F135" s="211" t="s">
        <v>199</v>
      </c>
      <c r="G135" s="40"/>
      <c r="H135" s="40"/>
      <c r="I135" s="212"/>
      <c r="J135" s="40"/>
      <c r="K135" s="40"/>
      <c r="L135" s="44"/>
      <c r="M135" s="213"/>
      <c r="N135" s="214"/>
      <c r="O135" s="84"/>
      <c r="P135" s="84"/>
      <c r="Q135" s="84"/>
      <c r="R135" s="84"/>
      <c r="S135" s="84"/>
      <c r="T135" s="85"/>
      <c r="U135" s="38"/>
      <c r="V135" s="38"/>
      <c r="W135" s="38"/>
      <c r="X135" s="38"/>
      <c r="Y135" s="38"/>
      <c r="Z135" s="38"/>
      <c r="AA135" s="38"/>
      <c r="AB135" s="38"/>
      <c r="AC135" s="38"/>
      <c r="AD135" s="38"/>
      <c r="AE135" s="38"/>
      <c r="AT135" s="17" t="s">
        <v>129</v>
      </c>
      <c r="AU135" s="17" t="s">
        <v>79</v>
      </c>
    </row>
    <row r="136" s="13" customFormat="1">
      <c r="A136" s="13"/>
      <c r="B136" s="215"/>
      <c r="C136" s="216"/>
      <c r="D136" s="217" t="s">
        <v>131</v>
      </c>
      <c r="E136" s="218" t="s">
        <v>19</v>
      </c>
      <c r="F136" s="219" t="s">
        <v>168</v>
      </c>
      <c r="G136" s="216"/>
      <c r="H136" s="220">
        <v>23</v>
      </c>
      <c r="I136" s="221"/>
      <c r="J136" s="216"/>
      <c r="K136" s="216"/>
      <c r="L136" s="222"/>
      <c r="M136" s="223"/>
      <c r="N136" s="224"/>
      <c r="O136" s="224"/>
      <c r="P136" s="224"/>
      <c r="Q136" s="224"/>
      <c r="R136" s="224"/>
      <c r="S136" s="224"/>
      <c r="T136" s="225"/>
      <c r="U136" s="13"/>
      <c r="V136" s="13"/>
      <c r="W136" s="13"/>
      <c r="X136" s="13"/>
      <c r="Y136" s="13"/>
      <c r="Z136" s="13"/>
      <c r="AA136" s="13"/>
      <c r="AB136" s="13"/>
      <c r="AC136" s="13"/>
      <c r="AD136" s="13"/>
      <c r="AE136" s="13"/>
      <c r="AT136" s="226" t="s">
        <v>131</v>
      </c>
      <c r="AU136" s="226" t="s">
        <v>79</v>
      </c>
      <c r="AV136" s="13" t="s">
        <v>79</v>
      </c>
      <c r="AW136" s="13" t="s">
        <v>33</v>
      </c>
      <c r="AX136" s="13" t="s">
        <v>72</v>
      </c>
      <c r="AY136" s="226" t="s">
        <v>119</v>
      </c>
    </row>
    <row r="137" s="13" customFormat="1">
      <c r="A137" s="13"/>
      <c r="B137" s="215"/>
      <c r="C137" s="216"/>
      <c r="D137" s="217" t="s">
        <v>131</v>
      </c>
      <c r="E137" s="218" t="s">
        <v>19</v>
      </c>
      <c r="F137" s="219" t="s">
        <v>174</v>
      </c>
      <c r="G137" s="216"/>
      <c r="H137" s="220">
        <v>12.4</v>
      </c>
      <c r="I137" s="221"/>
      <c r="J137" s="216"/>
      <c r="K137" s="216"/>
      <c r="L137" s="222"/>
      <c r="M137" s="223"/>
      <c r="N137" s="224"/>
      <c r="O137" s="224"/>
      <c r="P137" s="224"/>
      <c r="Q137" s="224"/>
      <c r="R137" s="224"/>
      <c r="S137" s="224"/>
      <c r="T137" s="225"/>
      <c r="U137" s="13"/>
      <c r="V137" s="13"/>
      <c r="W137" s="13"/>
      <c r="X137" s="13"/>
      <c r="Y137" s="13"/>
      <c r="Z137" s="13"/>
      <c r="AA137" s="13"/>
      <c r="AB137" s="13"/>
      <c r="AC137" s="13"/>
      <c r="AD137" s="13"/>
      <c r="AE137" s="13"/>
      <c r="AT137" s="226" t="s">
        <v>131</v>
      </c>
      <c r="AU137" s="226" t="s">
        <v>79</v>
      </c>
      <c r="AV137" s="13" t="s">
        <v>79</v>
      </c>
      <c r="AW137" s="13" t="s">
        <v>33</v>
      </c>
      <c r="AX137" s="13" t="s">
        <v>72</v>
      </c>
      <c r="AY137" s="226" t="s">
        <v>119</v>
      </c>
    </row>
    <row r="138" s="13" customFormat="1">
      <c r="A138" s="13"/>
      <c r="B138" s="215"/>
      <c r="C138" s="216"/>
      <c r="D138" s="217" t="s">
        <v>131</v>
      </c>
      <c r="E138" s="218" t="s">
        <v>19</v>
      </c>
      <c r="F138" s="219" t="s">
        <v>200</v>
      </c>
      <c r="G138" s="216"/>
      <c r="H138" s="220">
        <v>17</v>
      </c>
      <c r="I138" s="221"/>
      <c r="J138" s="216"/>
      <c r="K138" s="216"/>
      <c r="L138" s="222"/>
      <c r="M138" s="223"/>
      <c r="N138" s="224"/>
      <c r="O138" s="224"/>
      <c r="P138" s="224"/>
      <c r="Q138" s="224"/>
      <c r="R138" s="224"/>
      <c r="S138" s="224"/>
      <c r="T138" s="225"/>
      <c r="U138" s="13"/>
      <c r="V138" s="13"/>
      <c r="W138" s="13"/>
      <c r="X138" s="13"/>
      <c r="Y138" s="13"/>
      <c r="Z138" s="13"/>
      <c r="AA138" s="13"/>
      <c r="AB138" s="13"/>
      <c r="AC138" s="13"/>
      <c r="AD138" s="13"/>
      <c r="AE138" s="13"/>
      <c r="AT138" s="226" t="s">
        <v>131</v>
      </c>
      <c r="AU138" s="226" t="s">
        <v>79</v>
      </c>
      <c r="AV138" s="13" t="s">
        <v>79</v>
      </c>
      <c r="AW138" s="13" t="s">
        <v>33</v>
      </c>
      <c r="AX138" s="13" t="s">
        <v>72</v>
      </c>
      <c r="AY138" s="226" t="s">
        <v>119</v>
      </c>
    </row>
    <row r="139" s="14" customFormat="1">
      <c r="A139" s="14"/>
      <c r="B139" s="227"/>
      <c r="C139" s="228"/>
      <c r="D139" s="217" t="s">
        <v>131</v>
      </c>
      <c r="E139" s="229" t="s">
        <v>19</v>
      </c>
      <c r="F139" s="230" t="s">
        <v>194</v>
      </c>
      <c r="G139" s="228"/>
      <c r="H139" s="231">
        <v>52.399999999999999</v>
      </c>
      <c r="I139" s="232"/>
      <c r="J139" s="228"/>
      <c r="K139" s="228"/>
      <c r="L139" s="233"/>
      <c r="M139" s="234"/>
      <c r="N139" s="235"/>
      <c r="O139" s="235"/>
      <c r="P139" s="235"/>
      <c r="Q139" s="235"/>
      <c r="R139" s="235"/>
      <c r="S139" s="235"/>
      <c r="T139" s="236"/>
      <c r="U139" s="14"/>
      <c r="V139" s="14"/>
      <c r="W139" s="14"/>
      <c r="X139" s="14"/>
      <c r="Y139" s="14"/>
      <c r="Z139" s="14"/>
      <c r="AA139" s="14"/>
      <c r="AB139" s="14"/>
      <c r="AC139" s="14"/>
      <c r="AD139" s="14"/>
      <c r="AE139" s="14"/>
      <c r="AT139" s="237" t="s">
        <v>131</v>
      </c>
      <c r="AU139" s="237" t="s">
        <v>79</v>
      </c>
      <c r="AV139" s="14" t="s">
        <v>127</v>
      </c>
      <c r="AW139" s="14" t="s">
        <v>33</v>
      </c>
      <c r="AX139" s="14" t="s">
        <v>77</v>
      </c>
      <c r="AY139" s="237" t="s">
        <v>119</v>
      </c>
    </row>
    <row r="140" s="2" customFormat="1" ht="19.8" customHeight="1">
      <c r="A140" s="38"/>
      <c r="B140" s="39"/>
      <c r="C140" s="197" t="s">
        <v>201</v>
      </c>
      <c r="D140" s="197" t="s">
        <v>122</v>
      </c>
      <c r="E140" s="198" t="s">
        <v>202</v>
      </c>
      <c r="F140" s="199" t="s">
        <v>203</v>
      </c>
      <c r="G140" s="200" t="s">
        <v>204</v>
      </c>
      <c r="H140" s="201">
        <v>0.84999999999999998</v>
      </c>
      <c r="I140" s="202"/>
      <c r="J140" s="203">
        <f>ROUND(I140*H140,2)</f>
        <v>0</v>
      </c>
      <c r="K140" s="199" t="s">
        <v>126</v>
      </c>
      <c r="L140" s="44"/>
      <c r="M140" s="204" t="s">
        <v>19</v>
      </c>
      <c r="N140" s="205" t="s">
        <v>43</v>
      </c>
      <c r="O140" s="84"/>
      <c r="P140" s="206">
        <f>O140*H140</f>
        <v>0</v>
      </c>
      <c r="Q140" s="206">
        <v>2.5018699999999998</v>
      </c>
      <c r="R140" s="206">
        <f>Q140*H140</f>
        <v>2.1265894999999997</v>
      </c>
      <c r="S140" s="206">
        <v>0</v>
      </c>
      <c r="T140" s="207">
        <f>S140*H140</f>
        <v>0</v>
      </c>
      <c r="U140" s="38"/>
      <c r="V140" s="38"/>
      <c r="W140" s="38"/>
      <c r="X140" s="38"/>
      <c r="Y140" s="38"/>
      <c r="Z140" s="38"/>
      <c r="AA140" s="38"/>
      <c r="AB140" s="38"/>
      <c r="AC140" s="38"/>
      <c r="AD140" s="38"/>
      <c r="AE140" s="38"/>
      <c r="AR140" s="208" t="s">
        <v>127</v>
      </c>
      <c r="AT140" s="208" t="s">
        <v>122</v>
      </c>
      <c r="AU140" s="208" t="s">
        <v>79</v>
      </c>
      <c r="AY140" s="17" t="s">
        <v>119</v>
      </c>
      <c r="BE140" s="209">
        <f>IF(N140="základní",J140,0)</f>
        <v>0</v>
      </c>
      <c r="BF140" s="209">
        <f>IF(N140="snížená",J140,0)</f>
        <v>0</v>
      </c>
      <c r="BG140" s="209">
        <f>IF(N140="zákl. přenesená",J140,0)</f>
        <v>0</v>
      </c>
      <c r="BH140" s="209">
        <f>IF(N140="sníž. přenesená",J140,0)</f>
        <v>0</v>
      </c>
      <c r="BI140" s="209">
        <f>IF(N140="nulová",J140,0)</f>
        <v>0</v>
      </c>
      <c r="BJ140" s="17" t="s">
        <v>77</v>
      </c>
      <c r="BK140" s="209">
        <f>ROUND(I140*H140,2)</f>
        <v>0</v>
      </c>
      <c r="BL140" s="17" t="s">
        <v>127</v>
      </c>
      <c r="BM140" s="208" t="s">
        <v>205</v>
      </c>
    </row>
    <row r="141" s="2" customFormat="1">
      <c r="A141" s="38"/>
      <c r="B141" s="39"/>
      <c r="C141" s="40"/>
      <c r="D141" s="210" t="s">
        <v>129</v>
      </c>
      <c r="E141" s="40"/>
      <c r="F141" s="211" t="s">
        <v>206</v>
      </c>
      <c r="G141" s="40"/>
      <c r="H141" s="40"/>
      <c r="I141" s="212"/>
      <c r="J141" s="40"/>
      <c r="K141" s="40"/>
      <c r="L141" s="44"/>
      <c r="M141" s="213"/>
      <c r="N141" s="214"/>
      <c r="O141" s="84"/>
      <c r="P141" s="84"/>
      <c r="Q141" s="84"/>
      <c r="R141" s="84"/>
      <c r="S141" s="84"/>
      <c r="T141" s="85"/>
      <c r="U141" s="38"/>
      <c r="V141" s="38"/>
      <c r="W141" s="38"/>
      <c r="X141" s="38"/>
      <c r="Y141" s="38"/>
      <c r="Z141" s="38"/>
      <c r="AA141" s="38"/>
      <c r="AB141" s="38"/>
      <c r="AC141" s="38"/>
      <c r="AD141" s="38"/>
      <c r="AE141" s="38"/>
      <c r="AT141" s="17" t="s">
        <v>129</v>
      </c>
      <c r="AU141" s="17" t="s">
        <v>79</v>
      </c>
    </row>
    <row r="142" s="13" customFormat="1">
      <c r="A142" s="13"/>
      <c r="B142" s="215"/>
      <c r="C142" s="216"/>
      <c r="D142" s="217" t="s">
        <v>131</v>
      </c>
      <c r="E142" s="218" t="s">
        <v>19</v>
      </c>
      <c r="F142" s="219" t="s">
        <v>207</v>
      </c>
      <c r="G142" s="216"/>
      <c r="H142" s="220">
        <v>0.84999999999999998</v>
      </c>
      <c r="I142" s="221"/>
      <c r="J142" s="216"/>
      <c r="K142" s="216"/>
      <c r="L142" s="222"/>
      <c r="M142" s="223"/>
      <c r="N142" s="224"/>
      <c r="O142" s="224"/>
      <c r="P142" s="224"/>
      <c r="Q142" s="224"/>
      <c r="R142" s="224"/>
      <c r="S142" s="224"/>
      <c r="T142" s="225"/>
      <c r="U142" s="13"/>
      <c r="V142" s="13"/>
      <c r="W142" s="13"/>
      <c r="X142" s="13"/>
      <c r="Y142" s="13"/>
      <c r="Z142" s="13"/>
      <c r="AA142" s="13"/>
      <c r="AB142" s="13"/>
      <c r="AC142" s="13"/>
      <c r="AD142" s="13"/>
      <c r="AE142" s="13"/>
      <c r="AT142" s="226" t="s">
        <v>131</v>
      </c>
      <c r="AU142" s="226" t="s">
        <v>79</v>
      </c>
      <c r="AV142" s="13" t="s">
        <v>79</v>
      </c>
      <c r="AW142" s="13" t="s">
        <v>33</v>
      </c>
      <c r="AX142" s="13" t="s">
        <v>77</v>
      </c>
      <c r="AY142" s="226" t="s">
        <v>119</v>
      </c>
    </row>
    <row r="143" s="2" customFormat="1" ht="22.2" customHeight="1">
      <c r="A143" s="38"/>
      <c r="B143" s="39"/>
      <c r="C143" s="197" t="s">
        <v>8</v>
      </c>
      <c r="D143" s="197" t="s">
        <v>122</v>
      </c>
      <c r="E143" s="198" t="s">
        <v>208</v>
      </c>
      <c r="F143" s="199" t="s">
        <v>209</v>
      </c>
      <c r="G143" s="200" t="s">
        <v>204</v>
      </c>
      <c r="H143" s="201">
        <v>0.84999999999999998</v>
      </c>
      <c r="I143" s="202"/>
      <c r="J143" s="203">
        <f>ROUND(I143*H143,2)</f>
        <v>0</v>
      </c>
      <c r="K143" s="199" t="s">
        <v>126</v>
      </c>
      <c r="L143" s="44"/>
      <c r="M143" s="204" t="s">
        <v>19</v>
      </c>
      <c r="N143" s="205" t="s">
        <v>43</v>
      </c>
      <c r="O143" s="84"/>
      <c r="P143" s="206">
        <f>O143*H143</f>
        <v>0</v>
      </c>
      <c r="Q143" s="206">
        <v>0</v>
      </c>
      <c r="R143" s="206">
        <f>Q143*H143</f>
        <v>0</v>
      </c>
      <c r="S143" s="206">
        <v>0</v>
      </c>
      <c r="T143" s="207">
        <f>S143*H143</f>
        <v>0</v>
      </c>
      <c r="U143" s="38"/>
      <c r="V143" s="38"/>
      <c r="W143" s="38"/>
      <c r="X143" s="38"/>
      <c r="Y143" s="38"/>
      <c r="Z143" s="38"/>
      <c r="AA143" s="38"/>
      <c r="AB143" s="38"/>
      <c r="AC143" s="38"/>
      <c r="AD143" s="38"/>
      <c r="AE143" s="38"/>
      <c r="AR143" s="208" t="s">
        <v>127</v>
      </c>
      <c r="AT143" s="208" t="s">
        <v>122</v>
      </c>
      <c r="AU143" s="208" t="s">
        <v>79</v>
      </c>
      <c r="AY143" s="17" t="s">
        <v>119</v>
      </c>
      <c r="BE143" s="209">
        <f>IF(N143="základní",J143,0)</f>
        <v>0</v>
      </c>
      <c r="BF143" s="209">
        <f>IF(N143="snížená",J143,0)</f>
        <v>0</v>
      </c>
      <c r="BG143" s="209">
        <f>IF(N143="zákl. přenesená",J143,0)</f>
        <v>0</v>
      </c>
      <c r="BH143" s="209">
        <f>IF(N143="sníž. přenesená",J143,0)</f>
        <v>0</v>
      </c>
      <c r="BI143" s="209">
        <f>IF(N143="nulová",J143,0)</f>
        <v>0</v>
      </c>
      <c r="BJ143" s="17" t="s">
        <v>77</v>
      </c>
      <c r="BK143" s="209">
        <f>ROUND(I143*H143,2)</f>
        <v>0</v>
      </c>
      <c r="BL143" s="17" t="s">
        <v>127</v>
      </c>
      <c r="BM143" s="208" t="s">
        <v>210</v>
      </c>
    </row>
    <row r="144" s="2" customFormat="1">
      <c r="A144" s="38"/>
      <c r="B144" s="39"/>
      <c r="C144" s="40"/>
      <c r="D144" s="210" t="s">
        <v>129</v>
      </c>
      <c r="E144" s="40"/>
      <c r="F144" s="211" t="s">
        <v>211</v>
      </c>
      <c r="G144" s="40"/>
      <c r="H144" s="40"/>
      <c r="I144" s="212"/>
      <c r="J144" s="40"/>
      <c r="K144" s="40"/>
      <c r="L144" s="44"/>
      <c r="M144" s="213"/>
      <c r="N144" s="214"/>
      <c r="O144" s="84"/>
      <c r="P144" s="84"/>
      <c r="Q144" s="84"/>
      <c r="R144" s="84"/>
      <c r="S144" s="84"/>
      <c r="T144" s="85"/>
      <c r="U144" s="38"/>
      <c r="V144" s="38"/>
      <c r="W144" s="38"/>
      <c r="X144" s="38"/>
      <c r="Y144" s="38"/>
      <c r="Z144" s="38"/>
      <c r="AA144" s="38"/>
      <c r="AB144" s="38"/>
      <c r="AC144" s="38"/>
      <c r="AD144" s="38"/>
      <c r="AE144" s="38"/>
      <c r="AT144" s="17" t="s">
        <v>129</v>
      </c>
      <c r="AU144" s="17" t="s">
        <v>79</v>
      </c>
    </row>
    <row r="145" s="2" customFormat="1" ht="14.4" customHeight="1">
      <c r="A145" s="38"/>
      <c r="B145" s="39"/>
      <c r="C145" s="197" t="s">
        <v>212</v>
      </c>
      <c r="D145" s="197" t="s">
        <v>122</v>
      </c>
      <c r="E145" s="198" t="s">
        <v>213</v>
      </c>
      <c r="F145" s="199" t="s">
        <v>214</v>
      </c>
      <c r="G145" s="200" t="s">
        <v>215</v>
      </c>
      <c r="H145" s="201">
        <v>0.064000000000000001</v>
      </c>
      <c r="I145" s="202"/>
      <c r="J145" s="203">
        <f>ROUND(I145*H145,2)</f>
        <v>0</v>
      </c>
      <c r="K145" s="199" t="s">
        <v>126</v>
      </c>
      <c r="L145" s="44"/>
      <c r="M145" s="204" t="s">
        <v>19</v>
      </c>
      <c r="N145" s="205" t="s">
        <v>43</v>
      </c>
      <c r="O145" s="84"/>
      <c r="P145" s="206">
        <f>O145*H145</f>
        <v>0</v>
      </c>
      <c r="Q145" s="206">
        <v>1.06277</v>
      </c>
      <c r="R145" s="206">
        <f>Q145*H145</f>
        <v>0.068017279999999999</v>
      </c>
      <c r="S145" s="206">
        <v>0</v>
      </c>
      <c r="T145" s="207">
        <f>S145*H145</f>
        <v>0</v>
      </c>
      <c r="U145" s="38"/>
      <c r="V145" s="38"/>
      <c r="W145" s="38"/>
      <c r="X145" s="38"/>
      <c r="Y145" s="38"/>
      <c r="Z145" s="38"/>
      <c r="AA145" s="38"/>
      <c r="AB145" s="38"/>
      <c r="AC145" s="38"/>
      <c r="AD145" s="38"/>
      <c r="AE145" s="38"/>
      <c r="AR145" s="208" t="s">
        <v>127</v>
      </c>
      <c r="AT145" s="208" t="s">
        <v>122</v>
      </c>
      <c r="AU145" s="208" t="s">
        <v>79</v>
      </c>
      <c r="AY145" s="17" t="s">
        <v>119</v>
      </c>
      <c r="BE145" s="209">
        <f>IF(N145="základní",J145,0)</f>
        <v>0</v>
      </c>
      <c r="BF145" s="209">
        <f>IF(N145="snížená",J145,0)</f>
        <v>0</v>
      </c>
      <c r="BG145" s="209">
        <f>IF(N145="zákl. přenesená",J145,0)</f>
        <v>0</v>
      </c>
      <c r="BH145" s="209">
        <f>IF(N145="sníž. přenesená",J145,0)</f>
        <v>0</v>
      </c>
      <c r="BI145" s="209">
        <f>IF(N145="nulová",J145,0)</f>
        <v>0</v>
      </c>
      <c r="BJ145" s="17" t="s">
        <v>77</v>
      </c>
      <c r="BK145" s="209">
        <f>ROUND(I145*H145,2)</f>
        <v>0</v>
      </c>
      <c r="BL145" s="17" t="s">
        <v>127</v>
      </c>
      <c r="BM145" s="208" t="s">
        <v>216</v>
      </c>
    </row>
    <row r="146" s="2" customFormat="1">
      <c r="A146" s="38"/>
      <c r="B146" s="39"/>
      <c r="C146" s="40"/>
      <c r="D146" s="210" t="s">
        <v>129</v>
      </c>
      <c r="E146" s="40"/>
      <c r="F146" s="211" t="s">
        <v>217</v>
      </c>
      <c r="G146" s="40"/>
      <c r="H146" s="40"/>
      <c r="I146" s="212"/>
      <c r="J146" s="40"/>
      <c r="K146" s="40"/>
      <c r="L146" s="44"/>
      <c r="M146" s="213"/>
      <c r="N146" s="214"/>
      <c r="O146" s="84"/>
      <c r="P146" s="84"/>
      <c r="Q146" s="84"/>
      <c r="R146" s="84"/>
      <c r="S146" s="84"/>
      <c r="T146" s="85"/>
      <c r="U146" s="38"/>
      <c r="V146" s="38"/>
      <c r="W146" s="38"/>
      <c r="X146" s="38"/>
      <c r="Y146" s="38"/>
      <c r="Z146" s="38"/>
      <c r="AA146" s="38"/>
      <c r="AB146" s="38"/>
      <c r="AC146" s="38"/>
      <c r="AD146" s="38"/>
      <c r="AE146" s="38"/>
      <c r="AT146" s="17" t="s">
        <v>129</v>
      </c>
      <c r="AU146" s="17" t="s">
        <v>79</v>
      </c>
    </row>
    <row r="147" s="13" customFormat="1">
      <c r="A147" s="13"/>
      <c r="B147" s="215"/>
      <c r="C147" s="216"/>
      <c r="D147" s="217" t="s">
        <v>131</v>
      </c>
      <c r="E147" s="218" t="s">
        <v>19</v>
      </c>
      <c r="F147" s="219" t="s">
        <v>218</v>
      </c>
      <c r="G147" s="216"/>
      <c r="H147" s="220">
        <v>0.064000000000000001</v>
      </c>
      <c r="I147" s="221"/>
      <c r="J147" s="216"/>
      <c r="K147" s="216"/>
      <c r="L147" s="222"/>
      <c r="M147" s="223"/>
      <c r="N147" s="224"/>
      <c r="O147" s="224"/>
      <c r="P147" s="224"/>
      <c r="Q147" s="224"/>
      <c r="R147" s="224"/>
      <c r="S147" s="224"/>
      <c r="T147" s="225"/>
      <c r="U147" s="13"/>
      <c r="V147" s="13"/>
      <c r="W147" s="13"/>
      <c r="X147" s="13"/>
      <c r="Y147" s="13"/>
      <c r="Z147" s="13"/>
      <c r="AA147" s="13"/>
      <c r="AB147" s="13"/>
      <c r="AC147" s="13"/>
      <c r="AD147" s="13"/>
      <c r="AE147" s="13"/>
      <c r="AT147" s="226" t="s">
        <v>131</v>
      </c>
      <c r="AU147" s="226" t="s">
        <v>79</v>
      </c>
      <c r="AV147" s="13" t="s">
        <v>79</v>
      </c>
      <c r="AW147" s="13" t="s">
        <v>33</v>
      </c>
      <c r="AX147" s="13" t="s">
        <v>77</v>
      </c>
      <c r="AY147" s="226" t="s">
        <v>119</v>
      </c>
    </row>
    <row r="148" s="2" customFormat="1" ht="19.8" customHeight="1">
      <c r="A148" s="38"/>
      <c r="B148" s="39"/>
      <c r="C148" s="197" t="s">
        <v>219</v>
      </c>
      <c r="D148" s="197" t="s">
        <v>122</v>
      </c>
      <c r="E148" s="198" t="s">
        <v>220</v>
      </c>
      <c r="F148" s="199" t="s">
        <v>221</v>
      </c>
      <c r="G148" s="200" t="s">
        <v>125</v>
      </c>
      <c r="H148" s="201">
        <v>17</v>
      </c>
      <c r="I148" s="202"/>
      <c r="J148" s="203">
        <f>ROUND(I148*H148,2)</f>
        <v>0</v>
      </c>
      <c r="K148" s="199" t="s">
        <v>126</v>
      </c>
      <c r="L148" s="44"/>
      <c r="M148" s="204" t="s">
        <v>19</v>
      </c>
      <c r="N148" s="205" t="s">
        <v>43</v>
      </c>
      <c r="O148" s="84"/>
      <c r="P148" s="206">
        <f>O148*H148</f>
        <v>0</v>
      </c>
      <c r="Q148" s="206">
        <v>0.042000000000000003</v>
      </c>
      <c r="R148" s="206">
        <f>Q148*H148</f>
        <v>0.71400000000000008</v>
      </c>
      <c r="S148" s="206">
        <v>0</v>
      </c>
      <c r="T148" s="207">
        <f>S148*H148</f>
        <v>0</v>
      </c>
      <c r="U148" s="38"/>
      <c r="V148" s="38"/>
      <c r="W148" s="38"/>
      <c r="X148" s="38"/>
      <c r="Y148" s="38"/>
      <c r="Z148" s="38"/>
      <c r="AA148" s="38"/>
      <c r="AB148" s="38"/>
      <c r="AC148" s="38"/>
      <c r="AD148" s="38"/>
      <c r="AE148" s="38"/>
      <c r="AR148" s="208" t="s">
        <v>127</v>
      </c>
      <c r="AT148" s="208" t="s">
        <v>122</v>
      </c>
      <c r="AU148" s="208" t="s">
        <v>79</v>
      </c>
      <c r="AY148" s="17" t="s">
        <v>119</v>
      </c>
      <c r="BE148" s="209">
        <f>IF(N148="základní",J148,0)</f>
        <v>0</v>
      </c>
      <c r="BF148" s="209">
        <f>IF(N148="snížená",J148,0)</f>
        <v>0</v>
      </c>
      <c r="BG148" s="209">
        <f>IF(N148="zákl. přenesená",J148,0)</f>
        <v>0</v>
      </c>
      <c r="BH148" s="209">
        <f>IF(N148="sníž. přenesená",J148,0)</f>
        <v>0</v>
      </c>
      <c r="BI148" s="209">
        <f>IF(N148="nulová",J148,0)</f>
        <v>0</v>
      </c>
      <c r="BJ148" s="17" t="s">
        <v>77</v>
      </c>
      <c r="BK148" s="209">
        <f>ROUND(I148*H148,2)</f>
        <v>0</v>
      </c>
      <c r="BL148" s="17" t="s">
        <v>127</v>
      </c>
      <c r="BM148" s="208" t="s">
        <v>222</v>
      </c>
    </row>
    <row r="149" s="2" customFormat="1">
      <c r="A149" s="38"/>
      <c r="B149" s="39"/>
      <c r="C149" s="40"/>
      <c r="D149" s="210" t="s">
        <v>129</v>
      </c>
      <c r="E149" s="40"/>
      <c r="F149" s="211" t="s">
        <v>223</v>
      </c>
      <c r="G149" s="40"/>
      <c r="H149" s="40"/>
      <c r="I149" s="212"/>
      <c r="J149" s="40"/>
      <c r="K149" s="40"/>
      <c r="L149" s="44"/>
      <c r="M149" s="213"/>
      <c r="N149" s="214"/>
      <c r="O149" s="84"/>
      <c r="P149" s="84"/>
      <c r="Q149" s="84"/>
      <c r="R149" s="84"/>
      <c r="S149" s="84"/>
      <c r="T149" s="85"/>
      <c r="U149" s="38"/>
      <c r="V149" s="38"/>
      <c r="W149" s="38"/>
      <c r="X149" s="38"/>
      <c r="Y149" s="38"/>
      <c r="Z149" s="38"/>
      <c r="AA149" s="38"/>
      <c r="AB149" s="38"/>
      <c r="AC149" s="38"/>
      <c r="AD149" s="38"/>
      <c r="AE149" s="38"/>
      <c r="AT149" s="17" t="s">
        <v>129</v>
      </c>
      <c r="AU149" s="17" t="s">
        <v>79</v>
      </c>
    </row>
    <row r="150" s="13" customFormat="1">
      <c r="A150" s="13"/>
      <c r="B150" s="215"/>
      <c r="C150" s="216"/>
      <c r="D150" s="217" t="s">
        <v>131</v>
      </c>
      <c r="E150" s="218" t="s">
        <v>19</v>
      </c>
      <c r="F150" s="219" t="s">
        <v>224</v>
      </c>
      <c r="G150" s="216"/>
      <c r="H150" s="220">
        <v>17</v>
      </c>
      <c r="I150" s="221"/>
      <c r="J150" s="216"/>
      <c r="K150" s="216"/>
      <c r="L150" s="222"/>
      <c r="M150" s="223"/>
      <c r="N150" s="224"/>
      <c r="O150" s="224"/>
      <c r="P150" s="224"/>
      <c r="Q150" s="224"/>
      <c r="R150" s="224"/>
      <c r="S150" s="224"/>
      <c r="T150" s="225"/>
      <c r="U150" s="13"/>
      <c r="V150" s="13"/>
      <c r="W150" s="13"/>
      <c r="X150" s="13"/>
      <c r="Y150" s="13"/>
      <c r="Z150" s="13"/>
      <c r="AA150" s="13"/>
      <c r="AB150" s="13"/>
      <c r="AC150" s="13"/>
      <c r="AD150" s="13"/>
      <c r="AE150" s="13"/>
      <c r="AT150" s="226" t="s">
        <v>131</v>
      </c>
      <c r="AU150" s="226" t="s">
        <v>79</v>
      </c>
      <c r="AV150" s="13" t="s">
        <v>79</v>
      </c>
      <c r="AW150" s="13" t="s">
        <v>33</v>
      </c>
      <c r="AX150" s="13" t="s">
        <v>77</v>
      </c>
      <c r="AY150" s="226" t="s">
        <v>119</v>
      </c>
    </row>
    <row r="151" s="2" customFormat="1" ht="14.4" customHeight="1">
      <c r="A151" s="38"/>
      <c r="B151" s="39"/>
      <c r="C151" s="197" t="s">
        <v>225</v>
      </c>
      <c r="D151" s="197" t="s">
        <v>122</v>
      </c>
      <c r="E151" s="198" t="s">
        <v>226</v>
      </c>
      <c r="F151" s="199" t="s">
        <v>227</v>
      </c>
      <c r="G151" s="200" t="s">
        <v>125</v>
      </c>
      <c r="H151" s="201">
        <v>17</v>
      </c>
      <c r="I151" s="202"/>
      <c r="J151" s="203">
        <f>ROUND(I151*H151,2)</f>
        <v>0</v>
      </c>
      <c r="K151" s="199" t="s">
        <v>126</v>
      </c>
      <c r="L151" s="44"/>
      <c r="M151" s="204" t="s">
        <v>19</v>
      </c>
      <c r="N151" s="205" t="s">
        <v>43</v>
      </c>
      <c r="O151" s="84"/>
      <c r="P151" s="206">
        <f>O151*H151</f>
        <v>0</v>
      </c>
      <c r="Q151" s="206">
        <v>0.00012999999999999999</v>
      </c>
      <c r="R151" s="206">
        <f>Q151*H151</f>
        <v>0.0022099999999999997</v>
      </c>
      <c r="S151" s="206">
        <v>0</v>
      </c>
      <c r="T151" s="207">
        <f>S151*H151</f>
        <v>0</v>
      </c>
      <c r="U151" s="38"/>
      <c r="V151" s="38"/>
      <c r="W151" s="38"/>
      <c r="X151" s="38"/>
      <c r="Y151" s="38"/>
      <c r="Z151" s="38"/>
      <c r="AA151" s="38"/>
      <c r="AB151" s="38"/>
      <c r="AC151" s="38"/>
      <c r="AD151" s="38"/>
      <c r="AE151" s="38"/>
      <c r="AR151" s="208" t="s">
        <v>127</v>
      </c>
      <c r="AT151" s="208" t="s">
        <v>122</v>
      </c>
      <c r="AU151" s="208" t="s">
        <v>79</v>
      </c>
      <c r="AY151" s="17" t="s">
        <v>119</v>
      </c>
      <c r="BE151" s="209">
        <f>IF(N151="základní",J151,0)</f>
        <v>0</v>
      </c>
      <c r="BF151" s="209">
        <f>IF(N151="snížená",J151,0)</f>
        <v>0</v>
      </c>
      <c r="BG151" s="209">
        <f>IF(N151="zákl. přenesená",J151,0)</f>
        <v>0</v>
      </c>
      <c r="BH151" s="209">
        <f>IF(N151="sníž. přenesená",J151,0)</f>
        <v>0</v>
      </c>
      <c r="BI151" s="209">
        <f>IF(N151="nulová",J151,0)</f>
        <v>0</v>
      </c>
      <c r="BJ151" s="17" t="s">
        <v>77</v>
      </c>
      <c r="BK151" s="209">
        <f>ROUND(I151*H151,2)</f>
        <v>0</v>
      </c>
      <c r="BL151" s="17" t="s">
        <v>127</v>
      </c>
      <c r="BM151" s="208" t="s">
        <v>228</v>
      </c>
    </row>
    <row r="152" s="2" customFormat="1">
      <c r="A152" s="38"/>
      <c r="B152" s="39"/>
      <c r="C152" s="40"/>
      <c r="D152" s="210" t="s">
        <v>129</v>
      </c>
      <c r="E152" s="40"/>
      <c r="F152" s="211" t="s">
        <v>229</v>
      </c>
      <c r="G152" s="40"/>
      <c r="H152" s="40"/>
      <c r="I152" s="212"/>
      <c r="J152" s="40"/>
      <c r="K152" s="40"/>
      <c r="L152" s="44"/>
      <c r="M152" s="213"/>
      <c r="N152" s="214"/>
      <c r="O152" s="84"/>
      <c r="P152" s="84"/>
      <c r="Q152" s="84"/>
      <c r="R152" s="84"/>
      <c r="S152" s="84"/>
      <c r="T152" s="85"/>
      <c r="U152" s="38"/>
      <c r="V152" s="38"/>
      <c r="W152" s="38"/>
      <c r="X152" s="38"/>
      <c r="Y152" s="38"/>
      <c r="Z152" s="38"/>
      <c r="AA152" s="38"/>
      <c r="AB152" s="38"/>
      <c r="AC152" s="38"/>
      <c r="AD152" s="38"/>
      <c r="AE152" s="38"/>
      <c r="AT152" s="17" t="s">
        <v>129</v>
      </c>
      <c r="AU152" s="17" t="s">
        <v>79</v>
      </c>
    </row>
    <row r="153" s="13" customFormat="1">
      <c r="A153" s="13"/>
      <c r="B153" s="215"/>
      <c r="C153" s="216"/>
      <c r="D153" s="217" t="s">
        <v>131</v>
      </c>
      <c r="E153" s="218" t="s">
        <v>19</v>
      </c>
      <c r="F153" s="219" t="s">
        <v>200</v>
      </c>
      <c r="G153" s="216"/>
      <c r="H153" s="220">
        <v>17</v>
      </c>
      <c r="I153" s="221"/>
      <c r="J153" s="216"/>
      <c r="K153" s="216"/>
      <c r="L153" s="222"/>
      <c r="M153" s="223"/>
      <c r="N153" s="224"/>
      <c r="O153" s="224"/>
      <c r="P153" s="224"/>
      <c r="Q153" s="224"/>
      <c r="R153" s="224"/>
      <c r="S153" s="224"/>
      <c r="T153" s="225"/>
      <c r="U153" s="13"/>
      <c r="V153" s="13"/>
      <c r="W153" s="13"/>
      <c r="X153" s="13"/>
      <c r="Y153" s="13"/>
      <c r="Z153" s="13"/>
      <c r="AA153" s="13"/>
      <c r="AB153" s="13"/>
      <c r="AC153" s="13"/>
      <c r="AD153" s="13"/>
      <c r="AE153" s="13"/>
      <c r="AT153" s="226" t="s">
        <v>131</v>
      </c>
      <c r="AU153" s="226" t="s">
        <v>79</v>
      </c>
      <c r="AV153" s="13" t="s">
        <v>79</v>
      </c>
      <c r="AW153" s="13" t="s">
        <v>33</v>
      </c>
      <c r="AX153" s="13" t="s">
        <v>77</v>
      </c>
      <c r="AY153" s="226" t="s">
        <v>119</v>
      </c>
    </row>
    <row r="154" s="12" customFormat="1" ht="22.8" customHeight="1">
      <c r="A154" s="12"/>
      <c r="B154" s="181"/>
      <c r="C154" s="182"/>
      <c r="D154" s="183" t="s">
        <v>71</v>
      </c>
      <c r="E154" s="195" t="s">
        <v>169</v>
      </c>
      <c r="F154" s="195" t="s">
        <v>230</v>
      </c>
      <c r="G154" s="182"/>
      <c r="H154" s="182"/>
      <c r="I154" s="185"/>
      <c r="J154" s="196">
        <f>BK154</f>
        <v>0</v>
      </c>
      <c r="K154" s="182"/>
      <c r="L154" s="187"/>
      <c r="M154" s="188"/>
      <c r="N154" s="189"/>
      <c r="O154" s="189"/>
      <c r="P154" s="190">
        <f>SUM(P155:P209)</f>
        <v>0</v>
      </c>
      <c r="Q154" s="189"/>
      <c r="R154" s="190">
        <f>SUM(R155:R209)</f>
        <v>1.8305450000000003</v>
      </c>
      <c r="S154" s="189"/>
      <c r="T154" s="191">
        <f>SUM(T155:T209)</f>
        <v>10.64025</v>
      </c>
      <c r="U154" s="12"/>
      <c r="V154" s="12"/>
      <c r="W154" s="12"/>
      <c r="X154" s="12"/>
      <c r="Y154" s="12"/>
      <c r="Z154" s="12"/>
      <c r="AA154" s="12"/>
      <c r="AB154" s="12"/>
      <c r="AC154" s="12"/>
      <c r="AD154" s="12"/>
      <c r="AE154" s="12"/>
      <c r="AR154" s="192" t="s">
        <v>77</v>
      </c>
      <c r="AT154" s="193" t="s">
        <v>71</v>
      </c>
      <c r="AU154" s="193" t="s">
        <v>77</v>
      </c>
      <c r="AY154" s="192" t="s">
        <v>119</v>
      </c>
      <c r="BK154" s="194">
        <f>SUM(BK155:BK209)</f>
        <v>0</v>
      </c>
    </row>
    <row r="155" s="2" customFormat="1" ht="22.2" customHeight="1">
      <c r="A155" s="38"/>
      <c r="B155" s="39"/>
      <c r="C155" s="197" t="s">
        <v>231</v>
      </c>
      <c r="D155" s="197" t="s">
        <v>122</v>
      </c>
      <c r="E155" s="198" t="s">
        <v>232</v>
      </c>
      <c r="F155" s="199" t="s">
        <v>233</v>
      </c>
      <c r="G155" s="200" t="s">
        <v>125</v>
      </c>
      <c r="H155" s="201">
        <v>224</v>
      </c>
      <c r="I155" s="202"/>
      <c r="J155" s="203">
        <f>ROUND(I155*H155,2)</f>
        <v>0</v>
      </c>
      <c r="K155" s="199" t="s">
        <v>126</v>
      </c>
      <c r="L155" s="44"/>
      <c r="M155" s="204" t="s">
        <v>19</v>
      </c>
      <c r="N155" s="205" t="s">
        <v>43</v>
      </c>
      <c r="O155" s="84"/>
      <c r="P155" s="206">
        <f>O155*H155</f>
        <v>0</v>
      </c>
      <c r="Q155" s="206">
        <v>0</v>
      </c>
      <c r="R155" s="206">
        <f>Q155*H155</f>
        <v>0</v>
      </c>
      <c r="S155" s="206">
        <v>0</v>
      </c>
      <c r="T155" s="207">
        <f>S155*H155</f>
        <v>0</v>
      </c>
      <c r="U155" s="38"/>
      <c r="V155" s="38"/>
      <c r="W155" s="38"/>
      <c r="X155" s="38"/>
      <c r="Y155" s="38"/>
      <c r="Z155" s="38"/>
      <c r="AA155" s="38"/>
      <c r="AB155" s="38"/>
      <c r="AC155" s="38"/>
      <c r="AD155" s="38"/>
      <c r="AE155" s="38"/>
      <c r="AR155" s="208" t="s">
        <v>127</v>
      </c>
      <c r="AT155" s="208" t="s">
        <v>122</v>
      </c>
      <c r="AU155" s="208" t="s">
        <v>79</v>
      </c>
      <c r="AY155" s="17" t="s">
        <v>119</v>
      </c>
      <c r="BE155" s="209">
        <f>IF(N155="základní",J155,0)</f>
        <v>0</v>
      </c>
      <c r="BF155" s="209">
        <f>IF(N155="snížená",J155,0)</f>
        <v>0</v>
      </c>
      <c r="BG155" s="209">
        <f>IF(N155="zákl. přenesená",J155,0)</f>
        <v>0</v>
      </c>
      <c r="BH155" s="209">
        <f>IF(N155="sníž. přenesená",J155,0)</f>
        <v>0</v>
      </c>
      <c r="BI155" s="209">
        <f>IF(N155="nulová",J155,0)</f>
        <v>0</v>
      </c>
      <c r="BJ155" s="17" t="s">
        <v>77</v>
      </c>
      <c r="BK155" s="209">
        <f>ROUND(I155*H155,2)</f>
        <v>0</v>
      </c>
      <c r="BL155" s="17" t="s">
        <v>127</v>
      </c>
      <c r="BM155" s="208" t="s">
        <v>234</v>
      </c>
    </row>
    <row r="156" s="2" customFormat="1">
      <c r="A156" s="38"/>
      <c r="B156" s="39"/>
      <c r="C156" s="40"/>
      <c r="D156" s="210" t="s">
        <v>129</v>
      </c>
      <c r="E156" s="40"/>
      <c r="F156" s="211" t="s">
        <v>235</v>
      </c>
      <c r="G156" s="40"/>
      <c r="H156" s="40"/>
      <c r="I156" s="212"/>
      <c r="J156" s="40"/>
      <c r="K156" s="40"/>
      <c r="L156" s="44"/>
      <c r="M156" s="213"/>
      <c r="N156" s="214"/>
      <c r="O156" s="84"/>
      <c r="P156" s="84"/>
      <c r="Q156" s="84"/>
      <c r="R156" s="84"/>
      <c r="S156" s="84"/>
      <c r="T156" s="85"/>
      <c r="U156" s="38"/>
      <c r="V156" s="38"/>
      <c r="W156" s="38"/>
      <c r="X156" s="38"/>
      <c r="Y156" s="38"/>
      <c r="Z156" s="38"/>
      <c r="AA156" s="38"/>
      <c r="AB156" s="38"/>
      <c r="AC156" s="38"/>
      <c r="AD156" s="38"/>
      <c r="AE156" s="38"/>
      <c r="AT156" s="17" t="s">
        <v>129</v>
      </c>
      <c r="AU156" s="17" t="s">
        <v>79</v>
      </c>
    </row>
    <row r="157" s="13" customFormat="1">
      <c r="A157" s="13"/>
      <c r="B157" s="215"/>
      <c r="C157" s="216"/>
      <c r="D157" s="217" t="s">
        <v>131</v>
      </c>
      <c r="E157" s="218" t="s">
        <v>19</v>
      </c>
      <c r="F157" s="219" t="s">
        <v>236</v>
      </c>
      <c r="G157" s="216"/>
      <c r="H157" s="220">
        <v>224</v>
      </c>
      <c r="I157" s="221"/>
      <c r="J157" s="216"/>
      <c r="K157" s="216"/>
      <c r="L157" s="222"/>
      <c r="M157" s="223"/>
      <c r="N157" s="224"/>
      <c r="O157" s="224"/>
      <c r="P157" s="224"/>
      <c r="Q157" s="224"/>
      <c r="R157" s="224"/>
      <c r="S157" s="224"/>
      <c r="T157" s="225"/>
      <c r="U157" s="13"/>
      <c r="V157" s="13"/>
      <c r="W157" s="13"/>
      <c r="X157" s="13"/>
      <c r="Y157" s="13"/>
      <c r="Z157" s="13"/>
      <c r="AA157" s="13"/>
      <c r="AB157" s="13"/>
      <c r="AC157" s="13"/>
      <c r="AD157" s="13"/>
      <c r="AE157" s="13"/>
      <c r="AT157" s="226" t="s">
        <v>131</v>
      </c>
      <c r="AU157" s="226" t="s">
        <v>79</v>
      </c>
      <c r="AV157" s="13" t="s">
        <v>79</v>
      </c>
      <c r="AW157" s="13" t="s">
        <v>33</v>
      </c>
      <c r="AX157" s="13" t="s">
        <v>77</v>
      </c>
      <c r="AY157" s="226" t="s">
        <v>119</v>
      </c>
    </row>
    <row r="158" s="2" customFormat="1" ht="30" customHeight="1">
      <c r="A158" s="38"/>
      <c r="B158" s="39"/>
      <c r="C158" s="197" t="s">
        <v>237</v>
      </c>
      <c r="D158" s="197" t="s">
        <v>122</v>
      </c>
      <c r="E158" s="198" t="s">
        <v>238</v>
      </c>
      <c r="F158" s="199" t="s">
        <v>239</v>
      </c>
      <c r="G158" s="200" t="s">
        <v>125</v>
      </c>
      <c r="H158" s="201">
        <v>13440</v>
      </c>
      <c r="I158" s="202"/>
      <c r="J158" s="203">
        <f>ROUND(I158*H158,2)</f>
        <v>0</v>
      </c>
      <c r="K158" s="199" t="s">
        <v>126</v>
      </c>
      <c r="L158" s="44"/>
      <c r="M158" s="204" t="s">
        <v>19</v>
      </c>
      <c r="N158" s="205" t="s">
        <v>43</v>
      </c>
      <c r="O158" s="84"/>
      <c r="P158" s="206">
        <f>O158*H158</f>
        <v>0</v>
      </c>
      <c r="Q158" s="206">
        <v>0</v>
      </c>
      <c r="R158" s="206">
        <f>Q158*H158</f>
        <v>0</v>
      </c>
      <c r="S158" s="206">
        <v>0</v>
      </c>
      <c r="T158" s="207">
        <f>S158*H158</f>
        <v>0</v>
      </c>
      <c r="U158" s="38"/>
      <c r="V158" s="38"/>
      <c r="W158" s="38"/>
      <c r="X158" s="38"/>
      <c r="Y158" s="38"/>
      <c r="Z158" s="38"/>
      <c r="AA158" s="38"/>
      <c r="AB158" s="38"/>
      <c r="AC158" s="38"/>
      <c r="AD158" s="38"/>
      <c r="AE158" s="38"/>
      <c r="AR158" s="208" t="s">
        <v>127</v>
      </c>
      <c r="AT158" s="208" t="s">
        <v>122</v>
      </c>
      <c r="AU158" s="208" t="s">
        <v>79</v>
      </c>
      <c r="AY158" s="17" t="s">
        <v>119</v>
      </c>
      <c r="BE158" s="209">
        <f>IF(N158="základní",J158,0)</f>
        <v>0</v>
      </c>
      <c r="BF158" s="209">
        <f>IF(N158="snížená",J158,0)</f>
        <v>0</v>
      </c>
      <c r="BG158" s="209">
        <f>IF(N158="zákl. přenesená",J158,0)</f>
        <v>0</v>
      </c>
      <c r="BH158" s="209">
        <f>IF(N158="sníž. přenesená",J158,0)</f>
        <v>0</v>
      </c>
      <c r="BI158" s="209">
        <f>IF(N158="nulová",J158,0)</f>
        <v>0</v>
      </c>
      <c r="BJ158" s="17" t="s">
        <v>77</v>
      </c>
      <c r="BK158" s="209">
        <f>ROUND(I158*H158,2)</f>
        <v>0</v>
      </c>
      <c r="BL158" s="17" t="s">
        <v>127</v>
      </c>
      <c r="BM158" s="208" t="s">
        <v>240</v>
      </c>
    </row>
    <row r="159" s="2" customFormat="1">
      <c r="A159" s="38"/>
      <c r="B159" s="39"/>
      <c r="C159" s="40"/>
      <c r="D159" s="210" t="s">
        <v>129</v>
      </c>
      <c r="E159" s="40"/>
      <c r="F159" s="211" t="s">
        <v>241</v>
      </c>
      <c r="G159" s="40"/>
      <c r="H159" s="40"/>
      <c r="I159" s="212"/>
      <c r="J159" s="40"/>
      <c r="K159" s="40"/>
      <c r="L159" s="44"/>
      <c r="M159" s="213"/>
      <c r="N159" s="214"/>
      <c r="O159" s="84"/>
      <c r="P159" s="84"/>
      <c r="Q159" s="84"/>
      <c r="R159" s="84"/>
      <c r="S159" s="84"/>
      <c r="T159" s="85"/>
      <c r="U159" s="38"/>
      <c r="V159" s="38"/>
      <c r="W159" s="38"/>
      <c r="X159" s="38"/>
      <c r="Y159" s="38"/>
      <c r="Z159" s="38"/>
      <c r="AA159" s="38"/>
      <c r="AB159" s="38"/>
      <c r="AC159" s="38"/>
      <c r="AD159" s="38"/>
      <c r="AE159" s="38"/>
      <c r="AT159" s="17" t="s">
        <v>129</v>
      </c>
      <c r="AU159" s="17" t="s">
        <v>79</v>
      </c>
    </row>
    <row r="160" s="13" customFormat="1">
      <c r="A160" s="13"/>
      <c r="B160" s="215"/>
      <c r="C160" s="216"/>
      <c r="D160" s="217" t="s">
        <v>131</v>
      </c>
      <c r="E160" s="218" t="s">
        <v>19</v>
      </c>
      <c r="F160" s="219" t="s">
        <v>242</v>
      </c>
      <c r="G160" s="216"/>
      <c r="H160" s="220">
        <v>13440</v>
      </c>
      <c r="I160" s="221"/>
      <c r="J160" s="216"/>
      <c r="K160" s="216"/>
      <c r="L160" s="222"/>
      <c r="M160" s="223"/>
      <c r="N160" s="224"/>
      <c r="O160" s="224"/>
      <c r="P160" s="224"/>
      <c r="Q160" s="224"/>
      <c r="R160" s="224"/>
      <c r="S160" s="224"/>
      <c r="T160" s="225"/>
      <c r="U160" s="13"/>
      <c r="V160" s="13"/>
      <c r="W160" s="13"/>
      <c r="X160" s="13"/>
      <c r="Y160" s="13"/>
      <c r="Z160" s="13"/>
      <c r="AA160" s="13"/>
      <c r="AB160" s="13"/>
      <c r="AC160" s="13"/>
      <c r="AD160" s="13"/>
      <c r="AE160" s="13"/>
      <c r="AT160" s="226" t="s">
        <v>131</v>
      </c>
      <c r="AU160" s="226" t="s">
        <v>79</v>
      </c>
      <c r="AV160" s="13" t="s">
        <v>79</v>
      </c>
      <c r="AW160" s="13" t="s">
        <v>33</v>
      </c>
      <c r="AX160" s="13" t="s">
        <v>77</v>
      </c>
      <c r="AY160" s="226" t="s">
        <v>119</v>
      </c>
    </row>
    <row r="161" s="2" customFormat="1" ht="22.2" customHeight="1">
      <c r="A161" s="38"/>
      <c r="B161" s="39"/>
      <c r="C161" s="197" t="s">
        <v>7</v>
      </c>
      <c r="D161" s="197" t="s">
        <v>122</v>
      </c>
      <c r="E161" s="198" t="s">
        <v>243</v>
      </c>
      <c r="F161" s="199" t="s">
        <v>244</v>
      </c>
      <c r="G161" s="200" t="s">
        <v>125</v>
      </c>
      <c r="H161" s="201">
        <v>224</v>
      </c>
      <c r="I161" s="202"/>
      <c r="J161" s="203">
        <f>ROUND(I161*H161,2)</f>
        <v>0</v>
      </c>
      <c r="K161" s="199" t="s">
        <v>126</v>
      </c>
      <c r="L161" s="44"/>
      <c r="M161" s="204" t="s">
        <v>19</v>
      </c>
      <c r="N161" s="205" t="s">
        <v>43</v>
      </c>
      <c r="O161" s="84"/>
      <c r="P161" s="206">
        <f>O161*H161</f>
        <v>0</v>
      </c>
      <c r="Q161" s="206">
        <v>0</v>
      </c>
      <c r="R161" s="206">
        <f>Q161*H161</f>
        <v>0</v>
      </c>
      <c r="S161" s="206">
        <v>0</v>
      </c>
      <c r="T161" s="207">
        <f>S161*H161</f>
        <v>0</v>
      </c>
      <c r="U161" s="38"/>
      <c r="V161" s="38"/>
      <c r="W161" s="38"/>
      <c r="X161" s="38"/>
      <c r="Y161" s="38"/>
      <c r="Z161" s="38"/>
      <c r="AA161" s="38"/>
      <c r="AB161" s="38"/>
      <c r="AC161" s="38"/>
      <c r="AD161" s="38"/>
      <c r="AE161" s="38"/>
      <c r="AR161" s="208" t="s">
        <v>127</v>
      </c>
      <c r="AT161" s="208" t="s">
        <v>122</v>
      </c>
      <c r="AU161" s="208" t="s">
        <v>79</v>
      </c>
      <c r="AY161" s="17" t="s">
        <v>119</v>
      </c>
      <c r="BE161" s="209">
        <f>IF(N161="základní",J161,0)</f>
        <v>0</v>
      </c>
      <c r="BF161" s="209">
        <f>IF(N161="snížená",J161,0)</f>
        <v>0</v>
      </c>
      <c r="BG161" s="209">
        <f>IF(N161="zákl. přenesená",J161,0)</f>
        <v>0</v>
      </c>
      <c r="BH161" s="209">
        <f>IF(N161="sníž. přenesená",J161,0)</f>
        <v>0</v>
      </c>
      <c r="BI161" s="209">
        <f>IF(N161="nulová",J161,0)</f>
        <v>0</v>
      </c>
      <c r="BJ161" s="17" t="s">
        <v>77</v>
      </c>
      <c r="BK161" s="209">
        <f>ROUND(I161*H161,2)</f>
        <v>0</v>
      </c>
      <c r="BL161" s="17" t="s">
        <v>127</v>
      </c>
      <c r="BM161" s="208" t="s">
        <v>245</v>
      </c>
    </row>
    <row r="162" s="2" customFormat="1">
      <c r="A162" s="38"/>
      <c r="B162" s="39"/>
      <c r="C162" s="40"/>
      <c r="D162" s="210" t="s">
        <v>129</v>
      </c>
      <c r="E162" s="40"/>
      <c r="F162" s="211" t="s">
        <v>246</v>
      </c>
      <c r="G162" s="40"/>
      <c r="H162" s="40"/>
      <c r="I162" s="212"/>
      <c r="J162" s="40"/>
      <c r="K162" s="40"/>
      <c r="L162" s="44"/>
      <c r="M162" s="213"/>
      <c r="N162" s="214"/>
      <c r="O162" s="84"/>
      <c r="P162" s="84"/>
      <c r="Q162" s="84"/>
      <c r="R162" s="84"/>
      <c r="S162" s="84"/>
      <c r="T162" s="85"/>
      <c r="U162" s="38"/>
      <c r="V162" s="38"/>
      <c r="W162" s="38"/>
      <c r="X162" s="38"/>
      <c r="Y162" s="38"/>
      <c r="Z162" s="38"/>
      <c r="AA162" s="38"/>
      <c r="AB162" s="38"/>
      <c r="AC162" s="38"/>
      <c r="AD162" s="38"/>
      <c r="AE162" s="38"/>
      <c r="AT162" s="17" t="s">
        <v>129</v>
      </c>
      <c r="AU162" s="17" t="s">
        <v>79</v>
      </c>
    </row>
    <row r="163" s="2" customFormat="1" ht="14.4" customHeight="1">
      <c r="A163" s="38"/>
      <c r="B163" s="39"/>
      <c r="C163" s="197" t="s">
        <v>247</v>
      </c>
      <c r="D163" s="197" t="s">
        <v>122</v>
      </c>
      <c r="E163" s="198" t="s">
        <v>248</v>
      </c>
      <c r="F163" s="199" t="s">
        <v>249</v>
      </c>
      <c r="G163" s="200" t="s">
        <v>125</v>
      </c>
      <c r="H163" s="201">
        <v>224</v>
      </c>
      <c r="I163" s="202"/>
      <c r="J163" s="203">
        <f>ROUND(I163*H163,2)</f>
        <v>0</v>
      </c>
      <c r="K163" s="199" t="s">
        <v>126</v>
      </c>
      <c r="L163" s="44"/>
      <c r="M163" s="204" t="s">
        <v>19</v>
      </c>
      <c r="N163" s="205" t="s">
        <v>43</v>
      </c>
      <c r="O163" s="84"/>
      <c r="P163" s="206">
        <f>O163*H163</f>
        <v>0</v>
      </c>
      <c r="Q163" s="206">
        <v>0</v>
      </c>
      <c r="R163" s="206">
        <f>Q163*H163</f>
        <v>0</v>
      </c>
      <c r="S163" s="206">
        <v>0</v>
      </c>
      <c r="T163" s="207">
        <f>S163*H163</f>
        <v>0</v>
      </c>
      <c r="U163" s="38"/>
      <c r="V163" s="38"/>
      <c r="W163" s="38"/>
      <c r="X163" s="38"/>
      <c r="Y163" s="38"/>
      <c r="Z163" s="38"/>
      <c r="AA163" s="38"/>
      <c r="AB163" s="38"/>
      <c r="AC163" s="38"/>
      <c r="AD163" s="38"/>
      <c r="AE163" s="38"/>
      <c r="AR163" s="208" t="s">
        <v>127</v>
      </c>
      <c r="AT163" s="208" t="s">
        <v>122</v>
      </c>
      <c r="AU163" s="208" t="s">
        <v>79</v>
      </c>
      <c r="AY163" s="17" t="s">
        <v>119</v>
      </c>
      <c r="BE163" s="209">
        <f>IF(N163="základní",J163,0)</f>
        <v>0</v>
      </c>
      <c r="BF163" s="209">
        <f>IF(N163="snížená",J163,0)</f>
        <v>0</v>
      </c>
      <c r="BG163" s="209">
        <f>IF(N163="zákl. přenesená",J163,0)</f>
        <v>0</v>
      </c>
      <c r="BH163" s="209">
        <f>IF(N163="sníž. přenesená",J163,0)</f>
        <v>0</v>
      </c>
      <c r="BI163" s="209">
        <f>IF(N163="nulová",J163,0)</f>
        <v>0</v>
      </c>
      <c r="BJ163" s="17" t="s">
        <v>77</v>
      </c>
      <c r="BK163" s="209">
        <f>ROUND(I163*H163,2)</f>
        <v>0</v>
      </c>
      <c r="BL163" s="17" t="s">
        <v>127</v>
      </c>
      <c r="BM163" s="208" t="s">
        <v>250</v>
      </c>
    </row>
    <row r="164" s="2" customFormat="1">
      <c r="A164" s="38"/>
      <c r="B164" s="39"/>
      <c r="C164" s="40"/>
      <c r="D164" s="210" t="s">
        <v>129</v>
      </c>
      <c r="E164" s="40"/>
      <c r="F164" s="211" t="s">
        <v>251</v>
      </c>
      <c r="G164" s="40"/>
      <c r="H164" s="40"/>
      <c r="I164" s="212"/>
      <c r="J164" s="40"/>
      <c r="K164" s="40"/>
      <c r="L164" s="44"/>
      <c r="M164" s="213"/>
      <c r="N164" s="214"/>
      <c r="O164" s="84"/>
      <c r="P164" s="84"/>
      <c r="Q164" s="84"/>
      <c r="R164" s="84"/>
      <c r="S164" s="84"/>
      <c r="T164" s="85"/>
      <c r="U164" s="38"/>
      <c r="V164" s="38"/>
      <c r="W164" s="38"/>
      <c r="X164" s="38"/>
      <c r="Y164" s="38"/>
      <c r="Z164" s="38"/>
      <c r="AA164" s="38"/>
      <c r="AB164" s="38"/>
      <c r="AC164" s="38"/>
      <c r="AD164" s="38"/>
      <c r="AE164" s="38"/>
      <c r="AT164" s="17" t="s">
        <v>129</v>
      </c>
      <c r="AU164" s="17" t="s">
        <v>79</v>
      </c>
    </row>
    <row r="165" s="2" customFormat="1" ht="19.8" customHeight="1">
      <c r="A165" s="38"/>
      <c r="B165" s="39"/>
      <c r="C165" s="197" t="s">
        <v>252</v>
      </c>
      <c r="D165" s="197" t="s">
        <v>122</v>
      </c>
      <c r="E165" s="198" t="s">
        <v>253</v>
      </c>
      <c r="F165" s="199" t="s">
        <v>254</v>
      </c>
      <c r="G165" s="200" t="s">
        <v>125</v>
      </c>
      <c r="H165" s="201">
        <v>13440</v>
      </c>
      <c r="I165" s="202"/>
      <c r="J165" s="203">
        <f>ROUND(I165*H165,2)</f>
        <v>0</v>
      </c>
      <c r="K165" s="199" t="s">
        <v>126</v>
      </c>
      <c r="L165" s="44"/>
      <c r="M165" s="204" t="s">
        <v>19</v>
      </c>
      <c r="N165" s="205" t="s">
        <v>43</v>
      </c>
      <c r="O165" s="84"/>
      <c r="P165" s="206">
        <f>O165*H165</f>
        <v>0</v>
      </c>
      <c r="Q165" s="206">
        <v>0</v>
      </c>
      <c r="R165" s="206">
        <f>Q165*H165</f>
        <v>0</v>
      </c>
      <c r="S165" s="206">
        <v>0</v>
      </c>
      <c r="T165" s="207">
        <f>S165*H165</f>
        <v>0</v>
      </c>
      <c r="U165" s="38"/>
      <c r="V165" s="38"/>
      <c r="W165" s="38"/>
      <c r="X165" s="38"/>
      <c r="Y165" s="38"/>
      <c r="Z165" s="38"/>
      <c r="AA165" s="38"/>
      <c r="AB165" s="38"/>
      <c r="AC165" s="38"/>
      <c r="AD165" s="38"/>
      <c r="AE165" s="38"/>
      <c r="AR165" s="208" t="s">
        <v>127</v>
      </c>
      <c r="AT165" s="208" t="s">
        <v>122</v>
      </c>
      <c r="AU165" s="208" t="s">
        <v>79</v>
      </c>
      <c r="AY165" s="17" t="s">
        <v>119</v>
      </c>
      <c r="BE165" s="209">
        <f>IF(N165="základní",J165,0)</f>
        <v>0</v>
      </c>
      <c r="BF165" s="209">
        <f>IF(N165="snížená",J165,0)</f>
        <v>0</v>
      </c>
      <c r="BG165" s="209">
        <f>IF(N165="zákl. přenesená",J165,0)</f>
        <v>0</v>
      </c>
      <c r="BH165" s="209">
        <f>IF(N165="sníž. přenesená",J165,0)</f>
        <v>0</v>
      </c>
      <c r="BI165" s="209">
        <f>IF(N165="nulová",J165,0)</f>
        <v>0</v>
      </c>
      <c r="BJ165" s="17" t="s">
        <v>77</v>
      </c>
      <c r="BK165" s="209">
        <f>ROUND(I165*H165,2)</f>
        <v>0</v>
      </c>
      <c r="BL165" s="17" t="s">
        <v>127</v>
      </c>
      <c r="BM165" s="208" t="s">
        <v>255</v>
      </c>
    </row>
    <row r="166" s="2" customFormat="1">
      <c r="A166" s="38"/>
      <c r="B166" s="39"/>
      <c r="C166" s="40"/>
      <c r="D166" s="210" t="s">
        <v>129</v>
      </c>
      <c r="E166" s="40"/>
      <c r="F166" s="211" t="s">
        <v>256</v>
      </c>
      <c r="G166" s="40"/>
      <c r="H166" s="40"/>
      <c r="I166" s="212"/>
      <c r="J166" s="40"/>
      <c r="K166" s="40"/>
      <c r="L166" s="44"/>
      <c r="M166" s="213"/>
      <c r="N166" s="214"/>
      <c r="O166" s="84"/>
      <c r="P166" s="84"/>
      <c r="Q166" s="84"/>
      <c r="R166" s="84"/>
      <c r="S166" s="84"/>
      <c r="T166" s="85"/>
      <c r="U166" s="38"/>
      <c r="V166" s="38"/>
      <c r="W166" s="38"/>
      <c r="X166" s="38"/>
      <c r="Y166" s="38"/>
      <c r="Z166" s="38"/>
      <c r="AA166" s="38"/>
      <c r="AB166" s="38"/>
      <c r="AC166" s="38"/>
      <c r="AD166" s="38"/>
      <c r="AE166" s="38"/>
      <c r="AT166" s="17" t="s">
        <v>129</v>
      </c>
      <c r="AU166" s="17" t="s">
        <v>79</v>
      </c>
    </row>
    <row r="167" s="13" customFormat="1">
      <c r="A167" s="13"/>
      <c r="B167" s="215"/>
      <c r="C167" s="216"/>
      <c r="D167" s="217" t="s">
        <v>131</v>
      </c>
      <c r="E167" s="218" t="s">
        <v>19</v>
      </c>
      <c r="F167" s="219" t="s">
        <v>242</v>
      </c>
      <c r="G167" s="216"/>
      <c r="H167" s="220">
        <v>13440</v>
      </c>
      <c r="I167" s="221"/>
      <c r="J167" s="216"/>
      <c r="K167" s="216"/>
      <c r="L167" s="222"/>
      <c r="M167" s="223"/>
      <c r="N167" s="224"/>
      <c r="O167" s="224"/>
      <c r="P167" s="224"/>
      <c r="Q167" s="224"/>
      <c r="R167" s="224"/>
      <c r="S167" s="224"/>
      <c r="T167" s="225"/>
      <c r="U167" s="13"/>
      <c r="V167" s="13"/>
      <c r="W167" s="13"/>
      <c r="X167" s="13"/>
      <c r="Y167" s="13"/>
      <c r="Z167" s="13"/>
      <c r="AA167" s="13"/>
      <c r="AB167" s="13"/>
      <c r="AC167" s="13"/>
      <c r="AD167" s="13"/>
      <c r="AE167" s="13"/>
      <c r="AT167" s="226" t="s">
        <v>131</v>
      </c>
      <c r="AU167" s="226" t="s">
        <v>79</v>
      </c>
      <c r="AV167" s="13" t="s">
        <v>79</v>
      </c>
      <c r="AW167" s="13" t="s">
        <v>33</v>
      </c>
      <c r="AX167" s="13" t="s">
        <v>77</v>
      </c>
      <c r="AY167" s="226" t="s">
        <v>119</v>
      </c>
    </row>
    <row r="168" s="2" customFormat="1" ht="14.4" customHeight="1">
      <c r="A168" s="38"/>
      <c r="B168" s="39"/>
      <c r="C168" s="197" t="s">
        <v>257</v>
      </c>
      <c r="D168" s="197" t="s">
        <v>122</v>
      </c>
      <c r="E168" s="198" t="s">
        <v>258</v>
      </c>
      <c r="F168" s="199" t="s">
        <v>259</v>
      </c>
      <c r="G168" s="200" t="s">
        <v>125</v>
      </c>
      <c r="H168" s="201">
        <v>224</v>
      </c>
      <c r="I168" s="202"/>
      <c r="J168" s="203">
        <f>ROUND(I168*H168,2)</f>
        <v>0</v>
      </c>
      <c r="K168" s="199" t="s">
        <v>126</v>
      </c>
      <c r="L168" s="44"/>
      <c r="M168" s="204" t="s">
        <v>19</v>
      </c>
      <c r="N168" s="205" t="s">
        <v>43</v>
      </c>
      <c r="O168" s="84"/>
      <c r="P168" s="206">
        <f>O168*H168</f>
        <v>0</v>
      </c>
      <c r="Q168" s="206">
        <v>0</v>
      </c>
      <c r="R168" s="206">
        <f>Q168*H168</f>
        <v>0</v>
      </c>
      <c r="S168" s="206">
        <v>0</v>
      </c>
      <c r="T168" s="207">
        <f>S168*H168</f>
        <v>0</v>
      </c>
      <c r="U168" s="38"/>
      <c r="V168" s="38"/>
      <c r="W168" s="38"/>
      <c r="X168" s="38"/>
      <c r="Y168" s="38"/>
      <c r="Z168" s="38"/>
      <c r="AA168" s="38"/>
      <c r="AB168" s="38"/>
      <c r="AC168" s="38"/>
      <c r="AD168" s="38"/>
      <c r="AE168" s="38"/>
      <c r="AR168" s="208" t="s">
        <v>127</v>
      </c>
      <c r="AT168" s="208" t="s">
        <v>122</v>
      </c>
      <c r="AU168" s="208" t="s">
        <v>79</v>
      </c>
      <c r="AY168" s="17" t="s">
        <v>119</v>
      </c>
      <c r="BE168" s="209">
        <f>IF(N168="základní",J168,0)</f>
        <v>0</v>
      </c>
      <c r="BF168" s="209">
        <f>IF(N168="snížená",J168,0)</f>
        <v>0</v>
      </c>
      <c r="BG168" s="209">
        <f>IF(N168="zákl. přenesená",J168,0)</f>
        <v>0</v>
      </c>
      <c r="BH168" s="209">
        <f>IF(N168="sníž. přenesená",J168,0)</f>
        <v>0</v>
      </c>
      <c r="BI168" s="209">
        <f>IF(N168="nulová",J168,0)</f>
        <v>0</v>
      </c>
      <c r="BJ168" s="17" t="s">
        <v>77</v>
      </c>
      <c r="BK168" s="209">
        <f>ROUND(I168*H168,2)</f>
        <v>0</v>
      </c>
      <c r="BL168" s="17" t="s">
        <v>127</v>
      </c>
      <c r="BM168" s="208" t="s">
        <v>260</v>
      </c>
    </row>
    <row r="169" s="2" customFormat="1">
      <c r="A169" s="38"/>
      <c r="B169" s="39"/>
      <c r="C169" s="40"/>
      <c r="D169" s="210" t="s">
        <v>129</v>
      </c>
      <c r="E169" s="40"/>
      <c r="F169" s="211" t="s">
        <v>261</v>
      </c>
      <c r="G169" s="40"/>
      <c r="H169" s="40"/>
      <c r="I169" s="212"/>
      <c r="J169" s="40"/>
      <c r="K169" s="40"/>
      <c r="L169" s="44"/>
      <c r="M169" s="213"/>
      <c r="N169" s="214"/>
      <c r="O169" s="84"/>
      <c r="P169" s="84"/>
      <c r="Q169" s="84"/>
      <c r="R169" s="84"/>
      <c r="S169" s="84"/>
      <c r="T169" s="85"/>
      <c r="U169" s="38"/>
      <c r="V169" s="38"/>
      <c r="W169" s="38"/>
      <c r="X169" s="38"/>
      <c r="Y169" s="38"/>
      <c r="Z169" s="38"/>
      <c r="AA169" s="38"/>
      <c r="AB169" s="38"/>
      <c r="AC169" s="38"/>
      <c r="AD169" s="38"/>
      <c r="AE169" s="38"/>
      <c r="AT169" s="17" t="s">
        <v>129</v>
      </c>
      <c r="AU169" s="17" t="s">
        <v>79</v>
      </c>
    </row>
    <row r="170" s="2" customFormat="1" ht="22.2" customHeight="1">
      <c r="A170" s="38"/>
      <c r="B170" s="39"/>
      <c r="C170" s="197" t="s">
        <v>262</v>
      </c>
      <c r="D170" s="197" t="s">
        <v>122</v>
      </c>
      <c r="E170" s="198" t="s">
        <v>263</v>
      </c>
      <c r="F170" s="199" t="s">
        <v>264</v>
      </c>
      <c r="G170" s="200" t="s">
        <v>125</v>
      </c>
      <c r="H170" s="201">
        <v>17</v>
      </c>
      <c r="I170" s="202"/>
      <c r="J170" s="203">
        <f>ROUND(I170*H170,2)</f>
        <v>0</v>
      </c>
      <c r="K170" s="199" t="s">
        <v>126</v>
      </c>
      <c r="L170" s="44"/>
      <c r="M170" s="204" t="s">
        <v>19</v>
      </c>
      <c r="N170" s="205" t="s">
        <v>43</v>
      </c>
      <c r="O170" s="84"/>
      <c r="P170" s="206">
        <f>O170*H170</f>
        <v>0</v>
      </c>
      <c r="Q170" s="206">
        <v>0.00021000000000000001</v>
      </c>
      <c r="R170" s="206">
        <f>Q170*H170</f>
        <v>0.0035700000000000003</v>
      </c>
      <c r="S170" s="206">
        <v>0</v>
      </c>
      <c r="T170" s="207">
        <f>S170*H170</f>
        <v>0</v>
      </c>
      <c r="U170" s="38"/>
      <c r="V170" s="38"/>
      <c r="W170" s="38"/>
      <c r="X170" s="38"/>
      <c r="Y170" s="38"/>
      <c r="Z170" s="38"/>
      <c r="AA170" s="38"/>
      <c r="AB170" s="38"/>
      <c r="AC170" s="38"/>
      <c r="AD170" s="38"/>
      <c r="AE170" s="38"/>
      <c r="AR170" s="208" t="s">
        <v>127</v>
      </c>
      <c r="AT170" s="208" t="s">
        <v>122</v>
      </c>
      <c r="AU170" s="208" t="s">
        <v>79</v>
      </c>
      <c r="AY170" s="17" t="s">
        <v>119</v>
      </c>
      <c r="BE170" s="209">
        <f>IF(N170="základní",J170,0)</f>
        <v>0</v>
      </c>
      <c r="BF170" s="209">
        <f>IF(N170="snížená",J170,0)</f>
        <v>0</v>
      </c>
      <c r="BG170" s="209">
        <f>IF(N170="zákl. přenesená",J170,0)</f>
        <v>0</v>
      </c>
      <c r="BH170" s="209">
        <f>IF(N170="sníž. přenesená",J170,0)</f>
        <v>0</v>
      </c>
      <c r="BI170" s="209">
        <f>IF(N170="nulová",J170,0)</f>
        <v>0</v>
      </c>
      <c r="BJ170" s="17" t="s">
        <v>77</v>
      </c>
      <c r="BK170" s="209">
        <f>ROUND(I170*H170,2)</f>
        <v>0</v>
      </c>
      <c r="BL170" s="17" t="s">
        <v>127</v>
      </c>
      <c r="BM170" s="208" t="s">
        <v>265</v>
      </c>
    </row>
    <row r="171" s="2" customFormat="1">
      <c r="A171" s="38"/>
      <c r="B171" s="39"/>
      <c r="C171" s="40"/>
      <c r="D171" s="210" t="s">
        <v>129</v>
      </c>
      <c r="E171" s="40"/>
      <c r="F171" s="211" t="s">
        <v>266</v>
      </c>
      <c r="G171" s="40"/>
      <c r="H171" s="40"/>
      <c r="I171" s="212"/>
      <c r="J171" s="40"/>
      <c r="K171" s="40"/>
      <c r="L171" s="44"/>
      <c r="M171" s="213"/>
      <c r="N171" s="214"/>
      <c r="O171" s="84"/>
      <c r="P171" s="84"/>
      <c r="Q171" s="84"/>
      <c r="R171" s="84"/>
      <c r="S171" s="84"/>
      <c r="T171" s="85"/>
      <c r="U171" s="38"/>
      <c r="V171" s="38"/>
      <c r="W171" s="38"/>
      <c r="X171" s="38"/>
      <c r="Y171" s="38"/>
      <c r="Z171" s="38"/>
      <c r="AA171" s="38"/>
      <c r="AB171" s="38"/>
      <c r="AC171" s="38"/>
      <c r="AD171" s="38"/>
      <c r="AE171" s="38"/>
      <c r="AT171" s="17" t="s">
        <v>129</v>
      </c>
      <c r="AU171" s="17" t="s">
        <v>79</v>
      </c>
    </row>
    <row r="172" s="13" customFormat="1">
      <c r="A172" s="13"/>
      <c r="B172" s="215"/>
      <c r="C172" s="216"/>
      <c r="D172" s="217" t="s">
        <v>131</v>
      </c>
      <c r="E172" s="218" t="s">
        <v>19</v>
      </c>
      <c r="F172" s="219" t="s">
        <v>267</v>
      </c>
      <c r="G172" s="216"/>
      <c r="H172" s="220">
        <v>17</v>
      </c>
      <c r="I172" s="221"/>
      <c r="J172" s="216"/>
      <c r="K172" s="216"/>
      <c r="L172" s="222"/>
      <c r="M172" s="223"/>
      <c r="N172" s="224"/>
      <c r="O172" s="224"/>
      <c r="P172" s="224"/>
      <c r="Q172" s="224"/>
      <c r="R172" s="224"/>
      <c r="S172" s="224"/>
      <c r="T172" s="225"/>
      <c r="U172" s="13"/>
      <c r="V172" s="13"/>
      <c r="W172" s="13"/>
      <c r="X172" s="13"/>
      <c r="Y172" s="13"/>
      <c r="Z172" s="13"/>
      <c r="AA172" s="13"/>
      <c r="AB172" s="13"/>
      <c r="AC172" s="13"/>
      <c r="AD172" s="13"/>
      <c r="AE172" s="13"/>
      <c r="AT172" s="226" t="s">
        <v>131</v>
      </c>
      <c r="AU172" s="226" t="s">
        <v>79</v>
      </c>
      <c r="AV172" s="13" t="s">
        <v>79</v>
      </c>
      <c r="AW172" s="13" t="s">
        <v>33</v>
      </c>
      <c r="AX172" s="13" t="s">
        <v>77</v>
      </c>
      <c r="AY172" s="226" t="s">
        <v>119</v>
      </c>
    </row>
    <row r="173" s="2" customFormat="1" ht="22.2" customHeight="1">
      <c r="A173" s="38"/>
      <c r="B173" s="39"/>
      <c r="C173" s="197" t="s">
        <v>268</v>
      </c>
      <c r="D173" s="197" t="s">
        <v>122</v>
      </c>
      <c r="E173" s="198" t="s">
        <v>269</v>
      </c>
      <c r="F173" s="199" t="s">
        <v>270</v>
      </c>
      <c r="G173" s="200" t="s">
        <v>125</v>
      </c>
      <c r="H173" s="201">
        <v>34</v>
      </c>
      <c r="I173" s="202"/>
      <c r="J173" s="203">
        <f>ROUND(I173*H173,2)</f>
        <v>0</v>
      </c>
      <c r="K173" s="199" t="s">
        <v>126</v>
      </c>
      <c r="L173" s="44"/>
      <c r="M173" s="204" t="s">
        <v>19</v>
      </c>
      <c r="N173" s="205" t="s">
        <v>43</v>
      </c>
      <c r="O173" s="84"/>
      <c r="P173" s="206">
        <f>O173*H173</f>
        <v>0</v>
      </c>
      <c r="Q173" s="206">
        <v>4.0000000000000003E-05</v>
      </c>
      <c r="R173" s="206">
        <f>Q173*H173</f>
        <v>0.0013600000000000001</v>
      </c>
      <c r="S173" s="206">
        <v>0</v>
      </c>
      <c r="T173" s="207">
        <f>S173*H173</f>
        <v>0</v>
      </c>
      <c r="U173" s="38"/>
      <c r="V173" s="38"/>
      <c r="W173" s="38"/>
      <c r="X173" s="38"/>
      <c r="Y173" s="38"/>
      <c r="Z173" s="38"/>
      <c r="AA173" s="38"/>
      <c r="AB173" s="38"/>
      <c r="AC173" s="38"/>
      <c r="AD173" s="38"/>
      <c r="AE173" s="38"/>
      <c r="AR173" s="208" t="s">
        <v>127</v>
      </c>
      <c r="AT173" s="208" t="s">
        <v>122</v>
      </c>
      <c r="AU173" s="208" t="s">
        <v>79</v>
      </c>
      <c r="AY173" s="17" t="s">
        <v>119</v>
      </c>
      <c r="BE173" s="209">
        <f>IF(N173="základní",J173,0)</f>
        <v>0</v>
      </c>
      <c r="BF173" s="209">
        <f>IF(N173="snížená",J173,0)</f>
        <v>0</v>
      </c>
      <c r="BG173" s="209">
        <f>IF(N173="zákl. přenesená",J173,0)</f>
        <v>0</v>
      </c>
      <c r="BH173" s="209">
        <f>IF(N173="sníž. přenesená",J173,0)</f>
        <v>0</v>
      </c>
      <c r="BI173" s="209">
        <f>IF(N173="nulová",J173,0)</f>
        <v>0</v>
      </c>
      <c r="BJ173" s="17" t="s">
        <v>77</v>
      </c>
      <c r="BK173" s="209">
        <f>ROUND(I173*H173,2)</f>
        <v>0</v>
      </c>
      <c r="BL173" s="17" t="s">
        <v>127</v>
      </c>
      <c r="BM173" s="208" t="s">
        <v>271</v>
      </c>
    </row>
    <row r="174" s="2" customFormat="1">
      <c r="A174" s="38"/>
      <c r="B174" s="39"/>
      <c r="C174" s="40"/>
      <c r="D174" s="210" t="s">
        <v>129</v>
      </c>
      <c r="E174" s="40"/>
      <c r="F174" s="211" t="s">
        <v>272</v>
      </c>
      <c r="G174" s="40"/>
      <c r="H174" s="40"/>
      <c r="I174" s="212"/>
      <c r="J174" s="40"/>
      <c r="K174" s="40"/>
      <c r="L174" s="44"/>
      <c r="M174" s="213"/>
      <c r="N174" s="214"/>
      <c r="O174" s="84"/>
      <c r="P174" s="84"/>
      <c r="Q174" s="84"/>
      <c r="R174" s="84"/>
      <c r="S174" s="84"/>
      <c r="T174" s="85"/>
      <c r="U174" s="38"/>
      <c r="V174" s="38"/>
      <c r="W174" s="38"/>
      <c r="X174" s="38"/>
      <c r="Y174" s="38"/>
      <c r="Z174" s="38"/>
      <c r="AA174" s="38"/>
      <c r="AB174" s="38"/>
      <c r="AC174" s="38"/>
      <c r="AD174" s="38"/>
      <c r="AE174" s="38"/>
      <c r="AT174" s="17" t="s">
        <v>129</v>
      </c>
      <c r="AU174" s="17" t="s">
        <v>79</v>
      </c>
    </row>
    <row r="175" s="13" customFormat="1">
      <c r="A175" s="13"/>
      <c r="B175" s="215"/>
      <c r="C175" s="216"/>
      <c r="D175" s="217" t="s">
        <v>131</v>
      </c>
      <c r="E175" s="218" t="s">
        <v>19</v>
      </c>
      <c r="F175" s="219" t="s">
        <v>273</v>
      </c>
      <c r="G175" s="216"/>
      <c r="H175" s="220">
        <v>34</v>
      </c>
      <c r="I175" s="221"/>
      <c r="J175" s="216"/>
      <c r="K175" s="216"/>
      <c r="L175" s="222"/>
      <c r="M175" s="223"/>
      <c r="N175" s="224"/>
      <c r="O175" s="224"/>
      <c r="P175" s="224"/>
      <c r="Q175" s="224"/>
      <c r="R175" s="224"/>
      <c r="S175" s="224"/>
      <c r="T175" s="225"/>
      <c r="U175" s="13"/>
      <c r="V175" s="13"/>
      <c r="W175" s="13"/>
      <c r="X175" s="13"/>
      <c r="Y175" s="13"/>
      <c r="Z175" s="13"/>
      <c r="AA175" s="13"/>
      <c r="AB175" s="13"/>
      <c r="AC175" s="13"/>
      <c r="AD175" s="13"/>
      <c r="AE175" s="13"/>
      <c r="AT175" s="226" t="s">
        <v>131</v>
      </c>
      <c r="AU175" s="226" t="s">
        <v>79</v>
      </c>
      <c r="AV175" s="13" t="s">
        <v>79</v>
      </c>
      <c r="AW175" s="13" t="s">
        <v>33</v>
      </c>
      <c r="AX175" s="13" t="s">
        <v>77</v>
      </c>
      <c r="AY175" s="226" t="s">
        <v>119</v>
      </c>
    </row>
    <row r="176" s="2" customFormat="1" ht="22.2" customHeight="1">
      <c r="A176" s="38"/>
      <c r="B176" s="39"/>
      <c r="C176" s="197" t="s">
        <v>274</v>
      </c>
      <c r="D176" s="197" t="s">
        <v>122</v>
      </c>
      <c r="E176" s="198" t="s">
        <v>275</v>
      </c>
      <c r="F176" s="199" t="s">
        <v>276</v>
      </c>
      <c r="G176" s="200" t="s">
        <v>125</v>
      </c>
      <c r="H176" s="201">
        <v>9.5</v>
      </c>
      <c r="I176" s="202"/>
      <c r="J176" s="203">
        <f>ROUND(I176*H176,2)</f>
        <v>0</v>
      </c>
      <c r="K176" s="199" t="s">
        <v>126</v>
      </c>
      <c r="L176" s="44"/>
      <c r="M176" s="204" t="s">
        <v>19</v>
      </c>
      <c r="N176" s="205" t="s">
        <v>43</v>
      </c>
      <c r="O176" s="84"/>
      <c r="P176" s="206">
        <f>O176*H176</f>
        <v>0</v>
      </c>
      <c r="Q176" s="206">
        <v>0.192</v>
      </c>
      <c r="R176" s="206">
        <f>Q176*H176</f>
        <v>1.8240000000000001</v>
      </c>
      <c r="S176" s="206">
        <v>0</v>
      </c>
      <c r="T176" s="207">
        <f>S176*H176</f>
        <v>0</v>
      </c>
      <c r="U176" s="38"/>
      <c r="V176" s="38"/>
      <c r="W176" s="38"/>
      <c r="X176" s="38"/>
      <c r="Y176" s="38"/>
      <c r="Z176" s="38"/>
      <c r="AA176" s="38"/>
      <c r="AB176" s="38"/>
      <c r="AC176" s="38"/>
      <c r="AD176" s="38"/>
      <c r="AE176" s="38"/>
      <c r="AR176" s="208" t="s">
        <v>127</v>
      </c>
      <c r="AT176" s="208" t="s">
        <v>122</v>
      </c>
      <c r="AU176" s="208" t="s">
        <v>79</v>
      </c>
      <c r="AY176" s="17" t="s">
        <v>119</v>
      </c>
      <c r="BE176" s="209">
        <f>IF(N176="základní",J176,0)</f>
        <v>0</v>
      </c>
      <c r="BF176" s="209">
        <f>IF(N176="snížená",J176,0)</f>
        <v>0</v>
      </c>
      <c r="BG176" s="209">
        <f>IF(N176="zákl. přenesená",J176,0)</f>
        <v>0</v>
      </c>
      <c r="BH176" s="209">
        <f>IF(N176="sníž. přenesená",J176,0)</f>
        <v>0</v>
      </c>
      <c r="BI176" s="209">
        <f>IF(N176="nulová",J176,0)</f>
        <v>0</v>
      </c>
      <c r="BJ176" s="17" t="s">
        <v>77</v>
      </c>
      <c r="BK176" s="209">
        <f>ROUND(I176*H176,2)</f>
        <v>0</v>
      </c>
      <c r="BL176" s="17" t="s">
        <v>127</v>
      </c>
      <c r="BM176" s="208" t="s">
        <v>277</v>
      </c>
    </row>
    <row r="177" s="2" customFormat="1">
      <c r="A177" s="38"/>
      <c r="B177" s="39"/>
      <c r="C177" s="40"/>
      <c r="D177" s="210" t="s">
        <v>129</v>
      </c>
      <c r="E177" s="40"/>
      <c r="F177" s="211" t="s">
        <v>278</v>
      </c>
      <c r="G177" s="40"/>
      <c r="H177" s="40"/>
      <c r="I177" s="212"/>
      <c r="J177" s="40"/>
      <c r="K177" s="40"/>
      <c r="L177" s="44"/>
      <c r="M177" s="213"/>
      <c r="N177" s="214"/>
      <c r="O177" s="84"/>
      <c r="P177" s="84"/>
      <c r="Q177" s="84"/>
      <c r="R177" s="84"/>
      <c r="S177" s="84"/>
      <c r="T177" s="85"/>
      <c r="U177" s="38"/>
      <c r="V177" s="38"/>
      <c r="W177" s="38"/>
      <c r="X177" s="38"/>
      <c r="Y177" s="38"/>
      <c r="Z177" s="38"/>
      <c r="AA177" s="38"/>
      <c r="AB177" s="38"/>
      <c r="AC177" s="38"/>
      <c r="AD177" s="38"/>
      <c r="AE177" s="38"/>
      <c r="AT177" s="17" t="s">
        <v>129</v>
      </c>
      <c r="AU177" s="17" t="s">
        <v>79</v>
      </c>
    </row>
    <row r="178" s="13" customFormat="1">
      <c r="A178" s="13"/>
      <c r="B178" s="215"/>
      <c r="C178" s="216"/>
      <c r="D178" s="217" t="s">
        <v>131</v>
      </c>
      <c r="E178" s="218" t="s">
        <v>19</v>
      </c>
      <c r="F178" s="219" t="s">
        <v>279</v>
      </c>
      <c r="G178" s="216"/>
      <c r="H178" s="220">
        <v>9.5</v>
      </c>
      <c r="I178" s="221"/>
      <c r="J178" s="216"/>
      <c r="K178" s="216"/>
      <c r="L178" s="222"/>
      <c r="M178" s="223"/>
      <c r="N178" s="224"/>
      <c r="O178" s="224"/>
      <c r="P178" s="224"/>
      <c r="Q178" s="224"/>
      <c r="R178" s="224"/>
      <c r="S178" s="224"/>
      <c r="T178" s="225"/>
      <c r="U178" s="13"/>
      <c r="V178" s="13"/>
      <c r="W178" s="13"/>
      <c r="X178" s="13"/>
      <c r="Y178" s="13"/>
      <c r="Z178" s="13"/>
      <c r="AA178" s="13"/>
      <c r="AB178" s="13"/>
      <c r="AC178" s="13"/>
      <c r="AD178" s="13"/>
      <c r="AE178" s="13"/>
      <c r="AT178" s="226" t="s">
        <v>131</v>
      </c>
      <c r="AU178" s="226" t="s">
        <v>79</v>
      </c>
      <c r="AV178" s="13" t="s">
        <v>79</v>
      </c>
      <c r="AW178" s="13" t="s">
        <v>33</v>
      </c>
      <c r="AX178" s="13" t="s">
        <v>77</v>
      </c>
      <c r="AY178" s="226" t="s">
        <v>119</v>
      </c>
    </row>
    <row r="179" s="2" customFormat="1" ht="14.4" customHeight="1">
      <c r="A179" s="38"/>
      <c r="B179" s="39"/>
      <c r="C179" s="197" t="s">
        <v>280</v>
      </c>
      <c r="D179" s="197" t="s">
        <v>122</v>
      </c>
      <c r="E179" s="198" t="s">
        <v>281</v>
      </c>
      <c r="F179" s="199" t="s">
        <v>282</v>
      </c>
      <c r="G179" s="200" t="s">
        <v>204</v>
      </c>
      <c r="H179" s="201">
        <v>3.9100000000000001</v>
      </c>
      <c r="I179" s="202"/>
      <c r="J179" s="203">
        <f>ROUND(I179*H179,2)</f>
        <v>0</v>
      </c>
      <c r="K179" s="199" t="s">
        <v>126</v>
      </c>
      <c r="L179" s="44"/>
      <c r="M179" s="204" t="s">
        <v>19</v>
      </c>
      <c r="N179" s="205" t="s">
        <v>43</v>
      </c>
      <c r="O179" s="84"/>
      <c r="P179" s="206">
        <f>O179*H179</f>
        <v>0</v>
      </c>
      <c r="Q179" s="206">
        <v>0</v>
      </c>
      <c r="R179" s="206">
        <f>Q179*H179</f>
        <v>0</v>
      </c>
      <c r="S179" s="206">
        <v>2.2000000000000002</v>
      </c>
      <c r="T179" s="207">
        <f>S179*H179</f>
        <v>8.6020000000000003</v>
      </c>
      <c r="U179" s="38"/>
      <c r="V179" s="38"/>
      <c r="W179" s="38"/>
      <c r="X179" s="38"/>
      <c r="Y179" s="38"/>
      <c r="Z179" s="38"/>
      <c r="AA179" s="38"/>
      <c r="AB179" s="38"/>
      <c r="AC179" s="38"/>
      <c r="AD179" s="38"/>
      <c r="AE179" s="38"/>
      <c r="AR179" s="208" t="s">
        <v>127</v>
      </c>
      <c r="AT179" s="208" t="s">
        <v>122</v>
      </c>
      <c r="AU179" s="208" t="s">
        <v>79</v>
      </c>
      <c r="AY179" s="17" t="s">
        <v>119</v>
      </c>
      <c r="BE179" s="209">
        <f>IF(N179="základní",J179,0)</f>
        <v>0</v>
      </c>
      <c r="BF179" s="209">
        <f>IF(N179="snížená",J179,0)</f>
        <v>0</v>
      </c>
      <c r="BG179" s="209">
        <f>IF(N179="zákl. přenesená",J179,0)</f>
        <v>0</v>
      </c>
      <c r="BH179" s="209">
        <f>IF(N179="sníž. přenesená",J179,0)</f>
        <v>0</v>
      </c>
      <c r="BI179" s="209">
        <f>IF(N179="nulová",J179,0)</f>
        <v>0</v>
      </c>
      <c r="BJ179" s="17" t="s">
        <v>77</v>
      </c>
      <c r="BK179" s="209">
        <f>ROUND(I179*H179,2)</f>
        <v>0</v>
      </c>
      <c r="BL179" s="17" t="s">
        <v>127</v>
      </c>
      <c r="BM179" s="208" t="s">
        <v>283</v>
      </c>
    </row>
    <row r="180" s="2" customFormat="1">
      <c r="A180" s="38"/>
      <c r="B180" s="39"/>
      <c r="C180" s="40"/>
      <c r="D180" s="210" t="s">
        <v>129</v>
      </c>
      <c r="E180" s="40"/>
      <c r="F180" s="211" t="s">
        <v>284</v>
      </c>
      <c r="G180" s="40"/>
      <c r="H180" s="40"/>
      <c r="I180" s="212"/>
      <c r="J180" s="40"/>
      <c r="K180" s="40"/>
      <c r="L180" s="44"/>
      <c r="M180" s="213"/>
      <c r="N180" s="214"/>
      <c r="O180" s="84"/>
      <c r="P180" s="84"/>
      <c r="Q180" s="84"/>
      <c r="R180" s="84"/>
      <c r="S180" s="84"/>
      <c r="T180" s="85"/>
      <c r="U180" s="38"/>
      <c r="V180" s="38"/>
      <c r="W180" s="38"/>
      <c r="X180" s="38"/>
      <c r="Y180" s="38"/>
      <c r="Z180" s="38"/>
      <c r="AA180" s="38"/>
      <c r="AB180" s="38"/>
      <c r="AC180" s="38"/>
      <c r="AD180" s="38"/>
      <c r="AE180" s="38"/>
      <c r="AT180" s="17" t="s">
        <v>129</v>
      </c>
      <c r="AU180" s="17" t="s">
        <v>79</v>
      </c>
    </row>
    <row r="181" s="13" customFormat="1">
      <c r="A181" s="13"/>
      <c r="B181" s="215"/>
      <c r="C181" s="216"/>
      <c r="D181" s="217" t="s">
        <v>131</v>
      </c>
      <c r="E181" s="218" t="s">
        <v>19</v>
      </c>
      <c r="F181" s="219" t="s">
        <v>285</v>
      </c>
      <c r="G181" s="216"/>
      <c r="H181" s="220">
        <v>3.9100000000000001</v>
      </c>
      <c r="I181" s="221"/>
      <c r="J181" s="216"/>
      <c r="K181" s="216"/>
      <c r="L181" s="222"/>
      <c r="M181" s="223"/>
      <c r="N181" s="224"/>
      <c r="O181" s="224"/>
      <c r="P181" s="224"/>
      <c r="Q181" s="224"/>
      <c r="R181" s="224"/>
      <c r="S181" s="224"/>
      <c r="T181" s="225"/>
      <c r="U181" s="13"/>
      <c r="V181" s="13"/>
      <c r="W181" s="13"/>
      <c r="X181" s="13"/>
      <c r="Y181" s="13"/>
      <c r="Z181" s="13"/>
      <c r="AA181" s="13"/>
      <c r="AB181" s="13"/>
      <c r="AC181" s="13"/>
      <c r="AD181" s="13"/>
      <c r="AE181" s="13"/>
      <c r="AT181" s="226" t="s">
        <v>131</v>
      </c>
      <c r="AU181" s="226" t="s">
        <v>79</v>
      </c>
      <c r="AV181" s="13" t="s">
        <v>79</v>
      </c>
      <c r="AW181" s="13" t="s">
        <v>33</v>
      </c>
      <c r="AX181" s="13" t="s">
        <v>77</v>
      </c>
      <c r="AY181" s="226" t="s">
        <v>119</v>
      </c>
    </row>
    <row r="182" s="2" customFormat="1" ht="22.2" customHeight="1">
      <c r="A182" s="38"/>
      <c r="B182" s="39"/>
      <c r="C182" s="197" t="s">
        <v>286</v>
      </c>
      <c r="D182" s="197" t="s">
        <v>122</v>
      </c>
      <c r="E182" s="198" t="s">
        <v>287</v>
      </c>
      <c r="F182" s="199" t="s">
        <v>288</v>
      </c>
      <c r="G182" s="200" t="s">
        <v>125</v>
      </c>
      <c r="H182" s="201">
        <v>10.07</v>
      </c>
      <c r="I182" s="202"/>
      <c r="J182" s="203">
        <f>ROUND(I182*H182,2)</f>
        <v>0</v>
      </c>
      <c r="K182" s="199" t="s">
        <v>126</v>
      </c>
      <c r="L182" s="44"/>
      <c r="M182" s="204" t="s">
        <v>19</v>
      </c>
      <c r="N182" s="205" t="s">
        <v>43</v>
      </c>
      <c r="O182" s="84"/>
      <c r="P182" s="206">
        <f>O182*H182</f>
        <v>0</v>
      </c>
      <c r="Q182" s="206">
        <v>0</v>
      </c>
      <c r="R182" s="206">
        <f>Q182*H182</f>
        <v>0</v>
      </c>
      <c r="S182" s="206">
        <v>0.12</v>
      </c>
      <c r="T182" s="207">
        <f>S182*H182</f>
        <v>1.2083999999999999</v>
      </c>
      <c r="U182" s="38"/>
      <c r="V182" s="38"/>
      <c r="W182" s="38"/>
      <c r="X182" s="38"/>
      <c r="Y182" s="38"/>
      <c r="Z182" s="38"/>
      <c r="AA182" s="38"/>
      <c r="AB182" s="38"/>
      <c r="AC182" s="38"/>
      <c r="AD182" s="38"/>
      <c r="AE182" s="38"/>
      <c r="AR182" s="208" t="s">
        <v>127</v>
      </c>
      <c r="AT182" s="208" t="s">
        <v>122</v>
      </c>
      <c r="AU182" s="208" t="s">
        <v>79</v>
      </c>
      <c r="AY182" s="17" t="s">
        <v>119</v>
      </c>
      <c r="BE182" s="209">
        <f>IF(N182="základní",J182,0)</f>
        <v>0</v>
      </c>
      <c r="BF182" s="209">
        <f>IF(N182="snížená",J182,0)</f>
        <v>0</v>
      </c>
      <c r="BG182" s="209">
        <f>IF(N182="zákl. přenesená",J182,0)</f>
        <v>0</v>
      </c>
      <c r="BH182" s="209">
        <f>IF(N182="sníž. přenesená",J182,0)</f>
        <v>0</v>
      </c>
      <c r="BI182" s="209">
        <f>IF(N182="nulová",J182,0)</f>
        <v>0</v>
      </c>
      <c r="BJ182" s="17" t="s">
        <v>77</v>
      </c>
      <c r="BK182" s="209">
        <f>ROUND(I182*H182,2)</f>
        <v>0</v>
      </c>
      <c r="BL182" s="17" t="s">
        <v>127</v>
      </c>
      <c r="BM182" s="208" t="s">
        <v>289</v>
      </c>
    </row>
    <row r="183" s="2" customFormat="1">
      <c r="A183" s="38"/>
      <c r="B183" s="39"/>
      <c r="C183" s="40"/>
      <c r="D183" s="210" t="s">
        <v>129</v>
      </c>
      <c r="E183" s="40"/>
      <c r="F183" s="211" t="s">
        <v>290</v>
      </c>
      <c r="G183" s="40"/>
      <c r="H183" s="40"/>
      <c r="I183" s="212"/>
      <c r="J183" s="40"/>
      <c r="K183" s="40"/>
      <c r="L183" s="44"/>
      <c r="M183" s="213"/>
      <c r="N183" s="214"/>
      <c r="O183" s="84"/>
      <c r="P183" s="84"/>
      <c r="Q183" s="84"/>
      <c r="R183" s="84"/>
      <c r="S183" s="84"/>
      <c r="T183" s="85"/>
      <c r="U183" s="38"/>
      <c r="V183" s="38"/>
      <c r="W183" s="38"/>
      <c r="X183" s="38"/>
      <c r="Y183" s="38"/>
      <c r="Z183" s="38"/>
      <c r="AA183" s="38"/>
      <c r="AB183" s="38"/>
      <c r="AC183" s="38"/>
      <c r="AD183" s="38"/>
      <c r="AE183" s="38"/>
      <c r="AT183" s="17" t="s">
        <v>129</v>
      </c>
      <c r="AU183" s="17" t="s">
        <v>79</v>
      </c>
    </row>
    <row r="184" s="13" customFormat="1">
      <c r="A184" s="13"/>
      <c r="B184" s="215"/>
      <c r="C184" s="216"/>
      <c r="D184" s="217" t="s">
        <v>131</v>
      </c>
      <c r="E184" s="218" t="s">
        <v>19</v>
      </c>
      <c r="F184" s="219" t="s">
        <v>291</v>
      </c>
      <c r="G184" s="216"/>
      <c r="H184" s="220">
        <v>10.07</v>
      </c>
      <c r="I184" s="221"/>
      <c r="J184" s="216"/>
      <c r="K184" s="216"/>
      <c r="L184" s="222"/>
      <c r="M184" s="223"/>
      <c r="N184" s="224"/>
      <c r="O184" s="224"/>
      <c r="P184" s="224"/>
      <c r="Q184" s="224"/>
      <c r="R184" s="224"/>
      <c r="S184" s="224"/>
      <c r="T184" s="225"/>
      <c r="U184" s="13"/>
      <c r="V184" s="13"/>
      <c r="W184" s="13"/>
      <c r="X184" s="13"/>
      <c r="Y184" s="13"/>
      <c r="Z184" s="13"/>
      <c r="AA184" s="13"/>
      <c r="AB184" s="13"/>
      <c r="AC184" s="13"/>
      <c r="AD184" s="13"/>
      <c r="AE184" s="13"/>
      <c r="AT184" s="226" t="s">
        <v>131</v>
      </c>
      <c r="AU184" s="226" t="s">
        <v>79</v>
      </c>
      <c r="AV184" s="13" t="s">
        <v>79</v>
      </c>
      <c r="AW184" s="13" t="s">
        <v>33</v>
      </c>
      <c r="AX184" s="13" t="s">
        <v>77</v>
      </c>
      <c r="AY184" s="226" t="s">
        <v>119</v>
      </c>
    </row>
    <row r="185" s="2" customFormat="1" ht="14.4" customHeight="1">
      <c r="A185" s="38"/>
      <c r="B185" s="39"/>
      <c r="C185" s="197" t="s">
        <v>292</v>
      </c>
      <c r="D185" s="197" t="s">
        <v>122</v>
      </c>
      <c r="E185" s="198" t="s">
        <v>293</v>
      </c>
      <c r="F185" s="199" t="s">
        <v>294</v>
      </c>
      <c r="G185" s="200" t="s">
        <v>188</v>
      </c>
      <c r="H185" s="201">
        <v>30</v>
      </c>
      <c r="I185" s="202"/>
      <c r="J185" s="203">
        <f>ROUND(I185*H185,2)</f>
        <v>0</v>
      </c>
      <c r="K185" s="199" t="s">
        <v>126</v>
      </c>
      <c r="L185" s="44"/>
      <c r="M185" s="204" t="s">
        <v>19</v>
      </c>
      <c r="N185" s="205" t="s">
        <v>43</v>
      </c>
      <c r="O185" s="84"/>
      <c r="P185" s="206">
        <f>O185*H185</f>
        <v>0</v>
      </c>
      <c r="Q185" s="206">
        <v>0</v>
      </c>
      <c r="R185" s="206">
        <f>Q185*H185</f>
        <v>0</v>
      </c>
      <c r="S185" s="206">
        <v>0.002</v>
      </c>
      <c r="T185" s="207">
        <f>S185*H185</f>
        <v>0.059999999999999998</v>
      </c>
      <c r="U185" s="38"/>
      <c r="V185" s="38"/>
      <c r="W185" s="38"/>
      <c r="X185" s="38"/>
      <c r="Y185" s="38"/>
      <c r="Z185" s="38"/>
      <c r="AA185" s="38"/>
      <c r="AB185" s="38"/>
      <c r="AC185" s="38"/>
      <c r="AD185" s="38"/>
      <c r="AE185" s="38"/>
      <c r="AR185" s="208" t="s">
        <v>127</v>
      </c>
      <c r="AT185" s="208" t="s">
        <v>122</v>
      </c>
      <c r="AU185" s="208" t="s">
        <v>79</v>
      </c>
      <c r="AY185" s="17" t="s">
        <v>119</v>
      </c>
      <c r="BE185" s="209">
        <f>IF(N185="základní",J185,0)</f>
        <v>0</v>
      </c>
      <c r="BF185" s="209">
        <f>IF(N185="snížená",J185,0)</f>
        <v>0</v>
      </c>
      <c r="BG185" s="209">
        <f>IF(N185="zákl. přenesená",J185,0)</f>
        <v>0</v>
      </c>
      <c r="BH185" s="209">
        <f>IF(N185="sníž. přenesená",J185,0)</f>
        <v>0</v>
      </c>
      <c r="BI185" s="209">
        <f>IF(N185="nulová",J185,0)</f>
        <v>0</v>
      </c>
      <c r="BJ185" s="17" t="s">
        <v>77</v>
      </c>
      <c r="BK185" s="209">
        <f>ROUND(I185*H185,2)</f>
        <v>0</v>
      </c>
      <c r="BL185" s="17" t="s">
        <v>127</v>
      </c>
      <c r="BM185" s="208" t="s">
        <v>295</v>
      </c>
    </row>
    <row r="186" s="2" customFormat="1">
      <c r="A186" s="38"/>
      <c r="B186" s="39"/>
      <c r="C186" s="40"/>
      <c r="D186" s="210" t="s">
        <v>129</v>
      </c>
      <c r="E186" s="40"/>
      <c r="F186" s="211" t="s">
        <v>296</v>
      </c>
      <c r="G186" s="40"/>
      <c r="H186" s="40"/>
      <c r="I186" s="212"/>
      <c r="J186" s="40"/>
      <c r="K186" s="40"/>
      <c r="L186" s="44"/>
      <c r="M186" s="213"/>
      <c r="N186" s="214"/>
      <c r="O186" s="84"/>
      <c r="P186" s="84"/>
      <c r="Q186" s="84"/>
      <c r="R186" s="84"/>
      <c r="S186" s="84"/>
      <c r="T186" s="85"/>
      <c r="U186" s="38"/>
      <c r="V186" s="38"/>
      <c r="W186" s="38"/>
      <c r="X186" s="38"/>
      <c r="Y186" s="38"/>
      <c r="Z186" s="38"/>
      <c r="AA186" s="38"/>
      <c r="AB186" s="38"/>
      <c r="AC186" s="38"/>
      <c r="AD186" s="38"/>
      <c r="AE186" s="38"/>
      <c r="AT186" s="17" t="s">
        <v>129</v>
      </c>
      <c r="AU186" s="17" t="s">
        <v>79</v>
      </c>
    </row>
    <row r="187" s="13" customFormat="1">
      <c r="A187" s="13"/>
      <c r="B187" s="215"/>
      <c r="C187" s="216"/>
      <c r="D187" s="217" t="s">
        <v>131</v>
      </c>
      <c r="E187" s="218" t="s">
        <v>19</v>
      </c>
      <c r="F187" s="219" t="s">
        <v>297</v>
      </c>
      <c r="G187" s="216"/>
      <c r="H187" s="220">
        <v>30</v>
      </c>
      <c r="I187" s="221"/>
      <c r="J187" s="216"/>
      <c r="K187" s="216"/>
      <c r="L187" s="222"/>
      <c r="M187" s="223"/>
      <c r="N187" s="224"/>
      <c r="O187" s="224"/>
      <c r="P187" s="224"/>
      <c r="Q187" s="224"/>
      <c r="R187" s="224"/>
      <c r="S187" s="224"/>
      <c r="T187" s="225"/>
      <c r="U187" s="13"/>
      <c r="V187" s="13"/>
      <c r="W187" s="13"/>
      <c r="X187" s="13"/>
      <c r="Y187" s="13"/>
      <c r="Z187" s="13"/>
      <c r="AA187" s="13"/>
      <c r="AB187" s="13"/>
      <c r="AC187" s="13"/>
      <c r="AD187" s="13"/>
      <c r="AE187" s="13"/>
      <c r="AT187" s="226" t="s">
        <v>131</v>
      </c>
      <c r="AU187" s="226" t="s">
        <v>79</v>
      </c>
      <c r="AV187" s="13" t="s">
        <v>79</v>
      </c>
      <c r="AW187" s="13" t="s">
        <v>33</v>
      </c>
      <c r="AX187" s="13" t="s">
        <v>77</v>
      </c>
      <c r="AY187" s="226" t="s">
        <v>119</v>
      </c>
    </row>
    <row r="188" s="2" customFormat="1" ht="19.8" customHeight="1">
      <c r="A188" s="38"/>
      <c r="B188" s="39"/>
      <c r="C188" s="197" t="s">
        <v>298</v>
      </c>
      <c r="D188" s="197" t="s">
        <v>122</v>
      </c>
      <c r="E188" s="198" t="s">
        <v>299</v>
      </c>
      <c r="F188" s="199" t="s">
        <v>300</v>
      </c>
      <c r="G188" s="200" t="s">
        <v>188</v>
      </c>
      <c r="H188" s="201">
        <v>15</v>
      </c>
      <c r="I188" s="202"/>
      <c r="J188" s="203">
        <f>ROUND(I188*H188,2)</f>
        <v>0</v>
      </c>
      <c r="K188" s="199" t="s">
        <v>126</v>
      </c>
      <c r="L188" s="44"/>
      <c r="M188" s="204" t="s">
        <v>19</v>
      </c>
      <c r="N188" s="205" t="s">
        <v>43</v>
      </c>
      <c r="O188" s="84"/>
      <c r="P188" s="206">
        <f>O188*H188</f>
        <v>0</v>
      </c>
      <c r="Q188" s="206">
        <v>0</v>
      </c>
      <c r="R188" s="206">
        <f>Q188*H188</f>
        <v>0</v>
      </c>
      <c r="S188" s="206">
        <v>0.002</v>
      </c>
      <c r="T188" s="207">
        <f>S188*H188</f>
        <v>0.029999999999999999</v>
      </c>
      <c r="U188" s="38"/>
      <c r="V188" s="38"/>
      <c r="W188" s="38"/>
      <c r="X188" s="38"/>
      <c r="Y188" s="38"/>
      <c r="Z188" s="38"/>
      <c r="AA188" s="38"/>
      <c r="AB188" s="38"/>
      <c r="AC188" s="38"/>
      <c r="AD188" s="38"/>
      <c r="AE188" s="38"/>
      <c r="AR188" s="208" t="s">
        <v>127</v>
      </c>
      <c r="AT188" s="208" t="s">
        <v>122</v>
      </c>
      <c r="AU188" s="208" t="s">
        <v>79</v>
      </c>
      <c r="AY188" s="17" t="s">
        <v>119</v>
      </c>
      <c r="BE188" s="209">
        <f>IF(N188="základní",J188,0)</f>
        <v>0</v>
      </c>
      <c r="BF188" s="209">
        <f>IF(N188="snížená",J188,0)</f>
        <v>0</v>
      </c>
      <c r="BG188" s="209">
        <f>IF(N188="zákl. přenesená",J188,0)</f>
        <v>0</v>
      </c>
      <c r="BH188" s="209">
        <f>IF(N188="sníž. přenesená",J188,0)</f>
        <v>0</v>
      </c>
      <c r="BI188" s="209">
        <f>IF(N188="nulová",J188,0)</f>
        <v>0</v>
      </c>
      <c r="BJ188" s="17" t="s">
        <v>77</v>
      </c>
      <c r="BK188" s="209">
        <f>ROUND(I188*H188,2)</f>
        <v>0</v>
      </c>
      <c r="BL188" s="17" t="s">
        <v>127</v>
      </c>
      <c r="BM188" s="208" t="s">
        <v>301</v>
      </c>
    </row>
    <row r="189" s="2" customFormat="1">
      <c r="A189" s="38"/>
      <c r="B189" s="39"/>
      <c r="C189" s="40"/>
      <c r="D189" s="210" t="s">
        <v>129</v>
      </c>
      <c r="E189" s="40"/>
      <c r="F189" s="211" t="s">
        <v>302</v>
      </c>
      <c r="G189" s="40"/>
      <c r="H189" s="40"/>
      <c r="I189" s="212"/>
      <c r="J189" s="40"/>
      <c r="K189" s="40"/>
      <c r="L189" s="44"/>
      <c r="M189" s="213"/>
      <c r="N189" s="214"/>
      <c r="O189" s="84"/>
      <c r="P189" s="84"/>
      <c r="Q189" s="84"/>
      <c r="R189" s="84"/>
      <c r="S189" s="84"/>
      <c r="T189" s="85"/>
      <c r="U189" s="38"/>
      <c r="V189" s="38"/>
      <c r="W189" s="38"/>
      <c r="X189" s="38"/>
      <c r="Y189" s="38"/>
      <c r="Z189" s="38"/>
      <c r="AA189" s="38"/>
      <c r="AB189" s="38"/>
      <c r="AC189" s="38"/>
      <c r="AD189" s="38"/>
      <c r="AE189" s="38"/>
      <c r="AT189" s="17" t="s">
        <v>129</v>
      </c>
      <c r="AU189" s="17" t="s">
        <v>79</v>
      </c>
    </row>
    <row r="190" s="13" customFormat="1">
      <c r="A190" s="13"/>
      <c r="B190" s="215"/>
      <c r="C190" s="216"/>
      <c r="D190" s="217" t="s">
        <v>131</v>
      </c>
      <c r="E190" s="218" t="s">
        <v>19</v>
      </c>
      <c r="F190" s="219" t="s">
        <v>303</v>
      </c>
      <c r="G190" s="216"/>
      <c r="H190" s="220">
        <v>15</v>
      </c>
      <c r="I190" s="221"/>
      <c r="J190" s="216"/>
      <c r="K190" s="216"/>
      <c r="L190" s="222"/>
      <c r="M190" s="223"/>
      <c r="N190" s="224"/>
      <c r="O190" s="224"/>
      <c r="P190" s="224"/>
      <c r="Q190" s="224"/>
      <c r="R190" s="224"/>
      <c r="S190" s="224"/>
      <c r="T190" s="225"/>
      <c r="U190" s="13"/>
      <c r="V190" s="13"/>
      <c r="W190" s="13"/>
      <c r="X190" s="13"/>
      <c r="Y190" s="13"/>
      <c r="Z190" s="13"/>
      <c r="AA190" s="13"/>
      <c r="AB190" s="13"/>
      <c r="AC190" s="13"/>
      <c r="AD190" s="13"/>
      <c r="AE190" s="13"/>
      <c r="AT190" s="226" t="s">
        <v>131</v>
      </c>
      <c r="AU190" s="226" t="s">
        <v>79</v>
      </c>
      <c r="AV190" s="13" t="s">
        <v>79</v>
      </c>
      <c r="AW190" s="13" t="s">
        <v>33</v>
      </c>
      <c r="AX190" s="13" t="s">
        <v>77</v>
      </c>
      <c r="AY190" s="226" t="s">
        <v>119</v>
      </c>
    </row>
    <row r="191" s="2" customFormat="1" ht="22.2" customHeight="1">
      <c r="A191" s="38"/>
      <c r="B191" s="39"/>
      <c r="C191" s="197" t="s">
        <v>304</v>
      </c>
      <c r="D191" s="197" t="s">
        <v>122</v>
      </c>
      <c r="E191" s="198" t="s">
        <v>305</v>
      </c>
      <c r="F191" s="199" t="s">
        <v>306</v>
      </c>
      <c r="G191" s="200" t="s">
        <v>188</v>
      </c>
      <c r="H191" s="201">
        <v>0.5</v>
      </c>
      <c r="I191" s="202"/>
      <c r="J191" s="203">
        <f>ROUND(I191*H191,2)</f>
        <v>0</v>
      </c>
      <c r="K191" s="199" t="s">
        <v>126</v>
      </c>
      <c r="L191" s="44"/>
      <c r="M191" s="204" t="s">
        <v>19</v>
      </c>
      <c r="N191" s="205" t="s">
        <v>43</v>
      </c>
      <c r="O191" s="84"/>
      <c r="P191" s="206">
        <f>O191*H191</f>
        <v>0</v>
      </c>
      <c r="Q191" s="206">
        <v>0.00097000000000000005</v>
      </c>
      <c r="R191" s="206">
        <f>Q191*H191</f>
        <v>0.00048500000000000003</v>
      </c>
      <c r="S191" s="206">
        <v>0.0043</v>
      </c>
      <c r="T191" s="207">
        <f>S191*H191</f>
        <v>0.00215</v>
      </c>
      <c r="U191" s="38"/>
      <c r="V191" s="38"/>
      <c r="W191" s="38"/>
      <c r="X191" s="38"/>
      <c r="Y191" s="38"/>
      <c r="Z191" s="38"/>
      <c r="AA191" s="38"/>
      <c r="AB191" s="38"/>
      <c r="AC191" s="38"/>
      <c r="AD191" s="38"/>
      <c r="AE191" s="38"/>
      <c r="AR191" s="208" t="s">
        <v>127</v>
      </c>
      <c r="AT191" s="208" t="s">
        <v>122</v>
      </c>
      <c r="AU191" s="208" t="s">
        <v>79</v>
      </c>
      <c r="AY191" s="17" t="s">
        <v>119</v>
      </c>
      <c r="BE191" s="209">
        <f>IF(N191="základní",J191,0)</f>
        <v>0</v>
      </c>
      <c r="BF191" s="209">
        <f>IF(N191="snížená",J191,0)</f>
        <v>0</v>
      </c>
      <c r="BG191" s="209">
        <f>IF(N191="zákl. přenesená",J191,0)</f>
        <v>0</v>
      </c>
      <c r="BH191" s="209">
        <f>IF(N191="sníž. přenesená",J191,0)</f>
        <v>0</v>
      </c>
      <c r="BI191" s="209">
        <f>IF(N191="nulová",J191,0)</f>
        <v>0</v>
      </c>
      <c r="BJ191" s="17" t="s">
        <v>77</v>
      </c>
      <c r="BK191" s="209">
        <f>ROUND(I191*H191,2)</f>
        <v>0</v>
      </c>
      <c r="BL191" s="17" t="s">
        <v>127</v>
      </c>
      <c r="BM191" s="208" t="s">
        <v>307</v>
      </c>
    </row>
    <row r="192" s="2" customFormat="1">
      <c r="A192" s="38"/>
      <c r="B192" s="39"/>
      <c r="C192" s="40"/>
      <c r="D192" s="210" t="s">
        <v>129</v>
      </c>
      <c r="E192" s="40"/>
      <c r="F192" s="211" t="s">
        <v>308</v>
      </c>
      <c r="G192" s="40"/>
      <c r="H192" s="40"/>
      <c r="I192" s="212"/>
      <c r="J192" s="40"/>
      <c r="K192" s="40"/>
      <c r="L192" s="44"/>
      <c r="M192" s="213"/>
      <c r="N192" s="214"/>
      <c r="O192" s="84"/>
      <c r="P192" s="84"/>
      <c r="Q192" s="84"/>
      <c r="R192" s="84"/>
      <c r="S192" s="84"/>
      <c r="T192" s="85"/>
      <c r="U192" s="38"/>
      <c r="V192" s="38"/>
      <c r="W192" s="38"/>
      <c r="X192" s="38"/>
      <c r="Y192" s="38"/>
      <c r="Z192" s="38"/>
      <c r="AA192" s="38"/>
      <c r="AB192" s="38"/>
      <c r="AC192" s="38"/>
      <c r="AD192" s="38"/>
      <c r="AE192" s="38"/>
      <c r="AT192" s="17" t="s">
        <v>129</v>
      </c>
      <c r="AU192" s="17" t="s">
        <v>79</v>
      </c>
    </row>
    <row r="193" s="13" customFormat="1">
      <c r="A193" s="13"/>
      <c r="B193" s="215"/>
      <c r="C193" s="216"/>
      <c r="D193" s="217" t="s">
        <v>131</v>
      </c>
      <c r="E193" s="218" t="s">
        <v>19</v>
      </c>
      <c r="F193" s="219" t="s">
        <v>309</v>
      </c>
      <c r="G193" s="216"/>
      <c r="H193" s="220">
        <v>0.5</v>
      </c>
      <c r="I193" s="221"/>
      <c r="J193" s="216"/>
      <c r="K193" s="216"/>
      <c r="L193" s="222"/>
      <c r="M193" s="223"/>
      <c r="N193" s="224"/>
      <c r="O193" s="224"/>
      <c r="P193" s="224"/>
      <c r="Q193" s="224"/>
      <c r="R193" s="224"/>
      <c r="S193" s="224"/>
      <c r="T193" s="225"/>
      <c r="U193" s="13"/>
      <c r="V193" s="13"/>
      <c r="W193" s="13"/>
      <c r="X193" s="13"/>
      <c r="Y193" s="13"/>
      <c r="Z193" s="13"/>
      <c r="AA193" s="13"/>
      <c r="AB193" s="13"/>
      <c r="AC193" s="13"/>
      <c r="AD193" s="13"/>
      <c r="AE193" s="13"/>
      <c r="AT193" s="226" t="s">
        <v>131</v>
      </c>
      <c r="AU193" s="226" t="s">
        <v>79</v>
      </c>
      <c r="AV193" s="13" t="s">
        <v>79</v>
      </c>
      <c r="AW193" s="13" t="s">
        <v>33</v>
      </c>
      <c r="AX193" s="13" t="s">
        <v>77</v>
      </c>
      <c r="AY193" s="226" t="s">
        <v>119</v>
      </c>
    </row>
    <row r="194" s="2" customFormat="1" ht="22.2" customHeight="1">
      <c r="A194" s="38"/>
      <c r="B194" s="39"/>
      <c r="C194" s="197" t="s">
        <v>310</v>
      </c>
      <c r="D194" s="197" t="s">
        <v>122</v>
      </c>
      <c r="E194" s="198" t="s">
        <v>311</v>
      </c>
      <c r="F194" s="199" t="s">
        <v>312</v>
      </c>
      <c r="G194" s="200" t="s">
        <v>188</v>
      </c>
      <c r="H194" s="201">
        <v>1</v>
      </c>
      <c r="I194" s="202"/>
      <c r="J194" s="203">
        <f>ROUND(I194*H194,2)</f>
        <v>0</v>
      </c>
      <c r="K194" s="199" t="s">
        <v>126</v>
      </c>
      <c r="L194" s="44"/>
      <c r="M194" s="204" t="s">
        <v>19</v>
      </c>
      <c r="N194" s="205" t="s">
        <v>43</v>
      </c>
      <c r="O194" s="84"/>
      <c r="P194" s="206">
        <f>O194*H194</f>
        <v>0</v>
      </c>
      <c r="Q194" s="206">
        <v>0.0011299999999999999</v>
      </c>
      <c r="R194" s="206">
        <f>Q194*H194</f>
        <v>0.0011299999999999999</v>
      </c>
      <c r="S194" s="206">
        <v>0.010999999999999999</v>
      </c>
      <c r="T194" s="207">
        <f>S194*H194</f>
        <v>0.010999999999999999</v>
      </c>
      <c r="U194" s="38"/>
      <c r="V194" s="38"/>
      <c r="W194" s="38"/>
      <c r="X194" s="38"/>
      <c r="Y194" s="38"/>
      <c r="Z194" s="38"/>
      <c r="AA194" s="38"/>
      <c r="AB194" s="38"/>
      <c r="AC194" s="38"/>
      <c r="AD194" s="38"/>
      <c r="AE194" s="38"/>
      <c r="AR194" s="208" t="s">
        <v>127</v>
      </c>
      <c r="AT194" s="208" t="s">
        <v>122</v>
      </c>
      <c r="AU194" s="208" t="s">
        <v>79</v>
      </c>
      <c r="AY194" s="17" t="s">
        <v>119</v>
      </c>
      <c r="BE194" s="209">
        <f>IF(N194="základní",J194,0)</f>
        <v>0</v>
      </c>
      <c r="BF194" s="209">
        <f>IF(N194="snížená",J194,0)</f>
        <v>0</v>
      </c>
      <c r="BG194" s="209">
        <f>IF(N194="zákl. přenesená",J194,0)</f>
        <v>0</v>
      </c>
      <c r="BH194" s="209">
        <f>IF(N194="sníž. přenesená",J194,0)</f>
        <v>0</v>
      </c>
      <c r="BI194" s="209">
        <f>IF(N194="nulová",J194,0)</f>
        <v>0</v>
      </c>
      <c r="BJ194" s="17" t="s">
        <v>77</v>
      </c>
      <c r="BK194" s="209">
        <f>ROUND(I194*H194,2)</f>
        <v>0</v>
      </c>
      <c r="BL194" s="17" t="s">
        <v>127</v>
      </c>
      <c r="BM194" s="208" t="s">
        <v>313</v>
      </c>
    </row>
    <row r="195" s="2" customFormat="1">
      <c r="A195" s="38"/>
      <c r="B195" s="39"/>
      <c r="C195" s="40"/>
      <c r="D195" s="210" t="s">
        <v>129</v>
      </c>
      <c r="E195" s="40"/>
      <c r="F195" s="211" t="s">
        <v>314</v>
      </c>
      <c r="G195" s="40"/>
      <c r="H195" s="40"/>
      <c r="I195" s="212"/>
      <c r="J195" s="40"/>
      <c r="K195" s="40"/>
      <c r="L195" s="44"/>
      <c r="M195" s="213"/>
      <c r="N195" s="214"/>
      <c r="O195" s="84"/>
      <c r="P195" s="84"/>
      <c r="Q195" s="84"/>
      <c r="R195" s="84"/>
      <c r="S195" s="84"/>
      <c r="T195" s="85"/>
      <c r="U195" s="38"/>
      <c r="V195" s="38"/>
      <c r="W195" s="38"/>
      <c r="X195" s="38"/>
      <c r="Y195" s="38"/>
      <c r="Z195" s="38"/>
      <c r="AA195" s="38"/>
      <c r="AB195" s="38"/>
      <c r="AC195" s="38"/>
      <c r="AD195" s="38"/>
      <c r="AE195" s="38"/>
      <c r="AT195" s="17" t="s">
        <v>129</v>
      </c>
      <c r="AU195" s="17" t="s">
        <v>79</v>
      </c>
    </row>
    <row r="196" s="13" customFormat="1">
      <c r="A196" s="13"/>
      <c r="B196" s="215"/>
      <c r="C196" s="216"/>
      <c r="D196" s="217" t="s">
        <v>131</v>
      </c>
      <c r="E196" s="218" t="s">
        <v>19</v>
      </c>
      <c r="F196" s="219" t="s">
        <v>315</v>
      </c>
      <c r="G196" s="216"/>
      <c r="H196" s="220">
        <v>1</v>
      </c>
      <c r="I196" s="221"/>
      <c r="J196" s="216"/>
      <c r="K196" s="216"/>
      <c r="L196" s="222"/>
      <c r="M196" s="223"/>
      <c r="N196" s="224"/>
      <c r="O196" s="224"/>
      <c r="P196" s="224"/>
      <c r="Q196" s="224"/>
      <c r="R196" s="224"/>
      <c r="S196" s="224"/>
      <c r="T196" s="225"/>
      <c r="U196" s="13"/>
      <c r="V196" s="13"/>
      <c r="W196" s="13"/>
      <c r="X196" s="13"/>
      <c r="Y196" s="13"/>
      <c r="Z196" s="13"/>
      <c r="AA196" s="13"/>
      <c r="AB196" s="13"/>
      <c r="AC196" s="13"/>
      <c r="AD196" s="13"/>
      <c r="AE196" s="13"/>
      <c r="AT196" s="226" t="s">
        <v>131</v>
      </c>
      <c r="AU196" s="226" t="s">
        <v>79</v>
      </c>
      <c r="AV196" s="13" t="s">
        <v>79</v>
      </c>
      <c r="AW196" s="13" t="s">
        <v>33</v>
      </c>
      <c r="AX196" s="13" t="s">
        <v>77</v>
      </c>
      <c r="AY196" s="226" t="s">
        <v>119</v>
      </c>
    </row>
    <row r="197" s="2" customFormat="1" ht="22.2" customHeight="1">
      <c r="A197" s="38"/>
      <c r="B197" s="39"/>
      <c r="C197" s="197" t="s">
        <v>316</v>
      </c>
      <c r="D197" s="197" t="s">
        <v>122</v>
      </c>
      <c r="E197" s="198" t="s">
        <v>317</v>
      </c>
      <c r="F197" s="199" t="s">
        <v>318</v>
      </c>
      <c r="G197" s="200" t="s">
        <v>125</v>
      </c>
      <c r="H197" s="201">
        <v>8</v>
      </c>
      <c r="I197" s="202"/>
      <c r="J197" s="203">
        <f>ROUND(I197*H197,2)</f>
        <v>0</v>
      </c>
      <c r="K197" s="199" t="s">
        <v>126</v>
      </c>
      <c r="L197" s="44"/>
      <c r="M197" s="204" t="s">
        <v>19</v>
      </c>
      <c r="N197" s="205" t="s">
        <v>43</v>
      </c>
      <c r="O197" s="84"/>
      <c r="P197" s="206">
        <f>O197*H197</f>
        <v>0</v>
      </c>
      <c r="Q197" s="206">
        <v>0</v>
      </c>
      <c r="R197" s="206">
        <f>Q197*H197</f>
        <v>0</v>
      </c>
      <c r="S197" s="206">
        <v>0.045999999999999999</v>
      </c>
      <c r="T197" s="207">
        <f>S197*H197</f>
        <v>0.36799999999999999</v>
      </c>
      <c r="U197" s="38"/>
      <c r="V197" s="38"/>
      <c r="W197" s="38"/>
      <c r="X197" s="38"/>
      <c r="Y197" s="38"/>
      <c r="Z197" s="38"/>
      <c r="AA197" s="38"/>
      <c r="AB197" s="38"/>
      <c r="AC197" s="38"/>
      <c r="AD197" s="38"/>
      <c r="AE197" s="38"/>
      <c r="AR197" s="208" t="s">
        <v>127</v>
      </c>
      <c r="AT197" s="208" t="s">
        <v>122</v>
      </c>
      <c r="AU197" s="208" t="s">
        <v>79</v>
      </c>
      <c r="AY197" s="17" t="s">
        <v>119</v>
      </c>
      <c r="BE197" s="209">
        <f>IF(N197="základní",J197,0)</f>
        <v>0</v>
      </c>
      <c r="BF197" s="209">
        <f>IF(N197="snížená",J197,0)</f>
        <v>0</v>
      </c>
      <c r="BG197" s="209">
        <f>IF(N197="zákl. přenesená",J197,0)</f>
        <v>0</v>
      </c>
      <c r="BH197" s="209">
        <f>IF(N197="sníž. přenesená",J197,0)</f>
        <v>0</v>
      </c>
      <c r="BI197" s="209">
        <f>IF(N197="nulová",J197,0)</f>
        <v>0</v>
      </c>
      <c r="BJ197" s="17" t="s">
        <v>77</v>
      </c>
      <c r="BK197" s="209">
        <f>ROUND(I197*H197,2)</f>
        <v>0</v>
      </c>
      <c r="BL197" s="17" t="s">
        <v>127</v>
      </c>
      <c r="BM197" s="208" t="s">
        <v>319</v>
      </c>
    </row>
    <row r="198" s="2" customFormat="1">
      <c r="A198" s="38"/>
      <c r="B198" s="39"/>
      <c r="C198" s="40"/>
      <c r="D198" s="210" t="s">
        <v>129</v>
      </c>
      <c r="E198" s="40"/>
      <c r="F198" s="211" t="s">
        <v>320</v>
      </c>
      <c r="G198" s="40"/>
      <c r="H198" s="40"/>
      <c r="I198" s="212"/>
      <c r="J198" s="40"/>
      <c r="K198" s="40"/>
      <c r="L198" s="44"/>
      <c r="M198" s="213"/>
      <c r="N198" s="214"/>
      <c r="O198" s="84"/>
      <c r="P198" s="84"/>
      <c r="Q198" s="84"/>
      <c r="R198" s="84"/>
      <c r="S198" s="84"/>
      <c r="T198" s="85"/>
      <c r="U198" s="38"/>
      <c r="V198" s="38"/>
      <c r="W198" s="38"/>
      <c r="X198" s="38"/>
      <c r="Y198" s="38"/>
      <c r="Z198" s="38"/>
      <c r="AA198" s="38"/>
      <c r="AB198" s="38"/>
      <c r="AC198" s="38"/>
      <c r="AD198" s="38"/>
      <c r="AE198" s="38"/>
      <c r="AT198" s="17" t="s">
        <v>129</v>
      </c>
      <c r="AU198" s="17" t="s">
        <v>79</v>
      </c>
    </row>
    <row r="199" s="13" customFormat="1">
      <c r="A199" s="13"/>
      <c r="B199" s="215"/>
      <c r="C199" s="216"/>
      <c r="D199" s="217" t="s">
        <v>131</v>
      </c>
      <c r="E199" s="218" t="s">
        <v>19</v>
      </c>
      <c r="F199" s="219" t="s">
        <v>137</v>
      </c>
      <c r="G199" s="216"/>
      <c r="H199" s="220">
        <v>8</v>
      </c>
      <c r="I199" s="221"/>
      <c r="J199" s="216"/>
      <c r="K199" s="216"/>
      <c r="L199" s="222"/>
      <c r="M199" s="223"/>
      <c r="N199" s="224"/>
      <c r="O199" s="224"/>
      <c r="P199" s="224"/>
      <c r="Q199" s="224"/>
      <c r="R199" s="224"/>
      <c r="S199" s="224"/>
      <c r="T199" s="225"/>
      <c r="U199" s="13"/>
      <c r="V199" s="13"/>
      <c r="W199" s="13"/>
      <c r="X199" s="13"/>
      <c r="Y199" s="13"/>
      <c r="Z199" s="13"/>
      <c r="AA199" s="13"/>
      <c r="AB199" s="13"/>
      <c r="AC199" s="13"/>
      <c r="AD199" s="13"/>
      <c r="AE199" s="13"/>
      <c r="AT199" s="226" t="s">
        <v>131</v>
      </c>
      <c r="AU199" s="226" t="s">
        <v>79</v>
      </c>
      <c r="AV199" s="13" t="s">
        <v>79</v>
      </c>
      <c r="AW199" s="13" t="s">
        <v>33</v>
      </c>
      <c r="AX199" s="13" t="s">
        <v>77</v>
      </c>
      <c r="AY199" s="226" t="s">
        <v>119</v>
      </c>
    </row>
    <row r="200" s="2" customFormat="1" ht="22.2" customHeight="1">
      <c r="A200" s="38"/>
      <c r="B200" s="39"/>
      <c r="C200" s="197" t="s">
        <v>321</v>
      </c>
      <c r="D200" s="197" t="s">
        <v>122</v>
      </c>
      <c r="E200" s="198" t="s">
        <v>322</v>
      </c>
      <c r="F200" s="199" t="s">
        <v>323</v>
      </c>
      <c r="G200" s="200" t="s">
        <v>125</v>
      </c>
      <c r="H200" s="201">
        <v>12.4</v>
      </c>
      <c r="I200" s="202"/>
      <c r="J200" s="203">
        <f>ROUND(I200*H200,2)</f>
        <v>0</v>
      </c>
      <c r="K200" s="199" t="s">
        <v>126</v>
      </c>
      <c r="L200" s="44"/>
      <c r="M200" s="204" t="s">
        <v>19</v>
      </c>
      <c r="N200" s="205" t="s">
        <v>43</v>
      </c>
      <c r="O200" s="84"/>
      <c r="P200" s="206">
        <f>O200*H200</f>
        <v>0</v>
      </c>
      <c r="Q200" s="206">
        <v>0</v>
      </c>
      <c r="R200" s="206">
        <f>Q200*H200</f>
        <v>0</v>
      </c>
      <c r="S200" s="206">
        <v>0.0050000000000000001</v>
      </c>
      <c r="T200" s="207">
        <f>S200*H200</f>
        <v>0.062000000000000006</v>
      </c>
      <c r="U200" s="38"/>
      <c r="V200" s="38"/>
      <c r="W200" s="38"/>
      <c r="X200" s="38"/>
      <c r="Y200" s="38"/>
      <c r="Z200" s="38"/>
      <c r="AA200" s="38"/>
      <c r="AB200" s="38"/>
      <c r="AC200" s="38"/>
      <c r="AD200" s="38"/>
      <c r="AE200" s="38"/>
      <c r="AR200" s="208" t="s">
        <v>127</v>
      </c>
      <c r="AT200" s="208" t="s">
        <v>122</v>
      </c>
      <c r="AU200" s="208" t="s">
        <v>79</v>
      </c>
      <c r="AY200" s="17" t="s">
        <v>119</v>
      </c>
      <c r="BE200" s="209">
        <f>IF(N200="základní",J200,0)</f>
        <v>0</v>
      </c>
      <c r="BF200" s="209">
        <f>IF(N200="snížená",J200,0)</f>
        <v>0</v>
      </c>
      <c r="BG200" s="209">
        <f>IF(N200="zákl. přenesená",J200,0)</f>
        <v>0</v>
      </c>
      <c r="BH200" s="209">
        <f>IF(N200="sníž. přenesená",J200,0)</f>
        <v>0</v>
      </c>
      <c r="BI200" s="209">
        <f>IF(N200="nulová",J200,0)</f>
        <v>0</v>
      </c>
      <c r="BJ200" s="17" t="s">
        <v>77</v>
      </c>
      <c r="BK200" s="209">
        <f>ROUND(I200*H200,2)</f>
        <v>0</v>
      </c>
      <c r="BL200" s="17" t="s">
        <v>127</v>
      </c>
      <c r="BM200" s="208" t="s">
        <v>324</v>
      </c>
    </row>
    <row r="201" s="2" customFormat="1">
      <c r="A201" s="38"/>
      <c r="B201" s="39"/>
      <c r="C201" s="40"/>
      <c r="D201" s="210" t="s">
        <v>129</v>
      </c>
      <c r="E201" s="40"/>
      <c r="F201" s="211" t="s">
        <v>325</v>
      </c>
      <c r="G201" s="40"/>
      <c r="H201" s="40"/>
      <c r="I201" s="212"/>
      <c r="J201" s="40"/>
      <c r="K201" s="40"/>
      <c r="L201" s="44"/>
      <c r="M201" s="213"/>
      <c r="N201" s="214"/>
      <c r="O201" s="84"/>
      <c r="P201" s="84"/>
      <c r="Q201" s="84"/>
      <c r="R201" s="84"/>
      <c r="S201" s="84"/>
      <c r="T201" s="85"/>
      <c r="U201" s="38"/>
      <c r="V201" s="38"/>
      <c r="W201" s="38"/>
      <c r="X201" s="38"/>
      <c r="Y201" s="38"/>
      <c r="Z201" s="38"/>
      <c r="AA201" s="38"/>
      <c r="AB201" s="38"/>
      <c r="AC201" s="38"/>
      <c r="AD201" s="38"/>
      <c r="AE201" s="38"/>
      <c r="AT201" s="17" t="s">
        <v>129</v>
      </c>
      <c r="AU201" s="17" t="s">
        <v>79</v>
      </c>
    </row>
    <row r="202" s="13" customFormat="1">
      <c r="A202" s="13"/>
      <c r="B202" s="215"/>
      <c r="C202" s="216"/>
      <c r="D202" s="217" t="s">
        <v>131</v>
      </c>
      <c r="E202" s="218" t="s">
        <v>19</v>
      </c>
      <c r="F202" s="219" t="s">
        <v>174</v>
      </c>
      <c r="G202" s="216"/>
      <c r="H202" s="220">
        <v>12.4</v>
      </c>
      <c r="I202" s="221"/>
      <c r="J202" s="216"/>
      <c r="K202" s="216"/>
      <c r="L202" s="222"/>
      <c r="M202" s="223"/>
      <c r="N202" s="224"/>
      <c r="O202" s="224"/>
      <c r="P202" s="224"/>
      <c r="Q202" s="224"/>
      <c r="R202" s="224"/>
      <c r="S202" s="224"/>
      <c r="T202" s="225"/>
      <c r="U202" s="13"/>
      <c r="V202" s="13"/>
      <c r="W202" s="13"/>
      <c r="X202" s="13"/>
      <c r="Y202" s="13"/>
      <c r="Z202" s="13"/>
      <c r="AA202" s="13"/>
      <c r="AB202" s="13"/>
      <c r="AC202" s="13"/>
      <c r="AD202" s="13"/>
      <c r="AE202" s="13"/>
      <c r="AT202" s="226" t="s">
        <v>131</v>
      </c>
      <c r="AU202" s="226" t="s">
        <v>79</v>
      </c>
      <c r="AV202" s="13" t="s">
        <v>79</v>
      </c>
      <c r="AW202" s="13" t="s">
        <v>33</v>
      </c>
      <c r="AX202" s="13" t="s">
        <v>77</v>
      </c>
      <c r="AY202" s="226" t="s">
        <v>119</v>
      </c>
    </row>
    <row r="203" s="2" customFormat="1" ht="22.2" customHeight="1">
      <c r="A203" s="38"/>
      <c r="B203" s="39"/>
      <c r="C203" s="197" t="s">
        <v>326</v>
      </c>
      <c r="D203" s="197" t="s">
        <v>122</v>
      </c>
      <c r="E203" s="198" t="s">
        <v>327</v>
      </c>
      <c r="F203" s="199" t="s">
        <v>328</v>
      </c>
      <c r="G203" s="200" t="s">
        <v>125</v>
      </c>
      <c r="H203" s="201">
        <v>2.2999999999999998</v>
      </c>
      <c r="I203" s="202"/>
      <c r="J203" s="203">
        <f>ROUND(I203*H203,2)</f>
        <v>0</v>
      </c>
      <c r="K203" s="199" t="s">
        <v>126</v>
      </c>
      <c r="L203" s="44"/>
      <c r="M203" s="204" t="s">
        <v>19</v>
      </c>
      <c r="N203" s="205" t="s">
        <v>43</v>
      </c>
      <c r="O203" s="84"/>
      <c r="P203" s="206">
        <f>O203*H203</f>
        <v>0</v>
      </c>
      <c r="Q203" s="206">
        <v>0</v>
      </c>
      <c r="R203" s="206">
        <f>Q203*H203</f>
        <v>0</v>
      </c>
      <c r="S203" s="206">
        <v>0.058999999999999997</v>
      </c>
      <c r="T203" s="207">
        <f>S203*H203</f>
        <v>0.13569999999999999</v>
      </c>
      <c r="U203" s="38"/>
      <c r="V203" s="38"/>
      <c r="W203" s="38"/>
      <c r="X203" s="38"/>
      <c r="Y203" s="38"/>
      <c r="Z203" s="38"/>
      <c r="AA203" s="38"/>
      <c r="AB203" s="38"/>
      <c r="AC203" s="38"/>
      <c r="AD203" s="38"/>
      <c r="AE203" s="38"/>
      <c r="AR203" s="208" t="s">
        <v>127</v>
      </c>
      <c r="AT203" s="208" t="s">
        <v>122</v>
      </c>
      <c r="AU203" s="208" t="s">
        <v>79</v>
      </c>
      <c r="AY203" s="17" t="s">
        <v>119</v>
      </c>
      <c r="BE203" s="209">
        <f>IF(N203="základní",J203,0)</f>
        <v>0</v>
      </c>
      <c r="BF203" s="209">
        <f>IF(N203="snížená",J203,0)</f>
        <v>0</v>
      </c>
      <c r="BG203" s="209">
        <f>IF(N203="zákl. přenesená",J203,0)</f>
        <v>0</v>
      </c>
      <c r="BH203" s="209">
        <f>IF(N203="sníž. přenesená",J203,0)</f>
        <v>0</v>
      </c>
      <c r="BI203" s="209">
        <f>IF(N203="nulová",J203,0)</f>
        <v>0</v>
      </c>
      <c r="BJ203" s="17" t="s">
        <v>77</v>
      </c>
      <c r="BK203" s="209">
        <f>ROUND(I203*H203,2)</f>
        <v>0</v>
      </c>
      <c r="BL203" s="17" t="s">
        <v>127</v>
      </c>
      <c r="BM203" s="208" t="s">
        <v>329</v>
      </c>
    </row>
    <row r="204" s="2" customFormat="1">
      <c r="A204" s="38"/>
      <c r="B204" s="39"/>
      <c r="C204" s="40"/>
      <c r="D204" s="210" t="s">
        <v>129</v>
      </c>
      <c r="E204" s="40"/>
      <c r="F204" s="211" t="s">
        <v>330</v>
      </c>
      <c r="G204" s="40"/>
      <c r="H204" s="40"/>
      <c r="I204" s="212"/>
      <c r="J204" s="40"/>
      <c r="K204" s="40"/>
      <c r="L204" s="44"/>
      <c r="M204" s="213"/>
      <c r="N204" s="214"/>
      <c r="O204" s="84"/>
      <c r="P204" s="84"/>
      <c r="Q204" s="84"/>
      <c r="R204" s="84"/>
      <c r="S204" s="84"/>
      <c r="T204" s="85"/>
      <c r="U204" s="38"/>
      <c r="V204" s="38"/>
      <c r="W204" s="38"/>
      <c r="X204" s="38"/>
      <c r="Y204" s="38"/>
      <c r="Z204" s="38"/>
      <c r="AA204" s="38"/>
      <c r="AB204" s="38"/>
      <c r="AC204" s="38"/>
      <c r="AD204" s="38"/>
      <c r="AE204" s="38"/>
      <c r="AT204" s="17" t="s">
        <v>129</v>
      </c>
      <c r="AU204" s="17" t="s">
        <v>79</v>
      </c>
    </row>
    <row r="205" s="13" customFormat="1">
      <c r="A205" s="13"/>
      <c r="B205" s="215"/>
      <c r="C205" s="216"/>
      <c r="D205" s="217" t="s">
        <v>131</v>
      </c>
      <c r="E205" s="218" t="s">
        <v>19</v>
      </c>
      <c r="F205" s="219" t="s">
        <v>331</v>
      </c>
      <c r="G205" s="216"/>
      <c r="H205" s="220">
        <v>2.2999999999999998</v>
      </c>
      <c r="I205" s="221"/>
      <c r="J205" s="216"/>
      <c r="K205" s="216"/>
      <c r="L205" s="222"/>
      <c r="M205" s="223"/>
      <c r="N205" s="224"/>
      <c r="O205" s="224"/>
      <c r="P205" s="224"/>
      <c r="Q205" s="224"/>
      <c r="R205" s="224"/>
      <c r="S205" s="224"/>
      <c r="T205" s="225"/>
      <c r="U205" s="13"/>
      <c r="V205" s="13"/>
      <c r="W205" s="13"/>
      <c r="X205" s="13"/>
      <c r="Y205" s="13"/>
      <c r="Z205" s="13"/>
      <c r="AA205" s="13"/>
      <c r="AB205" s="13"/>
      <c r="AC205" s="13"/>
      <c r="AD205" s="13"/>
      <c r="AE205" s="13"/>
      <c r="AT205" s="226" t="s">
        <v>131</v>
      </c>
      <c r="AU205" s="226" t="s">
        <v>79</v>
      </c>
      <c r="AV205" s="13" t="s">
        <v>79</v>
      </c>
      <c r="AW205" s="13" t="s">
        <v>33</v>
      </c>
      <c r="AX205" s="13" t="s">
        <v>77</v>
      </c>
      <c r="AY205" s="226" t="s">
        <v>119</v>
      </c>
    </row>
    <row r="206" s="2" customFormat="1" ht="22.2" customHeight="1">
      <c r="A206" s="38"/>
      <c r="B206" s="39"/>
      <c r="C206" s="197" t="s">
        <v>332</v>
      </c>
      <c r="D206" s="197" t="s">
        <v>122</v>
      </c>
      <c r="E206" s="198" t="s">
        <v>333</v>
      </c>
      <c r="F206" s="199" t="s">
        <v>334</v>
      </c>
      <c r="G206" s="200" t="s">
        <v>125</v>
      </c>
      <c r="H206" s="201">
        <v>23</v>
      </c>
      <c r="I206" s="202"/>
      <c r="J206" s="203">
        <f>ROUND(I206*H206,2)</f>
        <v>0</v>
      </c>
      <c r="K206" s="199" t="s">
        <v>126</v>
      </c>
      <c r="L206" s="44"/>
      <c r="M206" s="204" t="s">
        <v>19</v>
      </c>
      <c r="N206" s="205" t="s">
        <v>43</v>
      </c>
      <c r="O206" s="84"/>
      <c r="P206" s="206">
        <f>O206*H206</f>
        <v>0</v>
      </c>
      <c r="Q206" s="206">
        <v>0</v>
      </c>
      <c r="R206" s="206">
        <f>Q206*H206</f>
        <v>0</v>
      </c>
      <c r="S206" s="206">
        <v>0.0070000000000000001</v>
      </c>
      <c r="T206" s="207">
        <f>S206*H206</f>
        <v>0.161</v>
      </c>
      <c r="U206" s="38"/>
      <c r="V206" s="38"/>
      <c r="W206" s="38"/>
      <c r="X206" s="38"/>
      <c r="Y206" s="38"/>
      <c r="Z206" s="38"/>
      <c r="AA206" s="38"/>
      <c r="AB206" s="38"/>
      <c r="AC206" s="38"/>
      <c r="AD206" s="38"/>
      <c r="AE206" s="38"/>
      <c r="AR206" s="208" t="s">
        <v>127</v>
      </c>
      <c r="AT206" s="208" t="s">
        <v>122</v>
      </c>
      <c r="AU206" s="208" t="s">
        <v>79</v>
      </c>
      <c r="AY206" s="17" t="s">
        <v>119</v>
      </c>
      <c r="BE206" s="209">
        <f>IF(N206="základní",J206,0)</f>
        <v>0</v>
      </c>
      <c r="BF206" s="209">
        <f>IF(N206="snížená",J206,0)</f>
        <v>0</v>
      </c>
      <c r="BG206" s="209">
        <f>IF(N206="zákl. přenesená",J206,0)</f>
        <v>0</v>
      </c>
      <c r="BH206" s="209">
        <f>IF(N206="sníž. přenesená",J206,0)</f>
        <v>0</v>
      </c>
      <c r="BI206" s="209">
        <f>IF(N206="nulová",J206,0)</f>
        <v>0</v>
      </c>
      <c r="BJ206" s="17" t="s">
        <v>77</v>
      </c>
      <c r="BK206" s="209">
        <f>ROUND(I206*H206,2)</f>
        <v>0</v>
      </c>
      <c r="BL206" s="17" t="s">
        <v>127</v>
      </c>
      <c r="BM206" s="208" t="s">
        <v>335</v>
      </c>
    </row>
    <row r="207" s="2" customFormat="1">
      <c r="A207" s="38"/>
      <c r="B207" s="39"/>
      <c r="C207" s="40"/>
      <c r="D207" s="210" t="s">
        <v>129</v>
      </c>
      <c r="E207" s="40"/>
      <c r="F207" s="211" t="s">
        <v>336</v>
      </c>
      <c r="G207" s="40"/>
      <c r="H207" s="40"/>
      <c r="I207" s="212"/>
      <c r="J207" s="40"/>
      <c r="K207" s="40"/>
      <c r="L207" s="44"/>
      <c r="M207" s="213"/>
      <c r="N207" s="214"/>
      <c r="O207" s="84"/>
      <c r="P207" s="84"/>
      <c r="Q207" s="84"/>
      <c r="R207" s="84"/>
      <c r="S207" s="84"/>
      <c r="T207" s="85"/>
      <c r="U207" s="38"/>
      <c r="V207" s="38"/>
      <c r="W207" s="38"/>
      <c r="X207" s="38"/>
      <c r="Y207" s="38"/>
      <c r="Z207" s="38"/>
      <c r="AA207" s="38"/>
      <c r="AB207" s="38"/>
      <c r="AC207" s="38"/>
      <c r="AD207" s="38"/>
      <c r="AE207" s="38"/>
      <c r="AT207" s="17" t="s">
        <v>129</v>
      </c>
      <c r="AU207" s="17" t="s">
        <v>79</v>
      </c>
    </row>
    <row r="208" s="13" customFormat="1">
      <c r="A208" s="13"/>
      <c r="B208" s="215"/>
      <c r="C208" s="216"/>
      <c r="D208" s="217" t="s">
        <v>131</v>
      </c>
      <c r="E208" s="218" t="s">
        <v>19</v>
      </c>
      <c r="F208" s="219" t="s">
        <v>168</v>
      </c>
      <c r="G208" s="216"/>
      <c r="H208" s="220">
        <v>23</v>
      </c>
      <c r="I208" s="221"/>
      <c r="J208" s="216"/>
      <c r="K208" s="216"/>
      <c r="L208" s="222"/>
      <c r="M208" s="223"/>
      <c r="N208" s="224"/>
      <c r="O208" s="224"/>
      <c r="P208" s="224"/>
      <c r="Q208" s="224"/>
      <c r="R208" s="224"/>
      <c r="S208" s="224"/>
      <c r="T208" s="225"/>
      <c r="U208" s="13"/>
      <c r="V208" s="13"/>
      <c r="W208" s="13"/>
      <c r="X208" s="13"/>
      <c r="Y208" s="13"/>
      <c r="Z208" s="13"/>
      <c r="AA208" s="13"/>
      <c r="AB208" s="13"/>
      <c r="AC208" s="13"/>
      <c r="AD208" s="13"/>
      <c r="AE208" s="13"/>
      <c r="AT208" s="226" t="s">
        <v>131</v>
      </c>
      <c r="AU208" s="226" t="s">
        <v>79</v>
      </c>
      <c r="AV208" s="13" t="s">
        <v>79</v>
      </c>
      <c r="AW208" s="13" t="s">
        <v>33</v>
      </c>
      <c r="AX208" s="13" t="s">
        <v>77</v>
      </c>
      <c r="AY208" s="226" t="s">
        <v>119</v>
      </c>
    </row>
    <row r="209" s="2" customFormat="1" ht="14.4" customHeight="1">
      <c r="A209" s="38"/>
      <c r="B209" s="39"/>
      <c r="C209" s="197" t="s">
        <v>337</v>
      </c>
      <c r="D209" s="197" t="s">
        <v>122</v>
      </c>
      <c r="E209" s="198" t="s">
        <v>338</v>
      </c>
      <c r="F209" s="199" t="s">
        <v>339</v>
      </c>
      <c r="G209" s="200" t="s">
        <v>125</v>
      </c>
      <c r="H209" s="201">
        <v>80</v>
      </c>
      <c r="I209" s="202"/>
      <c r="J209" s="203">
        <f>ROUND(I209*H209,2)</f>
        <v>0</v>
      </c>
      <c r="K209" s="199" t="s">
        <v>19</v>
      </c>
      <c r="L209" s="44"/>
      <c r="M209" s="204" t="s">
        <v>19</v>
      </c>
      <c r="N209" s="205" t="s">
        <v>43</v>
      </c>
      <c r="O209" s="84"/>
      <c r="P209" s="206">
        <f>O209*H209</f>
        <v>0</v>
      </c>
      <c r="Q209" s="206">
        <v>0</v>
      </c>
      <c r="R209" s="206">
        <f>Q209*H209</f>
        <v>0</v>
      </c>
      <c r="S209" s="206">
        <v>0</v>
      </c>
      <c r="T209" s="207">
        <f>S209*H209</f>
        <v>0</v>
      </c>
      <c r="U209" s="38"/>
      <c r="V209" s="38"/>
      <c r="W209" s="38"/>
      <c r="X209" s="38"/>
      <c r="Y209" s="38"/>
      <c r="Z209" s="38"/>
      <c r="AA209" s="38"/>
      <c r="AB209" s="38"/>
      <c r="AC209" s="38"/>
      <c r="AD209" s="38"/>
      <c r="AE209" s="38"/>
      <c r="AR209" s="208" t="s">
        <v>127</v>
      </c>
      <c r="AT209" s="208" t="s">
        <v>122</v>
      </c>
      <c r="AU209" s="208" t="s">
        <v>79</v>
      </c>
      <c r="AY209" s="17" t="s">
        <v>119</v>
      </c>
      <c r="BE209" s="209">
        <f>IF(N209="základní",J209,0)</f>
        <v>0</v>
      </c>
      <c r="BF209" s="209">
        <f>IF(N209="snížená",J209,0)</f>
        <v>0</v>
      </c>
      <c r="BG209" s="209">
        <f>IF(N209="zákl. přenesená",J209,0)</f>
        <v>0</v>
      </c>
      <c r="BH209" s="209">
        <f>IF(N209="sníž. přenesená",J209,0)</f>
        <v>0</v>
      </c>
      <c r="BI209" s="209">
        <f>IF(N209="nulová",J209,0)</f>
        <v>0</v>
      </c>
      <c r="BJ209" s="17" t="s">
        <v>77</v>
      </c>
      <c r="BK209" s="209">
        <f>ROUND(I209*H209,2)</f>
        <v>0</v>
      </c>
      <c r="BL209" s="17" t="s">
        <v>127</v>
      </c>
      <c r="BM209" s="208" t="s">
        <v>340</v>
      </c>
    </row>
    <row r="210" s="12" customFormat="1" ht="22.8" customHeight="1">
      <c r="A210" s="12"/>
      <c r="B210" s="181"/>
      <c r="C210" s="182"/>
      <c r="D210" s="183" t="s">
        <v>71</v>
      </c>
      <c r="E210" s="195" t="s">
        <v>341</v>
      </c>
      <c r="F210" s="195" t="s">
        <v>342</v>
      </c>
      <c r="G210" s="182"/>
      <c r="H210" s="182"/>
      <c r="I210" s="185"/>
      <c r="J210" s="196">
        <f>BK210</f>
        <v>0</v>
      </c>
      <c r="K210" s="182"/>
      <c r="L210" s="187"/>
      <c r="M210" s="188"/>
      <c r="N210" s="189"/>
      <c r="O210" s="189"/>
      <c r="P210" s="190">
        <f>SUM(P211:P219)</f>
        <v>0</v>
      </c>
      <c r="Q210" s="189"/>
      <c r="R210" s="190">
        <f>SUM(R211:R219)</f>
        <v>0</v>
      </c>
      <c r="S210" s="189"/>
      <c r="T210" s="191">
        <f>SUM(T211:T219)</f>
        <v>0</v>
      </c>
      <c r="U210" s="12"/>
      <c r="V210" s="12"/>
      <c r="W210" s="12"/>
      <c r="X210" s="12"/>
      <c r="Y210" s="12"/>
      <c r="Z210" s="12"/>
      <c r="AA210" s="12"/>
      <c r="AB210" s="12"/>
      <c r="AC210" s="12"/>
      <c r="AD210" s="12"/>
      <c r="AE210" s="12"/>
      <c r="AR210" s="192" t="s">
        <v>77</v>
      </c>
      <c r="AT210" s="193" t="s">
        <v>71</v>
      </c>
      <c r="AU210" s="193" t="s">
        <v>77</v>
      </c>
      <c r="AY210" s="192" t="s">
        <v>119</v>
      </c>
      <c r="BK210" s="194">
        <f>SUM(BK211:BK219)</f>
        <v>0</v>
      </c>
    </row>
    <row r="211" s="2" customFormat="1" ht="22.2" customHeight="1">
      <c r="A211" s="38"/>
      <c r="B211" s="39"/>
      <c r="C211" s="197" t="s">
        <v>343</v>
      </c>
      <c r="D211" s="197" t="s">
        <v>122</v>
      </c>
      <c r="E211" s="198" t="s">
        <v>344</v>
      </c>
      <c r="F211" s="199" t="s">
        <v>345</v>
      </c>
      <c r="G211" s="200" t="s">
        <v>215</v>
      </c>
      <c r="H211" s="201">
        <v>12.765000000000001</v>
      </c>
      <c r="I211" s="202"/>
      <c r="J211" s="203">
        <f>ROUND(I211*H211,2)</f>
        <v>0</v>
      </c>
      <c r="K211" s="199" t="s">
        <v>126</v>
      </c>
      <c r="L211" s="44"/>
      <c r="M211" s="204" t="s">
        <v>19</v>
      </c>
      <c r="N211" s="205" t="s">
        <v>43</v>
      </c>
      <c r="O211" s="84"/>
      <c r="P211" s="206">
        <f>O211*H211</f>
        <v>0</v>
      </c>
      <c r="Q211" s="206">
        <v>0</v>
      </c>
      <c r="R211" s="206">
        <f>Q211*H211</f>
        <v>0</v>
      </c>
      <c r="S211" s="206">
        <v>0</v>
      </c>
      <c r="T211" s="207">
        <f>S211*H211</f>
        <v>0</v>
      </c>
      <c r="U211" s="38"/>
      <c r="V211" s="38"/>
      <c r="W211" s="38"/>
      <c r="X211" s="38"/>
      <c r="Y211" s="38"/>
      <c r="Z211" s="38"/>
      <c r="AA211" s="38"/>
      <c r="AB211" s="38"/>
      <c r="AC211" s="38"/>
      <c r="AD211" s="38"/>
      <c r="AE211" s="38"/>
      <c r="AR211" s="208" t="s">
        <v>127</v>
      </c>
      <c r="AT211" s="208" t="s">
        <v>122</v>
      </c>
      <c r="AU211" s="208" t="s">
        <v>79</v>
      </c>
      <c r="AY211" s="17" t="s">
        <v>119</v>
      </c>
      <c r="BE211" s="209">
        <f>IF(N211="základní",J211,0)</f>
        <v>0</v>
      </c>
      <c r="BF211" s="209">
        <f>IF(N211="snížená",J211,0)</f>
        <v>0</v>
      </c>
      <c r="BG211" s="209">
        <f>IF(N211="zákl. přenesená",J211,0)</f>
        <v>0</v>
      </c>
      <c r="BH211" s="209">
        <f>IF(N211="sníž. přenesená",J211,0)</f>
        <v>0</v>
      </c>
      <c r="BI211" s="209">
        <f>IF(N211="nulová",J211,0)</f>
        <v>0</v>
      </c>
      <c r="BJ211" s="17" t="s">
        <v>77</v>
      </c>
      <c r="BK211" s="209">
        <f>ROUND(I211*H211,2)</f>
        <v>0</v>
      </c>
      <c r="BL211" s="17" t="s">
        <v>127</v>
      </c>
      <c r="BM211" s="208" t="s">
        <v>346</v>
      </c>
    </row>
    <row r="212" s="2" customFormat="1">
      <c r="A212" s="38"/>
      <c r="B212" s="39"/>
      <c r="C212" s="40"/>
      <c r="D212" s="210" t="s">
        <v>129</v>
      </c>
      <c r="E212" s="40"/>
      <c r="F212" s="211" t="s">
        <v>347</v>
      </c>
      <c r="G212" s="40"/>
      <c r="H212" s="40"/>
      <c r="I212" s="212"/>
      <c r="J212" s="40"/>
      <c r="K212" s="40"/>
      <c r="L212" s="44"/>
      <c r="M212" s="213"/>
      <c r="N212" s="214"/>
      <c r="O212" s="84"/>
      <c r="P212" s="84"/>
      <c r="Q212" s="84"/>
      <c r="R212" s="84"/>
      <c r="S212" s="84"/>
      <c r="T212" s="85"/>
      <c r="U212" s="38"/>
      <c r="V212" s="38"/>
      <c r="W212" s="38"/>
      <c r="X212" s="38"/>
      <c r="Y212" s="38"/>
      <c r="Z212" s="38"/>
      <c r="AA212" s="38"/>
      <c r="AB212" s="38"/>
      <c r="AC212" s="38"/>
      <c r="AD212" s="38"/>
      <c r="AE212" s="38"/>
      <c r="AT212" s="17" t="s">
        <v>129</v>
      </c>
      <c r="AU212" s="17" t="s">
        <v>79</v>
      </c>
    </row>
    <row r="213" s="2" customFormat="1" ht="19.8" customHeight="1">
      <c r="A213" s="38"/>
      <c r="B213" s="39"/>
      <c r="C213" s="197" t="s">
        <v>348</v>
      </c>
      <c r="D213" s="197" t="s">
        <v>122</v>
      </c>
      <c r="E213" s="198" t="s">
        <v>349</v>
      </c>
      <c r="F213" s="199" t="s">
        <v>350</v>
      </c>
      <c r="G213" s="200" t="s">
        <v>215</v>
      </c>
      <c r="H213" s="201">
        <v>12.765000000000001</v>
      </c>
      <c r="I213" s="202"/>
      <c r="J213" s="203">
        <f>ROUND(I213*H213,2)</f>
        <v>0</v>
      </c>
      <c r="K213" s="199" t="s">
        <v>126</v>
      </c>
      <c r="L213" s="44"/>
      <c r="M213" s="204" t="s">
        <v>19</v>
      </c>
      <c r="N213" s="205" t="s">
        <v>43</v>
      </c>
      <c r="O213" s="84"/>
      <c r="P213" s="206">
        <f>O213*H213</f>
        <v>0</v>
      </c>
      <c r="Q213" s="206">
        <v>0</v>
      </c>
      <c r="R213" s="206">
        <f>Q213*H213</f>
        <v>0</v>
      </c>
      <c r="S213" s="206">
        <v>0</v>
      </c>
      <c r="T213" s="207">
        <f>S213*H213</f>
        <v>0</v>
      </c>
      <c r="U213" s="38"/>
      <c r="V213" s="38"/>
      <c r="W213" s="38"/>
      <c r="X213" s="38"/>
      <c r="Y213" s="38"/>
      <c r="Z213" s="38"/>
      <c r="AA213" s="38"/>
      <c r="AB213" s="38"/>
      <c r="AC213" s="38"/>
      <c r="AD213" s="38"/>
      <c r="AE213" s="38"/>
      <c r="AR213" s="208" t="s">
        <v>127</v>
      </c>
      <c r="AT213" s="208" t="s">
        <v>122</v>
      </c>
      <c r="AU213" s="208" t="s">
        <v>79</v>
      </c>
      <c r="AY213" s="17" t="s">
        <v>119</v>
      </c>
      <c r="BE213" s="209">
        <f>IF(N213="základní",J213,0)</f>
        <v>0</v>
      </c>
      <c r="BF213" s="209">
        <f>IF(N213="snížená",J213,0)</f>
        <v>0</v>
      </c>
      <c r="BG213" s="209">
        <f>IF(N213="zákl. přenesená",J213,0)</f>
        <v>0</v>
      </c>
      <c r="BH213" s="209">
        <f>IF(N213="sníž. přenesená",J213,0)</f>
        <v>0</v>
      </c>
      <c r="BI213" s="209">
        <f>IF(N213="nulová",J213,0)</f>
        <v>0</v>
      </c>
      <c r="BJ213" s="17" t="s">
        <v>77</v>
      </c>
      <c r="BK213" s="209">
        <f>ROUND(I213*H213,2)</f>
        <v>0</v>
      </c>
      <c r="BL213" s="17" t="s">
        <v>127</v>
      </c>
      <c r="BM213" s="208" t="s">
        <v>351</v>
      </c>
    </row>
    <row r="214" s="2" customFormat="1">
      <c r="A214" s="38"/>
      <c r="B214" s="39"/>
      <c r="C214" s="40"/>
      <c r="D214" s="210" t="s">
        <v>129</v>
      </c>
      <c r="E214" s="40"/>
      <c r="F214" s="211" t="s">
        <v>352</v>
      </c>
      <c r="G214" s="40"/>
      <c r="H214" s="40"/>
      <c r="I214" s="212"/>
      <c r="J214" s="40"/>
      <c r="K214" s="40"/>
      <c r="L214" s="44"/>
      <c r="M214" s="213"/>
      <c r="N214" s="214"/>
      <c r="O214" s="84"/>
      <c r="P214" s="84"/>
      <c r="Q214" s="84"/>
      <c r="R214" s="84"/>
      <c r="S214" s="84"/>
      <c r="T214" s="85"/>
      <c r="U214" s="38"/>
      <c r="V214" s="38"/>
      <c r="W214" s="38"/>
      <c r="X214" s="38"/>
      <c r="Y214" s="38"/>
      <c r="Z214" s="38"/>
      <c r="AA214" s="38"/>
      <c r="AB214" s="38"/>
      <c r="AC214" s="38"/>
      <c r="AD214" s="38"/>
      <c r="AE214" s="38"/>
      <c r="AT214" s="17" t="s">
        <v>129</v>
      </c>
      <c r="AU214" s="17" t="s">
        <v>79</v>
      </c>
    </row>
    <row r="215" s="2" customFormat="1" ht="22.2" customHeight="1">
      <c r="A215" s="38"/>
      <c r="B215" s="39"/>
      <c r="C215" s="197" t="s">
        <v>353</v>
      </c>
      <c r="D215" s="197" t="s">
        <v>122</v>
      </c>
      <c r="E215" s="198" t="s">
        <v>354</v>
      </c>
      <c r="F215" s="199" t="s">
        <v>355</v>
      </c>
      <c r="G215" s="200" t="s">
        <v>215</v>
      </c>
      <c r="H215" s="201">
        <v>370.185</v>
      </c>
      <c r="I215" s="202"/>
      <c r="J215" s="203">
        <f>ROUND(I215*H215,2)</f>
        <v>0</v>
      </c>
      <c r="K215" s="199" t="s">
        <v>126</v>
      </c>
      <c r="L215" s="44"/>
      <c r="M215" s="204" t="s">
        <v>19</v>
      </c>
      <c r="N215" s="205" t="s">
        <v>43</v>
      </c>
      <c r="O215" s="84"/>
      <c r="P215" s="206">
        <f>O215*H215</f>
        <v>0</v>
      </c>
      <c r="Q215" s="206">
        <v>0</v>
      </c>
      <c r="R215" s="206">
        <f>Q215*H215</f>
        <v>0</v>
      </c>
      <c r="S215" s="206">
        <v>0</v>
      </c>
      <c r="T215" s="207">
        <f>S215*H215</f>
        <v>0</v>
      </c>
      <c r="U215" s="38"/>
      <c r="V215" s="38"/>
      <c r="W215" s="38"/>
      <c r="X215" s="38"/>
      <c r="Y215" s="38"/>
      <c r="Z215" s="38"/>
      <c r="AA215" s="38"/>
      <c r="AB215" s="38"/>
      <c r="AC215" s="38"/>
      <c r="AD215" s="38"/>
      <c r="AE215" s="38"/>
      <c r="AR215" s="208" t="s">
        <v>127</v>
      </c>
      <c r="AT215" s="208" t="s">
        <v>122</v>
      </c>
      <c r="AU215" s="208" t="s">
        <v>79</v>
      </c>
      <c r="AY215" s="17" t="s">
        <v>119</v>
      </c>
      <c r="BE215" s="209">
        <f>IF(N215="základní",J215,0)</f>
        <v>0</v>
      </c>
      <c r="BF215" s="209">
        <f>IF(N215="snížená",J215,0)</f>
        <v>0</v>
      </c>
      <c r="BG215" s="209">
        <f>IF(N215="zákl. přenesená",J215,0)</f>
        <v>0</v>
      </c>
      <c r="BH215" s="209">
        <f>IF(N215="sníž. přenesená",J215,0)</f>
        <v>0</v>
      </c>
      <c r="BI215" s="209">
        <f>IF(N215="nulová",J215,0)</f>
        <v>0</v>
      </c>
      <c r="BJ215" s="17" t="s">
        <v>77</v>
      </c>
      <c r="BK215" s="209">
        <f>ROUND(I215*H215,2)</f>
        <v>0</v>
      </c>
      <c r="BL215" s="17" t="s">
        <v>127</v>
      </c>
      <c r="BM215" s="208" t="s">
        <v>356</v>
      </c>
    </row>
    <row r="216" s="2" customFormat="1">
      <c r="A216" s="38"/>
      <c r="B216" s="39"/>
      <c r="C216" s="40"/>
      <c r="D216" s="210" t="s">
        <v>129</v>
      </c>
      <c r="E216" s="40"/>
      <c r="F216" s="211" t="s">
        <v>357</v>
      </c>
      <c r="G216" s="40"/>
      <c r="H216" s="40"/>
      <c r="I216" s="212"/>
      <c r="J216" s="40"/>
      <c r="K216" s="40"/>
      <c r="L216" s="44"/>
      <c r="M216" s="213"/>
      <c r="N216" s="214"/>
      <c r="O216" s="84"/>
      <c r="P216" s="84"/>
      <c r="Q216" s="84"/>
      <c r="R216" s="84"/>
      <c r="S216" s="84"/>
      <c r="T216" s="85"/>
      <c r="U216" s="38"/>
      <c r="V216" s="38"/>
      <c r="W216" s="38"/>
      <c r="X216" s="38"/>
      <c r="Y216" s="38"/>
      <c r="Z216" s="38"/>
      <c r="AA216" s="38"/>
      <c r="AB216" s="38"/>
      <c r="AC216" s="38"/>
      <c r="AD216" s="38"/>
      <c r="AE216" s="38"/>
      <c r="AT216" s="17" t="s">
        <v>129</v>
      </c>
      <c r="AU216" s="17" t="s">
        <v>79</v>
      </c>
    </row>
    <row r="217" s="13" customFormat="1">
      <c r="A217" s="13"/>
      <c r="B217" s="215"/>
      <c r="C217" s="216"/>
      <c r="D217" s="217" t="s">
        <v>131</v>
      </c>
      <c r="E217" s="218" t="s">
        <v>19</v>
      </c>
      <c r="F217" s="219" t="s">
        <v>358</v>
      </c>
      <c r="G217" s="216"/>
      <c r="H217" s="220">
        <v>370.185</v>
      </c>
      <c r="I217" s="221"/>
      <c r="J217" s="216"/>
      <c r="K217" s="216"/>
      <c r="L217" s="222"/>
      <c r="M217" s="223"/>
      <c r="N217" s="224"/>
      <c r="O217" s="224"/>
      <c r="P217" s="224"/>
      <c r="Q217" s="224"/>
      <c r="R217" s="224"/>
      <c r="S217" s="224"/>
      <c r="T217" s="225"/>
      <c r="U217" s="13"/>
      <c r="V217" s="13"/>
      <c r="W217" s="13"/>
      <c r="X217" s="13"/>
      <c r="Y217" s="13"/>
      <c r="Z217" s="13"/>
      <c r="AA217" s="13"/>
      <c r="AB217" s="13"/>
      <c r="AC217" s="13"/>
      <c r="AD217" s="13"/>
      <c r="AE217" s="13"/>
      <c r="AT217" s="226" t="s">
        <v>131</v>
      </c>
      <c r="AU217" s="226" t="s">
        <v>79</v>
      </c>
      <c r="AV217" s="13" t="s">
        <v>79</v>
      </c>
      <c r="AW217" s="13" t="s">
        <v>33</v>
      </c>
      <c r="AX217" s="13" t="s">
        <v>77</v>
      </c>
      <c r="AY217" s="226" t="s">
        <v>119</v>
      </c>
    </row>
    <row r="218" s="2" customFormat="1" ht="22.2" customHeight="1">
      <c r="A218" s="38"/>
      <c r="B218" s="39"/>
      <c r="C218" s="197" t="s">
        <v>359</v>
      </c>
      <c r="D218" s="197" t="s">
        <v>122</v>
      </c>
      <c r="E218" s="198" t="s">
        <v>360</v>
      </c>
      <c r="F218" s="199" t="s">
        <v>361</v>
      </c>
      <c r="G218" s="200" t="s">
        <v>215</v>
      </c>
      <c r="H218" s="201">
        <v>12.765000000000001</v>
      </c>
      <c r="I218" s="202"/>
      <c r="J218" s="203">
        <f>ROUND(I218*H218,2)</f>
        <v>0</v>
      </c>
      <c r="K218" s="199" t="s">
        <v>126</v>
      </c>
      <c r="L218" s="44"/>
      <c r="M218" s="204" t="s">
        <v>19</v>
      </c>
      <c r="N218" s="205" t="s">
        <v>43</v>
      </c>
      <c r="O218" s="84"/>
      <c r="P218" s="206">
        <f>O218*H218</f>
        <v>0</v>
      </c>
      <c r="Q218" s="206">
        <v>0</v>
      </c>
      <c r="R218" s="206">
        <f>Q218*H218</f>
        <v>0</v>
      </c>
      <c r="S218" s="206">
        <v>0</v>
      </c>
      <c r="T218" s="207">
        <f>S218*H218</f>
        <v>0</v>
      </c>
      <c r="U218" s="38"/>
      <c r="V218" s="38"/>
      <c r="W218" s="38"/>
      <c r="X218" s="38"/>
      <c r="Y218" s="38"/>
      <c r="Z218" s="38"/>
      <c r="AA218" s="38"/>
      <c r="AB218" s="38"/>
      <c r="AC218" s="38"/>
      <c r="AD218" s="38"/>
      <c r="AE218" s="38"/>
      <c r="AR218" s="208" t="s">
        <v>127</v>
      </c>
      <c r="AT218" s="208" t="s">
        <v>122</v>
      </c>
      <c r="AU218" s="208" t="s">
        <v>79</v>
      </c>
      <c r="AY218" s="17" t="s">
        <v>119</v>
      </c>
      <c r="BE218" s="209">
        <f>IF(N218="základní",J218,0)</f>
        <v>0</v>
      </c>
      <c r="BF218" s="209">
        <f>IF(N218="snížená",J218,0)</f>
        <v>0</v>
      </c>
      <c r="BG218" s="209">
        <f>IF(N218="zákl. přenesená",J218,0)</f>
        <v>0</v>
      </c>
      <c r="BH218" s="209">
        <f>IF(N218="sníž. přenesená",J218,0)</f>
        <v>0</v>
      </c>
      <c r="BI218" s="209">
        <f>IF(N218="nulová",J218,0)</f>
        <v>0</v>
      </c>
      <c r="BJ218" s="17" t="s">
        <v>77</v>
      </c>
      <c r="BK218" s="209">
        <f>ROUND(I218*H218,2)</f>
        <v>0</v>
      </c>
      <c r="BL218" s="17" t="s">
        <v>127</v>
      </c>
      <c r="BM218" s="208" t="s">
        <v>362</v>
      </c>
    </row>
    <row r="219" s="2" customFormat="1">
      <c r="A219" s="38"/>
      <c r="B219" s="39"/>
      <c r="C219" s="40"/>
      <c r="D219" s="210" t="s">
        <v>129</v>
      </c>
      <c r="E219" s="40"/>
      <c r="F219" s="211" t="s">
        <v>363</v>
      </c>
      <c r="G219" s="40"/>
      <c r="H219" s="40"/>
      <c r="I219" s="212"/>
      <c r="J219" s="40"/>
      <c r="K219" s="40"/>
      <c r="L219" s="44"/>
      <c r="M219" s="213"/>
      <c r="N219" s="214"/>
      <c r="O219" s="84"/>
      <c r="P219" s="84"/>
      <c r="Q219" s="84"/>
      <c r="R219" s="84"/>
      <c r="S219" s="84"/>
      <c r="T219" s="85"/>
      <c r="U219" s="38"/>
      <c r="V219" s="38"/>
      <c r="W219" s="38"/>
      <c r="X219" s="38"/>
      <c r="Y219" s="38"/>
      <c r="Z219" s="38"/>
      <c r="AA219" s="38"/>
      <c r="AB219" s="38"/>
      <c r="AC219" s="38"/>
      <c r="AD219" s="38"/>
      <c r="AE219" s="38"/>
      <c r="AT219" s="17" t="s">
        <v>129</v>
      </c>
      <c r="AU219" s="17" t="s">
        <v>79</v>
      </c>
    </row>
    <row r="220" s="12" customFormat="1" ht="22.8" customHeight="1">
      <c r="A220" s="12"/>
      <c r="B220" s="181"/>
      <c r="C220" s="182"/>
      <c r="D220" s="183" t="s">
        <v>71</v>
      </c>
      <c r="E220" s="195" t="s">
        <v>364</v>
      </c>
      <c r="F220" s="195" t="s">
        <v>365</v>
      </c>
      <c r="G220" s="182"/>
      <c r="H220" s="182"/>
      <c r="I220" s="185"/>
      <c r="J220" s="196">
        <f>BK220</f>
        <v>0</v>
      </c>
      <c r="K220" s="182"/>
      <c r="L220" s="187"/>
      <c r="M220" s="188"/>
      <c r="N220" s="189"/>
      <c r="O220" s="189"/>
      <c r="P220" s="190">
        <f>SUM(P221:P222)</f>
        <v>0</v>
      </c>
      <c r="Q220" s="189"/>
      <c r="R220" s="190">
        <f>SUM(R221:R222)</f>
        <v>0</v>
      </c>
      <c r="S220" s="189"/>
      <c r="T220" s="191">
        <f>SUM(T221:T222)</f>
        <v>0</v>
      </c>
      <c r="U220" s="12"/>
      <c r="V220" s="12"/>
      <c r="W220" s="12"/>
      <c r="X220" s="12"/>
      <c r="Y220" s="12"/>
      <c r="Z220" s="12"/>
      <c r="AA220" s="12"/>
      <c r="AB220" s="12"/>
      <c r="AC220" s="12"/>
      <c r="AD220" s="12"/>
      <c r="AE220" s="12"/>
      <c r="AR220" s="192" t="s">
        <v>77</v>
      </c>
      <c r="AT220" s="193" t="s">
        <v>71</v>
      </c>
      <c r="AU220" s="193" t="s">
        <v>77</v>
      </c>
      <c r="AY220" s="192" t="s">
        <v>119</v>
      </c>
      <c r="BK220" s="194">
        <f>SUM(BK221:BK222)</f>
        <v>0</v>
      </c>
    </row>
    <row r="221" s="2" customFormat="1" ht="30" customHeight="1">
      <c r="A221" s="38"/>
      <c r="B221" s="39"/>
      <c r="C221" s="197" t="s">
        <v>366</v>
      </c>
      <c r="D221" s="197" t="s">
        <v>122</v>
      </c>
      <c r="E221" s="198" t="s">
        <v>367</v>
      </c>
      <c r="F221" s="199" t="s">
        <v>368</v>
      </c>
      <c r="G221" s="200" t="s">
        <v>215</v>
      </c>
      <c r="H221" s="201">
        <v>5.8129999999999997</v>
      </c>
      <c r="I221" s="202"/>
      <c r="J221" s="203">
        <f>ROUND(I221*H221,2)</f>
        <v>0</v>
      </c>
      <c r="K221" s="199" t="s">
        <v>126</v>
      </c>
      <c r="L221" s="44"/>
      <c r="M221" s="204" t="s">
        <v>19</v>
      </c>
      <c r="N221" s="205" t="s">
        <v>43</v>
      </c>
      <c r="O221" s="84"/>
      <c r="P221" s="206">
        <f>O221*H221</f>
        <v>0</v>
      </c>
      <c r="Q221" s="206">
        <v>0</v>
      </c>
      <c r="R221" s="206">
        <f>Q221*H221</f>
        <v>0</v>
      </c>
      <c r="S221" s="206">
        <v>0</v>
      </c>
      <c r="T221" s="207">
        <f>S221*H221</f>
        <v>0</v>
      </c>
      <c r="U221" s="38"/>
      <c r="V221" s="38"/>
      <c r="W221" s="38"/>
      <c r="X221" s="38"/>
      <c r="Y221" s="38"/>
      <c r="Z221" s="38"/>
      <c r="AA221" s="38"/>
      <c r="AB221" s="38"/>
      <c r="AC221" s="38"/>
      <c r="AD221" s="38"/>
      <c r="AE221" s="38"/>
      <c r="AR221" s="208" t="s">
        <v>127</v>
      </c>
      <c r="AT221" s="208" t="s">
        <v>122</v>
      </c>
      <c r="AU221" s="208" t="s">
        <v>79</v>
      </c>
      <c r="AY221" s="17" t="s">
        <v>119</v>
      </c>
      <c r="BE221" s="209">
        <f>IF(N221="základní",J221,0)</f>
        <v>0</v>
      </c>
      <c r="BF221" s="209">
        <f>IF(N221="snížená",J221,0)</f>
        <v>0</v>
      </c>
      <c r="BG221" s="209">
        <f>IF(N221="zákl. přenesená",J221,0)</f>
        <v>0</v>
      </c>
      <c r="BH221" s="209">
        <f>IF(N221="sníž. přenesená",J221,0)</f>
        <v>0</v>
      </c>
      <c r="BI221" s="209">
        <f>IF(N221="nulová",J221,0)</f>
        <v>0</v>
      </c>
      <c r="BJ221" s="17" t="s">
        <v>77</v>
      </c>
      <c r="BK221" s="209">
        <f>ROUND(I221*H221,2)</f>
        <v>0</v>
      </c>
      <c r="BL221" s="17" t="s">
        <v>127</v>
      </c>
      <c r="BM221" s="208" t="s">
        <v>369</v>
      </c>
    </row>
    <row r="222" s="2" customFormat="1">
      <c r="A222" s="38"/>
      <c r="B222" s="39"/>
      <c r="C222" s="40"/>
      <c r="D222" s="210" t="s">
        <v>129</v>
      </c>
      <c r="E222" s="40"/>
      <c r="F222" s="211" t="s">
        <v>370</v>
      </c>
      <c r="G222" s="40"/>
      <c r="H222" s="40"/>
      <c r="I222" s="212"/>
      <c r="J222" s="40"/>
      <c r="K222" s="40"/>
      <c r="L222" s="44"/>
      <c r="M222" s="213"/>
      <c r="N222" s="214"/>
      <c r="O222" s="84"/>
      <c r="P222" s="84"/>
      <c r="Q222" s="84"/>
      <c r="R222" s="84"/>
      <c r="S222" s="84"/>
      <c r="T222" s="85"/>
      <c r="U222" s="38"/>
      <c r="V222" s="38"/>
      <c r="W222" s="38"/>
      <c r="X222" s="38"/>
      <c r="Y222" s="38"/>
      <c r="Z222" s="38"/>
      <c r="AA222" s="38"/>
      <c r="AB222" s="38"/>
      <c r="AC222" s="38"/>
      <c r="AD222" s="38"/>
      <c r="AE222" s="38"/>
      <c r="AT222" s="17" t="s">
        <v>129</v>
      </c>
      <c r="AU222" s="17" t="s">
        <v>79</v>
      </c>
    </row>
    <row r="223" s="12" customFormat="1" ht="25.92" customHeight="1">
      <c r="A223" s="12"/>
      <c r="B223" s="181"/>
      <c r="C223" s="182"/>
      <c r="D223" s="183" t="s">
        <v>71</v>
      </c>
      <c r="E223" s="184" t="s">
        <v>371</v>
      </c>
      <c r="F223" s="184" t="s">
        <v>372</v>
      </c>
      <c r="G223" s="182"/>
      <c r="H223" s="182"/>
      <c r="I223" s="185"/>
      <c r="J223" s="186">
        <f>BK223</f>
        <v>0</v>
      </c>
      <c r="K223" s="182"/>
      <c r="L223" s="187"/>
      <c r="M223" s="188"/>
      <c r="N223" s="189"/>
      <c r="O223" s="189"/>
      <c r="P223" s="190">
        <f>P224+P230+P246+P257+P259+P280+P294+P310</f>
        <v>0</v>
      </c>
      <c r="Q223" s="189"/>
      <c r="R223" s="190">
        <f>R224+R230+R246+R257+R259+R280+R294+R310</f>
        <v>2.0410702999999999</v>
      </c>
      <c r="S223" s="189"/>
      <c r="T223" s="191">
        <f>T224+T230+T246+T257+T259+T280+T294+T310</f>
        <v>2.1247450000000003</v>
      </c>
      <c r="U223" s="12"/>
      <c r="V223" s="12"/>
      <c r="W223" s="12"/>
      <c r="X223" s="12"/>
      <c r="Y223" s="12"/>
      <c r="Z223" s="12"/>
      <c r="AA223" s="12"/>
      <c r="AB223" s="12"/>
      <c r="AC223" s="12"/>
      <c r="AD223" s="12"/>
      <c r="AE223" s="12"/>
      <c r="AR223" s="192" t="s">
        <v>79</v>
      </c>
      <c r="AT223" s="193" t="s">
        <v>71</v>
      </c>
      <c r="AU223" s="193" t="s">
        <v>72</v>
      </c>
      <c r="AY223" s="192" t="s">
        <v>119</v>
      </c>
      <c r="BK223" s="194">
        <f>BK224+BK230+BK246+BK257+BK259+BK280+BK294+BK310</f>
        <v>0</v>
      </c>
    </row>
    <row r="224" s="12" customFormat="1" ht="22.8" customHeight="1">
      <c r="A224" s="12"/>
      <c r="B224" s="181"/>
      <c r="C224" s="182"/>
      <c r="D224" s="183" t="s">
        <v>71</v>
      </c>
      <c r="E224" s="195" t="s">
        <v>373</v>
      </c>
      <c r="F224" s="195" t="s">
        <v>374</v>
      </c>
      <c r="G224" s="182"/>
      <c r="H224" s="182"/>
      <c r="I224" s="185"/>
      <c r="J224" s="196">
        <f>BK224</f>
        <v>0</v>
      </c>
      <c r="K224" s="182"/>
      <c r="L224" s="187"/>
      <c r="M224" s="188"/>
      <c r="N224" s="189"/>
      <c r="O224" s="189"/>
      <c r="P224" s="190">
        <f>SUM(P225:P229)</f>
        <v>0</v>
      </c>
      <c r="Q224" s="189"/>
      <c r="R224" s="190">
        <f>SUM(R225:R229)</f>
        <v>0.098633700000000005</v>
      </c>
      <c r="S224" s="189"/>
      <c r="T224" s="191">
        <f>SUM(T225:T229)</f>
        <v>0</v>
      </c>
      <c r="U224" s="12"/>
      <c r="V224" s="12"/>
      <c r="W224" s="12"/>
      <c r="X224" s="12"/>
      <c r="Y224" s="12"/>
      <c r="Z224" s="12"/>
      <c r="AA224" s="12"/>
      <c r="AB224" s="12"/>
      <c r="AC224" s="12"/>
      <c r="AD224" s="12"/>
      <c r="AE224" s="12"/>
      <c r="AR224" s="192" t="s">
        <v>79</v>
      </c>
      <c r="AT224" s="193" t="s">
        <v>71</v>
      </c>
      <c r="AU224" s="193" t="s">
        <v>77</v>
      </c>
      <c r="AY224" s="192" t="s">
        <v>119</v>
      </c>
      <c r="BK224" s="194">
        <f>SUM(BK225:BK229)</f>
        <v>0</v>
      </c>
    </row>
    <row r="225" s="2" customFormat="1" ht="19.8" customHeight="1">
      <c r="A225" s="38"/>
      <c r="B225" s="39"/>
      <c r="C225" s="197" t="s">
        <v>375</v>
      </c>
      <c r="D225" s="197" t="s">
        <v>122</v>
      </c>
      <c r="E225" s="198" t="s">
        <v>376</v>
      </c>
      <c r="F225" s="199" t="s">
        <v>377</v>
      </c>
      <c r="G225" s="200" t="s">
        <v>125</v>
      </c>
      <c r="H225" s="201">
        <v>21.870000000000001</v>
      </c>
      <c r="I225" s="202"/>
      <c r="J225" s="203">
        <f>ROUND(I225*H225,2)</f>
        <v>0</v>
      </c>
      <c r="K225" s="199" t="s">
        <v>126</v>
      </c>
      <c r="L225" s="44"/>
      <c r="M225" s="204" t="s">
        <v>19</v>
      </c>
      <c r="N225" s="205" t="s">
        <v>43</v>
      </c>
      <c r="O225" s="84"/>
      <c r="P225" s="206">
        <f>O225*H225</f>
        <v>0</v>
      </c>
      <c r="Q225" s="206">
        <v>0.0045100000000000001</v>
      </c>
      <c r="R225" s="206">
        <f>Q225*H225</f>
        <v>0.098633700000000005</v>
      </c>
      <c r="S225" s="206">
        <v>0</v>
      </c>
      <c r="T225" s="207">
        <f>S225*H225</f>
        <v>0</v>
      </c>
      <c r="U225" s="38"/>
      <c r="V225" s="38"/>
      <c r="W225" s="38"/>
      <c r="X225" s="38"/>
      <c r="Y225" s="38"/>
      <c r="Z225" s="38"/>
      <c r="AA225" s="38"/>
      <c r="AB225" s="38"/>
      <c r="AC225" s="38"/>
      <c r="AD225" s="38"/>
      <c r="AE225" s="38"/>
      <c r="AR225" s="208" t="s">
        <v>212</v>
      </c>
      <c r="AT225" s="208" t="s">
        <v>122</v>
      </c>
      <c r="AU225" s="208" t="s">
        <v>79</v>
      </c>
      <c r="AY225" s="17" t="s">
        <v>119</v>
      </c>
      <c r="BE225" s="209">
        <f>IF(N225="základní",J225,0)</f>
        <v>0</v>
      </c>
      <c r="BF225" s="209">
        <f>IF(N225="snížená",J225,0)</f>
        <v>0</v>
      </c>
      <c r="BG225" s="209">
        <f>IF(N225="zákl. přenesená",J225,0)</f>
        <v>0</v>
      </c>
      <c r="BH225" s="209">
        <f>IF(N225="sníž. přenesená",J225,0)</f>
        <v>0</v>
      </c>
      <c r="BI225" s="209">
        <f>IF(N225="nulová",J225,0)</f>
        <v>0</v>
      </c>
      <c r="BJ225" s="17" t="s">
        <v>77</v>
      </c>
      <c r="BK225" s="209">
        <f>ROUND(I225*H225,2)</f>
        <v>0</v>
      </c>
      <c r="BL225" s="17" t="s">
        <v>212</v>
      </c>
      <c r="BM225" s="208" t="s">
        <v>378</v>
      </c>
    </row>
    <row r="226" s="2" customFormat="1">
      <c r="A226" s="38"/>
      <c r="B226" s="39"/>
      <c r="C226" s="40"/>
      <c r="D226" s="210" t="s">
        <v>129</v>
      </c>
      <c r="E226" s="40"/>
      <c r="F226" s="211" t="s">
        <v>379</v>
      </c>
      <c r="G226" s="40"/>
      <c r="H226" s="40"/>
      <c r="I226" s="212"/>
      <c r="J226" s="40"/>
      <c r="K226" s="40"/>
      <c r="L226" s="44"/>
      <c r="M226" s="213"/>
      <c r="N226" s="214"/>
      <c r="O226" s="84"/>
      <c r="P226" s="84"/>
      <c r="Q226" s="84"/>
      <c r="R226" s="84"/>
      <c r="S226" s="84"/>
      <c r="T226" s="85"/>
      <c r="U226" s="38"/>
      <c r="V226" s="38"/>
      <c r="W226" s="38"/>
      <c r="X226" s="38"/>
      <c r="Y226" s="38"/>
      <c r="Z226" s="38"/>
      <c r="AA226" s="38"/>
      <c r="AB226" s="38"/>
      <c r="AC226" s="38"/>
      <c r="AD226" s="38"/>
      <c r="AE226" s="38"/>
      <c r="AT226" s="17" t="s">
        <v>129</v>
      </c>
      <c r="AU226" s="17" t="s">
        <v>79</v>
      </c>
    </row>
    <row r="227" s="13" customFormat="1">
      <c r="A227" s="13"/>
      <c r="B227" s="215"/>
      <c r="C227" s="216"/>
      <c r="D227" s="217" t="s">
        <v>131</v>
      </c>
      <c r="E227" s="218" t="s">
        <v>19</v>
      </c>
      <c r="F227" s="219" t="s">
        <v>380</v>
      </c>
      <c r="G227" s="216"/>
      <c r="H227" s="220">
        <v>21.870000000000001</v>
      </c>
      <c r="I227" s="221"/>
      <c r="J227" s="216"/>
      <c r="K227" s="216"/>
      <c r="L227" s="222"/>
      <c r="M227" s="223"/>
      <c r="N227" s="224"/>
      <c r="O227" s="224"/>
      <c r="P227" s="224"/>
      <c r="Q227" s="224"/>
      <c r="R227" s="224"/>
      <c r="S227" s="224"/>
      <c r="T227" s="225"/>
      <c r="U227" s="13"/>
      <c r="V227" s="13"/>
      <c r="W227" s="13"/>
      <c r="X227" s="13"/>
      <c r="Y227" s="13"/>
      <c r="Z227" s="13"/>
      <c r="AA227" s="13"/>
      <c r="AB227" s="13"/>
      <c r="AC227" s="13"/>
      <c r="AD227" s="13"/>
      <c r="AE227" s="13"/>
      <c r="AT227" s="226" t="s">
        <v>131</v>
      </c>
      <c r="AU227" s="226" t="s">
        <v>79</v>
      </c>
      <c r="AV227" s="13" t="s">
        <v>79</v>
      </c>
      <c r="AW227" s="13" t="s">
        <v>33</v>
      </c>
      <c r="AX227" s="13" t="s">
        <v>77</v>
      </c>
      <c r="AY227" s="226" t="s">
        <v>119</v>
      </c>
    </row>
    <row r="228" s="2" customFormat="1" ht="22.2" customHeight="1">
      <c r="A228" s="38"/>
      <c r="B228" s="39"/>
      <c r="C228" s="197" t="s">
        <v>381</v>
      </c>
      <c r="D228" s="197" t="s">
        <v>122</v>
      </c>
      <c r="E228" s="198" t="s">
        <v>382</v>
      </c>
      <c r="F228" s="199" t="s">
        <v>383</v>
      </c>
      <c r="G228" s="200" t="s">
        <v>215</v>
      </c>
      <c r="H228" s="201">
        <v>0.099000000000000005</v>
      </c>
      <c r="I228" s="202"/>
      <c r="J228" s="203">
        <f>ROUND(I228*H228,2)</f>
        <v>0</v>
      </c>
      <c r="K228" s="199" t="s">
        <v>126</v>
      </c>
      <c r="L228" s="44"/>
      <c r="M228" s="204" t="s">
        <v>19</v>
      </c>
      <c r="N228" s="205" t="s">
        <v>43</v>
      </c>
      <c r="O228" s="84"/>
      <c r="P228" s="206">
        <f>O228*H228</f>
        <v>0</v>
      </c>
      <c r="Q228" s="206">
        <v>0</v>
      </c>
      <c r="R228" s="206">
        <f>Q228*H228</f>
        <v>0</v>
      </c>
      <c r="S228" s="206">
        <v>0</v>
      </c>
      <c r="T228" s="207">
        <f>S228*H228</f>
        <v>0</v>
      </c>
      <c r="U228" s="38"/>
      <c r="V228" s="38"/>
      <c r="W228" s="38"/>
      <c r="X228" s="38"/>
      <c r="Y228" s="38"/>
      <c r="Z228" s="38"/>
      <c r="AA228" s="38"/>
      <c r="AB228" s="38"/>
      <c r="AC228" s="38"/>
      <c r="AD228" s="38"/>
      <c r="AE228" s="38"/>
      <c r="AR228" s="208" t="s">
        <v>212</v>
      </c>
      <c r="AT228" s="208" t="s">
        <v>122</v>
      </c>
      <c r="AU228" s="208" t="s">
        <v>79</v>
      </c>
      <c r="AY228" s="17" t="s">
        <v>119</v>
      </c>
      <c r="BE228" s="209">
        <f>IF(N228="základní",J228,0)</f>
        <v>0</v>
      </c>
      <c r="BF228" s="209">
        <f>IF(N228="snížená",J228,0)</f>
        <v>0</v>
      </c>
      <c r="BG228" s="209">
        <f>IF(N228="zákl. přenesená",J228,0)</f>
        <v>0</v>
      </c>
      <c r="BH228" s="209">
        <f>IF(N228="sníž. přenesená",J228,0)</f>
        <v>0</v>
      </c>
      <c r="BI228" s="209">
        <f>IF(N228="nulová",J228,0)</f>
        <v>0</v>
      </c>
      <c r="BJ228" s="17" t="s">
        <v>77</v>
      </c>
      <c r="BK228" s="209">
        <f>ROUND(I228*H228,2)</f>
        <v>0</v>
      </c>
      <c r="BL228" s="17" t="s">
        <v>212</v>
      </c>
      <c r="BM228" s="208" t="s">
        <v>384</v>
      </c>
    </row>
    <row r="229" s="2" customFormat="1">
      <c r="A229" s="38"/>
      <c r="B229" s="39"/>
      <c r="C229" s="40"/>
      <c r="D229" s="210" t="s">
        <v>129</v>
      </c>
      <c r="E229" s="40"/>
      <c r="F229" s="211" t="s">
        <v>385</v>
      </c>
      <c r="G229" s="40"/>
      <c r="H229" s="40"/>
      <c r="I229" s="212"/>
      <c r="J229" s="40"/>
      <c r="K229" s="40"/>
      <c r="L229" s="44"/>
      <c r="M229" s="213"/>
      <c r="N229" s="214"/>
      <c r="O229" s="84"/>
      <c r="P229" s="84"/>
      <c r="Q229" s="84"/>
      <c r="R229" s="84"/>
      <c r="S229" s="84"/>
      <c r="T229" s="85"/>
      <c r="U229" s="38"/>
      <c r="V229" s="38"/>
      <c r="W229" s="38"/>
      <c r="X229" s="38"/>
      <c r="Y229" s="38"/>
      <c r="Z229" s="38"/>
      <c r="AA229" s="38"/>
      <c r="AB229" s="38"/>
      <c r="AC229" s="38"/>
      <c r="AD229" s="38"/>
      <c r="AE229" s="38"/>
      <c r="AT229" s="17" t="s">
        <v>129</v>
      </c>
      <c r="AU229" s="17" t="s">
        <v>79</v>
      </c>
    </row>
    <row r="230" s="12" customFormat="1" ht="22.8" customHeight="1">
      <c r="A230" s="12"/>
      <c r="B230" s="181"/>
      <c r="C230" s="182"/>
      <c r="D230" s="183" t="s">
        <v>71</v>
      </c>
      <c r="E230" s="195" t="s">
        <v>386</v>
      </c>
      <c r="F230" s="195" t="s">
        <v>387</v>
      </c>
      <c r="G230" s="182"/>
      <c r="H230" s="182"/>
      <c r="I230" s="185"/>
      <c r="J230" s="196">
        <f>BK230</f>
        <v>0</v>
      </c>
      <c r="K230" s="182"/>
      <c r="L230" s="187"/>
      <c r="M230" s="188"/>
      <c r="N230" s="189"/>
      <c r="O230" s="189"/>
      <c r="P230" s="190">
        <f>SUM(P231:P245)</f>
        <v>0</v>
      </c>
      <c r="Q230" s="189"/>
      <c r="R230" s="190">
        <f>SUM(R231:R245)</f>
        <v>0.14199800000000001</v>
      </c>
      <c r="S230" s="189"/>
      <c r="T230" s="191">
        <f>SUM(T231:T245)</f>
        <v>0.13749999999999998</v>
      </c>
      <c r="U230" s="12"/>
      <c r="V230" s="12"/>
      <c r="W230" s="12"/>
      <c r="X230" s="12"/>
      <c r="Y230" s="12"/>
      <c r="Z230" s="12"/>
      <c r="AA230" s="12"/>
      <c r="AB230" s="12"/>
      <c r="AC230" s="12"/>
      <c r="AD230" s="12"/>
      <c r="AE230" s="12"/>
      <c r="AR230" s="192" t="s">
        <v>79</v>
      </c>
      <c r="AT230" s="193" t="s">
        <v>71</v>
      </c>
      <c r="AU230" s="193" t="s">
        <v>77</v>
      </c>
      <c r="AY230" s="192" t="s">
        <v>119</v>
      </c>
      <c r="BK230" s="194">
        <f>SUM(BK231:BK245)</f>
        <v>0</v>
      </c>
    </row>
    <row r="231" s="2" customFormat="1" ht="22.2" customHeight="1">
      <c r="A231" s="38"/>
      <c r="B231" s="39"/>
      <c r="C231" s="197" t="s">
        <v>388</v>
      </c>
      <c r="D231" s="197" t="s">
        <v>122</v>
      </c>
      <c r="E231" s="198" t="s">
        <v>389</v>
      </c>
      <c r="F231" s="199" t="s">
        <v>390</v>
      </c>
      <c r="G231" s="200" t="s">
        <v>125</v>
      </c>
      <c r="H231" s="201">
        <v>21.600000000000001</v>
      </c>
      <c r="I231" s="202"/>
      <c r="J231" s="203">
        <f>ROUND(I231*H231,2)</f>
        <v>0</v>
      </c>
      <c r="K231" s="199" t="s">
        <v>126</v>
      </c>
      <c r="L231" s="44"/>
      <c r="M231" s="204" t="s">
        <v>19</v>
      </c>
      <c r="N231" s="205" t="s">
        <v>43</v>
      </c>
      <c r="O231" s="84"/>
      <c r="P231" s="206">
        <f>O231*H231</f>
        <v>0</v>
      </c>
      <c r="Q231" s="206">
        <v>0</v>
      </c>
      <c r="R231" s="206">
        <f>Q231*H231</f>
        <v>0</v>
      </c>
      <c r="S231" s="206">
        <v>0</v>
      </c>
      <c r="T231" s="207">
        <f>S231*H231</f>
        <v>0</v>
      </c>
      <c r="U231" s="38"/>
      <c r="V231" s="38"/>
      <c r="W231" s="38"/>
      <c r="X231" s="38"/>
      <c r="Y231" s="38"/>
      <c r="Z231" s="38"/>
      <c r="AA231" s="38"/>
      <c r="AB231" s="38"/>
      <c r="AC231" s="38"/>
      <c r="AD231" s="38"/>
      <c r="AE231" s="38"/>
      <c r="AR231" s="208" t="s">
        <v>212</v>
      </c>
      <c r="AT231" s="208" t="s">
        <v>122</v>
      </c>
      <c r="AU231" s="208" t="s">
        <v>79</v>
      </c>
      <c r="AY231" s="17" t="s">
        <v>119</v>
      </c>
      <c r="BE231" s="209">
        <f>IF(N231="základní",J231,0)</f>
        <v>0</v>
      </c>
      <c r="BF231" s="209">
        <f>IF(N231="snížená",J231,0)</f>
        <v>0</v>
      </c>
      <c r="BG231" s="209">
        <f>IF(N231="zákl. přenesená",J231,0)</f>
        <v>0</v>
      </c>
      <c r="BH231" s="209">
        <f>IF(N231="sníž. přenesená",J231,0)</f>
        <v>0</v>
      </c>
      <c r="BI231" s="209">
        <f>IF(N231="nulová",J231,0)</f>
        <v>0</v>
      </c>
      <c r="BJ231" s="17" t="s">
        <v>77</v>
      </c>
      <c r="BK231" s="209">
        <f>ROUND(I231*H231,2)</f>
        <v>0</v>
      </c>
      <c r="BL231" s="17" t="s">
        <v>212</v>
      </c>
      <c r="BM231" s="208" t="s">
        <v>391</v>
      </c>
    </row>
    <row r="232" s="2" customFormat="1">
      <c r="A232" s="38"/>
      <c r="B232" s="39"/>
      <c r="C232" s="40"/>
      <c r="D232" s="210" t="s">
        <v>129</v>
      </c>
      <c r="E232" s="40"/>
      <c r="F232" s="211" t="s">
        <v>392</v>
      </c>
      <c r="G232" s="40"/>
      <c r="H232" s="40"/>
      <c r="I232" s="212"/>
      <c r="J232" s="40"/>
      <c r="K232" s="40"/>
      <c r="L232" s="44"/>
      <c r="M232" s="213"/>
      <c r="N232" s="214"/>
      <c r="O232" s="84"/>
      <c r="P232" s="84"/>
      <c r="Q232" s="84"/>
      <c r="R232" s="84"/>
      <c r="S232" s="84"/>
      <c r="T232" s="85"/>
      <c r="U232" s="38"/>
      <c r="V232" s="38"/>
      <c r="W232" s="38"/>
      <c r="X232" s="38"/>
      <c r="Y232" s="38"/>
      <c r="Z232" s="38"/>
      <c r="AA232" s="38"/>
      <c r="AB232" s="38"/>
      <c r="AC232" s="38"/>
      <c r="AD232" s="38"/>
      <c r="AE232" s="38"/>
      <c r="AT232" s="17" t="s">
        <v>129</v>
      </c>
      <c r="AU232" s="17" t="s">
        <v>79</v>
      </c>
    </row>
    <row r="233" s="13" customFormat="1">
      <c r="A233" s="13"/>
      <c r="B233" s="215"/>
      <c r="C233" s="216"/>
      <c r="D233" s="217" t="s">
        <v>131</v>
      </c>
      <c r="E233" s="218" t="s">
        <v>19</v>
      </c>
      <c r="F233" s="219" t="s">
        <v>393</v>
      </c>
      <c r="G233" s="216"/>
      <c r="H233" s="220">
        <v>21.600000000000001</v>
      </c>
      <c r="I233" s="221"/>
      <c r="J233" s="216"/>
      <c r="K233" s="216"/>
      <c r="L233" s="222"/>
      <c r="M233" s="223"/>
      <c r="N233" s="224"/>
      <c r="O233" s="224"/>
      <c r="P233" s="224"/>
      <c r="Q233" s="224"/>
      <c r="R233" s="224"/>
      <c r="S233" s="224"/>
      <c r="T233" s="225"/>
      <c r="U233" s="13"/>
      <c r="V233" s="13"/>
      <c r="W233" s="13"/>
      <c r="X233" s="13"/>
      <c r="Y233" s="13"/>
      <c r="Z233" s="13"/>
      <c r="AA233" s="13"/>
      <c r="AB233" s="13"/>
      <c r="AC233" s="13"/>
      <c r="AD233" s="13"/>
      <c r="AE233" s="13"/>
      <c r="AT233" s="226" t="s">
        <v>131</v>
      </c>
      <c r="AU233" s="226" t="s">
        <v>79</v>
      </c>
      <c r="AV233" s="13" t="s">
        <v>79</v>
      </c>
      <c r="AW233" s="13" t="s">
        <v>33</v>
      </c>
      <c r="AX233" s="13" t="s">
        <v>77</v>
      </c>
      <c r="AY233" s="226" t="s">
        <v>119</v>
      </c>
    </row>
    <row r="234" s="2" customFormat="1" ht="14.4" customHeight="1">
      <c r="A234" s="38"/>
      <c r="B234" s="39"/>
      <c r="C234" s="238" t="s">
        <v>394</v>
      </c>
      <c r="D234" s="238" t="s">
        <v>395</v>
      </c>
      <c r="E234" s="239" t="s">
        <v>396</v>
      </c>
      <c r="F234" s="240" t="s">
        <v>397</v>
      </c>
      <c r="G234" s="241" t="s">
        <v>398</v>
      </c>
      <c r="H234" s="242">
        <v>0.085999999999999993</v>
      </c>
      <c r="I234" s="243"/>
      <c r="J234" s="244">
        <f>ROUND(I234*H234,2)</f>
        <v>0</v>
      </c>
      <c r="K234" s="240" t="s">
        <v>126</v>
      </c>
      <c r="L234" s="245"/>
      <c r="M234" s="246" t="s">
        <v>19</v>
      </c>
      <c r="N234" s="247" t="s">
        <v>43</v>
      </c>
      <c r="O234" s="84"/>
      <c r="P234" s="206">
        <f>O234*H234</f>
        <v>0</v>
      </c>
      <c r="Q234" s="206">
        <v>0.001</v>
      </c>
      <c r="R234" s="206">
        <f>Q234*H234</f>
        <v>8.599999999999999E-05</v>
      </c>
      <c r="S234" s="206">
        <v>0</v>
      </c>
      <c r="T234" s="207">
        <f>S234*H234</f>
        <v>0</v>
      </c>
      <c r="U234" s="38"/>
      <c r="V234" s="38"/>
      <c r="W234" s="38"/>
      <c r="X234" s="38"/>
      <c r="Y234" s="38"/>
      <c r="Z234" s="38"/>
      <c r="AA234" s="38"/>
      <c r="AB234" s="38"/>
      <c r="AC234" s="38"/>
      <c r="AD234" s="38"/>
      <c r="AE234" s="38"/>
      <c r="AR234" s="208" t="s">
        <v>304</v>
      </c>
      <c r="AT234" s="208" t="s">
        <v>395</v>
      </c>
      <c r="AU234" s="208" t="s">
        <v>79</v>
      </c>
      <c r="AY234" s="17" t="s">
        <v>119</v>
      </c>
      <c r="BE234" s="209">
        <f>IF(N234="základní",J234,0)</f>
        <v>0</v>
      </c>
      <c r="BF234" s="209">
        <f>IF(N234="snížená",J234,0)</f>
        <v>0</v>
      </c>
      <c r="BG234" s="209">
        <f>IF(N234="zákl. přenesená",J234,0)</f>
        <v>0</v>
      </c>
      <c r="BH234" s="209">
        <f>IF(N234="sníž. přenesená",J234,0)</f>
        <v>0</v>
      </c>
      <c r="BI234" s="209">
        <f>IF(N234="nulová",J234,0)</f>
        <v>0</v>
      </c>
      <c r="BJ234" s="17" t="s">
        <v>77</v>
      </c>
      <c r="BK234" s="209">
        <f>ROUND(I234*H234,2)</f>
        <v>0</v>
      </c>
      <c r="BL234" s="17" t="s">
        <v>212</v>
      </c>
      <c r="BM234" s="208" t="s">
        <v>399</v>
      </c>
    </row>
    <row r="235" s="13" customFormat="1">
      <c r="A235" s="13"/>
      <c r="B235" s="215"/>
      <c r="C235" s="216"/>
      <c r="D235" s="217" t="s">
        <v>131</v>
      </c>
      <c r="E235" s="216"/>
      <c r="F235" s="219" t="s">
        <v>400</v>
      </c>
      <c r="G235" s="216"/>
      <c r="H235" s="220">
        <v>0.085999999999999993</v>
      </c>
      <c r="I235" s="221"/>
      <c r="J235" s="216"/>
      <c r="K235" s="216"/>
      <c r="L235" s="222"/>
      <c r="M235" s="223"/>
      <c r="N235" s="224"/>
      <c r="O235" s="224"/>
      <c r="P235" s="224"/>
      <c r="Q235" s="224"/>
      <c r="R235" s="224"/>
      <c r="S235" s="224"/>
      <c r="T235" s="225"/>
      <c r="U235" s="13"/>
      <c r="V235" s="13"/>
      <c r="W235" s="13"/>
      <c r="X235" s="13"/>
      <c r="Y235" s="13"/>
      <c r="Z235" s="13"/>
      <c r="AA235" s="13"/>
      <c r="AB235" s="13"/>
      <c r="AC235" s="13"/>
      <c r="AD235" s="13"/>
      <c r="AE235" s="13"/>
      <c r="AT235" s="226" t="s">
        <v>131</v>
      </c>
      <c r="AU235" s="226" t="s">
        <v>79</v>
      </c>
      <c r="AV235" s="13" t="s">
        <v>79</v>
      </c>
      <c r="AW235" s="13" t="s">
        <v>4</v>
      </c>
      <c r="AX235" s="13" t="s">
        <v>77</v>
      </c>
      <c r="AY235" s="226" t="s">
        <v>119</v>
      </c>
    </row>
    <row r="236" s="2" customFormat="1" ht="19.8" customHeight="1">
      <c r="A236" s="38"/>
      <c r="B236" s="39"/>
      <c r="C236" s="197" t="s">
        <v>401</v>
      </c>
      <c r="D236" s="197" t="s">
        <v>122</v>
      </c>
      <c r="E236" s="198" t="s">
        <v>402</v>
      </c>
      <c r="F236" s="199" t="s">
        <v>403</v>
      </c>
      <c r="G236" s="200" t="s">
        <v>125</v>
      </c>
      <c r="H236" s="201">
        <v>25</v>
      </c>
      <c r="I236" s="202"/>
      <c r="J236" s="203">
        <f>ROUND(I236*H236,2)</f>
        <v>0</v>
      </c>
      <c r="K236" s="199" t="s">
        <v>126</v>
      </c>
      <c r="L236" s="44"/>
      <c r="M236" s="204" t="s">
        <v>19</v>
      </c>
      <c r="N236" s="205" t="s">
        <v>43</v>
      </c>
      <c r="O236" s="84"/>
      <c r="P236" s="206">
        <f>O236*H236</f>
        <v>0</v>
      </c>
      <c r="Q236" s="206">
        <v>0</v>
      </c>
      <c r="R236" s="206">
        <f>Q236*H236</f>
        <v>0</v>
      </c>
      <c r="S236" s="206">
        <v>0.0054999999999999997</v>
      </c>
      <c r="T236" s="207">
        <f>S236*H236</f>
        <v>0.13749999999999998</v>
      </c>
      <c r="U236" s="38"/>
      <c r="V236" s="38"/>
      <c r="W236" s="38"/>
      <c r="X236" s="38"/>
      <c r="Y236" s="38"/>
      <c r="Z236" s="38"/>
      <c r="AA236" s="38"/>
      <c r="AB236" s="38"/>
      <c r="AC236" s="38"/>
      <c r="AD236" s="38"/>
      <c r="AE236" s="38"/>
      <c r="AR236" s="208" t="s">
        <v>212</v>
      </c>
      <c r="AT236" s="208" t="s">
        <v>122</v>
      </c>
      <c r="AU236" s="208" t="s">
        <v>79</v>
      </c>
      <c r="AY236" s="17" t="s">
        <v>119</v>
      </c>
      <c r="BE236" s="209">
        <f>IF(N236="základní",J236,0)</f>
        <v>0</v>
      </c>
      <c r="BF236" s="209">
        <f>IF(N236="snížená",J236,0)</f>
        <v>0</v>
      </c>
      <c r="BG236" s="209">
        <f>IF(N236="zákl. přenesená",J236,0)</f>
        <v>0</v>
      </c>
      <c r="BH236" s="209">
        <f>IF(N236="sníž. přenesená",J236,0)</f>
        <v>0</v>
      </c>
      <c r="BI236" s="209">
        <f>IF(N236="nulová",J236,0)</f>
        <v>0</v>
      </c>
      <c r="BJ236" s="17" t="s">
        <v>77</v>
      </c>
      <c r="BK236" s="209">
        <f>ROUND(I236*H236,2)</f>
        <v>0</v>
      </c>
      <c r="BL236" s="17" t="s">
        <v>212</v>
      </c>
      <c r="BM236" s="208" t="s">
        <v>404</v>
      </c>
    </row>
    <row r="237" s="2" customFormat="1">
      <c r="A237" s="38"/>
      <c r="B237" s="39"/>
      <c r="C237" s="40"/>
      <c r="D237" s="210" t="s">
        <v>129</v>
      </c>
      <c r="E237" s="40"/>
      <c r="F237" s="211" t="s">
        <v>405</v>
      </c>
      <c r="G237" s="40"/>
      <c r="H237" s="40"/>
      <c r="I237" s="212"/>
      <c r="J237" s="40"/>
      <c r="K237" s="40"/>
      <c r="L237" s="44"/>
      <c r="M237" s="213"/>
      <c r="N237" s="214"/>
      <c r="O237" s="84"/>
      <c r="P237" s="84"/>
      <c r="Q237" s="84"/>
      <c r="R237" s="84"/>
      <c r="S237" s="84"/>
      <c r="T237" s="85"/>
      <c r="U237" s="38"/>
      <c r="V237" s="38"/>
      <c r="W237" s="38"/>
      <c r="X237" s="38"/>
      <c r="Y237" s="38"/>
      <c r="Z237" s="38"/>
      <c r="AA237" s="38"/>
      <c r="AB237" s="38"/>
      <c r="AC237" s="38"/>
      <c r="AD237" s="38"/>
      <c r="AE237" s="38"/>
      <c r="AT237" s="17" t="s">
        <v>129</v>
      </c>
      <c r="AU237" s="17" t="s">
        <v>79</v>
      </c>
    </row>
    <row r="238" s="13" customFormat="1">
      <c r="A238" s="13"/>
      <c r="B238" s="215"/>
      <c r="C238" s="216"/>
      <c r="D238" s="217" t="s">
        <v>131</v>
      </c>
      <c r="E238" s="218" t="s">
        <v>19</v>
      </c>
      <c r="F238" s="219" t="s">
        <v>406</v>
      </c>
      <c r="G238" s="216"/>
      <c r="H238" s="220">
        <v>25</v>
      </c>
      <c r="I238" s="221"/>
      <c r="J238" s="216"/>
      <c r="K238" s="216"/>
      <c r="L238" s="222"/>
      <c r="M238" s="223"/>
      <c r="N238" s="224"/>
      <c r="O238" s="224"/>
      <c r="P238" s="224"/>
      <c r="Q238" s="224"/>
      <c r="R238" s="224"/>
      <c r="S238" s="224"/>
      <c r="T238" s="225"/>
      <c r="U238" s="13"/>
      <c r="V238" s="13"/>
      <c r="W238" s="13"/>
      <c r="X238" s="13"/>
      <c r="Y238" s="13"/>
      <c r="Z238" s="13"/>
      <c r="AA238" s="13"/>
      <c r="AB238" s="13"/>
      <c r="AC238" s="13"/>
      <c r="AD238" s="13"/>
      <c r="AE238" s="13"/>
      <c r="AT238" s="226" t="s">
        <v>131</v>
      </c>
      <c r="AU238" s="226" t="s">
        <v>79</v>
      </c>
      <c r="AV238" s="13" t="s">
        <v>79</v>
      </c>
      <c r="AW238" s="13" t="s">
        <v>33</v>
      </c>
      <c r="AX238" s="13" t="s">
        <v>77</v>
      </c>
      <c r="AY238" s="226" t="s">
        <v>119</v>
      </c>
    </row>
    <row r="239" s="2" customFormat="1" ht="14.4" customHeight="1">
      <c r="A239" s="38"/>
      <c r="B239" s="39"/>
      <c r="C239" s="197" t="s">
        <v>407</v>
      </c>
      <c r="D239" s="197" t="s">
        <v>122</v>
      </c>
      <c r="E239" s="198" t="s">
        <v>408</v>
      </c>
      <c r="F239" s="199" t="s">
        <v>409</v>
      </c>
      <c r="G239" s="200" t="s">
        <v>125</v>
      </c>
      <c r="H239" s="201">
        <v>21.600000000000001</v>
      </c>
      <c r="I239" s="202"/>
      <c r="J239" s="203">
        <f>ROUND(I239*H239,2)</f>
        <v>0</v>
      </c>
      <c r="K239" s="199" t="s">
        <v>126</v>
      </c>
      <c r="L239" s="44"/>
      <c r="M239" s="204" t="s">
        <v>19</v>
      </c>
      <c r="N239" s="205" t="s">
        <v>43</v>
      </c>
      <c r="O239" s="84"/>
      <c r="P239" s="206">
        <f>O239*H239</f>
        <v>0</v>
      </c>
      <c r="Q239" s="206">
        <v>0.00036000000000000002</v>
      </c>
      <c r="R239" s="206">
        <f>Q239*H239</f>
        <v>0.0077760000000000008</v>
      </c>
      <c r="S239" s="206">
        <v>0</v>
      </c>
      <c r="T239" s="207">
        <f>S239*H239</f>
        <v>0</v>
      </c>
      <c r="U239" s="38"/>
      <c r="V239" s="38"/>
      <c r="W239" s="38"/>
      <c r="X239" s="38"/>
      <c r="Y239" s="38"/>
      <c r="Z239" s="38"/>
      <c r="AA239" s="38"/>
      <c r="AB239" s="38"/>
      <c r="AC239" s="38"/>
      <c r="AD239" s="38"/>
      <c r="AE239" s="38"/>
      <c r="AR239" s="208" t="s">
        <v>212</v>
      </c>
      <c r="AT239" s="208" t="s">
        <v>122</v>
      </c>
      <c r="AU239" s="208" t="s">
        <v>79</v>
      </c>
      <c r="AY239" s="17" t="s">
        <v>119</v>
      </c>
      <c r="BE239" s="209">
        <f>IF(N239="základní",J239,0)</f>
        <v>0</v>
      </c>
      <c r="BF239" s="209">
        <f>IF(N239="snížená",J239,0)</f>
        <v>0</v>
      </c>
      <c r="BG239" s="209">
        <f>IF(N239="zákl. přenesená",J239,0)</f>
        <v>0</v>
      </c>
      <c r="BH239" s="209">
        <f>IF(N239="sníž. přenesená",J239,0)</f>
        <v>0</v>
      </c>
      <c r="BI239" s="209">
        <f>IF(N239="nulová",J239,0)</f>
        <v>0</v>
      </c>
      <c r="BJ239" s="17" t="s">
        <v>77</v>
      </c>
      <c r="BK239" s="209">
        <f>ROUND(I239*H239,2)</f>
        <v>0</v>
      </c>
      <c r="BL239" s="17" t="s">
        <v>212</v>
      </c>
      <c r="BM239" s="208" t="s">
        <v>410</v>
      </c>
    </row>
    <row r="240" s="2" customFormat="1">
      <c r="A240" s="38"/>
      <c r="B240" s="39"/>
      <c r="C240" s="40"/>
      <c r="D240" s="210" t="s">
        <v>129</v>
      </c>
      <c r="E240" s="40"/>
      <c r="F240" s="211" t="s">
        <v>411</v>
      </c>
      <c r="G240" s="40"/>
      <c r="H240" s="40"/>
      <c r="I240" s="212"/>
      <c r="J240" s="40"/>
      <c r="K240" s="40"/>
      <c r="L240" s="44"/>
      <c r="M240" s="213"/>
      <c r="N240" s="214"/>
      <c r="O240" s="84"/>
      <c r="P240" s="84"/>
      <c r="Q240" s="84"/>
      <c r="R240" s="84"/>
      <c r="S240" s="84"/>
      <c r="T240" s="85"/>
      <c r="U240" s="38"/>
      <c r="V240" s="38"/>
      <c r="W240" s="38"/>
      <c r="X240" s="38"/>
      <c r="Y240" s="38"/>
      <c r="Z240" s="38"/>
      <c r="AA240" s="38"/>
      <c r="AB240" s="38"/>
      <c r="AC240" s="38"/>
      <c r="AD240" s="38"/>
      <c r="AE240" s="38"/>
      <c r="AT240" s="17" t="s">
        <v>129</v>
      </c>
      <c r="AU240" s="17" t="s">
        <v>79</v>
      </c>
    </row>
    <row r="241" s="13" customFormat="1">
      <c r="A241" s="13"/>
      <c r="B241" s="215"/>
      <c r="C241" s="216"/>
      <c r="D241" s="217" t="s">
        <v>131</v>
      </c>
      <c r="E241" s="218" t="s">
        <v>19</v>
      </c>
      <c r="F241" s="219" t="s">
        <v>393</v>
      </c>
      <c r="G241" s="216"/>
      <c r="H241" s="220">
        <v>21.600000000000001</v>
      </c>
      <c r="I241" s="221"/>
      <c r="J241" s="216"/>
      <c r="K241" s="216"/>
      <c r="L241" s="222"/>
      <c r="M241" s="223"/>
      <c r="N241" s="224"/>
      <c r="O241" s="224"/>
      <c r="P241" s="224"/>
      <c r="Q241" s="224"/>
      <c r="R241" s="224"/>
      <c r="S241" s="224"/>
      <c r="T241" s="225"/>
      <c r="U241" s="13"/>
      <c r="V241" s="13"/>
      <c r="W241" s="13"/>
      <c r="X241" s="13"/>
      <c r="Y241" s="13"/>
      <c r="Z241" s="13"/>
      <c r="AA241" s="13"/>
      <c r="AB241" s="13"/>
      <c r="AC241" s="13"/>
      <c r="AD241" s="13"/>
      <c r="AE241" s="13"/>
      <c r="AT241" s="226" t="s">
        <v>131</v>
      </c>
      <c r="AU241" s="226" t="s">
        <v>79</v>
      </c>
      <c r="AV241" s="13" t="s">
        <v>79</v>
      </c>
      <c r="AW241" s="13" t="s">
        <v>33</v>
      </c>
      <c r="AX241" s="13" t="s">
        <v>77</v>
      </c>
      <c r="AY241" s="226" t="s">
        <v>119</v>
      </c>
    </row>
    <row r="242" s="2" customFormat="1" ht="22.2" customHeight="1">
      <c r="A242" s="38"/>
      <c r="B242" s="39"/>
      <c r="C242" s="238" t="s">
        <v>412</v>
      </c>
      <c r="D242" s="238" t="s">
        <v>395</v>
      </c>
      <c r="E242" s="239" t="s">
        <v>413</v>
      </c>
      <c r="F242" s="240" t="s">
        <v>414</v>
      </c>
      <c r="G242" s="241" t="s">
        <v>125</v>
      </c>
      <c r="H242" s="242">
        <v>24.84</v>
      </c>
      <c r="I242" s="243"/>
      <c r="J242" s="244">
        <f>ROUND(I242*H242,2)</f>
        <v>0</v>
      </c>
      <c r="K242" s="240" t="s">
        <v>126</v>
      </c>
      <c r="L242" s="245"/>
      <c r="M242" s="246" t="s">
        <v>19</v>
      </c>
      <c r="N242" s="247" t="s">
        <v>43</v>
      </c>
      <c r="O242" s="84"/>
      <c r="P242" s="206">
        <f>O242*H242</f>
        <v>0</v>
      </c>
      <c r="Q242" s="206">
        <v>0.0054000000000000003</v>
      </c>
      <c r="R242" s="206">
        <f>Q242*H242</f>
        <v>0.13413600000000001</v>
      </c>
      <c r="S242" s="206">
        <v>0</v>
      </c>
      <c r="T242" s="207">
        <f>S242*H242</f>
        <v>0</v>
      </c>
      <c r="U242" s="38"/>
      <c r="V242" s="38"/>
      <c r="W242" s="38"/>
      <c r="X242" s="38"/>
      <c r="Y242" s="38"/>
      <c r="Z242" s="38"/>
      <c r="AA242" s="38"/>
      <c r="AB242" s="38"/>
      <c r="AC242" s="38"/>
      <c r="AD242" s="38"/>
      <c r="AE242" s="38"/>
      <c r="AR242" s="208" t="s">
        <v>304</v>
      </c>
      <c r="AT242" s="208" t="s">
        <v>395</v>
      </c>
      <c r="AU242" s="208" t="s">
        <v>79</v>
      </c>
      <c r="AY242" s="17" t="s">
        <v>119</v>
      </c>
      <c r="BE242" s="209">
        <f>IF(N242="základní",J242,0)</f>
        <v>0</v>
      </c>
      <c r="BF242" s="209">
        <f>IF(N242="snížená",J242,0)</f>
        <v>0</v>
      </c>
      <c r="BG242" s="209">
        <f>IF(N242="zákl. přenesená",J242,0)</f>
        <v>0</v>
      </c>
      <c r="BH242" s="209">
        <f>IF(N242="sníž. přenesená",J242,0)</f>
        <v>0</v>
      </c>
      <c r="BI242" s="209">
        <f>IF(N242="nulová",J242,0)</f>
        <v>0</v>
      </c>
      <c r="BJ242" s="17" t="s">
        <v>77</v>
      </c>
      <c r="BK242" s="209">
        <f>ROUND(I242*H242,2)</f>
        <v>0</v>
      </c>
      <c r="BL242" s="17" t="s">
        <v>212</v>
      </c>
      <c r="BM242" s="208" t="s">
        <v>415</v>
      </c>
    </row>
    <row r="243" s="13" customFormat="1">
      <c r="A243" s="13"/>
      <c r="B243" s="215"/>
      <c r="C243" s="216"/>
      <c r="D243" s="217" t="s">
        <v>131</v>
      </c>
      <c r="E243" s="216"/>
      <c r="F243" s="219" t="s">
        <v>416</v>
      </c>
      <c r="G243" s="216"/>
      <c r="H243" s="220">
        <v>24.84</v>
      </c>
      <c r="I243" s="221"/>
      <c r="J243" s="216"/>
      <c r="K243" s="216"/>
      <c r="L243" s="222"/>
      <c r="M243" s="223"/>
      <c r="N243" s="224"/>
      <c r="O243" s="224"/>
      <c r="P243" s="224"/>
      <c r="Q243" s="224"/>
      <c r="R243" s="224"/>
      <c r="S243" s="224"/>
      <c r="T243" s="225"/>
      <c r="U243" s="13"/>
      <c r="V243" s="13"/>
      <c r="W243" s="13"/>
      <c r="X243" s="13"/>
      <c r="Y243" s="13"/>
      <c r="Z243" s="13"/>
      <c r="AA243" s="13"/>
      <c r="AB243" s="13"/>
      <c r="AC243" s="13"/>
      <c r="AD243" s="13"/>
      <c r="AE243" s="13"/>
      <c r="AT243" s="226" t="s">
        <v>131</v>
      </c>
      <c r="AU243" s="226" t="s">
        <v>79</v>
      </c>
      <c r="AV243" s="13" t="s">
        <v>79</v>
      </c>
      <c r="AW243" s="13" t="s">
        <v>4</v>
      </c>
      <c r="AX243" s="13" t="s">
        <v>77</v>
      </c>
      <c r="AY243" s="226" t="s">
        <v>119</v>
      </c>
    </row>
    <row r="244" s="2" customFormat="1" ht="22.2" customHeight="1">
      <c r="A244" s="38"/>
      <c r="B244" s="39"/>
      <c r="C244" s="197" t="s">
        <v>417</v>
      </c>
      <c r="D244" s="197" t="s">
        <v>122</v>
      </c>
      <c r="E244" s="198" t="s">
        <v>418</v>
      </c>
      <c r="F244" s="199" t="s">
        <v>419</v>
      </c>
      <c r="G244" s="200" t="s">
        <v>215</v>
      </c>
      <c r="H244" s="201">
        <v>0.14199999999999999</v>
      </c>
      <c r="I244" s="202"/>
      <c r="J244" s="203">
        <f>ROUND(I244*H244,2)</f>
        <v>0</v>
      </c>
      <c r="K244" s="199" t="s">
        <v>126</v>
      </c>
      <c r="L244" s="44"/>
      <c r="M244" s="204" t="s">
        <v>19</v>
      </c>
      <c r="N244" s="205" t="s">
        <v>43</v>
      </c>
      <c r="O244" s="84"/>
      <c r="P244" s="206">
        <f>O244*H244</f>
        <v>0</v>
      </c>
      <c r="Q244" s="206">
        <v>0</v>
      </c>
      <c r="R244" s="206">
        <f>Q244*H244</f>
        <v>0</v>
      </c>
      <c r="S244" s="206">
        <v>0</v>
      </c>
      <c r="T244" s="207">
        <f>S244*H244</f>
        <v>0</v>
      </c>
      <c r="U244" s="38"/>
      <c r="V244" s="38"/>
      <c r="W244" s="38"/>
      <c r="X244" s="38"/>
      <c r="Y244" s="38"/>
      <c r="Z244" s="38"/>
      <c r="AA244" s="38"/>
      <c r="AB244" s="38"/>
      <c r="AC244" s="38"/>
      <c r="AD244" s="38"/>
      <c r="AE244" s="38"/>
      <c r="AR244" s="208" t="s">
        <v>212</v>
      </c>
      <c r="AT244" s="208" t="s">
        <v>122</v>
      </c>
      <c r="AU244" s="208" t="s">
        <v>79</v>
      </c>
      <c r="AY244" s="17" t="s">
        <v>119</v>
      </c>
      <c r="BE244" s="209">
        <f>IF(N244="základní",J244,0)</f>
        <v>0</v>
      </c>
      <c r="BF244" s="209">
        <f>IF(N244="snížená",J244,0)</f>
        <v>0</v>
      </c>
      <c r="BG244" s="209">
        <f>IF(N244="zákl. přenesená",J244,0)</f>
        <v>0</v>
      </c>
      <c r="BH244" s="209">
        <f>IF(N244="sníž. přenesená",J244,0)</f>
        <v>0</v>
      </c>
      <c r="BI244" s="209">
        <f>IF(N244="nulová",J244,0)</f>
        <v>0</v>
      </c>
      <c r="BJ244" s="17" t="s">
        <v>77</v>
      </c>
      <c r="BK244" s="209">
        <f>ROUND(I244*H244,2)</f>
        <v>0</v>
      </c>
      <c r="BL244" s="17" t="s">
        <v>212</v>
      </c>
      <c r="BM244" s="208" t="s">
        <v>420</v>
      </c>
    </row>
    <row r="245" s="2" customFormat="1">
      <c r="A245" s="38"/>
      <c r="B245" s="39"/>
      <c r="C245" s="40"/>
      <c r="D245" s="210" t="s">
        <v>129</v>
      </c>
      <c r="E245" s="40"/>
      <c r="F245" s="211" t="s">
        <v>421</v>
      </c>
      <c r="G245" s="40"/>
      <c r="H245" s="40"/>
      <c r="I245" s="212"/>
      <c r="J245" s="40"/>
      <c r="K245" s="40"/>
      <c r="L245" s="44"/>
      <c r="M245" s="213"/>
      <c r="N245" s="214"/>
      <c r="O245" s="84"/>
      <c r="P245" s="84"/>
      <c r="Q245" s="84"/>
      <c r="R245" s="84"/>
      <c r="S245" s="84"/>
      <c r="T245" s="85"/>
      <c r="U245" s="38"/>
      <c r="V245" s="38"/>
      <c r="W245" s="38"/>
      <c r="X245" s="38"/>
      <c r="Y245" s="38"/>
      <c r="Z245" s="38"/>
      <c r="AA245" s="38"/>
      <c r="AB245" s="38"/>
      <c r="AC245" s="38"/>
      <c r="AD245" s="38"/>
      <c r="AE245" s="38"/>
      <c r="AT245" s="17" t="s">
        <v>129</v>
      </c>
      <c r="AU245" s="17" t="s">
        <v>79</v>
      </c>
    </row>
    <row r="246" s="12" customFormat="1" ht="22.8" customHeight="1">
      <c r="A246" s="12"/>
      <c r="B246" s="181"/>
      <c r="C246" s="182"/>
      <c r="D246" s="183" t="s">
        <v>71</v>
      </c>
      <c r="E246" s="195" t="s">
        <v>422</v>
      </c>
      <c r="F246" s="195" t="s">
        <v>423</v>
      </c>
      <c r="G246" s="182"/>
      <c r="H246" s="182"/>
      <c r="I246" s="185"/>
      <c r="J246" s="196">
        <f>BK246</f>
        <v>0</v>
      </c>
      <c r="K246" s="182"/>
      <c r="L246" s="187"/>
      <c r="M246" s="188"/>
      <c r="N246" s="189"/>
      <c r="O246" s="189"/>
      <c r="P246" s="190">
        <f>SUM(P247:P256)</f>
        <v>0</v>
      </c>
      <c r="Q246" s="189"/>
      <c r="R246" s="190">
        <f>SUM(R247:R256)</f>
        <v>0.0059199999999999999</v>
      </c>
      <c r="S246" s="189"/>
      <c r="T246" s="191">
        <f>SUM(T247:T256)</f>
        <v>0.034099999999999998</v>
      </c>
      <c r="U246" s="12"/>
      <c r="V246" s="12"/>
      <c r="W246" s="12"/>
      <c r="X246" s="12"/>
      <c r="Y246" s="12"/>
      <c r="Z246" s="12"/>
      <c r="AA246" s="12"/>
      <c r="AB246" s="12"/>
      <c r="AC246" s="12"/>
      <c r="AD246" s="12"/>
      <c r="AE246" s="12"/>
      <c r="AR246" s="192" t="s">
        <v>79</v>
      </c>
      <c r="AT246" s="193" t="s">
        <v>71</v>
      </c>
      <c r="AU246" s="193" t="s">
        <v>77</v>
      </c>
      <c r="AY246" s="192" t="s">
        <v>119</v>
      </c>
      <c r="BK246" s="194">
        <f>SUM(BK247:BK256)</f>
        <v>0</v>
      </c>
    </row>
    <row r="247" s="2" customFormat="1" ht="14.4" customHeight="1">
      <c r="A247" s="38"/>
      <c r="B247" s="39"/>
      <c r="C247" s="197" t="s">
        <v>424</v>
      </c>
      <c r="D247" s="197" t="s">
        <v>122</v>
      </c>
      <c r="E247" s="198" t="s">
        <v>425</v>
      </c>
      <c r="F247" s="199" t="s">
        <v>426</v>
      </c>
      <c r="G247" s="200" t="s">
        <v>427</v>
      </c>
      <c r="H247" s="201">
        <v>2</v>
      </c>
      <c r="I247" s="202"/>
      <c r="J247" s="203">
        <f>ROUND(I247*H247,2)</f>
        <v>0</v>
      </c>
      <c r="K247" s="199" t="s">
        <v>126</v>
      </c>
      <c r="L247" s="44"/>
      <c r="M247" s="204" t="s">
        <v>19</v>
      </c>
      <c r="N247" s="205" t="s">
        <v>43</v>
      </c>
      <c r="O247" s="84"/>
      <c r="P247" s="206">
        <f>O247*H247</f>
        <v>0</v>
      </c>
      <c r="Q247" s="206">
        <v>0</v>
      </c>
      <c r="R247" s="206">
        <f>Q247*H247</f>
        <v>0</v>
      </c>
      <c r="S247" s="206">
        <v>0.017049999999999999</v>
      </c>
      <c r="T247" s="207">
        <f>S247*H247</f>
        <v>0.034099999999999998</v>
      </c>
      <c r="U247" s="38"/>
      <c r="V247" s="38"/>
      <c r="W247" s="38"/>
      <c r="X247" s="38"/>
      <c r="Y247" s="38"/>
      <c r="Z247" s="38"/>
      <c r="AA247" s="38"/>
      <c r="AB247" s="38"/>
      <c r="AC247" s="38"/>
      <c r="AD247" s="38"/>
      <c r="AE247" s="38"/>
      <c r="AR247" s="208" t="s">
        <v>212</v>
      </c>
      <c r="AT247" s="208" t="s">
        <v>122</v>
      </c>
      <c r="AU247" s="208" t="s">
        <v>79</v>
      </c>
      <c r="AY247" s="17" t="s">
        <v>119</v>
      </c>
      <c r="BE247" s="209">
        <f>IF(N247="základní",J247,0)</f>
        <v>0</v>
      </c>
      <c r="BF247" s="209">
        <f>IF(N247="snížená",J247,0)</f>
        <v>0</v>
      </c>
      <c r="BG247" s="209">
        <f>IF(N247="zákl. přenesená",J247,0)</f>
        <v>0</v>
      </c>
      <c r="BH247" s="209">
        <f>IF(N247="sníž. přenesená",J247,0)</f>
        <v>0</v>
      </c>
      <c r="BI247" s="209">
        <f>IF(N247="nulová",J247,0)</f>
        <v>0</v>
      </c>
      <c r="BJ247" s="17" t="s">
        <v>77</v>
      </c>
      <c r="BK247" s="209">
        <f>ROUND(I247*H247,2)</f>
        <v>0</v>
      </c>
      <c r="BL247" s="17" t="s">
        <v>212</v>
      </c>
      <c r="BM247" s="208" t="s">
        <v>428</v>
      </c>
    </row>
    <row r="248" s="2" customFormat="1">
      <c r="A248" s="38"/>
      <c r="B248" s="39"/>
      <c r="C248" s="40"/>
      <c r="D248" s="210" t="s">
        <v>129</v>
      </c>
      <c r="E248" s="40"/>
      <c r="F248" s="211" t="s">
        <v>429</v>
      </c>
      <c r="G248" s="40"/>
      <c r="H248" s="40"/>
      <c r="I248" s="212"/>
      <c r="J248" s="40"/>
      <c r="K248" s="40"/>
      <c r="L248" s="44"/>
      <c r="M248" s="213"/>
      <c r="N248" s="214"/>
      <c r="O248" s="84"/>
      <c r="P248" s="84"/>
      <c r="Q248" s="84"/>
      <c r="R248" s="84"/>
      <c r="S248" s="84"/>
      <c r="T248" s="85"/>
      <c r="U248" s="38"/>
      <c r="V248" s="38"/>
      <c r="W248" s="38"/>
      <c r="X248" s="38"/>
      <c r="Y248" s="38"/>
      <c r="Z248" s="38"/>
      <c r="AA248" s="38"/>
      <c r="AB248" s="38"/>
      <c r="AC248" s="38"/>
      <c r="AD248" s="38"/>
      <c r="AE248" s="38"/>
      <c r="AT248" s="17" t="s">
        <v>129</v>
      </c>
      <c r="AU248" s="17" t="s">
        <v>79</v>
      </c>
    </row>
    <row r="249" s="2" customFormat="1" ht="14.4" customHeight="1">
      <c r="A249" s="38"/>
      <c r="B249" s="39"/>
      <c r="C249" s="197" t="s">
        <v>430</v>
      </c>
      <c r="D249" s="197" t="s">
        <v>122</v>
      </c>
      <c r="E249" s="198" t="s">
        <v>431</v>
      </c>
      <c r="F249" s="199" t="s">
        <v>432</v>
      </c>
      <c r="G249" s="200" t="s">
        <v>427</v>
      </c>
      <c r="H249" s="201">
        <v>2</v>
      </c>
      <c r="I249" s="202"/>
      <c r="J249" s="203">
        <f>ROUND(I249*H249,2)</f>
        <v>0</v>
      </c>
      <c r="K249" s="199" t="s">
        <v>126</v>
      </c>
      <c r="L249" s="44"/>
      <c r="M249" s="204" t="s">
        <v>19</v>
      </c>
      <c r="N249" s="205" t="s">
        <v>43</v>
      </c>
      <c r="O249" s="84"/>
      <c r="P249" s="206">
        <f>O249*H249</f>
        <v>0</v>
      </c>
      <c r="Q249" s="206">
        <v>0.00115</v>
      </c>
      <c r="R249" s="206">
        <f>Q249*H249</f>
        <v>0.0023</v>
      </c>
      <c r="S249" s="206">
        <v>0</v>
      </c>
      <c r="T249" s="207">
        <f>S249*H249</f>
        <v>0</v>
      </c>
      <c r="U249" s="38"/>
      <c r="V249" s="38"/>
      <c r="W249" s="38"/>
      <c r="X249" s="38"/>
      <c r="Y249" s="38"/>
      <c r="Z249" s="38"/>
      <c r="AA249" s="38"/>
      <c r="AB249" s="38"/>
      <c r="AC249" s="38"/>
      <c r="AD249" s="38"/>
      <c r="AE249" s="38"/>
      <c r="AR249" s="208" t="s">
        <v>212</v>
      </c>
      <c r="AT249" s="208" t="s">
        <v>122</v>
      </c>
      <c r="AU249" s="208" t="s">
        <v>79</v>
      </c>
      <c r="AY249" s="17" t="s">
        <v>119</v>
      </c>
      <c r="BE249" s="209">
        <f>IF(N249="základní",J249,0)</f>
        <v>0</v>
      </c>
      <c r="BF249" s="209">
        <f>IF(N249="snížená",J249,0)</f>
        <v>0</v>
      </c>
      <c r="BG249" s="209">
        <f>IF(N249="zákl. přenesená",J249,0)</f>
        <v>0</v>
      </c>
      <c r="BH249" s="209">
        <f>IF(N249="sníž. přenesená",J249,0)</f>
        <v>0</v>
      </c>
      <c r="BI249" s="209">
        <f>IF(N249="nulová",J249,0)</f>
        <v>0</v>
      </c>
      <c r="BJ249" s="17" t="s">
        <v>77</v>
      </c>
      <c r="BK249" s="209">
        <f>ROUND(I249*H249,2)</f>
        <v>0</v>
      </c>
      <c r="BL249" s="17" t="s">
        <v>212</v>
      </c>
      <c r="BM249" s="208" t="s">
        <v>433</v>
      </c>
    </row>
    <row r="250" s="2" customFormat="1">
      <c r="A250" s="38"/>
      <c r="B250" s="39"/>
      <c r="C250" s="40"/>
      <c r="D250" s="210" t="s">
        <v>129</v>
      </c>
      <c r="E250" s="40"/>
      <c r="F250" s="211" t="s">
        <v>434</v>
      </c>
      <c r="G250" s="40"/>
      <c r="H250" s="40"/>
      <c r="I250" s="212"/>
      <c r="J250" s="40"/>
      <c r="K250" s="40"/>
      <c r="L250" s="44"/>
      <c r="M250" s="213"/>
      <c r="N250" s="214"/>
      <c r="O250" s="84"/>
      <c r="P250" s="84"/>
      <c r="Q250" s="84"/>
      <c r="R250" s="84"/>
      <c r="S250" s="84"/>
      <c r="T250" s="85"/>
      <c r="U250" s="38"/>
      <c r="V250" s="38"/>
      <c r="W250" s="38"/>
      <c r="X250" s="38"/>
      <c r="Y250" s="38"/>
      <c r="Z250" s="38"/>
      <c r="AA250" s="38"/>
      <c r="AB250" s="38"/>
      <c r="AC250" s="38"/>
      <c r="AD250" s="38"/>
      <c r="AE250" s="38"/>
      <c r="AT250" s="17" t="s">
        <v>129</v>
      </c>
      <c r="AU250" s="17" t="s">
        <v>79</v>
      </c>
    </row>
    <row r="251" s="13" customFormat="1">
      <c r="A251" s="13"/>
      <c r="B251" s="215"/>
      <c r="C251" s="216"/>
      <c r="D251" s="217" t="s">
        <v>131</v>
      </c>
      <c r="E251" s="218" t="s">
        <v>19</v>
      </c>
      <c r="F251" s="219" t="s">
        <v>435</v>
      </c>
      <c r="G251" s="216"/>
      <c r="H251" s="220">
        <v>2</v>
      </c>
      <c r="I251" s="221"/>
      <c r="J251" s="216"/>
      <c r="K251" s="216"/>
      <c r="L251" s="222"/>
      <c r="M251" s="223"/>
      <c r="N251" s="224"/>
      <c r="O251" s="224"/>
      <c r="P251" s="224"/>
      <c r="Q251" s="224"/>
      <c r="R251" s="224"/>
      <c r="S251" s="224"/>
      <c r="T251" s="225"/>
      <c r="U251" s="13"/>
      <c r="V251" s="13"/>
      <c r="W251" s="13"/>
      <c r="X251" s="13"/>
      <c r="Y251" s="13"/>
      <c r="Z251" s="13"/>
      <c r="AA251" s="13"/>
      <c r="AB251" s="13"/>
      <c r="AC251" s="13"/>
      <c r="AD251" s="13"/>
      <c r="AE251" s="13"/>
      <c r="AT251" s="226" t="s">
        <v>131</v>
      </c>
      <c r="AU251" s="226" t="s">
        <v>79</v>
      </c>
      <c r="AV251" s="13" t="s">
        <v>79</v>
      </c>
      <c r="AW251" s="13" t="s">
        <v>33</v>
      </c>
      <c r="AX251" s="13" t="s">
        <v>77</v>
      </c>
      <c r="AY251" s="226" t="s">
        <v>119</v>
      </c>
    </row>
    <row r="252" s="2" customFormat="1" ht="22.2" customHeight="1">
      <c r="A252" s="38"/>
      <c r="B252" s="39"/>
      <c r="C252" s="238" t="s">
        <v>436</v>
      </c>
      <c r="D252" s="238" t="s">
        <v>395</v>
      </c>
      <c r="E252" s="239" t="s">
        <v>437</v>
      </c>
      <c r="F252" s="240" t="s">
        <v>438</v>
      </c>
      <c r="G252" s="241" t="s">
        <v>427</v>
      </c>
      <c r="H252" s="242">
        <v>2</v>
      </c>
      <c r="I252" s="243"/>
      <c r="J252" s="244">
        <f>ROUND(I252*H252,2)</f>
        <v>0</v>
      </c>
      <c r="K252" s="240" t="s">
        <v>19</v>
      </c>
      <c r="L252" s="245"/>
      <c r="M252" s="246" t="s">
        <v>19</v>
      </c>
      <c r="N252" s="247" t="s">
        <v>43</v>
      </c>
      <c r="O252" s="84"/>
      <c r="P252" s="206">
        <f>O252*H252</f>
        <v>0</v>
      </c>
      <c r="Q252" s="206">
        <v>0.00181</v>
      </c>
      <c r="R252" s="206">
        <f>Q252*H252</f>
        <v>0.00362</v>
      </c>
      <c r="S252" s="206">
        <v>0</v>
      </c>
      <c r="T252" s="207">
        <f>S252*H252</f>
        <v>0</v>
      </c>
      <c r="U252" s="38"/>
      <c r="V252" s="38"/>
      <c r="W252" s="38"/>
      <c r="X252" s="38"/>
      <c r="Y252" s="38"/>
      <c r="Z252" s="38"/>
      <c r="AA252" s="38"/>
      <c r="AB252" s="38"/>
      <c r="AC252" s="38"/>
      <c r="AD252" s="38"/>
      <c r="AE252" s="38"/>
      <c r="AR252" s="208" t="s">
        <v>304</v>
      </c>
      <c r="AT252" s="208" t="s">
        <v>395</v>
      </c>
      <c r="AU252" s="208" t="s">
        <v>79</v>
      </c>
      <c r="AY252" s="17" t="s">
        <v>119</v>
      </c>
      <c r="BE252" s="209">
        <f>IF(N252="základní",J252,0)</f>
        <v>0</v>
      </c>
      <c r="BF252" s="209">
        <f>IF(N252="snížená",J252,0)</f>
        <v>0</v>
      </c>
      <c r="BG252" s="209">
        <f>IF(N252="zákl. přenesená",J252,0)</f>
        <v>0</v>
      </c>
      <c r="BH252" s="209">
        <f>IF(N252="sníž. přenesená",J252,0)</f>
        <v>0</v>
      </c>
      <c r="BI252" s="209">
        <f>IF(N252="nulová",J252,0)</f>
        <v>0</v>
      </c>
      <c r="BJ252" s="17" t="s">
        <v>77</v>
      </c>
      <c r="BK252" s="209">
        <f>ROUND(I252*H252,2)</f>
        <v>0</v>
      </c>
      <c r="BL252" s="17" t="s">
        <v>212</v>
      </c>
      <c r="BM252" s="208" t="s">
        <v>439</v>
      </c>
    </row>
    <row r="253" s="2" customFormat="1" ht="22.2" customHeight="1">
      <c r="A253" s="38"/>
      <c r="B253" s="39"/>
      <c r="C253" s="197" t="s">
        <v>440</v>
      </c>
      <c r="D253" s="197" t="s">
        <v>122</v>
      </c>
      <c r="E253" s="198" t="s">
        <v>441</v>
      </c>
      <c r="F253" s="199" t="s">
        <v>442</v>
      </c>
      <c r="G253" s="200" t="s">
        <v>427</v>
      </c>
      <c r="H253" s="201">
        <v>2</v>
      </c>
      <c r="I253" s="202"/>
      <c r="J253" s="203">
        <f>ROUND(I253*H253,2)</f>
        <v>0</v>
      </c>
      <c r="K253" s="199" t="s">
        <v>19</v>
      </c>
      <c r="L253" s="44"/>
      <c r="M253" s="204" t="s">
        <v>19</v>
      </c>
      <c r="N253" s="205" t="s">
        <v>43</v>
      </c>
      <c r="O253" s="84"/>
      <c r="P253" s="206">
        <f>O253*H253</f>
        <v>0</v>
      </c>
      <c r="Q253" s="206">
        <v>0</v>
      </c>
      <c r="R253" s="206">
        <f>Q253*H253</f>
        <v>0</v>
      </c>
      <c r="S253" s="206">
        <v>0</v>
      </c>
      <c r="T253" s="207">
        <f>S253*H253</f>
        <v>0</v>
      </c>
      <c r="U253" s="38"/>
      <c r="V253" s="38"/>
      <c r="W253" s="38"/>
      <c r="X253" s="38"/>
      <c r="Y253" s="38"/>
      <c r="Z253" s="38"/>
      <c r="AA253" s="38"/>
      <c r="AB253" s="38"/>
      <c r="AC253" s="38"/>
      <c r="AD253" s="38"/>
      <c r="AE253" s="38"/>
      <c r="AR253" s="208" t="s">
        <v>212</v>
      </c>
      <c r="AT253" s="208" t="s">
        <v>122</v>
      </c>
      <c r="AU253" s="208" t="s">
        <v>79</v>
      </c>
      <c r="AY253" s="17" t="s">
        <v>119</v>
      </c>
      <c r="BE253" s="209">
        <f>IF(N253="základní",J253,0)</f>
        <v>0</v>
      </c>
      <c r="BF253" s="209">
        <f>IF(N253="snížená",J253,0)</f>
        <v>0</v>
      </c>
      <c r="BG253" s="209">
        <f>IF(N253="zákl. přenesená",J253,0)</f>
        <v>0</v>
      </c>
      <c r="BH253" s="209">
        <f>IF(N253="sníž. přenesená",J253,0)</f>
        <v>0</v>
      </c>
      <c r="BI253" s="209">
        <f>IF(N253="nulová",J253,0)</f>
        <v>0</v>
      </c>
      <c r="BJ253" s="17" t="s">
        <v>77</v>
      </c>
      <c r="BK253" s="209">
        <f>ROUND(I253*H253,2)</f>
        <v>0</v>
      </c>
      <c r="BL253" s="17" t="s">
        <v>212</v>
      </c>
      <c r="BM253" s="208" t="s">
        <v>443</v>
      </c>
    </row>
    <row r="254" s="13" customFormat="1">
      <c r="A254" s="13"/>
      <c r="B254" s="215"/>
      <c r="C254" s="216"/>
      <c r="D254" s="217" t="s">
        <v>131</v>
      </c>
      <c r="E254" s="218" t="s">
        <v>19</v>
      </c>
      <c r="F254" s="219" t="s">
        <v>444</v>
      </c>
      <c r="G254" s="216"/>
      <c r="H254" s="220">
        <v>2</v>
      </c>
      <c r="I254" s="221"/>
      <c r="J254" s="216"/>
      <c r="K254" s="216"/>
      <c r="L254" s="222"/>
      <c r="M254" s="223"/>
      <c r="N254" s="224"/>
      <c r="O254" s="224"/>
      <c r="P254" s="224"/>
      <c r="Q254" s="224"/>
      <c r="R254" s="224"/>
      <c r="S254" s="224"/>
      <c r="T254" s="225"/>
      <c r="U254" s="13"/>
      <c r="V254" s="13"/>
      <c r="W254" s="13"/>
      <c r="X254" s="13"/>
      <c r="Y254" s="13"/>
      <c r="Z254" s="13"/>
      <c r="AA254" s="13"/>
      <c r="AB254" s="13"/>
      <c r="AC254" s="13"/>
      <c r="AD254" s="13"/>
      <c r="AE254" s="13"/>
      <c r="AT254" s="226" t="s">
        <v>131</v>
      </c>
      <c r="AU254" s="226" t="s">
        <v>79</v>
      </c>
      <c r="AV254" s="13" t="s">
        <v>79</v>
      </c>
      <c r="AW254" s="13" t="s">
        <v>33</v>
      </c>
      <c r="AX254" s="13" t="s">
        <v>77</v>
      </c>
      <c r="AY254" s="226" t="s">
        <v>119</v>
      </c>
    </row>
    <row r="255" s="2" customFormat="1" ht="22.2" customHeight="1">
      <c r="A255" s="38"/>
      <c r="B255" s="39"/>
      <c r="C255" s="197" t="s">
        <v>445</v>
      </c>
      <c r="D255" s="197" t="s">
        <v>122</v>
      </c>
      <c r="E255" s="198" t="s">
        <v>446</v>
      </c>
      <c r="F255" s="199" t="s">
        <v>447</v>
      </c>
      <c r="G255" s="200" t="s">
        <v>215</v>
      </c>
      <c r="H255" s="201">
        <v>0.0060000000000000001</v>
      </c>
      <c r="I255" s="202"/>
      <c r="J255" s="203">
        <f>ROUND(I255*H255,2)</f>
        <v>0</v>
      </c>
      <c r="K255" s="199" t="s">
        <v>126</v>
      </c>
      <c r="L255" s="44"/>
      <c r="M255" s="204" t="s">
        <v>19</v>
      </c>
      <c r="N255" s="205" t="s">
        <v>43</v>
      </c>
      <c r="O255" s="84"/>
      <c r="P255" s="206">
        <f>O255*H255</f>
        <v>0</v>
      </c>
      <c r="Q255" s="206">
        <v>0</v>
      </c>
      <c r="R255" s="206">
        <f>Q255*H255</f>
        <v>0</v>
      </c>
      <c r="S255" s="206">
        <v>0</v>
      </c>
      <c r="T255" s="207">
        <f>S255*H255</f>
        <v>0</v>
      </c>
      <c r="U255" s="38"/>
      <c r="V255" s="38"/>
      <c r="W255" s="38"/>
      <c r="X255" s="38"/>
      <c r="Y255" s="38"/>
      <c r="Z255" s="38"/>
      <c r="AA255" s="38"/>
      <c r="AB255" s="38"/>
      <c r="AC255" s="38"/>
      <c r="AD255" s="38"/>
      <c r="AE255" s="38"/>
      <c r="AR255" s="208" t="s">
        <v>212</v>
      </c>
      <c r="AT255" s="208" t="s">
        <v>122</v>
      </c>
      <c r="AU255" s="208" t="s">
        <v>79</v>
      </c>
      <c r="AY255" s="17" t="s">
        <v>119</v>
      </c>
      <c r="BE255" s="209">
        <f>IF(N255="základní",J255,0)</f>
        <v>0</v>
      </c>
      <c r="BF255" s="209">
        <f>IF(N255="snížená",J255,0)</f>
        <v>0</v>
      </c>
      <c r="BG255" s="209">
        <f>IF(N255="zákl. přenesená",J255,0)</f>
        <v>0</v>
      </c>
      <c r="BH255" s="209">
        <f>IF(N255="sníž. přenesená",J255,0)</f>
        <v>0</v>
      </c>
      <c r="BI255" s="209">
        <f>IF(N255="nulová",J255,0)</f>
        <v>0</v>
      </c>
      <c r="BJ255" s="17" t="s">
        <v>77</v>
      </c>
      <c r="BK255" s="209">
        <f>ROUND(I255*H255,2)</f>
        <v>0</v>
      </c>
      <c r="BL255" s="17" t="s">
        <v>212</v>
      </c>
      <c r="BM255" s="208" t="s">
        <v>448</v>
      </c>
    </row>
    <row r="256" s="2" customFormat="1">
      <c r="A256" s="38"/>
      <c r="B256" s="39"/>
      <c r="C256" s="40"/>
      <c r="D256" s="210" t="s">
        <v>129</v>
      </c>
      <c r="E256" s="40"/>
      <c r="F256" s="211" t="s">
        <v>449</v>
      </c>
      <c r="G256" s="40"/>
      <c r="H256" s="40"/>
      <c r="I256" s="212"/>
      <c r="J256" s="40"/>
      <c r="K256" s="40"/>
      <c r="L256" s="44"/>
      <c r="M256" s="213"/>
      <c r="N256" s="214"/>
      <c r="O256" s="84"/>
      <c r="P256" s="84"/>
      <c r="Q256" s="84"/>
      <c r="R256" s="84"/>
      <c r="S256" s="84"/>
      <c r="T256" s="85"/>
      <c r="U256" s="38"/>
      <c r="V256" s="38"/>
      <c r="W256" s="38"/>
      <c r="X256" s="38"/>
      <c r="Y256" s="38"/>
      <c r="Z256" s="38"/>
      <c r="AA256" s="38"/>
      <c r="AB256" s="38"/>
      <c r="AC256" s="38"/>
      <c r="AD256" s="38"/>
      <c r="AE256" s="38"/>
      <c r="AT256" s="17" t="s">
        <v>129</v>
      </c>
      <c r="AU256" s="17" t="s">
        <v>79</v>
      </c>
    </row>
    <row r="257" s="12" customFormat="1" ht="22.8" customHeight="1">
      <c r="A257" s="12"/>
      <c r="B257" s="181"/>
      <c r="C257" s="182"/>
      <c r="D257" s="183" t="s">
        <v>71</v>
      </c>
      <c r="E257" s="195" t="s">
        <v>450</v>
      </c>
      <c r="F257" s="195" t="s">
        <v>451</v>
      </c>
      <c r="G257" s="182"/>
      <c r="H257" s="182"/>
      <c r="I257" s="185"/>
      <c r="J257" s="196">
        <f>BK257</f>
        <v>0</v>
      </c>
      <c r="K257" s="182"/>
      <c r="L257" s="187"/>
      <c r="M257" s="188"/>
      <c r="N257" s="189"/>
      <c r="O257" s="189"/>
      <c r="P257" s="190">
        <f>P258</f>
        <v>0</v>
      </c>
      <c r="Q257" s="189"/>
      <c r="R257" s="190">
        <f>R258</f>
        <v>0</v>
      </c>
      <c r="S257" s="189"/>
      <c r="T257" s="191">
        <f>T258</f>
        <v>0</v>
      </c>
      <c r="U257" s="12"/>
      <c r="V257" s="12"/>
      <c r="W257" s="12"/>
      <c r="X257" s="12"/>
      <c r="Y257" s="12"/>
      <c r="Z257" s="12"/>
      <c r="AA257" s="12"/>
      <c r="AB257" s="12"/>
      <c r="AC257" s="12"/>
      <c r="AD257" s="12"/>
      <c r="AE257" s="12"/>
      <c r="AR257" s="192" t="s">
        <v>79</v>
      </c>
      <c r="AT257" s="193" t="s">
        <v>71</v>
      </c>
      <c r="AU257" s="193" t="s">
        <v>77</v>
      </c>
      <c r="AY257" s="192" t="s">
        <v>119</v>
      </c>
      <c r="BK257" s="194">
        <f>BK258</f>
        <v>0</v>
      </c>
    </row>
    <row r="258" s="2" customFormat="1" ht="22.2" customHeight="1">
      <c r="A258" s="38"/>
      <c r="B258" s="39"/>
      <c r="C258" s="197" t="s">
        <v>452</v>
      </c>
      <c r="D258" s="197" t="s">
        <v>122</v>
      </c>
      <c r="E258" s="198" t="s">
        <v>453</v>
      </c>
      <c r="F258" s="199" t="s">
        <v>454</v>
      </c>
      <c r="G258" s="200" t="s">
        <v>455</v>
      </c>
      <c r="H258" s="201">
        <v>1</v>
      </c>
      <c r="I258" s="202"/>
      <c r="J258" s="203">
        <f>ROUND(I258*H258,2)</f>
        <v>0</v>
      </c>
      <c r="K258" s="199" t="s">
        <v>19</v>
      </c>
      <c r="L258" s="44"/>
      <c r="M258" s="204" t="s">
        <v>19</v>
      </c>
      <c r="N258" s="205" t="s">
        <v>43</v>
      </c>
      <c r="O258" s="84"/>
      <c r="P258" s="206">
        <f>O258*H258</f>
        <v>0</v>
      </c>
      <c r="Q258" s="206">
        <v>0</v>
      </c>
      <c r="R258" s="206">
        <f>Q258*H258</f>
        <v>0</v>
      </c>
      <c r="S258" s="206">
        <v>0</v>
      </c>
      <c r="T258" s="207">
        <f>S258*H258</f>
        <v>0</v>
      </c>
      <c r="U258" s="38"/>
      <c r="V258" s="38"/>
      <c r="W258" s="38"/>
      <c r="X258" s="38"/>
      <c r="Y258" s="38"/>
      <c r="Z258" s="38"/>
      <c r="AA258" s="38"/>
      <c r="AB258" s="38"/>
      <c r="AC258" s="38"/>
      <c r="AD258" s="38"/>
      <c r="AE258" s="38"/>
      <c r="AR258" s="208" t="s">
        <v>212</v>
      </c>
      <c r="AT258" s="208" t="s">
        <v>122</v>
      </c>
      <c r="AU258" s="208" t="s">
        <v>79</v>
      </c>
      <c r="AY258" s="17" t="s">
        <v>119</v>
      </c>
      <c r="BE258" s="209">
        <f>IF(N258="základní",J258,0)</f>
        <v>0</v>
      </c>
      <c r="BF258" s="209">
        <f>IF(N258="snížená",J258,0)</f>
        <v>0</v>
      </c>
      <c r="BG258" s="209">
        <f>IF(N258="zákl. přenesená",J258,0)</f>
        <v>0</v>
      </c>
      <c r="BH258" s="209">
        <f>IF(N258="sníž. přenesená",J258,0)</f>
        <v>0</v>
      </c>
      <c r="BI258" s="209">
        <f>IF(N258="nulová",J258,0)</f>
        <v>0</v>
      </c>
      <c r="BJ258" s="17" t="s">
        <v>77</v>
      </c>
      <c r="BK258" s="209">
        <f>ROUND(I258*H258,2)</f>
        <v>0</v>
      </c>
      <c r="BL258" s="17" t="s">
        <v>212</v>
      </c>
      <c r="BM258" s="208" t="s">
        <v>456</v>
      </c>
    </row>
    <row r="259" s="12" customFormat="1" ht="22.8" customHeight="1">
      <c r="A259" s="12"/>
      <c r="B259" s="181"/>
      <c r="C259" s="182"/>
      <c r="D259" s="183" t="s">
        <v>71</v>
      </c>
      <c r="E259" s="195" t="s">
        <v>457</v>
      </c>
      <c r="F259" s="195" t="s">
        <v>458</v>
      </c>
      <c r="G259" s="182"/>
      <c r="H259" s="182"/>
      <c r="I259" s="185"/>
      <c r="J259" s="196">
        <f>BK259</f>
        <v>0</v>
      </c>
      <c r="K259" s="182"/>
      <c r="L259" s="187"/>
      <c r="M259" s="188"/>
      <c r="N259" s="189"/>
      <c r="O259" s="189"/>
      <c r="P259" s="190">
        <f>SUM(P260:P279)</f>
        <v>0</v>
      </c>
      <c r="Q259" s="189"/>
      <c r="R259" s="190">
        <f>SUM(R260:R279)</f>
        <v>0.0564676</v>
      </c>
      <c r="S259" s="189"/>
      <c r="T259" s="191">
        <f>SUM(T260:T279)</f>
        <v>1.9350000000000001</v>
      </c>
      <c r="U259" s="12"/>
      <c r="V259" s="12"/>
      <c r="W259" s="12"/>
      <c r="X259" s="12"/>
      <c r="Y259" s="12"/>
      <c r="Z259" s="12"/>
      <c r="AA259" s="12"/>
      <c r="AB259" s="12"/>
      <c r="AC259" s="12"/>
      <c r="AD259" s="12"/>
      <c r="AE259" s="12"/>
      <c r="AR259" s="192" t="s">
        <v>79</v>
      </c>
      <c r="AT259" s="193" t="s">
        <v>71</v>
      </c>
      <c r="AU259" s="193" t="s">
        <v>77</v>
      </c>
      <c r="AY259" s="192" t="s">
        <v>119</v>
      </c>
      <c r="BK259" s="194">
        <f>SUM(BK260:BK279)</f>
        <v>0</v>
      </c>
    </row>
    <row r="260" s="2" customFormat="1" ht="19.8" customHeight="1">
      <c r="A260" s="38"/>
      <c r="B260" s="39"/>
      <c r="C260" s="197" t="s">
        <v>459</v>
      </c>
      <c r="D260" s="197" t="s">
        <v>122</v>
      </c>
      <c r="E260" s="198" t="s">
        <v>460</v>
      </c>
      <c r="F260" s="199" t="s">
        <v>461</v>
      </c>
      <c r="G260" s="200" t="s">
        <v>204</v>
      </c>
      <c r="H260" s="201">
        <v>0.02</v>
      </c>
      <c r="I260" s="202"/>
      <c r="J260" s="203">
        <f>ROUND(I260*H260,2)</f>
        <v>0</v>
      </c>
      <c r="K260" s="199" t="s">
        <v>126</v>
      </c>
      <c r="L260" s="44"/>
      <c r="M260" s="204" t="s">
        <v>19</v>
      </c>
      <c r="N260" s="205" t="s">
        <v>43</v>
      </c>
      <c r="O260" s="84"/>
      <c r="P260" s="206">
        <f>O260*H260</f>
        <v>0</v>
      </c>
      <c r="Q260" s="206">
        <v>0.00189</v>
      </c>
      <c r="R260" s="206">
        <f>Q260*H260</f>
        <v>3.7799999999999997E-05</v>
      </c>
      <c r="S260" s="206">
        <v>0</v>
      </c>
      <c r="T260" s="207">
        <f>S260*H260</f>
        <v>0</v>
      </c>
      <c r="U260" s="38"/>
      <c r="V260" s="38"/>
      <c r="W260" s="38"/>
      <c r="X260" s="38"/>
      <c r="Y260" s="38"/>
      <c r="Z260" s="38"/>
      <c r="AA260" s="38"/>
      <c r="AB260" s="38"/>
      <c r="AC260" s="38"/>
      <c r="AD260" s="38"/>
      <c r="AE260" s="38"/>
      <c r="AR260" s="208" t="s">
        <v>212</v>
      </c>
      <c r="AT260" s="208" t="s">
        <v>122</v>
      </c>
      <c r="AU260" s="208" t="s">
        <v>79</v>
      </c>
      <c r="AY260" s="17" t="s">
        <v>119</v>
      </c>
      <c r="BE260" s="209">
        <f>IF(N260="základní",J260,0)</f>
        <v>0</v>
      </c>
      <c r="BF260" s="209">
        <f>IF(N260="snížená",J260,0)</f>
        <v>0</v>
      </c>
      <c r="BG260" s="209">
        <f>IF(N260="zákl. přenesená",J260,0)</f>
        <v>0</v>
      </c>
      <c r="BH260" s="209">
        <f>IF(N260="sníž. přenesená",J260,0)</f>
        <v>0</v>
      </c>
      <c r="BI260" s="209">
        <f>IF(N260="nulová",J260,0)</f>
        <v>0</v>
      </c>
      <c r="BJ260" s="17" t="s">
        <v>77</v>
      </c>
      <c r="BK260" s="209">
        <f>ROUND(I260*H260,2)</f>
        <v>0</v>
      </c>
      <c r="BL260" s="17" t="s">
        <v>212</v>
      </c>
      <c r="BM260" s="208" t="s">
        <v>462</v>
      </c>
    </row>
    <row r="261" s="2" customFormat="1">
      <c r="A261" s="38"/>
      <c r="B261" s="39"/>
      <c r="C261" s="40"/>
      <c r="D261" s="210" t="s">
        <v>129</v>
      </c>
      <c r="E261" s="40"/>
      <c r="F261" s="211" t="s">
        <v>463</v>
      </c>
      <c r="G261" s="40"/>
      <c r="H261" s="40"/>
      <c r="I261" s="212"/>
      <c r="J261" s="40"/>
      <c r="K261" s="40"/>
      <c r="L261" s="44"/>
      <c r="M261" s="213"/>
      <c r="N261" s="214"/>
      <c r="O261" s="84"/>
      <c r="P261" s="84"/>
      <c r="Q261" s="84"/>
      <c r="R261" s="84"/>
      <c r="S261" s="84"/>
      <c r="T261" s="85"/>
      <c r="U261" s="38"/>
      <c r="V261" s="38"/>
      <c r="W261" s="38"/>
      <c r="X261" s="38"/>
      <c r="Y261" s="38"/>
      <c r="Z261" s="38"/>
      <c r="AA261" s="38"/>
      <c r="AB261" s="38"/>
      <c r="AC261" s="38"/>
      <c r="AD261" s="38"/>
      <c r="AE261" s="38"/>
      <c r="AT261" s="17" t="s">
        <v>129</v>
      </c>
      <c r="AU261" s="17" t="s">
        <v>79</v>
      </c>
    </row>
    <row r="262" s="13" customFormat="1">
      <c r="A262" s="13"/>
      <c r="B262" s="215"/>
      <c r="C262" s="216"/>
      <c r="D262" s="217" t="s">
        <v>131</v>
      </c>
      <c r="E262" s="218" t="s">
        <v>19</v>
      </c>
      <c r="F262" s="219" t="s">
        <v>464</v>
      </c>
      <c r="G262" s="216"/>
      <c r="H262" s="220">
        <v>0.02</v>
      </c>
      <c r="I262" s="221"/>
      <c r="J262" s="216"/>
      <c r="K262" s="216"/>
      <c r="L262" s="222"/>
      <c r="M262" s="223"/>
      <c r="N262" s="224"/>
      <c r="O262" s="224"/>
      <c r="P262" s="224"/>
      <c r="Q262" s="224"/>
      <c r="R262" s="224"/>
      <c r="S262" s="224"/>
      <c r="T262" s="225"/>
      <c r="U262" s="13"/>
      <c r="V262" s="13"/>
      <c r="W262" s="13"/>
      <c r="X262" s="13"/>
      <c r="Y262" s="13"/>
      <c r="Z262" s="13"/>
      <c r="AA262" s="13"/>
      <c r="AB262" s="13"/>
      <c r="AC262" s="13"/>
      <c r="AD262" s="13"/>
      <c r="AE262" s="13"/>
      <c r="AT262" s="226" t="s">
        <v>131</v>
      </c>
      <c r="AU262" s="226" t="s">
        <v>79</v>
      </c>
      <c r="AV262" s="13" t="s">
        <v>79</v>
      </c>
      <c r="AW262" s="13" t="s">
        <v>33</v>
      </c>
      <c r="AX262" s="13" t="s">
        <v>77</v>
      </c>
      <c r="AY262" s="226" t="s">
        <v>119</v>
      </c>
    </row>
    <row r="263" s="2" customFormat="1" ht="22.2" customHeight="1">
      <c r="A263" s="38"/>
      <c r="B263" s="39"/>
      <c r="C263" s="197" t="s">
        <v>465</v>
      </c>
      <c r="D263" s="197" t="s">
        <v>122</v>
      </c>
      <c r="E263" s="198" t="s">
        <v>466</v>
      </c>
      <c r="F263" s="199" t="s">
        <v>467</v>
      </c>
      <c r="G263" s="200" t="s">
        <v>188</v>
      </c>
      <c r="H263" s="201">
        <v>65</v>
      </c>
      <c r="I263" s="202"/>
      <c r="J263" s="203">
        <f>ROUND(I263*H263,2)</f>
        <v>0</v>
      </c>
      <c r="K263" s="199" t="s">
        <v>126</v>
      </c>
      <c r="L263" s="44"/>
      <c r="M263" s="204" t="s">
        <v>19</v>
      </c>
      <c r="N263" s="205" t="s">
        <v>43</v>
      </c>
      <c r="O263" s="84"/>
      <c r="P263" s="206">
        <f>O263*H263</f>
        <v>0</v>
      </c>
      <c r="Q263" s="206">
        <v>0</v>
      </c>
      <c r="R263" s="206">
        <f>Q263*H263</f>
        <v>0</v>
      </c>
      <c r="S263" s="206">
        <v>0.024</v>
      </c>
      <c r="T263" s="207">
        <f>S263*H263</f>
        <v>1.5600000000000001</v>
      </c>
      <c r="U263" s="38"/>
      <c r="V263" s="38"/>
      <c r="W263" s="38"/>
      <c r="X263" s="38"/>
      <c r="Y263" s="38"/>
      <c r="Z263" s="38"/>
      <c r="AA263" s="38"/>
      <c r="AB263" s="38"/>
      <c r="AC263" s="38"/>
      <c r="AD263" s="38"/>
      <c r="AE263" s="38"/>
      <c r="AR263" s="208" t="s">
        <v>212</v>
      </c>
      <c r="AT263" s="208" t="s">
        <v>122</v>
      </c>
      <c r="AU263" s="208" t="s">
        <v>79</v>
      </c>
      <c r="AY263" s="17" t="s">
        <v>119</v>
      </c>
      <c r="BE263" s="209">
        <f>IF(N263="základní",J263,0)</f>
        <v>0</v>
      </c>
      <c r="BF263" s="209">
        <f>IF(N263="snížená",J263,0)</f>
        <v>0</v>
      </c>
      <c r="BG263" s="209">
        <f>IF(N263="zákl. přenesená",J263,0)</f>
        <v>0</v>
      </c>
      <c r="BH263" s="209">
        <f>IF(N263="sníž. přenesená",J263,0)</f>
        <v>0</v>
      </c>
      <c r="BI263" s="209">
        <f>IF(N263="nulová",J263,0)</f>
        <v>0</v>
      </c>
      <c r="BJ263" s="17" t="s">
        <v>77</v>
      </c>
      <c r="BK263" s="209">
        <f>ROUND(I263*H263,2)</f>
        <v>0</v>
      </c>
      <c r="BL263" s="17" t="s">
        <v>212</v>
      </c>
      <c r="BM263" s="208" t="s">
        <v>468</v>
      </c>
    </row>
    <row r="264" s="2" customFormat="1">
      <c r="A264" s="38"/>
      <c r="B264" s="39"/>
      <c r="C264" s="40"/>
      <c r="D264" s="210" t="s">
        <v>129</v>
      </c>
      <c r="E264" s="40"/>
      <c r="F264" s="211" t="s">
        <v>469</v>
      </c>
      <c r="G264" s="40"/>
      <c r="H264" s="40"/>
      <c r="I264" s="212"/>
      <c r="J264" s="40"/>
      <c r="K264" s="40"/>
      <c r="L264" s="44"/>
      <c r="M264" s="213"/>
      <c r="N264" s="214"/>
      <c r="O264" s="84"/>
      <c r="P264" s="84"/>
      <c r="Q264" s="84"/>
      <c r="R264" s="84"/>
      <c r="S264" s="84"/>
      <c r="T264" s="85"/>
      <c r="U264" s="38"/>
      <c r="V264" s="38"/>
      <c r="W264" s="38"/>
      <c r="X264" s="38"/>
      <c r="Y264" s="38"/>
      <c r="Z264" s="38"/>
      <c r="AA264" s="38"/>
      <c r="AB264" s="38"/>
      <c r="AC264" s="38"/>
      <c r="AD264" s="38"/>
      <c r="AE264" s="38"/>
      <c r="AT264" s="17" t="s">
        <v>129</v>
      </c>
      <c r="AU264" s="17" t="s">
        <v>79</v>
      </c>
    </row>
    <row r="265" s="13" customFormat="1">
      <c r="A265" s="13"/>
      <c r="B265" s="215"/>
      <c r="C265" s="216"/>
      <c r="D265" s="217" t="s">
        <v>131</v>
      </c>
      <c r="E265" s="218" t="s">
        <v>19</v>
      </c>
      <c r="F265" s="219" t="s">
        <v>470</v>
      </c>
      <c r="G265" s="216"/>
      <c r="H265" s="220">
        <v>65</v>
      </c>
      <c r="I265" s="221"/>
      <c r="J265" s="216"/>
      <c r="K265" s="216"/>
      <c r="L265" s="222"/>
      <c r="M265" s="223"/>
      <c r="N265" s="224"/>
      <c r="O265" s="224"/>
      <c r="P265" s="224"/>
      <c r="Q265" s="224"/>
      <c r="R265" s="224"/>
      <c r="S265" s="224"/>
      <c r="T265" s="225"/>
      <c r="U265" s="13"/>
      <c r="V265" s="13"/>
      <c r="W265" s="13"/>
      <c r="X265" s="13"/>
      <c r="Y265" s="13"/>
      <c r="Z265" s="13"/>
      <c r="AA265" s="13"/>
      <c r="AB265" s="13"/>
      <c r="AC265" s="13"/>
      <c r="AD265" s="13"/>
      <c r="AE265" s="13"/>
      <c r="AT265" s="226" t="s">
        <v>131</v>
      </c>
      <c r="AU265" s="226" t="s">
        <v>79</v>
      </c>
      <c r="AV265" s="13" t="s">
        <v>79</v>
      </c>
      <c r="AW265" s="13" t="s">
        <v>33</v>
      </c>
      <c r="AX265" s="13" t="s">
        <v>77</v>
      </c>
      <c r="AY265" s="226" t="s">
        <v>119</v>
      </c>
    </row>
    <row r="266" s="2" customFormat="1" ht="22.2" customHeight="1">
      <c r="A266" s="38"/>
      <c r="B266" s="39"/>
      <c r="C266" s="197" t="s">
        <v>471</v>
      </c>
      <c r="D266" s="197" t="s">
        <v>122</v>
      </c>
      <c r="E266" s="198" t="s">
        <v>472</v>
      </c>
      <c r="F266" s="199" t="s">
        <v>473</v>
      </c>
      <c r="G266" s="200" t="s">
        <v>125</v>
      </c>
      <c r="H266" s="201">
        <v>25</v>
      </c>
      <c r="I266" s="202"/>
      <c r="J266" s="203">
        <f>ROUND(I266*H266,2)</f>
        <v>0</v>
      </c>
      <c r="K266" s="199" t="s">
        <v>126</v>
      </c>
      <c r="L266" s="44"/>
      <c r="M266" s="204" t="s">
        <v>19</v>
      </c>
      <c r="N266" s="205" t="s">
        <v>43</v>
      </c>
      <c r="O266" s="84"/>
      <c r="P266" s="206">
        <f>O266*H266</f>
        <v>0</v>
      </c>
      <c r="Q266" s="206">
        <v>0</v>
      </c>
      <c r="R266" s="206">
        <f>Q266*H266</f>
        <v>0</v>
      </c>
      <c r="S266" s="206">
        <v>0.014999999999999999</v>
      </c>
      <c r="T266" s="207">
        <f>S266*H266</f>
        <v>0.375</v>
      </c>
      <c r="U266" s="38"/>
      <c r="V266" s="38"/>
      <c r="W266" s="38"/>
      <c r="X266" s="38"/>
      <c r="Y266" s="38"/>
      <c r="Z266" s="38"/>
      <c r="AA266" s="38"/>
      <c r="AB266" s="38"/>
      <c r="AC266" s="38"/>
      <c r="AD266" s="38"/>
      <c r="AE266" s="38"/>
      <c r="AR266" s="208" t="s">
        <v>212</v>
      </c>
      <c r="AT266" s="208" t="s">
        <v>122</v>
      </c>
      <c r="AU266" s="208" t="s">
        <v>79</v>
      </c>
      <c r="AY266" s="17" t="s">
        <v>119</v>
      </c>
      <c r="BE266" s="209">
        <f>IF(N266="základní",J266,0)</f>
        <v>0</v>
      </c>
      <c r="BF266" s="209">
        <f>IF(N266="snížená",J266,0)</f>
        <v>0</v>
      </c>
      <c r="BG266" s="209">
        <f>IF(N266="zákl. přenesená",J266,0)</f>
        <v>0</v>
      </c>
      <c r="BH266" s="209">
        <f>IF(N266="sníž. přenesená",J266,0)</f>
        <v>0</v>
      </c>
      <c r="BI266" s="209">
        <f>IF(N266="nulová",J266,0)</f>
        <v>0</v>
      </c>
      <c r="BJ266" s="17" t="s">
        <v>77</v>
      </c>
      <c r="BK266" s="209">
        <f>ROUND(I266*H266,2)</f>
        <v>0</v>
      </c>
      <c r="BL266" s="17" t="s">
        <v>212</v>
      </c>
      <c r="BM266" s="208" t="s">
        <v>474</v>
      </c>
    </row>
    <row r="267" s="2" customFormat="1">
      <c r="A267" s="38"/>
      <c r="B267" s="39"/>
      <c r="C267" s="40"/>
      <c r="D267" s="210" t="s">
        <v>129</v>
      </c>
      <c r="E267" s="40"/>
      <c r="F267" s="211" t="s">
        <v>475</v>
      </c>
      <c r="G267" s="40"/>
      <c r="H267" s="40"/>
      <c r="I267" s="212"/>
      <c r="J267" s="40"/>
      <c r="K267" s="40"/>
      <c r="L267" s="44"/>
      <c r="M267" s="213"/>
      <c r="N267" s="214"/>
      <c r="O267" s="84"/>
      <c r="P267" s="84"/>
      <c r="Q267" s="84"/>
      <c r="R267" s="84"/>
      <c r="S267" s="84"/>
      <c r="T267" s="85"/>
      <c r="U267" s="38"/>
      <c r="V267" s="38"/>
      <c r="W267" s="38"/>
      <c r="X267" s="38"/>
      <c r="Y267" s="38"/>
      <c r="Z267" s="38"/>
      <c r="AA267" s="38"/>
      <c r="AB267" s="38"/>
      <c r="AC267" s="38"/>
      <c r="AD267" s="38"/>
      <c r="AE267" s="38"/>
      <c r="AT267" s="17" t="s">
        <v>129</v>
      </c>
      <c r="AU267" s="17" t="s">
        <v>79</v>
      </c>
    </row>
    <row r="268" s="13" customFormat="1">
      <c r="A268" s="13"/>
      <c r="B268" s="215"/>
      <c r="C268" s="216"/>
      <c r="D268" s="217" t="s">
        <v>131</v>
      </c>
      <c r="E268" s="218" t="s">
        <v>19</v>
      </c>
      <c r="F268" s="219" t="s">
        <v>406</v>
      </c>
      <c r="G268" s="216"/>
      <c r="H268" s="220">
        <v>25</v>
      </c>
      <c r="I268" s="221"/>
      <c r="J268" s="216"/>
      <c r="K268" s="216"/>
      <c r="L268" s="222"/>
      <c r="M268" s="223"/>
      <c r="N268" s="224"/>
      <c r="O268" s="224"/>
      <c r="P268" s="224"/>
      <c r="Q268" s="224"/>
      <c r="R268" s="224"/>
      <c r="S268" s="224"/>
      <c r="T268" s="225"/>
      <c r="U268" s="13"/>
      <c r="V268" s="13"/>
      <c r="W268" s="13"/>
      <c r="X268" s="13"/>
      <c r="Y268" s="13"/>
      <c r="Z268" s="13"/>
      <c r="AA268" s="13"/>
      <c r="AB268" s="13"/>
      <c r="AC268" s="13"/>
      <c r="AD268" s="13"/>
      <c r="AE268" s="13"/>
      <c r="AT268" s="226" t="s">
        <v>131</v>
      </c>
      <c r="AU268" s="226" t="s">
        <v>79</v>
      </c>
      <c r="AV268" s="13" t="s">
        <v>79</v>
      </c>
      <c r="AW268" s="13" t="s">
        <v>33</v>
      </c>
      <c r="AX268" s="13" t="s">
        <v>77</v>
      </c>
      <c r="AY268" s="226" t="s">
        <v>119</v>
      </c>
    </row>
    <row r="269" s="2" customFormat="1" ht="19.8" customHeight="1">
      <c r="A269" s="38"/>
      <c r="B269" s="39"/>
      <c r="C269" s="197" t="s">
        <v>476</v>
      </c>
      <c r="D269" s="197" t="s">
        <v>122</v>
      </c>
      <c r="E269" s="198" t="s">
        <v>477</v>
      </c>
      <c r="F269" s="199" t="s">
        <v>478</v>
      </c>
      <c r="G269" s="200" t="s">
        <v>188</v>
      </c>
      <c r="H269" s="201">
        <v>8.5</v>
      </c>
      <c r="I269" s="202"/>
      <c r="J269" s="203">
        <f>ROUND(I269*H269,2)</f>
        <v>0</v>
      </c>
      <c r="K269" s="199" t="s">
        <v>126</v>
      </c>
      <c r="L269" s="44"/>
      <c r="M269" s="204" t="s">
        <v>19</v>
      </c>
      <c r="N269" s="205" t="s">
        <v>43</v>
      </c>
      <c r="O269" s="84"/>
      <c r="P269" s="206">
        <f>O269*H269</f>
        <v>0</v>
      </c>
      <c r="Q269" s="206">
        <v>0</v>
      </c>
      <c r="R269" s="206">
        <f>Q269*H269</f>
        <v>0</v>
      </c>
      <c r="S269" s="206">
        <v>0</v>
      </c>
      <c r="T269" s="207">
        <f>S269*H269</f>
        <v>0</v>
      </c>
      <c r="U269" s="38"/>
      <c r="V269" s="38"/>
      <c r="W269" s="38"/>
      <c r="X269" s="38"/>
      <c r="Y269" s="38"/>
      <c r="Z269" s="38"/>
      <c r="AA269" s="38"/>
      <c r="AB269" s="38"/>
      <c r="AC269" s="38"/>
      <c r="AD269" s="38"/>
      <c r="AE269" s="38"/>
      <c r="AR269" s="208" t="s">
        <v>212</v>
      </c>
      <c r="AT269" s="208" t="s">
        <v>122</v>
      </c>
      <c r="AU269" s="208" t="s">
        <v>79</v>
      </c>
      <c r="AY269" s="17" t="s">
        <v>119</v>
      </c>
      <c r="BE269" s="209">
        <f>IF(N269="základní",J269,0)</f>
        <v>0</v>
      </c>
      <c r="BF269" s="209">
        <f>IF(N269="snížená",J269,0)</f>
        <v>0</v>
      </c>
      <c r="BG269" s="209">
        <f>IF(N269="zákl. přenesená",J269,0)</f>
        <v>0</v>
      </c>
      <c r="BH269" s="209">
        <f>IF(N269="sníž. přenesená",J269,0)</f>
        <v>0</v>
      </c>
      <c r="BI269" s="209">
        <f>IF(N269="nulová",J269,0)</f>
        <v>0</v>
      </c>
      <c r="BJ269" s="17" t="s">
        <v>77</v>
      </c>
      <c r="BK269" s="209">
        <f>ROUND(I269*H269,2)</f>
        <v>0</v>
      </c>
      <c r="BL269" s="17" t="s">
        <v>212</v>
      </c>
      <c r="BM269" s="208" t="s">
        <v>479</v>
      </c>
    </row>
    <row r="270" s="2" customFormat="1">
      <c r="A270" s="38"/>
      <c r="B270" s="39"/>
      <c r="C270" s="40"/>
      <c r="D270" s="210" t="s">
        <v>129</v>
      </c>
      <c r="E270" s="40"/>
      <c r="F270" s="211" t="s">
        <v>480</v>
      </c>
      <c r="G270" s="40"/>
      <c r="H270" s="40"/>
      <c r="I270" s="212"/>
      <c r="J270" s="40"/>
      <c r="K270" s="40"/>
      <c r="L270" s="44"/>
      <c r="M270" s="213"/>
      <c r="N270" s="214"/>
      <c r="O270" s="84"/>
      <c r="P270" s="84"/>
      <c r="Q270" s="84"/>
      <c r="R270" s="84"/>
      <c r="S270" s="84"/>
      <c r="T270" s="85"/>
      <c r="U270" s="38"/>
      <c r="V270" s="38"/>
      <c r="W270" s="38"/>
      <c r="X270" s="38"/>
      <c r="Y270" s="38"/>
      <c r="Z270" s="38"/>
      <c r="AA270" s="38"/>
      <c r="AB270" s="38"/>
      <c r="AC270" s="38"/>
      <c r="AD270" s="38"/>
      <c r="AE270" s="38"/>
      <c r="AT270" s="17" t="s">
        <v>129</v>
      </c>
      <c r="AU270" s="17" t="s">
        <v>79</v>
      </c>
    </row>
    <row r="271" s="13" customFormat="1">
      <c r="A271" s="13"/>
      <c r="B271" s="215"/>
      <c r="C271" s="216"/>
      <c r="D271" s="217" t="s">
        <v>131</v>
      </c>
      <c r="E271" s="218" t="s">
        <v>19</v>
      </c>
      <c r="F271" s="219" t="s">
        <v>481</v>
      </c>
      <c r="G271" s="216"/>
      <c r="H271" s="220">
        <v>8.5</v>
      </c>
      <c r="I271" s="221"/>
      <c r="J271" s="216"/>
      <c r="K271" s="216"/>
      <c r="L271" s="222"/>
      <c r="M271" s="223"/>
      <c r="N271" s="224"/>
      <c r="O271" s="224"/>
      <c r="P271" s="224"/>
      <c r="Q271" s="224"/>
      <c r="R271" s="224"/>
      <c r="S271" s="224"/>
      <c r="T271" s="225"/>
      <c r="U271" s="13"/>
      <c r="V271" s="13"/>
      <c r="W271" s="13"/>
      <c r="X271" s="13"/>
      <c r="Y271" s="13"/>
      <c r="Z271" s="13"/>
      <c r="AA271" s="13"/>
      <c r="AB271" s="13"/>
      <c r="AC271" s="13"/>
      <c r="AD271" s="13"/>
      <c r="AE271" s="13"/>
      <c r="AT271" s="226" t="s">
        <v>131</v>
      </c>
      <c r="AU271" s="226" t="s">
        <v>79</v>
      </c>
      <c r="AV271" s="13" t="s">
        <v>79</v>
      </c>
      <c r="AW271" s="13" t="s">
        <v>33</v>
      </c>
      <c r="AX271" s="13" t="s">
        <v>77</v>
      </c>
      <c r="AY271" s="226" t="s">
        <v>119</v>
      </c>
    </row>
    <row r="272" s="2" customFormat="1" ht="22.2" customHeight="1">
      <c r="A272" s="38"/>
      <c r="B272" s="39"/>
      <c r="C272" s="197" t="s">
        <v>482</v>
      </c>
      <c r="D272" s="197" t="s">
        <v>122</v>
      </c>
      <c r="E272" s="198" t="s">
        <v>483</v>
      </c>
      <c r="F272" s="199" t="s">
        <v>484</v>
      </c>
      <c r="G272" s="200" t="s">
        <v>125</v>
      </c>
      <c r="H272" s="201">
        <v>4.75</v>
      </c>
      <c r="I272" s="202"/>
      <c r="J272" s="203">
        <f>ROUND(I272*H272,2)</f>
        <v>0</v>
      </c>
      <c r="K272" s="199" t="s">
        <v>126</v>
      </c>
      <c r="L272" s="44"/>
      <c r="M272" s="204" t="s">
        <v>19</v>
      </c>
      <c r="N272" s="205" t="s">
        <v>43</v>
      </c>
      <c r="O272" s="84"/>
      <c r="P272" s="206">
        <f>O272*H272</f>
        <v>0</v>
      </c>
      <c r="Q272" s="206">
        <v>0.01136</v>
      </c>
      <c r="R272" s="206">
        <f>Q272*H272</f>
        <v>0.053960000000000001</v>
      </c>
      <c r="S272" s="206">
        <v>0</v>
      </c>
      <c r="T272" s="207">
        <f>S272*H272</f>
        <v>0</v>
      </c>
      <c r="U272" s="38"/>
      <c r="V272" s="38"/>
      <c r="W272" s="38"/>
      <c r="X272" s="38"/>
      <c r="Y272" s="38"/>
      <c r="Z272" s="38"/>
      <c r="AA272" s="38"/>
      <c r="AB272" s="38"/>
      <c r="AC272" s="38"/>
      <c r="AD272" s="38"/>
      <c r="AE272" s="38"/>
      <c r="AR272" s="208" t="s">
        <v>212</v>
      </c>
      <c r="AT272" s="208" t="s">
        <v>122</v>
      </c>
      <c r="AU272" s="208" t="s">
        <v>79</v>
      </c>
      <c r="AY272" s="17" t="s">
        <v>119</v>
      </c>
      <c r="BE272" s="209">
        <f>IF(N272="základní",J272,0)</f>
        <v>0</v>
      </c>
      <c r="BF272" s="209">
        <f>IF(N272="snížená",J272,0)</f>
        <v>0</v>
      </c>
      <c r="BG272" s="209">
        <f>IF(N272="zákl. přenesená",J272,0)</f>
        <v>0</v>
      </c>
      <c r="BH272" s="209">
        <f>IF(N272="sníž. přenesená",J272,0)</f>
        <v>0</v>
      </c>
      <c r="BI272" s="209">
        <f>IF(N272="nulová",J272,0)</f>
        <v>0</v>
      </c>
      <c r="BJ272" s="17" t="s">
        <v>77</v>
      </c>
      <c r="BK272" s="209">
        <f>ROUND(I272*H272,2)</f>
        <v>0</v>
      </c>
      <c r="BL272" s="17" t="s">
        <v>212</v>
      </c>
      <c r="BM272" s="208" t="s">
        <v>485</v>
      </c>
    </row>
    <row r="273" s="2" customFormat="1">
      <c r="A273" s="38"/>
      <c r="B273" s="39"/>
      <c r="C273" s="40"/>
      <c r="D273" s="210" t="s">
        <v>129</v>
      </c>
      <c r="E273" s="40"/>
      <c r="F273" s="211" t="s">
        <v>486</v>
      </c>
      <c r="G273" s="40"/>
      <c r="H273" s="40"/>
      <c r="I273" s="212"/>
      <c r="J273" s="40"/>
      <c r="K273" s="40"/>
      <c r="L273" s="44"/>
      <c r="M273" s="213"/>
      <c r="N273" s="214"/>
      <c r="O273" s="84"/>
      <c r="P273" s="84"/>
      <c r="Q273" s="84"/>
      <c r="R273" s="84"/>
      <c r="S273" s="84"/>
      <c r="T273" s="85"/>
      <c r="U273" s="38"/>
      <c r="V273" s="38"/>
      <c r="W273" s="38"/>
      <c r="X273" s="38"/>
      <c r="Y273" s="38"/>
      <c r="Z273" s="38"/>
      <c r="AA273" s="38"/>
      <c r="AB273" s="38"/>
      <c r="AC273" s="38"/>
      <c r="AD273" s="38"/>
      <c r="AE273" s="38"/>
      <c r="AT273" s="17" t="s">
        <v>129</v>
      </c>
      <c r="AU273" s="17" t="s">
        <v>79</v>
      </c>
    </row>
    <row r="274" s="13" customFormat="1">
      <c r="A274" s="13"/>
      <c r="B274" s="215"/>
      <c r="C274" s="216"/>
      <c r="D274" s="217" t="s">
        <v>131</v>
      </c>
      <c r="E274" s="218" t="s">
        <v>19</v>
      </c>
      <c r="F274" s="219" t="s">
        <v>487</v>
      </c>
      <c r="G274" s="216"/>
      <c r="H274" s="220">
        <v>4.75</v>
      </c>
      <c r="I274" s="221"/>
      <c r="J274" s="216"/>
      <c r="K274" s="216"/>
      <c r="L274" s="222"/>
      <c r="M274" s="223"/>
      <c r="N274" s="224"/>
      <c r="O274" s="224"/>
      <c r="P274" s="224"/>
      <c r="Q274" s="224"/>
      <c r="R274" s="224"/>
      <c r="S274" s="224"/>
      <c r="T274" s="225"/>
      <c r="U274" s="13"/>
      <c r="V274" s="13"/>
      <c r="W274" s="13"/>
      <c r="X274" s="13"/>
      <c r="Y274" s="13"/>
      <c r="Z274" s="13"/>
      <c r="AA274" s="13"/>
      <c r="AB274" s="13"/>
      <c r="AC274" s="13"/>
      <c r="AD274" s="13"/>
      <c r="AE274" s="13"/>
      <c r="AT274" s="226" t="s">
        <v>131</v>
      </c>
      <c r="AU274" s="226" t="s">
        <v>79</v>
      </c>
      <c r="AV274" s="13" t="s">
        <v>79</v>
      </c>
      <c r="AW274" s="13" t="s">
        <v>33</v>
      </c>
      <c r="AX274" s="13" t="s">
        <v>77</v>
      </c>
      <c r="AY274" s="226" t="s">
        <v>119</v>
      </c>
    </row>
    <row r="275" s="2" customFormat="1" ht="19.8" customHeight="1">
      <c r="A275" s="38"/>
      <c r="B275" s="39"/>
      <c r="C275" s="197" t="s">
        <v>488</v>
      </c>
      <c r="D275" s="197" t="s">
        <v>122</v>
      </c>
      <c r="E275" s="198" t="s">
        <v>489</v>
      </c>
      <c r="F275" s="199" t="s">
        <v>490</v>
      </c>
      <c r="G275" s="200" t="s">
        <v>204</v>
      </c>
      <c r="H275" s="201">
        <v>0.106</v>
      </c>
      <c r="I275" s="202"/>
      <c r="J275" s="203">
        <f>ROUND(I275*H275,2)</f>
        <v>0</v>
      </c>
      <c r="K275" s="199" t="s">
        <v>126</v>
      </c>
      <c r="L275" s="44"/>
      <c r="M275" s="204" t="s">
        <v>19</v>
      </c>
      <c r="N275" s="205" t="s">
        <v>43</v>
      </c>
      <c r="O275" s="84"/>
      <c r="P275" s="206">
        <f>O275*H275</f>
        <v>0</v>
      </c>
      <c r="Q275" s="206">
        <v>0.023300000000000001</v>
      </c>
      <c r="R275" s="206">
        <f>Q275*H275</f>
        <v>0.0024697999999999999</v>
      </c>
      <c r="S275" s="206">
        <v>0</v>
      </c>
      <c r="T275" s="207">
        <f>S275*H275</f>
        <v>0</v>
      </c>
      <c r="U275" s="38"/>
      <c r="V275" s="38"/>
      <c r="W275" s="38"/>
      <c r="X275" s="38"/>
      <c r="Y275" s="38"/>
      <c r="Z275" s="38"/>
      <c r="AA275" s="38"/>
      <c r="AB275" s="38"/>
      <c r="AC275" s="38"/>
      <c r="AD275" s="38"/>
      <c r="AE275" s="38"/>
      <c r="AR275" s="208" t="s">
        <v>212</v>
      </c>
      <c r="AT275" s="208" t="s">
        <v>122</v>
      </c>
      <c r="AU275" s="208" t="s">
        <v>79</v>
      </c>
      <c r="AY275" s="17" t="s">
        <v>119</v>
      </c>
      <c r="BE275" s="209">
        <f>IF(N275="základní",J275,0)</f>
        <v>0</v>
      </c>
      <c r="BF275" s="209">
        <f>IF(N275="snížená",J275,0)</f>
        <v>0</v>
      </c>
      <c r="BG275" s="209">
        <f>IF(N275="zákl. přenesená",J275,0)</f>
        <v>0</v>
      </c>
      <c r="BH275" s="209">
        <f>IF(N275="sníž. přenesená",J275,0)</f>
        <v>0</v>
      </c>
      <c r="BI275" s="209">
        <f>IF(N275="nulová",J275,0)</f>
        <v>0</v>
      </c>
      <c r="BJ275" s="17" t="s">
        <v>77</v>
      </c>
      <c r="BK275" s="209">
        <f>ROUND(I275*H275,2)</f>
        <v>0</v>
      </c>
      <c r="BL275" s="17" t="s">
        <v>212</v>
      </c>
      <c r="BM275" s="208" t="s">
        <v>491</v>
      </c>
    </row>
    <row r="276" s="2" customFormat="1">
      <c r="A276" s="38"/>
      <c r="B276" s="39"/>
      <c r="C276" s="40"/>
      <c r="D276" s="210" t="s">
        <v>129</v>
      </c>
      <c r="E276" s="40"/>
      <c r="F276" s="211" t="s">
        <v>492</v>
      </c>
      <c r="G276" s="40"/>
      <c r="H276" s="40"/>
      <c r="I276" s="212"/>
      <c r="J276" s="40"/>
      <c r="K276" s="40"/>
      <c r="L276" s="44"/>
      <c r="M276" s="213"/>
      <c r="N276" s="214"/>
      <c r="O276" s="84"/>
      <c r="P276" s="84"/>
      <c r="Q276" s="84"/>
      <c r="R276" s="84"/>
      <c r="S276" s="84"/>
      <c r="T276" s="85"/>
      <c r="U276" s="38"/>
      <c r="V276" s="38"/>
      <c r="W276" s="38"/>
      <c r="X276" s="38"/>
      <c r="Y276" s="38"/>
      <c r="Z276" s="38"/>
      <c r="AA276" s="38"/>
      <c r="AB276" s="38"/>
      <c r="AC276" s="38"/>
      <c r="AD276" s="38"/>
      <c r="AE276" s="38"/>
      <c r="AT276" s="17" t="s">
        <v>129</v>
      </c>
      <c r="AU276" s="17" t="s">
        <v>79</v>
      </c>
    </row>
    <row r="277" s="13" customFormat="1">
      <c r="A277" s="13"/>
      <c r="B277" s="215"/>
      <c r="C277" s="216"/>
      <c r="D277" s="217" t="s">
        <v>131</v>
      </c>
      <c r="E277" s="218" t="s">
        <v>19</v>
      </c>
      <c r="F277" s="219" t="s">
        <v>493</v>
      </c>
      <c r="G277" s="216"/>
      <c r="H277" s="220">
        <v>0.106</v>
      </c>
      <c r="I277" s="221"/>
      <c r="J277" s="216"/>
      <c r="K277" s="216"/>
      <c r="L277" s="222"/>
      <c r="M277" s="223"/>
      <c r="N277" s="224"/>
      <c r="O277" s="224"/>
      <c r="P277" s="224"/>
      <c r="Q277" s="224"/>
      <c r="R277" s="224"/>
      <c r="S277" s="224"/>
      <c r="T277" s="225"/>
      <c r="U277" s="13"/>
      <c r="V277" s="13"/>
      <c r="W277" s="13"/>
      <c r="X277" s="13"/>
      <c r="Y277" s="13"/>
      <c r="Z277" s="13"/>
      <c r="AA277" s="13"/>
      <c r="AB277" s="13"/>
      <c r="AC277" s="13"/>
      <c r="AD277" s="13"/>
      <c r="AE277" s="13"/>
      <c r="AT277" s="226" t="s">
        <v>131</v>
      </c>
      <c r="AU277" s="226" t="s">
        <v>79</v>
      </c>
      <c r="AV277" s="13" t="s">
        <v>79</v>
      </c>
      <c r="AW277" s="13" t="s">
        <v>33</v>
      </c>
      <c r="AX277" s="13" t="s">
        <v>77</v>
      </c>
      <c r="AY277" s="226" t="s">
        <v>119</v>
      </c>
    </row>
    <row r="278" s="2" customFormat="1" ht="22.2" customHeight="1">
      <c r="A278" s="38"/>
      <c r="B278" s="39"/>
      <c r="C278" s="197" t="s">
        <v>494</v>
      </c>
      <c r="D278" s="197" t="s">
        <v>122</v>
      </c>
      <c r="E278" s="198" t="s">
        <v>495</v>
      </c>
      <c r="F278" s="199" t="s">
        <v>496</v>
      </c>
      <c r="G278" s="200" t="s">
        <v>215</v>
      </c>
      <c r="H278" s="201">
        <v>0.056000000000000001</v>
      </c>
      <c r="I278" s="202"/>
      <c r="J278" s="203">
        <f>ROUND(I278*H278,2)</f>
        <v>0</v>
      </c>
      <c r="K278" s="199" t="s">
        <v>126</v>
      </c>
      <c r="L278" s="44"/>
      <c r="M278" s="204" t="s">
        <v>19</v>
      </c>
      <c r="N278" s="205" t="s">
        <v>43</v>
      </c>
      <c r="O278" s="84"/>
      <c r="P278" s="206">
        <f>O278*H278</f>
        <v>0</v>
      </c>
      <c r="Q278" s="206">
        <v>0</v>
      </c>
      <c r="R278" s="206">
        <f>Q278*H278</f>
        <v>0</v>
      </c>
      <c r="S278" s="206">
        <v>0</v>
      </c>
      <c r="T278" s="207">
        <f>S278*H278</f>
        <v>0</v>
      </c>
      <c r="U278" s="38"/>
      <c r="V278" s="38"/>
      <c r="W278" s="38"/>
      <c r="X278" s="38"/>
      <c r="Y278" s="38"/>
      <c r="Z278" s="38"/>
      <c r="AA278" s="38"/>
      <c r="AB278" s="38"/>
      <c r="AC278" s="38"/>
      <c r="AD278" s="38"/>
      <c r="AE278" s="38"/>
      <c r="AR278" s="208" t="s">
        <v>212</v>
      </c>
      <c r="AT278" s="208" t="s">
        <v>122</v>
      </c>
      <c r="AU278" s="208" t="s">
        <v>79</v>
      </c>
      <c r="AY278" s="17" t="s">
        <v>119</v>
      </c>
      <c r="BE278" s="209">
        <f>IF(N278="základní",J278,0)</f>
        <v>0</v>
      </c>
      <c r="BF278" s="209">
        <f>IF(N278="snížená",J278,0)</f>
        <v>0</v>
      </c>
      <c r="BG278" s="209">
        <f>IF(N278="zákl. přenesená",J278,0)</f>
        <v>0</v>
      </c>
      <c r="BH278" s="209">
        <f>IF(N278="sníž. přenesená",J278,0)</f>
        <v>0</v>
      </c>
      <c r="BI278" s="209">
        <f>IF(N278="nulová",J278,0)</f>
        <v>0</v>
      </c>
      <c r="BJ278" s="17" t="s">
        <v>77</v>
      </c>
      <c r="BK278" s="209">
        <f>ROUND(I278*H278,2)</f>
        <v>0</v>
      </c>
      <c r="BL278" s="17" t="s">
        <v>212</v>
      </c>
      <c r="BM278" s="208" t="s">
        <v>497</v>
      </c>
    </row>
    <row r="279" s="2" customFormat="1">
      <c r="A279" s="38"/>
      <c r="B279" s="39"/>
      <c r="C279" s="40"/>
      <c r="D279" s="210" t="s">
        <v>129</v>
      </c>
      <c r="E279" s="40"/>
      <c r="F279" s="211" t="s">
        <v>498</v>
      </c>
      <c r="G279" s="40"/>
      <c r="H279" s="40"/>
      <c r="I279" s="212"/>
      <c r="J279" s="40"/>
      <c r="K279" s="40"/>
      <c r="L279" s="44"/>
      <c r="M279" s="213"/>
      <c r="N279" s="214"/>
      <c r="O279" s="84"/>
      <c r="P279" s="84"/>
      <c r="Q279" s="84"/>
      <c r="R279" s="84"/>
      <c r="S279" s="84"/>
      <c r="T279" s="85"/>
      <c r="U279" s="38"/>
      <c r="V279" s="38"/>
      <c r="W279" s="38"/>
      <c r="X279" s="38"/>
      <c r="Y279" s="38"/>
      <c r="Z279" s="38"/>
      <c r="AA279" s="38"/>
      <c r="AB279" s="38"/>
      <c r="AC279" s="38"/>
      <c r="AD279" s="38"/>
      <c r="AE279" s="38"/>
      <c r="AT279" s="17" t="s">
        <v>129</v>
      </c>
      <c r="AU279" s="17" t="s">
        <v>79</v>
      </c>
    </row>
    <row r="280" s="12" customFormat="1" ht="22.8" customHeight="1">
      <c r="A280" s="12"/>
      <c r="B280" s="181"/>
      <c r="C280" s="182"/>
      <c r="D280" s="183" t="s">
        <v>71</v>
      </c>
      <c r="E280" s="195" t="s">
        <v>499</v>
      </c>
      <c r="F280" s="195" t="s">
        <v>500</v>
      </c>
      <c r="G280" s="182"/>
      <c r="H280" s="182"/>
      <c r="I280" s="185"/>
      <c r="J280" s="196">
        <f>BK280</f>
        <v>0</v>
      </c>
      <c r="K280" s="182"/>
      <c r="L280" s="187"/>
      <c r="M280" s="188"/>
      <c r="N280" s="189"/>
      <c r="O280" s="189"/>
      <c r="P280" s="190">
        <f>SUM(P281:P293)</f>
        <v>0</v>
      </c>
      <c r="Q280" s="189"/>
      <c r="R280" s="190">
        <f>SUM(R281:R293)</f>
        <v>0.041609999999999994</v>
      </c>
      <c r="S280" s="189"/>
      <c r="T280" s="191">
        <f>SUM(T281:T293)</f>
        <v>0.018145000000000001</v>
      </c>
      <c r="U280" s="12"/>
      <c r="V280" s="12"/>
      <c r="W280" s="12"/>
      <c r="X280" s="12"/>
      <c r="Y280" s="12"/>
      <c r="Z280" s="12"/>
      <c r="AA280" s="12"/>
      <c r="AB280" s="12"/>
      <c r="AC280" s="12"/>
      <c r="AD280" s="12"/>
      <c r="AE280" s="12"/>
      <c r="AR280" s="192" t="s">
        <v>79</v>
      </c>
      <c r="AT280" s="193" t="s">
        <v>71</v>
      </c>
      <c r="AU280" s="193" t="s">
        <v>77</v>
      </c>
      <c r="AY280" s="192" t="s">
        <v>119</v>
      </c>
      <c r="BK280" s="194">
        <f>SUM(BK281:BK293)</f>
        <v>0</v>
      </c>
    </row>
    <row r="281" s="2" customFormat="1" ht="14.4" customHeight="1">
      <c r="A281" s="38"/>
      <c r="B281" s="39"/>
      <c r="C281" s="197" t="s">
        <v>501</v>
      </c>
      <c r="D281" s="197" t="s">
        <v>122</v>
      </c>
      <c r="E281" s="198" t="s">
        <v>502</v>
      </c>
      <c r="F281" s="199" t="s">
        <v>503</v>
      </c>
      <c r="G281" s="200" t="s">
        <v>188</v>
      </c>
      <c r="H281" s="201">
        <v>9.5</v>
      </c>
      <c r="I281" s="202"/>
      <c r="J281" s="203">
        <f>ROUND(I281*H281,2)</f>
        <v>0</v>
      </c>
      <c r="K281" s="199" t="s">
        <v>126</v>
      </c>
      <c r="L281" s="44"/>
      <c r="M281" s="204" t="s">
        <v>19</v>
      </c>
      <c r="N281" s="205" t="s">
        <v>43</v>
      </c>
      <c r="O281" s="84"/>
      <c r="P281" s="206">
        <f>O281*H281</f>
        <v>0</v>
      </c>
      <c r="Q281" s="206">
        <v>0</v>
      </c>
      <c r="R281" s="206">
        <f>Q281*H281</f>
        <v>0</v>
      </c>
      <c r="S281" s="206">
        <v>0.00191</v>
      </c>
      <c r="T281" s="207">
        <f>S281*H281</f>
        <v>0.018145000000000001</v>
      </c>
      <c r="U281" s="38"/>
      <c r="V281" s="38"/>
      <c r="W281" s="38"/>
      <c r="X281" s="38"/>
      <c r="Y281" s="38"/>
      <c r="Z281" s="38"/>
      <c r="AA281" s="38"/>
      <c r="AB281" s="38"/>
      <c r="AC281" s="38"/>
      <c r="AD281" s="38"/>
      <c r="AE281" s="38"/>
      <c r="AR281" s="208" t="s">
        <v>212</v>
      </c>
      <c r="AT281" s="208" t="s">
        <v>122</v>
      </c>
      <c r="AU281" s="208" t="s">
        <v>79</v>
      </c>
      <c r="AY281" s="17" t="s">
        <v>119</v>
      </c>
      <c r="BE281" s="209">
        <f>IF(N281="základní",J281,0)</f>
        <v>0</v>
      </c>
      <c r="BF281" s="209">
        <f>IF(N281="snížená",J281,0)</f>
        <v>0</v>
      </c>
      <c r="BG281" s="209">
        <f>IF(N281="zákl. přenesená",J281,0)</f>
        <v>0</v>
      </c>
      <c r="BH281" s="209">
        <f>IF(N281="sníž. přenesená",J281,0)</f>
        <v>0</v>
      </c>
      <c r="BI281" s="209">
        <f>IF(N281="nulová",J281,0)</f>
        <v>0</v>
      </c>
      <c r="BJ281" s="17" t="s">
        <v>77</v>
      </c>
      <c r="BK281" s="209">
        <f>ROUND(I281*H281,2)</f>
        <v>0</v>
      </c>
      <c r="BL281" s="17" t="s">
        <v>212</v>
      </c>
      <c r="BM281" s="208" t="s">
        <v>504</v>
      </c>
    </row>
    <row r="282" s="2" customFormat="1">
      <c r="A282" s="38"/>
      <c r="B282" s="39"/>
      <c r="C282" s="40"/>
      <c r="D282" s="210" t="s">
        <v>129</v>
      </c>
      <c r="E282" s="40"/>
      <c r="F282" s="211" t="s">
        <v>505</v>
      </c>
      <c r="G282" s="40"/>
      <c r="H282" s="40"/>
      <c r="I282" s="212"/>
      <c r="J282" s="40"/>
      <c r="K282" s="40"/>
      <c r="L282" s="44"/>
      <c r="M282" s="213"/>
      <c r="N282" s="214"/>
      <c r="O282" s="84"/>
      <c r="P282" s="84"/>
      <c r="Q282" s="84"/>
      <c r="R282" s="84"/>
      <c r="S282" s="84"/>
      <c r="T282" s="85"/>
      <c r="U282" s="38"/>
      <c r="V282" s="38"/>
      <c r="W282" s="38"/>
      <c r="X282" s="38"/>
      <c r="Y282" s="38"/>
      <c r="Z282" s="38"/>
      <c r="AA282" s="38"/>
      <c r="AB282" s="38"/>
      <c r="AC282" s="38"/>
      <c r="AD282" s="38"/>
      <c r="AE282" s="38"/>
      <c r="AT282" s="17" t="s">
        <v>129</v>
      </c>
      <c r="AU282" s="17" t="s">
        <v>79</v>
      </c>
    </row>
    <row r="283" s="13" customFormat="1">
      <c r="A283" s="13"/>
      <c r="B283" s="215"/>
      <c r="C283" s="216"/>
      <c r="D283" s="217" t="s">
        <v>131</v>
      </c>
      <c r="E283" s="218" t="s">
        <v>19</v>
      </c>
      <c r="F283" s="219" t="s">
        <v>506</v>
      </c>
      <c r="G283" s="216"/>
      <c r="H283" s="220">
        <v>9.5</v>
      </c>
      <c r="I283" s="221"/>
      <c r="J283" s="216"/>
      <c r="K283" s="216"/>
      <c r="L283" s="222"/>
      <c r="M283" s="223"/>
      <c r="N283" s="224"/>
      <c r="O283" s="224"/>
      <c r="P283" s="224"/>
      <c r="Q283" s="224"/>
      <c r="R283" s="224"/>
      <c r="S283" s="224"/>
      <c r="T283" s="225"/>
      <c r="U283" s="13"/>
      <c r="V283" s="13"/>
      <c r="W283" s="13"/>
      <c r="X283" s="13"/>
      <c r="Y283" s="13"/>
      <c r="Z283" s="13"/>
      <c r="AA283" s="13"/>
      <c r="AB283" s="13"/>
      <c r="AC283" s="13"/>
      <c r="AD283" s="13"/>
      <c r="AE283" s="13"/>
      <c r="AT283" s="226" t="s">
        <v>131</v>
      </c>
      <c r="AU283" s="226" t="s">
        <v>79</v>
      </c>
      <c r="AV283" s="13" t="s">
        <v>79</v>
      </c>
      <c r="AW283" s="13" t="s">
        <v>33</v>
      </c>
      <c r="AX283" s="13" t="s">
        <v>77</v>
      </c>
      <c r="AY283" s="226" t="s">
        <v>119</v>
      </c>
    </row>
    <row r="284" s="2" customFormat="1" ht="14.4" customHeight="1">
      <c r="A284" s="38"/>
      <c r="B284" s="39"/>
      <c r="C284" s="197" t="s">
        <v>507</v>
      </c>
      <c r="D284" s="197" t="s">
        <v>122</v>
      </c>
      <c r="E284" s="198" t="s">
        <v>508</v>
      </c>
      <c r="F284" s="199" t="s">
        <v>509</v>
      </c>
      <c r="G284" s="200" t="s">
        <v>188</v>
      </c>
      <c r="H284" s="201">
        <v>9.5</v>
      </c>
      <c r="I284" s="202"/>
      <c r="J284" s="203">
        <f>ROUND(I284*H284,2)</f>
        <v>0</v>
      </c>
      <c r="K284" s="199" t="s">
        <v>126</v>
      </c>
      <c r="L284" s="44"/>
      <c r="M284" s="204" t="s">
        <v>19</v>
      </c>
      <c r="N284" s="205" t="s">
        <v>43</v>
      </c>
      <c r="O284" s="84"/>
      <c r="P284" s="206">
        <f>O284*H284</f>
        <v>0</v>
      </c>
      <c r="Q284" s="206">
        <v>0.00036999999999999999</v>
      </c>
      <c r="R284" s="206">
        <f>Q284*H284</f>
        <v>0.0035149999999999999</v>
      </c>
      <c r="S284" s="206">
        <v>0</v>
      </c>
      <c r="T284" s="207">
        <f>S284*H284</f>
        <v>0</v>
      </c>
      <c r="U284" s="38"/>
      <c r="V284" s="38"/>
      <c r="W284" s="38"/>
      <c r="X284" s="38"/>
      <c r="Y284" s="38"/>
      <c r="Z284" s="38"/>
      <c r="AA284" s="38"/>
      <c r="AB284" s="38"/>
      <c r="AC284" s="38"/>
      <c r="AD284" s="38"/>
      <c r="AE284" s="38"/>
      <c r="AR284" s="208" t="s">
        <v>212</v>
      </c>
      <c r="AT284" s="208" t="s">
        <v>122</v>
      </c>
      <c r="AU284" s="208" t="s">
        <v>79</v>
      </c>
      <c r="AY284" s="17" t="s">
        <v>119</v>
      </c>
      <c r="BE284" s="209">
        <f>IF(N284="základní",J284,0)</f>
        <v>0</v>
      </c>
      <c r="BF284" s="209">
        <f>IF(N284="snížená",J284,0)</f>
        <v>0</v>
      </c>
      <c r="BG284" s="209">
        <f>IF(N284="zákl. přenesená",J284,0)</f>
        <v>0</v>
      </c>
      <c r="BH284" s="209">
        <f>IF(N284="sníž. přenesená",J284,0)</f>
        <v>0</v>
      </c>
      <c r="BI284" s="209">
        <f>IF(N284="nulová",J284,0)</f>
        <v>0</v>
      </c>
      <c r="BJ284" s="17" t="s">
        <v>77</v>
      </c>
      <c r="BK284" s="209">
        <f>ROUND(I284*H284,2)</f>
        <v>0</v>
      </c>
      <c r="BL284" s="17" t="s">
        <v>212</v>
      </c>
      <c r="BM284" s="208" t="s">
        <v>510</v>
      </c>
    </row>
    <row r="285" s="2" customFormat="1">
      <c r="A285" s="38"/>
      <c r="B285" s="39"/>
      <c r="C285" s="40"/>
      <c r="D285" s="210" t="s">
        <v>129</v>
      </c>
      <c r="E285" s="40"/>
      <c r="F285" s="211" t="s">
        <v>511</v>
      </c>
      <c r="G285" s="40"/>
      <c r="H285" s="40"/>
      <c r="I285" s="212"/>
      <c r="J285" s="40"/>
      <c r="K285" s="40"/>
      <c r="L285" s="44"/>
      <c r="M285" s="213"/>
      <c r="N285" s="214"/>
      <c r="O285" s="84"/>
      <c r="P285" s="84"/>
      <c r="Q285" s="84"/>
      <c r="R285" s="84"/>
      <c r="S285" s="84"/>
      <c r="T285" s="85"/>
      <c r="U285" s="38"/>
      <c r="V285" s="38"/>
      <c r="W285" s="38"/>
      <c r="X285" s="38"/>
      <c r="Y285" s="38"/>
      <c r="Z285" s="38"/>
      <c r="AA285" s="38"/>
      <c r="AB285" s="38"/>
      <c r="AC285" s="38"/>
      <c r="AD285" s="38"/>
      <c r="AE285" s="38"/>
      <c r="AT285" s="17" t="s">
        <v>129</v>
      </c>
      <c r="AU285" s="17" t="s">
        <v>79</v>
      </c>
    </row>
    <row r="286" s="13" customFormat="1">
      <c r="A286" s="13"/>
      <c r="B286" s="215"/>
      <c r="C286" s="216"/>
      <c r="D286" s="217" t="s">
        <v>131</v>
      </c>
      <c r="E286" s="218" t="s">
        <v>19</v>
      </c>
      <c r="F286" s="219" t="s">
        <v>506</v>
      </c>
      <c r="G286" s="216"/>
      <c r="H286" s="220">
        <v>9.5</v>
      </c>
      <c r="I286" s="221"/>
      <c r="J286" s="216"/>
      <c r="K286" s="216"/>
      <c r="L286" s="222"/>
      <c r="M286" s="223"/>
      <c r="N286" s="224"/>
      <c r="O286" s="224"/>
      <c r="P286" s="224"/>
      <c r="Q286" s="224"/>
      <c r="R286" s="224"/>
      <c r="S286" s="224"/>
      <c r="T286" s="225"/>
      <c r="U286" s="13"/>
      <c r="V286" s="13"/>
      <c r="W286" s="13"/>
      <c r="X286" s="13"/>
      <c r="Y286" s="13"/>
      <c r="Z286" s="13"/>
      <c r="AA286" s="13"/>
      <c r="AB286" s="13"/>
      <c r="AC286" s="13"/>
      <c r="AD286" s="13"/>
      <c r="AE286" s="13"/>
      <c r="AT286" s="226" t="s">
        <v>131</v>
      </c>
      <c r="AU286" s="226" t="s">
        <v>79</v>
      </c>
      <c r="AV286" s="13" t="s">
        <v>79</v>
      </c>
      <c r="AW286" s="13" t="s">
        <v>33</v>
      </c>
      <c r="AX286" s="13" t="s">
        <v>77</v>
      </c>
      <c r="AY286" s="226" t="s">
        <v>119</v>
      </c>
    </row>
    <row r="287" s="2" customFormat="1" ht="22.2" customHeight="1">
      <c r="A287" s="38"/>
      <c r="B287" s="39"/>
      <c r="C287" s="197" t="s">
        <v>512</v>
      </c>
      <c r="D287" s="197" t="s">
        <v>122</v>
      </c>
      <c r="E287" s="198" t="s">
        <v>513</v>
      </c>
      <c r="F287" s="199" t="s">
        <v>514</v>
      </c>
      <c r="G287" s="200" t="s">
        <v>188</v>
      </c>
      <c r="H287" s="201">
        <v>9.5</v>
      </c>
      <c r="I287" s="202"/>
      <c r="J287" s="203">
        <f>ROUND(I287*H287,2)</f>
        <v>0</v>
      </c>
      <c r="K287" s="199" t="s">
        <v>126</v>
      </c>
      <c r="L287" s="44"/>
      <c r="M287" s="204" t="s">
        <v>19</v>
      </c>
      <c r="N287" s="205" t="s">
        <v>43</v>
      </c>
      <c r="O287" s="84"/>
      <c r="P287" s="206">
        <f>O287*H287</f>
        <v>0</v>
      </c>
      <c r="Q287" s="206">
        <v>0.0040099999999999997</v>
      </c>
      <c r="R287" s="206">
        <f>Q287*H287</f>
        <v>0.038094999999999997</v>
      </c>
      <c r="S287" s="206">
        <v>0</v>
      </c>
      <c r="T287" s="207">
        <f>S287*H287</f>
        <v>0</v>
      </c>
      <c r="U287" s="38"/>
      <c r="V287" s="38"/>
      <c r="W287" s="38"/>
      <c r="X287" s="38"/>
      <c r="Y287" s="38"/>
      <c r="Z287" s="38"/>
      <c r="AA287" s="38"/>
      <c r="AB287" s="38"/>
      <c r="AC287" s="38"/>
      <c r="AD287" s="38"/>
      <c r="AE287" s="38"/>
      <c r="AR287" s="208" t="s">
        <v>212</v>
      </c>
      <c r="AT287" s="208" t="s">
        <v>122</v>
      </c>
      <c r="AU287" s="208" t="s">
        <v>79</v>
      </c>
      <c r="AY287" s="17" t="s">
        <v>119</v>
      </c>
      <c r="BE287" s="209">
        <f>IF(N287="základní",J287,0)</f>
        <v>0</v>
      </c>
      <c r="BF287" s="209">
        <f>IF(N287="snížená",J287,0)</f>
        <v>0</v>
      </c>
      <c r="BG287" s="209">
        <f>IF(N287="zákl. přenesená",J287,0)</f>
        <v>0</v>
      </c>
      <c r="BH287" s="209">
        <f>IF(N287="sníž. přenesená",J287,0)</f>
        <v>0</v>
      </c>
      <c r="BI287" s="209">
        <f>IF(N287="nulová",J287,0)</f>
        <v>0</v>
      </c>
      <c r="BJ287" s="17" t="s">
        <v>77</v>
      </c>
      <c r="BK287" s="209">
        <f>ROUND(I287*H287,2)</f>
        <v>0</v>
      </c>
      <c r="BL287" s="17" t="s">
        <v>212</v>
      </c>
      <c r="BM287" s="208" t="s">
        <v>515</v>
      </c>
    </row>
    <row r="288" s="2" customFormat="1">
      <c r="A288" s="38"/>
      <c r="B288" s="39"/>
      <c r="C288" s="40"/>
      <c r="D288" s="210" t="s">
        <v>129</v>
      </c>
      <c r="E288" s="40"/>
      <c r="F288" s="211" t="s">
        <v>516</v>
      </c>
      <c r="G288" s="40"/>
      <c r="H288" s="40"/>
      <c r="I288" s="212"/>
      <c r="J288" s="40"/>
      <c r="K288" s="40"/>
      <c r="L288" s="44"/>
      <c r="M288" s="213"/>
      <c r="N288" s="214"/>
      <c r="O288" s="84"/>
      <c r="P288" s="84"/>
      <c r="Q288" s="84"/>
      <c r="R288" s="84"/>
      <c r="S288" s="84"/>
      <c r="T288" s="85"/>
      <c r="U288" s="38"/>
      <c r="V288" s="38"/>
      <c r="W288" s="38"/>
      <c r="X288" s="38"/>
      <c r="Y288" s="38"/>
      <c r="Z288" s="38"/>
      <c r="AA288" s="38"/>
      <c r="AB288" s="38"/>
      <c r="AC288" s="38"/>
      <c r="AD288" s="38"/>
      <c r="AE288" s="38"/>
      <c r="AT288" s="17" t="s">
        <v>129</v>
      </c>
      <c r="AU288" s="17" t="s">
        <v>79</v>
      </c>
    </row>
    <row r="289" s="13" customFormat="1">
      <c r="A289" s="13"/>
      <c r="B289" s="215"/>
      <c r="C289" s="216"/>
      <c r="D289" s="217" t="s">
        <v>131</v>
      </c>
      <c r="E289" s="218" t="s">
        <v>19</v>
      </c>
      <c r="F289" s="219" t="s">
        <v>506</v>
      </c>
      <c r="G289" s="216"/>
      <c r="H289" s="220">
        <v>9.5</v>
      </c>
      <c r="I289" s="221"/>
      <c r="J289" s="216"/>
      <c r="K289" s="216"/>
      <c r="L289" s="222"/>
      <c r="M289" s="223"/>
      <c r="N289" s="224"/>
      <c r="O289" s="224"/>
      <c r="P289" s="224"/>
      <c r="Q289" s="224"/>
      <c r="R289" s="224"/>
      <c r="S289" s="224"/>
      <c r="T289" s="225"/>
      <c r="U289" s="13"/>
      <c r="V289" s="13"/>
      <c r="W289" s="13"/>
      <c r="X289" s="13"/>
      <c r="Y289" s="13"/>
      <c r="Z289" s="13"/>
      <c r="AA289" s="13"/>
      <c r="AB289" s="13"/>
      <c r="AC289" s="13"/>
      <c r="AD289" s="13"/>
      <c r="AE289" s="13"/>
      <c r="AT289" s="226" t="s">
        <v>131</v>
      </c>
      <c r="AU289" s="226" t="s">
        <v>79</v>
      </c>
      <c r="AV289" s="13" t="s">
        <v>79</v>
      </c>
      <c r="AW289" s="13" t="s">
        <v>33</v>
      </c>
      <c r="AX289" s="13" t="s">
        <v>77</v>
      </c>
      <c r="AY289" s="226" t="s">
        <v>119</v>
      </c>
    </row>
    <row r="290" s="2" customFormat="1" ht="19.8" customHeight="1">
      <c r="A290" s="38"/>
      <c r="B290" s="39"/>
      <c r="C290" s="197" t="s">
        <v>517</v>
      </c>
      <c r="D290" s="197" t="s">
        <v>122</v>
      </c>
      <c r="E290" s="198" t="s">
        <v>518</v>
      </c>
      <c r="F290" s="199" t="s">
        <v>519</v>
      </c>
      <c r="G290" s="200" t="s">
        <v>188</v>
      </c>
      <c r="H290" s="201">
        <v>1.5</v>
      </c>
      <c r="I290" s="202"/>
      <c r="J290" s="203">
        <f>ROUND(I290*H290,2)</f>
        <v>0</v>
      </c>
      <c r="K290" s="199" t="s">
        <v>19</v>
      </c>
      <c r="L290" s="44"/>
      <c r="M290" s="204" t="s">
        <v>19</v>
      </c>
      <c r="N290" s="205" t="s">
        <v>43</v>
      </c>
      <c r="O290" s="84"/>
      <c r="P290" s="206">
        <f>O290*H290</f>
        <v>0</v>
      </c>
      <c r="Q290" s="206">
        <v>0</v>
      </c>
      <c r="R290" s="206">
        <f>Q290*H290</f>
        <v>0</v>
      </c>
      <c r="S290" s="206">
        <v>0</v>
      </c>
      <c r="T290" s="207">
        <f>S290*H290</f>
        <v>0</v>
      </c>
      <c r="U290" s="38"/>
      <c r="V290" s="38"/>
      <c r="W290" s="38"/>
      <c r="X290" s="38"/>
      <c r="Y290" s="38"/>
      <c r="Z290" s="38"/>
      <c r="AA290" s="38"/>
      <c r="AB290" s="38"/>
      <c r="AC290" s="38"/>
      <c r="AD290" s="38"/>
      <c r="AE290" s="38"/>
      <c r="AR290" s="208" t="s">
        <v>212</v>
      </c>
      <c r="AT290" s="208" t="s">
        <v>122</v>
      </c>
      <c r="AU290" s="208" t="s">
        <v>79</v>
      </c>
      <c r="AY290" s="17" t="s">
        <v>119</v>
      </c>
      <c r="BE290" s="209">
        <f>IF(N290="základní",J290,0)</f>
        <v>0</v>
      </c>
      <c r="BF290" s="209">
        <f>IF(N290="snížená",J290,0)</f>
        <v>0</v>
      </c>
      <c r="BG290" s="209">
        <f>IF(N290="zákl. přenesená",J290,0)</f>
        <v>0</v>
      </c>
      <c r="BH290" s="209">
        <f>IF(N290="sníž. přenesená",J290,0)</f>
        <v>0</v>
      </c>
      <c r="BI290" s="209">
        <f>IF(N290="nulová",J290,0)</f>
        <v>0</v>
      </c>
      <c r="BJ290" s="17" t="s">
        <v>77</v>
      </c>
      <c r="BK290" s="209">
        <f>ROUND(I290*H290,2)</f>
        <v>0</v>
      </c>
      <c r="BL290" s="17" t="s">
        <v>212</v>
      </c>
      <c r="BM290" s="208" t="s">
        <v>520</v>
      </c>
    </row>
    <row r="291" s="13" customFormat="1">
      <c r="A291" s="13"/>
      <c r="B291" s="215"/>
      <c r="C291" s="216"/>
      <c r="D291" s="217" t="s">
        <v>131</v>
      </c>
      <c r="E291" s="218" t="s">
        <v>19</v>
      </c>
      <c r="F291" s="219" t="s">
        <v>521</v>
      </c>
      <c r="G291" s="216"/>
      <c r="H291" s="220">
        <v>1.5</v>
      </c>
      <c r="I291" s="221"/>
      <c r="J291" s="216"/>
      <c r="K291" s="216"/>
      <c r="L291" s="222"/>
      <c r="M291" s="223"/>
      <c r="N291" s="224"/>
      <c r="O291" s="224"/>
      <c r="P291" s="224"/>
      <c r="Q291" s="224"/>
      <c r="R291" s="224"/>
      <c r="S291" s="224"/>
      <c r="T291" s="225"/>
      <c r="U291" s="13"/>
      <c r="V291" s="13"/>
      <c r="W291" s="13"/>
      <c r="X291" s="13"/>
      <c r="Y291" s="13"/>
      <c r="Z291" s="13"/>
      <c r="AA291" s="13"/>
      <c r="AB291" s="13"/>
      <c r="AC291" s="13"/>
      <c r="AD291" s="13"/>
      <c r="AE291" s="13"/>
      <c r="AT291" s="226" t="s">
        <v>131</v>
      </c>
      <c r="AU291" s="226" t="s">
        <v>79</v>
      </c>
      <c r="AV291" s="13" t="s">
        <v>79</v>
      </c>
      <c r="AW291" s="13" t="s">
        <v>33</v>
      </c>
      <c r="AX291" s="13" t="s">
        <v>77</v>
      </c>
      <c r="AY291" s="226" t="s">
        <v>119</v>
      </c>
    </row>
    <row r="292" s="2" customFormat="1" ht="22.2" customHeight="1">
      <c r="A292" s="38"/>
      <c r="B292" s="39"/>
      <c r="C292" s="197" t="s">
        <v>522</v>
      </c>
      <c r="D292" s="197" t="s">
        <v>122</v>
      </c>
      <c r="E292" s="198" t="s">
        <v>523</v>
      </c>
      <c r="F292" s="199" t="s">
        <v>524</v>
      </c>
      <c r="G292" s="200" t="s">
        <v>215</v>
      </c>
      <c r="H292" s="201">
        <v>0.042000000000000003</v>
      </c>
      <c r="I292" s="202"/>
      <c r="J292" s="203">
        <f>ROUND(I292*H292,2)</f>
        <v>0</v>
      </c>
      <c r="K292" s="199" t="s">
        <v>126</v>
      </c>
      <c r="L292" s="44"/>
      <c r="M292" s="204" t="s">
        <v>19</v>
      </c>
      <c r="N292" s="205" t="s">
        <v>43</v>
      </c>
      <c r="O292" s="84"/>
      <c r="P292" s="206">
        <f>O292*H292</f>
        <v>0</v>
      </c>
      <c r="Q292" s="206">
        <v>0</v>
      </c>
      <c r="R292" s="206">
        <f>Q292*H292</f>
        <v>0</v>
      </c>
      <c r="S292" s="206">
        <v>0</v>
      </c>
      <c r="T292" s="207">
        <f>S292*H292</f>
        <v>0</v>
      </c>
      <c r="U292" s="38"/>
      <c r="V292" s="38"/>
      <c r="W292" s="38"/>
      <c r="X292" s="38"/>
      <c r="Y292" s="38"/>
      <c r="Z292" s="38"/>
      <c r="AA292" s="38"/>
      <c r="AB292" s="38"/>
      <c r="AC292" s="38"/>
      <c r="AD292" s="38"/>
      <c r="AE292" s="38"/>
      <c r="AR292" s="208" t="s">
        <v>212</v>
      </c>
      <c r="AT292" s="208" t="s">
        <v>122</v>
      </c>
      <c r="AU292" s="208" t="s">
        <v>79</v>
      </c>
      <c r="AY292" s="17" t="s">
        <v>119</v>
      </c>
      <c r="BE292" s="209">
        <f>IF(N292="základní",J292,0)</f>
        <v>0</v>
      </c>
      <c r="BF292" s="209">
        <f>IF(N292="snížená",J292,0)</f>
        <v>0</v>
      </c>
      <c r="BG292" s="209">
        <f>IF(N292="zákl. přenesená",J292,0)</f>
        <v>0</v>
      </c>
      <c r="BH292" s="209">
        <f>IF(N292="sníž. přenesená",J292,0)</f>
        <v>0</v>
      </c>
      <c r="BI292" s="209">
        <f>IF(N292="nulová",J292,0)</f>
        <v>0</v>
      </c>
      <c r="BJ292" s="17" t="s">
        <v>77</v>
      </c>
      <c r="BK292" s="209">
        <f>ROUND(I292*H292,2)</f>
        <v>0</v>
      </c>
      <c r="BL292" s="17" t="s">
        <v>212</v>
      </c>
      <c r="BM292" s="208" t="s">
        <v>525</v>
      </c>
    </row>
    <row r="293" s="2" customFormat="1">
      <c r="A293" s="38"/>
      <c r="B293" s="39"/>
      <c r="C293" s="40"/>
      <c r="D293" s="210" t="s">
        <v>129</v>
      </c>
      <c r="E293" s="40"/>
      <c r="F293" s="211" t="s">
        <v>526</v>
      </c>
      <c r="G293" s="40"/>
      <c r="H293" s="40"/>
      <c r="I293" s="212"/>
      <c r="J293" s="40"/>
      <c r="K293" s="40"/>
      <c r="L293" s="44"/>
      <c r="M293" s="213"/>
      <c r="N293" s="214"/>
      <c r="O293" s="84"/>
      <c r="P293" s="84"/>
      <c r="Q293" s="84"/>
      <c r="R293" s="84"/>
      <c r="S293" s="84"/>
      <c r="T293" s="85"/>
      <c r="U293" s="38"/>
      <c r="V293" s="38"/>
      <c r="W293" s="38"/>
      <c r="X293" s="38"/>
      <c r="Y293" s="38"/>
      <c r="Z293" s="38"/>
      <c r="AA293" s="38"/>
      <c r="AB293" s="38"/>
      <c r="AC293" s="38"/>
      <c r="AD293" s="38"/>
      <c r="AE293" s="38"/>
      <c r="AT293" s="17" t="s">
        <v>129</v>
      </c>
      <c r="AU293" s="17" t="s">
        <v>79</v>
      </c>
    </row>
    <row r="294" s="12" customFormat="1" ht="22.8" customHeight="1">
      <c r="A294" s="12"/>
      <c r="B294" s="181"/>
      <c r="C294" s="182"/>
      <c r="D294" s="183" t="s">
        <v>71</v>
      </c>
      <c r="E294" s="195" t="s">
        <v>527</v>
      </c>
      <c r="F294" s="195" t="s">
        <v>528</v>
      </c>
      <c r="G294" s="182"/>
      <c r="H294" s="182"/>
      <c r="I294" s="185"/>
      <c r="J294" s="196">
        <f>BK294</f>
        <v>0</v>
      </c>
      <c r="K294" s="182"/>
      <c r="L294" s="187"/>
      <c r="M294" s="188"/>
      <c r="N294" s="189"/>
      <c r="O294" s="189"/>
      <c r="P294" s="190">
        <f>SUM(P295:P309)</f>
        <v>0</v>
      </c>
      <c r="Q294" s="189"/>
      <c r="R294" s="190">
        <f>SUM(R295:R309)</f>
        <v>1.6472910000000001</v>
      </c>
      <c r="S294" s="189"/>
      <c r="T294" s="191">
        <f>SUM(T295:T309)</f>
        <v>0</v>
      </c>
      <c r="U294" s="12"/>
      <c r="V294" s="12"/>
      <c r="W294" s="12"/>
      <c r="X294" s="12"/>
      <c r="Y294" s="12"/>
      <c r="Z294" s="12"/>
      <c r="AA294" s="12"/>
      <c r="AB294" s="12"/>
      <c r="AC294" s="12"/>
      <c r="AD294" s="12"/>
      <c r="AE294" s="12"/>
      <c r="AR294" s="192" t="s">
        <v>79</v>
      </c>
      <c r="AT294" s="193" t="s">
        <v>71</v>
      </c>
      <c r="AU294" s="193" t="s">
        <v>77</v>
      </c>
      <c r="AY294" s="192" t="s">
        <v>119</v>
      </c>
      <c r="BK294" s="194">
        <f>SUM(BK295:BK309)</f>
        <v>0</v>
      </c>
    </row>
    <row r="295" s="2" customFormat="1" ht="22.2" customHeight="1">
      <c r="A295" s="38"/>
      <c r="B295" s="39"/>
      <c r="C295" s="197" t="s">
        <v>529</v>
      </c>
      <c r="D295" s="197" t="s">
        <v>122</v>
      </c>
      <c r="E295" s="198" t="s">
        <v>530</v>
      </c>
      <c r="F295" s="199" t="s">
        <v>531</v>
      </c>
      <c r="G295" s="200" t="s">
        <v>188</v>
      </c>
      <c r="H295" s="201">
        <v>23</v>
      </c>
      <c r="I295" s="202"/>
      <c r="J295" s="203">
        <f>ROUND(I295*H295,2)</f>
        <v>0</v>
      </c>
      <c r="K295" s="199" t="s">
        <v>126</v>
      </c>
      <c r="L295" s="44"/>
      <c r="M295" s="204" t="s">
        <v>19</v>
      </c>
      <c r="N295" s="205" t="s">
        <v>43</v>
      </c>
      <c r="O295" s="84"/>
      <c r="P295" s="206">
        <f>O295*H295</f>
        <v>0</v>
      </c>
      <c r="Q295" s="206">
        <v>0.0019</v>
      </c>
      <c r="R295" s="206">
        <f>Q295*H295</f>
        <v>0.043700000000000003</v>
      </c>
      <c r="S295" s="206">
        <v>0</v>
      </c>
      <c r="T295" s="207">
        <f>S295*H295</f>
        <v>0</v>
      </c>
      <c r="U295" s="38"/>
      <c r="V295" s="38"/>
      <c r="W295" s="38"/>
      <c r="X295" s="38"/>
      <c r="Y295" s="38"/>
      <c r="Z295" s="38"/>
      <c r="AA295" s="38"/>
      <c r="AB295" s="38"/>
      <c r="AC295" s="38"/>
      <c r="AD295" s="38"/>
      <c r="AE295" s="38"/>
      <c r="AR295" s="208" t="s">
        <v>212</v>
      </c>
      <c r="AT295" s="208" t="s">
        <v>122</v>
      </c>
      <c r="AU295" s="208" t="s">
        <v>79</v>
      </c>
      <c r="AY295" s="17" t="s">
        <v>119</v>
      </c>
      <c r="BE295" s="209">
        <f>IF(N295="základní",J295,0)</f>
        <v>0</v>
      </c>
      <c r="BF295" s="209">
        <f>IF(N295="snížená",J295,0)</f>
        <v>0</v>
      </c>
      <c r="BG295" s="209">
        <f>IF(N295="zákl. přenesená",J295,0)</f>
        <v>0</v>
      </c>
      <c r="BH295" s="209">
        <f>IF(N295="sníž. přenesená",J295,0)</f>
        <v>0</v>
      </c>
      <c r="BI295" s="209">
        <f>IF(N295="nulová",J295,0)</f>
        <v>0</v>
      </c>
      <c r="BJ295" s="17" t="s">
        <v>77</v>
      </c>
      <c r="BK295" s="209">
        <f>ROUND(I295*H295,2)</f>
        <v>0</v>
      </c>
      <c r="BL295" s="17" t="s">
        <v>212</v>
      </c>
      <c r="BM295" s="208" t="s">
        <v>532</v>
      </c>
    </row>
    <row r="296" s="2" customFormat="1">
      <c r="A296" s="38"/>
      <c r="B296" s="39"/>
      <c r="C296" s="40"/>
      <c r="D296" s="210" t="s">
        <v>129</v>
      </c>
      <c r="E296" s="40"/>
      <c r="F296" s="211" t="s">
        <v>533</v>
      </c>
      <c r="G296" s="40"/>
      <c r="H296" s="40"/>
      <c r="I296" s="212"/>
      <c r="J296" s="40"/>
      <c r="K296" s="40"/>
      <c r="L296" s="44"/>
      <c r="M296" s="213"/>
      <c r="N296" s="214"/>
      <c r="O296" s="84"/>
      <c r="P296" s="84"/>
      <c r="Q296" s="84"/>
      <c r="R296" s="84"/>
      <c r="S296" s="84"/>
      <c r="T296" s="85"/>
      <c r="U296" s="38"/>
      <c r="V296" s="38"/>
      <c r="W296" s="38"/>
      <c r="X296" s="38"/>
      <c r="Y296" s="38"/>
      <c r="Z296" s="38"/>
      <c r="AA296" s="38"/>
      <c r="AB296" s="38"/>
      <c r="AC296" s="38"/>
      <c r="AD296" s="38"/>
      <c r="AE296" s="38"/>
      <c r="AT296" s="17" t="s">
        <v>129</v>
      </c>
      <c r="AU296" s="17" t="s">
        <v>79</v>
      </c>
    </row>
    <row r="297" s="13" customFormat="1">
      <c r="A297" s="13"/>
      <c r="B297" s="215"/>
      <c r="C297" s="216"/>
      <c r="D297" s="217" t="s">
        <v>131</v>
      </c>
      <c r="E297" s="218" t="s">
        <v>19</v>
      </c>
      <c r="F297" s="219" t="s">
        <v>534</v>
      </c>
      <c r="G297" s="216"/>
      <c r="H297" s="220">
        <v>23</v>
      </c>
      <c r="I297" s="221"/>
      <c r="J297" s="216"/>
      <c r="K297" s="216"/>
      <c r="L297" s="222"/>
      <c r="M297" s="223"/>
      <c r="N297" s="224"/>
      <c r="O297" s="224"/>
      <c r="P297" s="224"/>
      <c r="Q297" s="224"/>
      <c r="R297" s="224"/>
      <c r="S297" s="224"/>
      <c r="T297" s="225"/>
      <c r="U297" s="13"/>
      <c r="V297" s="13"/>
      <c r="W297" s="13"/>
      <c r="X297" s="13"/>
      <c r="Y297" s="13"/>
      <c r="Z297" s="13"/>
      <c r="AA297" s="13"/>
      <c r="AB297" s="13"/>
      <c r="AC297" s="13"/>
      <c r="AD297" s="13"/>
      <c r="AE297" s="13"/>
      <c r="AT297" s="226" t="s">
        <v>131</v>
      </c>
      <c r="AU297" s="226" t="s">
        <v>79</v>
      </c>
      <c r="AV297" s="13" t="s">
        <v>79</v>
      </c>
      <c r="AW297" s="13" t="s">
        <v>33</v>
      </c>
      <c r="AX297" s="13" t="s">
        <v>77</v>
      </c>
      <c r="AY297" s="226" t="s">
        <v>119</v>
      </c>
    </row>
    <row r="298" s="2" customFormat="1" ht="14.4" customHeight="1">
      <c r="A298" s="38"/>
      <c r="B298" s="39"/>
      <c r="C298" s="238" t="s">
        <v>535</v>
      </c>
      <c r="D298" s="238" t="s">
        <v>395</v>
      </c>
      <c r="E298" s="239" t="s">
        <v>536</v>
      </c>
      <c r="F298" s="240" t="s">
        <v>537</v>
      </c>
      <c r="G298" s="241" t="s">
        <v>188</v>
      </c>
      <c r="H298" s="242">
        <v>24.149999999999999</v>
      </c>
      <c r="I298" s="243"/>
      <c r="J298" s="244">
        <f>ROUND(I298*H298,2)</f>
        <v>0</v>
      </c>
      <c r="K298" s="240" t="s">
        <v>126</v>
      </c>
      <c r="L298" s="245"/>
      <c r="M298" s="246" t="s">
        <v>19</v>
      </c>
      <c r="N298" s="247" t="s">
        <v>43</v>
      </c>
      <c r="O298" s="84"/>
      <c r="P298" s="206">
        <f>O298*H298</f>
        <v>0</v>
      </c>
      <c r="Q298" s="206">
        <v>0.010999999999999999</v>
      </c>
      <c r="R298" s="206">
        <f>Q298*H298</f>
        <v>0.26564999999999994</v>
      </c>
      <c r="S298" s="206">
        <v>0</v>
      </c>
      <c r="T298" s="207">
        <f>S298*H298</f>
        <v>0</v>
      </c>
      <c r="U298" s="38"/>
      <c r="V298" s="38"/>
      <c r="W298" s="38"/>
      <c r="X298" s="38"/>
      <c r="Y298" s="38"/>
      <c r="Z298" s="38"/>
      <c r="AA298" s="38"/>
      <c r="AB298" s="38"/>
      <c r="AC298" s="38"/>
      <c r="AD298" s="38"/>
      <c r="AE298" s="38"/>
      <c r="AR298" s="208" t="s">
        <v>304</v>
      </c>
      <c r="AT298" s="208" t="s">
        <v>395</v>
      </c>
      <c r="AU298" s="208" t="s">
        <v>79</v>
      </c>
      <c r="AY298" s="17" t="s">
        <v>119</v>
      </c>
      <c r="BE298" s="209">
        <f>IF(N298="základní",J298,0)</f>
        <v>0</v>
      </c>
      <c r="BF298" s="209">
        <f>IF(N298="snížená",J298,0)</f>
        <v>0</v>
      </c>
      <c r="BG298" s="209">
        <f>IF(N298="zákl. přenesená",J298,0)</f>
        <v>0</v>
      </c>
      <c r="BH298" s="209">
        <f>IF(N298="sníž. přenesená",J298,0)</f>
        <v>0</v>
      </c>
      <c r="BI298" s="209">
        <f>IF(N298="nulová",J298,0)</f>
        <v>0</v>
      </c>
      <c r="BJ298" s="17" t="s">
        <v>77</v>
      </c>
      <c r="BK298" s="209">
        <f>ROUND(I298*H298,2)</f>
        <v>0</v>
      </c>
      <c r="BL298" s="17" t="s">
        <v>212</v>
      </c>
      <c r="BM298" s="208" t="s">
        <v>538</v>
      </c>
    </row>
    <row r="299" s="13" customFormat="1">
      <c r="A299" s="13"/>
      <c r="B299" s="215"/>
      <c r="C299" s="216"/>
      <c r="D299" s="217" t="s">
        <v>131</v>
      </c>
      <c r="E299" s="216"/>
      <c r="F299" s="219" t="s">
        <v>539</v>
      </c>
      <c r="G299" s="216"/>
      <c r="H299" s="220">
        <v>24.149999999999999</v>
      </c>
      <c r="I299" s="221"/>
      <c r="J299" s="216"/>
      <c r="K299" s="216"/>
      <c r="L299" s="222"/>
      <c r="M299" s="223"/>
      <c r="N299" s="224"/>
      <c r="O299" s="224"/>
      <c r="P299" s="224"/>
      <c r="Q299" s="224"/>
      <c r="R299" s="224"/>
      <c r="S299" s="224"/>
      <c r="T299" s="225"/>
      <c r="U299" s="13"/>
      <c r="V299" s="13"/>
      <c r="W299" s="13"/>
      <c r="X299" s="13"/>
      <c r="Y299" s="13"/>
      <c r="Z299" s="13"/>
      <c r="AA299" s="13"/>
      <c r="AB299" s="13"/>
      <c r="AC299" s="13"/>
      <c r="AD299" s="13"/>
      <c r="AE299" s="13"/>
      <c r="AT299" s="226" t="s">
        <v>131</v>
      </c>
      <c r="AU299" s="226" t="s">
        <v>79</v>
      </c>
      <c r="AV299" s="13" t="s">
        <v>79</v>
      </c>
      <c r="AW299" s="13" t="s">
        <v>4</v>
      </c>
      <c r="AX299" s="13" t="s">
        <v>77</v>
      </c>
      <c r="AY299" s="226" t="s">
        <v>119</v>
      </c>
    </row>
    <row r="300" s="2" customFormat="1" ht="22.2" customHeight="1">
      <c r="A300" s="38"/>
      <c r="B300" s="39"/>
      <c r="C300" s="197" t="s">
        <v>540</v>
      </c>
      <c r="D300" s="197" t="s">
        <v>122</v>
      </c>
      <c r="E300" s="198" t="s">
        <v>541</v>
      </c>
      <c r="F300" s="199" t="s">
        <v>542</v>
      </c>
      <c r="G300" s="200" t="s">
        <v>125</v>
      </c>
      <c r="H300" s="201">
        <v>17.27</v>
      </c>
      <c r="I300" s="202"/>
      <c r="J300" s="203">
        <f>ROUND(I300*H300,2)</f>
        <v>0</v>
      </c>
      <c r="K300" s="199" t="s">
        <v>126</v>
      </c>
      <c r="L300" s="44"/>
      <c r="M300" s="204" t="s">
        <v>19</v>
      </c>
      <c r="N300" s="205" t="s">
        <v>43</v>
      </c>
      <c r="O300" s="84"/>
      <c r="P300" s="206">
        <f>O300*H300</f>
        <v>0</v>
      </c>
      <c r="Q300" s="206">
        <v>0.0097999999999999997</v>
      </c>
      <c r="R300" s="206">
        <f>Q300*H300</f>
        <v>0.16924599999999998</v>
      </c>
      <c r="S300" s="206">
        <v>0</v>
      </c>
      <c r="T300" s="207">
        <f>S300*H300</f>
        <v>0</v>
      </c>
      <c r="U300" s="38"/>
      <c r="V300" s="38"/>
      <c r="W300" s="38"/>
      <c r="X300" s="38"/>
      <c r="Y300" s="38"/>
      <c r="Z300" s="38"/>
      <c r="AA300" s="38"/>
      <c r="AB300" s="38"/>
      <c r="AC300" s="38"/>
      <c r="AD300" s="38"/>
      <c r="AE300" s="38"/>
      <c r="AR300" s="208" t="s">
        <v>212</v>
      </c>
      <c r="AT300" s="208" t="s">
        <v>122</v>
      </c>
      <c r="AU300" s="208" t="s">
        <v>79</v>
      </c>
      <c r="AY300" s="17" t="s">
        <v>119</v>
      </c>
      <c r="BE300" s="209">
        <f>IF(N300="základní",J300,0)</f>
        <v>0</v>
      </c>
      <c r="BF300" s="209">
        <f>IF(N300="snížená",J300,0)</f>
        <v>0</v>
      </c>
      <c r="BG300" s="209">
        <f>IF(N300="zákl. přenesená",J300,0)</f>
        <v>0</v>
      </c>
      <c r="BH300" s="209">
        <f>IF(N300="sníž. přenesená",J300,0)</f>
        <v>0</v>
      </c>
      <c r="BI300" s="209">
        <f>IF(N300="nulová",J300,0)</f>
        <v>0</v>
      </c>
      <c r="BJ300" s="17" t="s">
        <v>77</v>
      </c>
      <c r="BK300" s="209">
        <f>ROUND(I300*H300,2)</f>
        <v>0</v>
      </c>
      <c r="BL300" s="17" t="s">
        <v>212</v>
      </c>
      <c r="BM300" s="208" t="s">
        <v>543</v>
      </c>
    </row>
    <row r="301" s="2" customFormat="1">
      <c r="A301" s="38"/>
      <c r="B301" s="39"/>
      <c r="C301" s="40"/>
      <c r="D301" s="210" t="s">
        <v>129</v>
      </c>
      <c r="E301" s="40"/>
      <c r="F301" s="211" t="s">
        <v>544</v>
      </c>
      <c r="G301" s="40"/>
      <c r="H301" s="40"/>
      <c r="I301" s="212"/>
      <c r="J301" s="40"/>
      <c r="K301" s="40"/>
      <c r="L301" s="44"/>
      <c r="M301" s="213"/>
      <c r="N301" s="214"/>
      <c r="O301" s="84"/>
      <c r="P301" s="84"/>
      <c r="Q301" s="84"/>
      <c r="R301" s="84"/>
      <c r="S301" s="84"/>
      <c r="T301" s="85"/>
      <c r="U301" s="38"/>
      <c r="V301" s="38"/>
      <c r="W301" s="38"/>
      <c r="X301" s="38"/>
      <c r="Y301" s="38"/>
      <c r="Z301" s="38"/>
      <c r="AA301" s="38"/>
      <c r="AB301" s="38"/>
      <c r="AC301" s="38"/>
      <c r="AD301" s="38"/>
      <c r="AE301" s="38"/>
      <c r="AT301" s="17" t="s">
        <v>129</v>
      </c>
      <c r="AU301" s="17" t="s">
        <v>79</v>
      </c>
    </row>
    <row r="302" s="13" customFormat="1">
      <c r="A302" s="13"/>
      <c r="B302" s="215"/>
      <c r="C302" s="216"/>
      <c r="D302" s="217" t="s">
        <v>131</v>
      </c>
      <c r="E302" s="218" t="s">
        <v>19</v>
      </c>
      <c r="F302" s="219" t="s">
        <v>545</v>
      </c>
      <c r="G302" s="216"/>
      <c r="H302" s="220">
        <v>17.27</v>
      </c>
      <c r="I302" s="221"/>
      <c r="J302" s="216"/>
      <c r="K302" s="216"/>
      <c r="L302" s="222"/>
      <c r="M302" s="223"/>
      <c r="N302" s="224"/>
      <c r="O302" s="224"/>
      <c r="P302" s="224"/>
      <c r="Q302" s="224"/>
      <c r="R302" s="224"/>
      <c r="S302" s="224"/>
      <c r="T302" s="225"/>
      <c r="U302" s="13"/>
      <c r="V302" s="13"/>
      <c r="W302" s="13"/>
      <c r="X302" s="13"/>
      <c r="Y302" s="13"/>
      <c r="Z302" s="13"/>
      <c r="AA302" s="13"/>
      <c r="AB302" s="13"/>
      <c r="AC302" s="13"/>
      <c r="AD302" s="13"/>
      <c r="AE302" s="13"/>
      <c r="AT302" s="226" t="s">
        <v>131</v>
      </c>
      <c r="AU302" s="226" t="s">
        <v>79</v>
      </c>
      <c r="AV302" s="13" t="s">
        <v>79</v>
      </c>
      <c r="AW302" s="13" t="s">
        <v>33</v>
      </c>
      <c r="AX302" s="13" t="s">
        <v>77</v>
      </c>
      <c r="AY302" s="226" t="s">
        <v>119</v>
      </c>
    </row>
    <row r="303" s="2" customFormat="1" ht="14.4" customHeight="1">
      <c r="A303" s="38"/>
      <c r="B303" s="39"/>
      <c r="C303" s="238" t="s">
        <v>546</v>
      </c>
      <c r="D303" s="238" t="s">
        <v>395</v>
      </c>
      <c r="E303" s="239" t="s">
        <v>547</v>
      </c>
      <c r="F303" s="240" t="s">
        <v>548</v>
      </c>
      <c r="G303" s="241" t="s">
        <v>125</v>
      </c>
      <c r="H303" s="242">
        <v>8.657</v>
      </c>
      <c r="I303" s="243"/>
      <c r="J303" s="244">
        <f>ROUND(I303*H303,2)</f>
        <v>0</v>
      </c>
      <c r="K303" s="240" t="s">
        <v>126</v>
      </c>
      <c r="L303" s="245"/>
      <c r="M303" s="246" t="s">
        <v>19</v>
      </c>
      <c r="N303" s="247" t="s">
        <v>43</v>
      </c>
      <c r="O303" s="84"/>
      <c r="P303" s="206">
        <f>O303*H303</f>
        <v>0</v>
      </c>
      <c r="Q303" s="206">
        <v>0.13500000000000001</v>
      </c>
      <c r="R303" s="206">
        <f>Q303*H303</f>
        <v>1.168695</v>
      </c>
      <c r="S303" s="206">
        <v>0</v>
      </c>
      <c r="T303" s="207">
        <f>S303*H303</f>
        <v>0</v>
      </c>
      <c r="U303" s="38"/>
      <c r="V303" s="38"/>
      <c r="W303" s="38"/>
      <c r="X303" s="38"/>
      <c r="Y303" s="38"/>
      <c r="Z303" s="38"/>
      <c r="AA303" s="38"/>
      <c r="AB303" s="38"/>
      <c r="AC303" s="38"/>
      <c r="AD303" s="38"/>
      <c r="AE303" s="38"/>
      <c r="AR303" s="208" t="s">
        <v>304</v>
      </c>
      <c r="AT303" s="208" t="s">
        <v>395</v>
      </c>
      <c r="AU303" s="208" t="s">
        <v>79</v>
      </c>
      <c r="AY303" s="17" t="s">
        <v>119</v>
      </c>
      <c r="BE303" s="209">
        <f>IF(N303="základní",J303,0)</f>
        <v>0</v>
      </c>
      <c r="BF303" s="209">
        <f>IF(N303="snížená",J303,0)</f>
        <v>0</v>
      </c>
      <c r="BG303" s="209">
        <f>IF(N303="zákl. přenesená",J303,0)</f>
        <v>0</v>
      </c>
      <c r="BH303" s="209">
        <f>IF(N303="sníž. přenesená",J303,0)</f>
        <v>0</v>
      </c>
      <c r="BI303" s="209">
        <f>IF(N303="nulová",J303,0)</f>
        <v>0</v>
      </c>
      <c r="BJ303" s="17" t="s">
        <v>77</v>
      </c>
      <c r="BK303" s="209">
        <f>ROUND(I303*H303,2)</f>
        <v>0</v>
      </c>
      <c r="BL303" s="17" t="s">
        <v>212</v>
      </c>
      <c r="BM303" s="208" t="s">
        <v>549</v>
      </c>
    </row>
    <row r="304" s="13" customFormat="1">
      <c r="A304" s="13"/>
      <c r="B304" s="215"/>
      <c r="C304" s="216"/>
      <c r="D304" s="217" t="s">
        <v>131</v>
      </c>
      <c r="E304" s="218" t="s">
        <v>19</v>
      </c>
      <c r="F304" s="219" t="s">
        <v>550</v>
      </c>
      <c r="G304" s="216"/>
      <c r="H304" s="220">
        <v>8.2449999999999992</v>
      </c>
      <c r="I304" s="221"/>
      <c r="J304" s="216"/>
      <c r="K304" s="216"/>
      <c r="L304" s="222"/>
      <c r="M304" s="223"/>
      <c r="N304" s="224"/>
      <c r="O304" s="224"/>
      <c r="P304" s="224"/>
      <c r="Q304" s="224"/>
      <c r="R304" s="224"/>
      <c r="S304" s="224"/>
      <c r="T304" s="225"/>
      <c r="U304" s="13"/>
      <c r="V304" s="13"/>
      <c r="W304" s="13"/>
      <c r="X304" s="13"/>
      <c r="Y304" s="13"/>
      <c r="Z304" s="13"/>
      <c r="AA304" s="13"/>
      <c r="AB304" s="13"/>
      <c r="AC304" s="13"/>
      <c r="AD304" s="13"/>
      <c r="AE304" s="13"/>
      <c r="AT304" s="226" t="s">
        <v>131</v>
      </c>
      <c r="AU304" s="226" t="s">
        <v>79</v>
      </c>
      <c r="AV304" s="13" t="s">
        <v>79</v>
      </c>
      <c r="AW304" s="13" t="s">
        <v>33</v>
      </c>
      <c r="AX304" s="13" t="s">
        <v>77</v>
      </c>
      <c r="AY304" s="226" t="s">
        <v>119</v>
      </c>
    </row>
    <row r="305" s="13" customFormat="1">
      <c r="A305" s="13"/>
      <c r="B305" s="215"/>
      <c r="C305" s="216"/>
      <c r="D305" s="217" t="s">
        <v>131</v>
      </c>
      <c r="E305" s="216"/>
      <c r="F305" s="219" t="s">
        <v>551</v>
      </c>
      <c r="G305" s="216"/>
      <c r="H305" s="220">
        <v>8.657</v>
      </c>
      <c r="I305" s="221"/>
      <c r="J305" s="216"/>
      <c r="K305" s="216"/>
      <c r="L305" s="222"/>
      <c r="M305" s="223"/>
      <c r="N305" s="224"/>
      <c r="O305" s="224"/>
      <c r="P305" s="224"/>
      <c r="Q305" s="224"/>
      <c r="R305" s="224"/>
      <c r="S305" s="224"/>
      <c r="T305" s="225"/>
      <c r="U305" s="13"/>
      <c r="V305" s="13"/>
      <c r="W305" s="13"/>
      <c r="X305" s="13"/>
      <c r="Y305" s="13"/>
      <c r="Z305" s="13"/>
      <c r="AA305" s="13"/>
      <c r="AB305" s="13"/>
      <c r="AC305" s="13"/>
      <c r="AD305" s="13"/>
      <c r="AE305" s="13"/>
      <c r="AT305" s="226" t="s">
        <v>131</v>
      </c>
      <c r="AU305" s="226" t="s">
        <v>79</v>
      </c>
      <c r="AV305" s="13" t="s">
        <v>79</v>
      </c>
      <c r="AW305" s="13" t="s">
        <v>4</v>
      </c>
      <c r="AX305" s="13" t="s">
        <v>77</v>
      </c>
      <c r="AY305" s="226" t="s">
        <v>119</v>
      </c>
    </row>
    <row r="306" s="2" customFormat="1" ht="14.4" customHeight="1">
      <c r="A306" s="38"/>
      <c r="B306" s="39"/>
      <c r="C306" s="197" t="s">
        <v>552</v>
      </c>
      <c r="D306" s="197" t="s">
        <v>122</v>
      </c>
      <c r="E306" s="198" t="s">
        <v>553</v>
      </c>
      <c r="F306" s="199" t="s">
        <v>554</v>
      </c>
      <c r="G306" s="200" t="s">
        <v>125</v>
      </c>
      <c r="H306" s="201">
        <v>9.5</v>
      </c>
      <c r="I306" s="202"/>
      <c r="J306" s="203">
        <f>ROUND(I306*H306,2)</f>
        <v>0</v>
      </c>
      <c r="K306" s="199" t="s">
        <v>19</v>
      </c>
      <c r="L306" s="44"/>
      <c r="M306" s="204" t="s">
        <v>19</v>
      </c>
      <c r="N306" s="205" t="s">
        <v>43</v>
      </c>
      <c r="O306" s="84"/>
      <c r="P306" s="206">
        <f>O306*H306</f>
        <v>0</v>
      </c>
      <c r="Q306" s="206">
        <v>0</v>
      </c>
      <c r="R306" s="206">
        <f>Q306*H306</f>
        <v>0</v>
      </c>
      <c r="S306" s="206">
        <v>0</v>
      </c>
      <c r="T306" s="207">
        <f>S306*H306</f>
        <v>0</v>
      </c>
      <c r="U306" s="38"/>
      <c r="V306" s="38"/>
      <c r="W306" s="38"/>
      <c r="X306" s="38"/>
      <c r="Y306" s="38"/>
      <c r="Z306" s="38"/>
      <c r="AA306" s="38"/>
      <c r="AB306" s="38"/>
      <c r="AC306" s="38"/>
      <c r="AD306" s="38"/>
      <c r="AE306" s="38"/>
      <c r="AR306" s="208" t="s">
        <v>212</v>
      </c>
      <c r="AT306" s="208" t="s">
        <v>122</v>
      </c>
      <c r="AU306" s="208" t="s">
        <v>79</v>
      </c>
      <c r="AY306" s="17" t="s">
        <v>119</v>
      </c>
      <c r="BE306" s="209">
        <f>IF(N306="základní",J306,0)</f>
        <v>0</v>
      </c>
      <c r="BF306" s="209">
        <f>IF(N306="snížená",J306,0)</f>
        <v>0</v>
      </c>
      <c r="BG306" s="209">
        <f>IF(N306="zákl. přenesená",J306,0)</f>
        <v>0</v>
      </c>
      <c r="BH306" s="209">
        <f>IF(N306="sníž. přenesená",J306,0)</f>
        <v>0</v>
      </c>
      <c r="BI306" s="209">
        <f>IF(N306="nulová",J306,0)</f>
        <v>0</v>
      </c>
      <c r="BJ306" s="17" t="s">
        <v>77</v>
      </c>
      <c r="BK306" s="209">
        <f>ROUND(I306*H306,2)</f>
        <v>0</v>
      </c>
      <c r="BL306" s="17" t="s">
        <v>212</v>
      </c>
      <c r="BM306" s="208" t="s">
        <v>555</v>
      </c>
    </row>
    <row r="307" s="13" customFormat="1">
      <c r="A307" s="13"/>
      <c r="B307" s="215"/>
      <c r="C307" s="216"/>
      <c r="D307" s="217" t="s">
        <v>131</v>
      </c>
      <c r="E307" s="218" t="s">
        <v>19</v>
      </c>
      <c r="F307" s="219" t="s">
        <v>556</v>
      </c>
      <c r="G307" s="216"/>
      <c r="H307" s="220">
        <v>9.5</v>
      </c>
      <c r="I307" s="221"/>
      <c r="J307" s="216"/>
      <c r="K307" s="216"/>
      <c r="L307" s="222"/>
      <c r="M307" s="223"/>
      <c r="N307" s="224"/>
      <c r="O307" s="224"/>
      <c r="P307" s="224"/>
      <c r="Q307" s="224"/>
      <c r="R307" s="224"/>
      <c r="S307" s="224"/>
      <c r="T307" s="225"/>
      <c r="U307" s="13"/>
      <c r="V307" s="13"/>
      <c r="W307" s="13"/>
      <c r="X307" s="13"/>
      <c r="Y307" s="13"/>
      <c r="Z307" s="13"/>
      <c r="AA307" s="13"/>
      <c r="AB307" s="13"/>
      <c r="AC307" s="13"/>
      <c r="AD307" s="13"/>
      <c r="AE307" s="13"/>
      <c r="AT307" s="226" t="s">
        <v>131</v>
      </c>
      <c r="AU307" s="226" t="s">
        <v>79</v>
      </c>
      <c r="AV307" s="13" t="s">
        <v>79</v>
      </c>
      <c r="AW307" s="13" t="s">
        <v>33</v>
      </c>
      <c r="AX307" s="13" t="s">
        <v>77</v>
      </c>
      <c r="AY307" s="226" t="s">
        <v>119</v>
      </c>
    </row>
    <row r="308" s="2" customFormat="1" ht="30" customHeight="1">
      <c r="A308" s="38"/>
      <c r="B308" s="39"/>
      <c r="C308" s="197" t="s">
        <v>557</v>
      </c>
      <c r="D308" s="197" t="s">
        <v>122</v>
      </c>
      <c r="E308" s="198" t="s">
        <v>558</v>
      </c>
      <c r="F308" s="199" t="s">
        <v>559</v>
      </c>
      <c r="G308" s="200" t="s">
        <v>215</v>
      </c>
      <c r="H308" s="201">
        <v>1.647</v>
      </c>
      <c r="I308" s="202"/>
      <c r="J308" s="203">
        <f>ROUND(I308*H308,2)</f>
        <v>0</v>
      </c>
      <c r="K308" s="199" t="s">
        <v>126</v>
      </c>
      <c r="L308" s="44"/>
      <c r="M308" s="204" t="s">
        <v>19</v>
      </c>
      <c r="N308" s="205" t="s">
        <v>43</v>
      </c>
      <c r="O308" s="84"/>
      <c r="P308" s="206">
        <f>O308*H308</f>
        <v>0</v>
      </c>
      <c r="Q308" s="206">
        <v>0</v>
      </c>
      <c r="R308" s="206">
        <f>Q308*H308</f>
        <v>0</v>
      </c>
      <c r="S308" s="206">
        <v>0</v>
      </c>
      <c r="T308" s="207">
        <f>S308*H308</f>
        <v>0</v>
      </c>
      <c r="U308" s="38"/>
      <c r="V308" s="38"/>
      <c r="W308" s="38"/>
      <c r="X308" s="38"/>
      <c r="Y308" s="38"/>
      <c r="Z308" s="38"/>
      <c r="AA308" s="38"/>
      <c r="AB308" s="38"/>
      <c r="AC308" s="38"/>
      <c r="AD308" s="38"/>
      <c r="AE308" s="38"/>
      <c r="AR308" s="208" t="s">
        <v>212</v>
      </c>
      <c r="AT308" s="208" t="s">
        <v>122</v>
      </c>
      <c r="AU308" s="208" t="s">
        <v>79</v>
      </c>
      <c r="AY308" s="17" t="s">
        <v>119</v>
      </c>
      <c r="BE308" s="209">
        <f>IF(N308="základní",J308,0)</f>
        <v>0</v>
      </c>
      <c r="BF308" s="209">
        <f>IF(N308="snížená",J308,0)</f>
        <v>0</v>
      </c>
      <c r="BG308" s="209">
        <f>IF(N308="zákl. přenesená",J308,0)</f>
        <v>0</v>
      </c>
      <c r="BH308" s="209">
        <f>IF(N308="sníž. přenesená",J308,0)</f>
        <v>0</v>
      </c>
      <c r="BI308" s="209">
        <f>IF(N308="nulová",J308,0)</f>
        <v>0</v>
      </c>
      <c r="BJ308" s="17" t="s">
        <v>77</v>
      </c>
      <c r="BK308" s="209">
        <f>ROUND(I308*H308,2)</f>
        <v>0</v>
      </c>
      <c r="BL308" s="17" t="s">
        <v>212</v>
      </c>
      <c r="BM308" s="208" t="s">
        <v>560</v>
      </c>
    </row>
    <row r="309" s="2" customFormat="1">
      <c r="A309" s="38"/>
      <c r="B309" s="39"/>
      <c r="C309" s="40"/>
      <c r="D309" s="210" t="s">
        <v>129</v>
      </c>
      <c r="E309" s="40"/>
      <c r="F309" s="211" t="s">
        <v>561</v>
      </c>
      <c r="G309" s="40"/>
      <c r="H309" s="40"/>
      <c r="I309" s="212"/>
      <c r="J309" s="40"/>
      <c r="K309" s="40"/>
      <c r="L309" s="44"/>
      <c r="M309" s="213"/>
      <c r="N309" s="214"/>
      <c r="O309" s="84"/>
      <c r="P309" s="84"/>
      <c r="Q309" s="84"/>
      <c r="R309" s="84"/>
      <c r="S309" s="84"/>
      <c r="T309" s="85"/>
      <c r="U309" s="38"/>
      <c r="V309" s="38"/>
      <c r="W309" s="38"/>
      <c r="X309" s="38"/>
      <c r="Y309" s="38"/>
      <c r="Z309" s="38"/>
      <c r="AA309" s="38"/>
      <c r="AB309" s="38"/>
      <c r="AC309" s="38"/>
      <c r="AD309" s="38"/>
      <c r="AE309" s="38"/>
      <c r="AT309" s="17" t="s">
        <v>129</v>
      </c>
      <c r="AU309" s="17" t="s">
        <v>79</v>
      </c>
    </row>
    <row r="310" s="12" customFormat="1" ht="22.8" customHeight="1">
      <c r="A310" s="12"/>
      <c r="B310" s="181"/>
      <c r="C310" s="182"/>
      <c r="D310" s="183" t="s">
        <v>71</v>
      </c>
      <c r="E310" s="195" t="s">
        <v>562</v>
      </c>
      <c r="F310" s="195" t="s">
        <v>563</v>
      </c>
      <c r="G310" s="182"/>
      <c r="H310" s="182"/>
      <c r="I310" s="185"/>
      <c r="J310" s="196">
        <f>BK310</f>
        <v>0</v>
      </c>
      <c r="K310" s="182"/>
      <c r="L310" s="187"/>
      <c r="M310" s="188"/>
      <c r="N310" s="189"/>
      <c r="O310" s="189"/>
      <c r="P310" s="190">
        <f>SUM(P311:P341)</f>
        <v>0</v>
      </c>
      <c r="Q310" s="189"/>
      <c r="R310" s="190">
        <f>SUM(R311:R341)</f>
        <v>0.049149999999999999</v>
      </c>
      <c r="S310" s="189"/>
      <c r="T310" s="191">
        <f>SUM(T311:T341)</f>
        <v>0</v>
      </c>
      <c r="U310" s="12"/>
      <c r="V310" s="12"/>
      <c r="W310" s="12"/>
      <c r="X310" s="12"/>
      <c r="Y310" s="12"/>
      <c r="Z310" s="12"/>
      <c r="AA310" s="12"/>
      <c r="AB310" s="12"/>
      <c r="AC310" s="12"/>
      <c r="AD310" s="12"/>
      <c r="AE310" s="12"/>
      <c r="AR310" s="192" t="s">
        <v>79</v>
      </c>
      <c r="AT310" s="193" t="s">
        <v>71</v>
      </c>
      <c r="AU310" s="193" t="s">
        <v>77</v>
      </c>
      <c r="AY310" s="192" t="s">
        <v>119</v>
      </c>
      <c r="BK310" s="194">
        <f>SUM(BK311:BK341)</f>
        <v>0</v>
      </c>
    </row>
    <row r="311" s="2" customFormat="1" ht="14.4" customHeight="1">
      <c r="A311" s="38"/>
      <c r="B311" s="39"/>
      <c r="C311" s="197" t="s">
        <v>564</v>
      </c>
      <c r="D311" s="197" t="s">
        <v>122</v>
      </c>
      <c r="E311" s="198" t="s">
        <v>565</v>
      </c>
      <c r="F311" s="199" t="s">
        <v>566</v>
      </c>
      <c r="G311" s="200" t="s">
        <v>125</v>
      </c>
      <c r="H311" s="201">
        <v>6.4199999999999999</v>
      </c>
      <c r="I311" s="202"/>
      <c r="J311" s="203">
        <f>ROUND(I311*H311,2)</f>
        <v>0</v>
      </c>
      <c r="K311" s="199" t="s">
        <v>126</v>
      </c>
      <c r="L311" s="44"/>
      <c r="M311" s="204" t="s">
        <v>19</v>
      </c>
      <c r="N311" s="205" t="s">
        <v>43</v>
      </c>
      <c r="O311" s="84"/>
      <c r="P311" s="206">
        <f>O311*H311</f>
        <v>0</v>
      </c>
      <c r="Q311" s="206">
        <v>0.00013999999999999999</v>
      </c>
      <c r="R311" s="206">
        <f>Q311*H311</f>
        <v>0.00089879999999999995</v>
      </c>
      <c r="S311" s="206">
        <v>0</v>
      </c>
      <c r="T311" s="207">
        <f>S311*H311</f>
        <v>0</v>
      </c>
      <c r="U311" s="38"/>
      <c r="V311" s="38"/>
      <c r="W311" s="38"/>
      <c r="X311" s="38"/>
      <c r="Y311" s="38"/>
      <c r="Z311" s="38"/>
      <c r="AA311" s="38"/>
      <c r="AB311" s="38"/>
      <c r="AC311" s="38"/>
      <c r="AD311" s="38"/>
      <c r="AE311" s="38"/>
      <c r="AR311" s="208" t="s">
        <v>212</v>
      </c>
      <c r="AT311" s="208" t="s">
        <v>122</v>
      </c>
      <c r="AU311" s="208" t="s">
        <v>79</v>
      </c>
      <c r="AY311" s="17" t="s">
        <v>119</v>
      </c>
      <c r="BE311" s="209">
        <f>IF(N311="základní",J311,0)</f>
        <v>0</v>
      </c>
      <c r="BF311" s="209">
        <f>IF(N311="snížená",J311,0)</f>
        <v>0</v>
      </c>
      <c r="BG311" s="209">
        <f>IF(N311="zákl. přenesená",J311,0)</f>
        <v>0</v>
      </c>
      <c r="BH311" s="209">
        <f>IF(N311="sníž. přenesená",J311,0)</f>
        <v>0</v>
      </c>
      <c r="BI311" s="209">
        <f>IF(N311="nulová",J311,0)</f>
        <v>0</v>
      </c>
      <c r="BJ311" s="17" t="s">
        <v>77</v>
      </c>
      <c r="BK311" s="209">
        <f>ROUND(I311*H311,2)</f>
        <v>0</v>
      </c>
      <c r="BL311" s="17" t="s">
        <v>212</v>
      </c>
      <c r="BM311" s="208" t="s">
        <v>567</v>
      </c>
    </row>
    <row r="312" s="2" customFormat="1">
      <c r="A312" s="38"/>
      <c r="B312" s="39"/>
      <c r="C312" s="40"/>
      <c r="D312" s="210" t="s">
        <v>129</v>
      </c>
      <c r="E312" s="40"/>
      <c r="F312" s="211" t="s">
        <v>568</v>
      </c>
      <c r="G312" s="40"/>
      <c r="H312" s="40"/>
      <c r="I312" s="212"/>
      <c r="J312" s="40"/>
      <c r="K312" s="40"/>
      <c r="L312" s="44"/>
      <c r="M312" s="213"/>
      <c r="N312" s="214"/>
      <c r="O312" s="84"/>
      <c r="P312" s="84"/>
      <c r="Q312" s="84"/>
      <c r="R312" s="84"/>
      <c r="S312" s="84"/>
      <c r="T312" s="85"/>
      <c r="U312" s="38"/>
      <c r="V312" s="38"/>
      <c r="W312" s="38"/>
      <c r="X312" s="38"/>
      <c r="Y312" s="38"/>
      <c r="Z312" s="38"/>
      <c r="AA312" s="38"/>
      <c r="AB312" s="38"/>
      <c r="AC312" s="38"/>
      <c r="AD312" s="38"/>
      <c r="AE312" s="38"/>
      <c r="AT312" s="17" t="s">
        <v>129</v>
      </c>
      <c r="AU312" s="17" t="s">
        <v>79</v>
      </c>
    </row>
    <row r="313" s="13" customFormat="1">
      <c r="A313" s="13"/>
      <c r="B313" s="215"/>
      <c r="C313" s="216"/>
      <c r="D313" s="217" t="s">
        <v>131</v>
      </c>
      <c r="E313" s="218" t="s">
        <v>19</v>
      </c>
      <c r="F313" s="219" t="s">
        <v>569</v>
      </c>
      <c r="G313" s="216"/>
      <c r="H313" s="220">
        <v>0.14999999999999999</v>
      </c>
      <c r="I313" s="221"/>
      <c r="J313" s="216"/>
      <c r="K313" s="216"/>
      <c r="L313" s="222"/>
      <c r="M313" s="223"/>
      <c r="N313" s="224"/>
      <c r="O313" s="224"/>
      <c r="P313" s="224"/>
      <c r="Q313" s="224"/>
      <c r="R313" s="224"/>
      <c r="S313" s="224"/>
      <c r="T313" s="225"/>
      <c r="U313" s="13"/>
      <c r="V313" s="13"/>
      <c r="W313" s="13"/>
      <c r="X313" s="13"/>
      <c r="Y313" s="13"/>
      <c r="Z313" s="13"/>
      <c r="AA313" s="13"/>
      <c r="AB313" s="13"/>
      <c r="AC313" s="13"/>
      <c r="AD313" s="13"/>
      <c r="AE313" s="13"/>
      <c r="AT313" s="226" t="s">
        <v>131</v>
      </c>
      <c r="AU313" s="226" t="s">
        <v>79</v>
      </c>
      <c r="AV313" s="13" t="s">
        <v>79</v>
      </c>
      <c r="AW313" s="13" t="s">
        <v>33</v>
      </c>
      <c r="AX313" s="13" t="s">
        <v>72</v>
      </c>
      <c r="AY313" s="226" t="s">
        <v>119</v>
      </c>
    </row>
    <row r="314" s="13" customFormat="1">
      <c r="A314" s="13"/>
      <c r="B314" s="215"/>
      <c r="C314" s="216"/>
      <c r="D314" s="217" t="s">
        <v>131</v>
      </c>
      <c r="E314" s="218" t="s">
        <v>19</v>
      </c>
      <c r="F314" s="219" t="s">
        <v>570</v>
      </c>
      <c r="G314" s="216"/>
      <c r="H314" s="220">
        <v>6.2699999999999996</v>
      </c>
      <c r="I314" s="221"/>
      <c r="J314" s="216"/>
      <c r="K314" s="216"/>
      <c r="L314" s="222"/>
      <c r="M314" s="223"/>
      <c r="N314" s="224"/>
      <c r="O314" s="224"/>
      <c r="P314" s="224"/>
      <c r="Q314" s="224"/>
      <c r="R314" s="224"/>
      <c r="S314" s="224"/>
      <c r="T314" s="225"/>
      <c r="U314" s="13"/>
      <c r="V314" s="13"/>
      <c r="W314" s="13"/>
      <c r="X314" s="13"/>
      <c r="Y314" s="13"/>
      <c r="Z314" s="13"/>
      <c r="AA314" s="13"/>
      <c r="AB314" s="13"/>
      <c r="AC314" s="13"/>
      <c r="AD314" s="13"/>
      <c r="AE314" s="13"/>
      <c r="AT314" s="226" t="s">
        <v>131</v>
      </c>
      <c r="AU314" s="226" t="s">
        <v>79</v>
      </c>
      <c r="AV314" s="13" t="s">
        <v>79</v>
      </c>
      <c r="AW314" s="13" t="s">
        <v>33</v>
      </c>
      <c r="AX314" s="13" t="s">
        <v>72</v>
      </c>
      <c r="AY314" s="226" t="s">
        <v>119</v>
      </c>
    </row>
    <row r="315" s="14" customFormat="1">
      <c r="A315" s="14"/>
      <c r="B315" s="227"/>
      <c r="C315" s="228"/>
      <c r="D315" s="217" t="s">
        <v>131</v>
      </c>
      <c r="E315" s="229" t="s">
        <v>19</v>
      </c>
      <c r="F315" s="230" t="s">
        <v>194</v>
      </c>
      <c r="G315" s="228"/>
      <c r="H315" s="231">
        <v>6.4199999999999999</v>
      </c>
      <c r="I315" s="232"/>
      <c r="J315" s="228"/>
      <c r="K315" s="228"/>
      <c r="L315" s="233"/>
      <c r="M315" s="234"/>
      <c r="N315" s="235"/>
      <c r="O315" s="235"/>
      <c r="P315" s="235"/>
      <c r="Q315" s="235"/>
      <c r="R315" s="235"/>
      <c r="S315" s="235"/>
      <c r="T315" s="236"/>
      <c r="U315" s="14"/>
      <c r="V315" s="14"/>
      <c r="W315" s="14"/>
      <c r="X315" s="14"/>
      <c r="Y315" s="14"/>
      <c r="Z315" s="14"/>
      <c r="AA315" s="14"/>
      <c r="AB315" s="14"/>
      <c r="AC315" s="14"/>
      <c r="AD315" s="14"/>
      <c r="AE315" s="14"/>
      <c r="AT315" s="237" t="s">
        <v>131</v>
      </c>
      <c r="AU315" s="237" t="s">
        <v>79</v>
      </c>
      <c r="AV315" s="14" t="s">
        <v>127</v>
      </c>
      <c r="AW315" s="14" t="s">
        <v>33</v>
      </c>
      <c r="AX315" s="14" t="s">
        <v>77</v>
      </c>
      <c r="AY315" s="237" t="s">
        <v>119</v>
      </c>
    </row>
    <row r="316" s="2" customFormat="1" ht="14.4" customHeight="1">
      <c r="A316" s="38"/>
      <c r="B316" s="39"/>
      <c r="C316" s="197" t="s">
        <v>571</v>
      </c>
      <c r="D316" s="197" t="s">
        <v>122</v>
      </c>
      <c r="E316" s="198" t="s">
        <v>572</v>
      </c>
      <c r="F316" s="199" t="s">
        <v>573</v>
      </c>
      <c r="G316" s="200" t="s">
        <v>125</v>
      </c>
      <c r="H316" s="201">
        <v>12.84</v>
      </c>
      <c r="I316" s="202"/>
      <c r="J316" s="203">
        <f>ROUND(I316*H316,2)</f>
        <v>0</v>
      </c>
      <c r="K316" s="199" t="s">
        <v>126</v>
      </c>
      <c r="L316" s="44"/>
      <c r="M316" s="204" t="s">
        <v>19</v>
      </c>
      <c r="N316" s="205" t="s">
        <v>43</v>
      </c>
      <c r="O316" s="84"/>
      <c r="P316" s="206">
        <f>O316*H316</f>
        <v>0</v>
      </c>
      <c r="Q316" s="206">
        <v>0.00012999999999999999</v>
      </c>
      <c r="R316" s="206">
        <f>Q316*H316</f>
        <v>0.0016691999999999998</v>
      </c>
      <c r="S316" s="206">
        <v>0</v>
      </c>
      <c r="T316" s="207">
        <f>S316*H316</f>
        <v>0</v>
      </c>
      <c r="U316" s="38"/>
      <c r="V316" s="38"/>
      <c r="W316" s="38"/>
      <c r="X316" s="38"/>
      <c r="Y316" s="38"/>
      <c r="Z316" s="38"/>
      <c r="AA316" s="38"/>
      <c r="AB316" s="38"/>
      <c r="AC316" s="38"/>
      <c r="AD316" s="38"/>
      <c r="AE316" s="38"/>
      <c r="AR316" s="208" t="s">
        <v>212</v>
      </c>
      <c r="AT316" s="208" t="s">
        <v>122</v>
      </c>
      <c r="AU316" s="208" t="s">
        <v>79</v>
      </c>
      <c r="AY316" s="17" t="s">
        <v>119</v>
      </c>
      <c r="BE316" s="209">
        <f>IF(N316="základní",J316,0)</f>
        <v>0</v>
      </c>
      <c r="BF316" s="209">
        <f>IF(N316="snížená",J316,0)</f>
        <v>0</v>
      </c>
      <c r="BG316" s="209">
        <f>IF(N316="zákl. přenesená",J316,0)</f>
        <v>0</v>
      </c>
      <c r="BH316" s="209">
        <f>IF(N316="sníž. přenesená",J316,0)</f>
        <v>0</v>
      </c>
      <c r="BI316" s="209">
        <f>IF(N316="nulová",J316,0)</f>
        <v>0</v>
      </c>
      <c r="BJ316" s="17" t="s">
        <v>77</v>
      </c>
      <c r="BK316" s="209">
        <f>ROUND(I316*H316,2)</f>
        <v>0</v>
      </c>
      <c r="BL316" s="17" t="s">
        <v>212</v>
      </c>
      <c r="BM316" s="208" t="s">
        <v>574</v>
      </c>
    </row>
    <row r="317" s="2" customFormat="1">
      <c r="A317" s="38"/>
      <c r="B317" s="39"/>
      <c r="C317" s="40"/>
      <c r="D317" s="210" t="s">
        <v>129</v>
      </c>
      <c r="E317" s="40"/>
      <c r="F317" s="211" t="s">
        <v>575</v>
      </c>
      <c r="G317" s="40"/>
      <c r="H317" s="40"/>
      <c r="I317" s="212"/>
      <c r="J317" s="40"/>
      <c r="K317" s="40"/>
      <c r="L317" s="44"/>
      <c r="M317" s="213"/>
      <c r="N317" s="214"/>
      <c r="O317" s="84"/>
      <c r="P317" s="84"/>
      <c r="Q317" s="84"/>
      <c r="R317" s="84"/>
      <c r="S317" s="84"/>
      <c r="T317" s="85"/>
      <c r="U317" s="38"/>
      <c r="V317" s="38"/>
      <c r="W317" s="38"/>
      <c r="X317" s="38"/>
      <c r="Y317" s="38"/>
      <c r="Z317" s="38"/>
      <c r="AA317" s="38"/>
      <c r="AB317" s="38"/>
      <c r="AC317" s="38"/>
      <c r="AD317" s="38"/>
      <c r="AE317" s="38"/>
      <c r="AT317" s="17" t="s">
        <v>129</v>
      </c>
      <c r="AU317" s="17" t="s">
        <v>79</v>
      </c>
    </row>
    <row r="318" s="13" customFormat="1">
      <c r="A318" s="13"/>
      <c r="B318" s="215"/>
      <c r="C318" s="216"/>
      <c r="D318" s="217" t="s">
        <v>131</v>
      </c>
      <c r="E318" s="218" t="s">
        <v>19</v>
      </c>
      <c r="F318" s="219" t="s">
        <v>576</v>
      </c>
      <c r="G318" s="216"/>
      <c r="H318" s="220">
        <v>12.84</v>
      </c>
      <c r="I318" s="221"/>
      <c r="J318" s="216"/>
      <c r="K318" s="216"/>
      <c r="L318" s="222"/>
      <c r="M318" s="223"/>
      <c r="N318" s="224"/>
      <c r="O318" s="224"/>
      <c r="P318" s="224"/>
      <c r="Q318" s="224"/>
      <c r="R318" s="224"/>
      <c r="S318" s="224"/>
      <c r="T318" s="225"/>
      <c r="U318" s="13"/>
      <c r="V318" s="13"/>
      <c r="W318" s="13"/>
      <c r="X318" s="13"/>
      <c r="Y318" s="13"/>
      <c r="Z318" s="13"/>
      <c r="AA318" s="13"/>
      <c r="AB318" s="13"/>
      <c r="AC318" s="13"/>
      <c r="AD318" s="13"/>
      <c r="AE318" s="13"/>
      <c r="AT318" s="226" t="s">
        <v>131</v>
      </c>
      <c r="AU318" s="226" t="s">
        <v>79</v>
      </c>
      <c r="AV318" s="13" t="s">
        <v>79</v>
      </c>
      <c r="AW318" s="13" t="s">
        <v>33</v>
      </c>
      <c r="AX318" s="13" t="s">
        <v>77</v>
      </c>
      <c r="AY318" s="226" t="s">
        <v>119</v>
      </c>
    </row>
    <row r="319" s="2" customFormat="1" ht="14.4" customHeight="1">
      <c r="A319" s="38"/>
      <c r="B319" s="39"/>
      <c r="C319" s="197" t="s">
        <v>577</v>
      </c>
      <c r="D319" s="197" t="s">
        <v>122</v>
      </c>
      <c r="E319" s="198" t="s">
        <v>578</v>
      </c>
      <c r="F319" s="199" t="s">
        <v>579</v>
      </c>
      <c r="G319" s="200" t="s">
        <v>125</v>
      </c>
      <c r="H319" s="201">
        <v>35.399999999999999</v>
      </c>
      <c r="I319" s="202"/>
      <c r="J319" s="203">
        <f>ROUND(I319*H319,2)</f>
        <v>0</v>
      </c>
      <c r="K319" s="199" t="s">
        <v>126</v>
      </c>
      <c r="L319" s="44"/>
      <c r="M319" s="204" t="s">
        <v>19</v>
      </c>
      <c r="N319" s="205" t="s">
        <v>43</v>
      </c>
      <c r="O319" s="84"/>
      <c r="P319" s="206">
        <f>O319*H319</f>
        <v>0</v>
      </c>
      <c r="Q319" s="206">
        <v>0</v>
      </c>
      <c r="R319" s="206">
        <f>Q319*H319</f>
        <v>0</v>
      </c>
      <c r="S319" s="206">
        <v>0</v>
      </c>
      <c r="T319" s="207">
        <f>S319*H319</f>
        <v>0</v>
      </c>
      <c r="U319" s="38"/>
      <c r="V319" s="38"/>
      <c r="W319" s="38"/>
      <c r="X319" s="38"/>
      <c r="Y319" s="38"/>
      <c r="Z319" s="38"/>
      <c r="AA319" s="38"/>
      <c r="AB319" s="38"/>
      <c r="AC319" s="38"/>
      <c r="AD319" s="38"/>
      <c r="AE319" s="38"/>
      <c r="AR319" s="208" t="s">
        <v>212</v>
      </c>
      <c r="AT319" s="208" t="s">
        <v>122</v>
      </c>
      <c r="AU319" s="208" t="s">
        <v>79</v>
      </c>
      <c r="AY319" s="17" t="s">
        <v>119</v>
      </c>
      <c r="BE319" s="209">
        <f>IF(N319="základní",J319,0)</f>
        <v>0</v>
      </c>
      <c r="BF319" s="209">
        <f>IF(N319="snížená",J319,0)</f>
        <v>0</v>
      </c>
      <c r="BG319" s="209">
        <f>IF(N319="zákl. přenesená",J319,0)</f>
        <v>0</v>
      </c>
      <c r="BH319" s="209">
        <f>IF(N319="sníž. přenesená",J319,0)</f>
        <v>0</v>
      </c>
      <c r="BI319" s="209">
        <f>IF(N319="nulová",J319,0)</f>
        <v>0</v>
      </c>
      <c r="BJ319" s="17" t="s">
        <v>77</v>
      </c>
      <c r="BK319" s="209">
        <f>ROUND(I319*H319,2)</f>
        <v>0</v>
      </c>
      <c r="BL319" s="17" t="s">
        <v>212</v>
      </c>
      <c r="BM319" s="208" t="s">
        <v>580</v>
      </c>
    </row>
    <row r="320" s="2" customFormat="1">
      <c r="A320" s="38"/>
      <c r="B320" s="39"/>
      <c r="C320" s="40"/>
      <c r="D320" s="210" t="s">
        <v>129</v>
      </c>
      <c r="E320" s="40"/>
      <c r="F320" s="211" t="s">
        <v>581</v>
      </c>
      <c r="G320" s="40"/>
      <c r="H320" s="40"/>
      <c r="I320" s="212"/>
      <c r="J320" s="40"/>
      <c r="K320" s="40"/>
      <c r="L320" s="44"/>
      <c r="M320" s="213"/>
      <c r="N320" s="214"/>
      <c r="O320" s="84"/>
      <c r="P320" s="84"/>
      <c r="Q320" s="84"/>
      <c r="R320" s="84"/>
      <c r="S320" s="84"/>
      <c r="T320" s="85"/>
      <c r="U320" s="38"/>
      <c r="V320" s="38"/>
      <c r="W320" s="38"/>
      <c r="X320" s="38"/>
      <c r="Y320" s="38"/>
      <c r="Z320" s="38"/>
      <c r="AA320" s="38"/>
      <c r="AB320" s="38"/>
      <c r="AC320" s="38"/>
      <c r="AD320" s="38"/>
      <c r="AE320" s="38"/>
      <c r="AT320" s="17" t="s">
        <v>129</v>
      </c>
      <c r="AU320" s="17" t="s">
        <v>79</v>
      </c>
    </row>
    <row r="321" s="13" customFormat="1">
      <c r="A321" s="13"/>
      <c r="B321" s="215"/>
      <c r="C321" s="216"/>
      <c r="D321" s="217" t="s">
        <v>131</v>
      </c>
      <c r="E321" s="218" t="s">
        <v>19</v>
      </c>
      <c r="F321" s="219" t="s">
        <v>168</v>
      </c>
      <c r="G321" s="216"/>
      <c r="H321" s="220">
        <v>23</v>
      </c>
      <c r="I321" s="221"/>
      <c r="J321" s="216"/>
      <c r="K321" s="216"/>
      <c r="L321" s="222"/>
      <c r="M321" s="223"/>
      <c r="N321" s="224"/>
      <c r="O321" s="224"/>
      <c r="P321" s="224"/>
      <c r="Q321" s="224"/>
      <c r="R321" s="224"/>
      <c r="S321" s="224"/>
      <c r="T321" s="225"/>
      <c r="U321" s="13"/>
      <c r="V321" s="13"/>
      <c r="W321" s="13"/>
      <c r="X321" s="13"/>
      <c r="Y321" s="13"/>
      <c r="Z321" s="13"/>
      <c r="AA321" s="13"/>
      <c r="AB321" s="13"/>
      <c r="AC321" s="13"/>
      <c r="AD321" s="13"/>
      <c r="AE321" s="13"/>
      <c r="AT321" s="226" t="s">
        <v>131</v>
      </c>
      <c r="AU321" s="226" t="s">
        <v>79</v>
      </c>
      <c r="AV321" s="13" t="s">
        <v>79</v>
      </c>
      <c r="AW321" s="13" t="s">
        <v>33</v>
      </c>
      <c r="AX321" s="13" t="s">
        <v>72</v>
      </c>
      <c r="AY321" s="226" t="s">
        <v>119</v>
      </c>
    </row>
    <row r="322" s="13" customFormat="1">
      <c r="A322" s="13"/>
      <c r="B322" s="215"/>
      <c r="C322" s="216"/>
      <c r="D322" s="217" t="s">
        <v>131</v>
      </c>
      <c r="E322" s="218" t="s">
        <v>19</v>
      </c>
      <c r="F322" s="219" t="s">
        <v>174</v>
      </c>
      <c r="G322" s="216"/>
      <c r="H322" s="220">
        <v>12.4</v>
      </c>
      <c r="I322" s="221"/>
      <c r="J322" s="216"/>
      <c r="K322" s="216"/>
      <c r="L322" s="222"/>
      <c r="M322" s="223"/>
      <c r="N322" s="224"/>
      <c r="O322" s="224"/>
      <c r="P322" s="224"/>
      <c r="Q322" s="224"/>
      <c r="R322" s="224"/>
      <c r="S322" s="224"/>
      <c r="T322" s="225"/>
      <c r="U322" s="13"/>
      <c r="V322" s="13"/>
      <c r="W322" s="13"/>
      <c r="X322" s="13"/>
      <c r="Y322" s="13"/>
      <c r="Z322" s="13"/>
      <c r="AA322" s="13"/>
      <c r="AB322" s="13"/>
      <c r="AC322" s="13"/>
      <c r="AD322" s="13"/>
      <c r="AE322" s="13"/>
      <c r="AT322" s="226" t="s">
        <v>131</v>
      </c>
      <c r="AU322" s="226" t="s">
        <v>79</v>
      </c>
      <c r="AV322" s="13" t="s">
        <v>79</v>
      </c>
      <c r="AW322" s="13" t="s">
        <v>33</v>
      </c>
      <c r="AX322" s="13" t="s">
        <v>72</v>
      </c>
      <c r="AY322" s="226" t="s">
        <v>119</v>
      </c>
    </row>
    <row r="323" s="14" customFormat="1">
      <c r="A323" s="14"/>
      <c r="B323" s="227"/>
      <c r="C323" s="228"/>
      <c r="D323" s="217" t="s">
        <v>131</v>
      </c>
      <c r="E323" s="229" t="s">
        <v>19</v>
      </c>
      <c r="F323" s="230" t="s">
        <v>194</v>
      </c>
      <c r="G323" s="228"/>
      <c r="H323" s="231">
        <v>35.399999999999999</v>
      </c>
      <c r="I323" s="232"/>
      <c r="J323" s="228"/>
      <c r="K323" s="228"/>
      <c r="L323" s="233"/>
      <c r="M323" s="234"/>
      <c r="N323" s="235"/>
      <c r="O323" s="235"/>
      <c r="P323" s="235"/>
      <c r="Q323" s="235"/>
      <c r="R323" s="235"/>
      <c r="S323" s="235"/>
      <c r="T323" s="236"/>
      <c r="U323" s="14"/>
      <c r="V323" s="14"/>
      <c r="W323" s="14"/>
      <c r="X323" s="14"/>
      <c r="Y323" s="14"/>
      <c r="Z323" s="14"/>
      <c r="AA323" s="14"/>
      <c r="AB323" s="14"/>
      <c r="AC323" s="14"/>
      <c r="AD323" s="14"/>
      <c r="AE323" s="14"/>
      <c r="AT323" s="237" t="s">
        <v>131</v>
      </c>
      <c r="AU323" s="237" t="s">
        <v>79</v>
      </c>
      <c r="AV323" s="14" t="s">
        <v>127</v>
      </c>
      <c r="AW323" s="14" t="s">
        <v>33</v>
      </c>
      <c r="AX323" s="14" t="s">
        <v>77</v>
      </c>
      <c r="AY323" s="237" t="s">
        <v>119</v>
      </c>
    </row>
    <row r="324" s="2" customFormat="1" ht="22.2" customHeight="1">
      <c r="A324" s="38"/>
      <c r="B324" s="39"/>
      <c r="C324" s="197" t="s">
        <v>582</v>
      </c>
      <c r="D324" s="197" t="s">
        <v>122</v>
      </c>
      <c r="E324" s="198" t="s">
        <v>583</v>
      </c>
      <c r="F324" s="199" t="s">
        <v>584</v>
      </c>
      <c r="G324" s="200" t="s">
        <v>125</v>
      </c>
      <c r="H324" s="201">
        <v>12.4</v>
      </c>
      <c r="I324" s="202"/>
      <c r="J324" s="203">
        <f>ROUND(I324*H324,2)</f>
        <v>0</v>
      </c>
      <c r="K324" s="199" t="s">
        <v>126</v>
      </c>
      <c r="L324" s="44"/>
      <c r="M324" s="204" t="s">
        <v>19</v>
      </c>
      <c r="N324" s="205" t="s">
        <v>43</v>
      </c>
      <c r="O324" s="84"/>
      <c r="P324" s="206">
        <f>O324*H324</f>
        <v>0</v>
      </c>
      <c r="Q324" s="206">
        <v>0.00011</v>
      </c>
      <c r="R324" s="206">
        <f>Q324*H324</f>
        <v>0.0013640000000000002</v>
      </c>
      <c r="S324" s="206">
        <v>0</v>
      </c>
      <c r="T324" s="207">
        <f>S324*H324</f>
        <v>0</v>
      </c>
      <c r="U324" s="38"/>
      <c r="V324" s="38"/>
      <c r="W324" s="38"/>
      <c r="X324" s="38"/>
      <c r="Y324" s="38"/>
      <c r="Z324" s="38"/>
      <c r="AA324" s="38"/>
      <c r="AB324" s="38"/>
      <c r="AC324" s="38"/>
      <c r="AD324" s="38"/>
      <c r="AE324" s="38"/>
      <c r="AR324" s="208" t="s">
        <v>212</v>
      </c>
      <c r="AT324" s="208" t="s">
        <v>122</v>
      </c>
      <c r="AU324" s="208" t="s">
        <v>79</v>
      </c>
      <c r="AY324" s="17" t="s">
        <v>119</v>
      </c>
      <c r="BE324" s="209">
        <f>IF(N324="základní",J324,0)</f>
        <v>0</v>
      </c>
      <c r="BF324" s="209">
        <f>IF(N324="snížená",J324,0)</f>
        <v>0</v>
      </c>
      <c r="BG324" s="209">
        <f>IF(N324="zákl. přenesená",J324,0)</f>
        <v>0</v>
      </c>
      <c r="BH324" s="209">
        <f>IF(N324="sníž. přenesená",J324,0)</f>
        <v>0</v>
      </c>
      <c r="BI324" s="209">
        <f>IF(N324="nulová",J324,0)</f>
        <v>0</v>
      </c>
      <c r="BJ324" s="17" t="s">
        <v>77</v>
      </c>
      <c r="BK324" s="209">
        <f>ROUND(I324*H324,2)</f>
        <v>0</v>
      </c>
      <c r="BL324" s="17" t="s">
        <v>212</v>
      </c>
      <c r="BM324" s="208" t="s">
        <v>585</v>
      </c>
    </row>
    <row r="325" s="2" customFormat="1">
      <c r="A325" s="38"/>
      <c r="B325" s="39"/>
      <c r="C325" s="40"/>
      <c r="D325" s="210" t="s">
        <v>129</v>
      </c>
      <c r="E325" s="40"/>
      <c r="F325" s="211" t="s">
        <v>586</v>
      </c>
      <c r="G325" s="40"/>
      <c r="H325" s="40"/>
      <c r="I325" s="212"/>
      <c r="J325" s="40"/>
      <c r="K325" s="40"/>
      <c r="L325" s="44"/>
      <c r="M325" s="213"/>
      <c r="N325" s="214"/>
      <c r="O325" s="84"/>
      <c r="P325" s="84"/>
      <c r="Q325" s="84"/>
      <c r="R325" s="84"/>
      <c r="S325" s="84"/>
      <c r="T325" s="85"/>
      <c r="U325" s="38"/>
      <c r="V325" s="38"/>
      <c r="W325" s="38"/>
      <c r="X325" s="38"/>
      <c r="Y325" s="38"/>
      <c r="Z325" s="38"/>
      <c r="AA325" s="38"/>
      <c r="AB325" s="38"/>
      <c r="AC325" s="38"/>
      <c r="AD325" s="38"/>
      <c r="AE325" s="38"/>
      <c r="AT325" s="17" t="s">
        <v>129</v>
      </c>
      <c r="AU325" s="17" t="s">
        <v>79</v>
      </c>
    </row>
    <row r="326" s="13" customFormat="1">
      <c r="A326" s="13"/>
      <c r="B326" s="215"/>
      <c r="C326" s="216"/>
      <c r="D326" s="217" t="s">
        <v>131</v>
      </c>
      <c r="E326" s="218" t="s">
        <v>19</v>
      </c>
      <c r="F326" s="219" t="s">
        <v>174</v>
      </c>
      <c r="G326" s="216"/>
      <c r="H326" s="220">
        <v>12.4</v>
      </c>
      <c r="I326" s="221"/>
      <c r="J326" s="216"/>
      <c r="K326" s="216"/>
      <c r="L326" s="222"/>
      <c r="M326" s="223"/>
      <c r="N326" s="224"/>
      <c r="O326" s="224"/>
      <c r="P326" s="224"/>
      <c r="Q326" s="224"/>
      <c r="R326" s="224"/>
      <c r="S326" s="224"/>
      <c r="T326" s="225"/>
      <c r="U326" s="13"/>
      <c r="V326" s="13"/>
      <c r="W326" s="13"/>
      <c r="X326" s="13"/>
      <c r="Y326" s="13"/>
      <c r="Z326" s="13"/>
      <c r="AA326" s="13"/>
      <c r="AB326" s="13"/>
      <c r="AC326" s="13"/>
      <c r="AD326" s="13"/>
      <c r="AE326" s="13"/>
      <c r="AT326" s="226" t="s">
        <v>131</v>
      </c>
      <c r="AU326" s="226" t="s">
        <v>79</v>
      </c>
      <c r="AV326" s="13" t="s">
        <v>79</v>
      </c>
      <c r="AW326" s="13" t="s">
        <v>33</v>
      </c>
      <c r="AX326" s="13" t="s">
        <v>77</v>
      </c>
      <c r="AY326" s="226" t="s">
        <v>119</v>
      </c>
    </row>
    <row r="327" s="2" customFormat="1" ht="22.2" customHeight="1">
      <c r="A327" s="38"/>
      <c r="B327" s="39"/>
      <c r="C327" s="197" t="s">
        <v>587</v>
      </c>
      <c r="D327" s="197" t="s">
        <v>122</v>
      </c>
      <c r="E327" s="198" t="s">
        <v>588</v>
      </c>
      <c r="F327" s="199" t="s">
        <v>589</v>
      </c>
      <c r="G327" s="200" t="s">
        <v>125</v>
      </c>
      <c r="H327" s="201">
        <v>23</v>
      </c>
      <c r="I327" s="202"/>
      <c r="J327" s="203">
        <f>ROUND(I327*H327,2)</f>
        <v>0</v>
      </c>
      <c r="K327" s="199" t="s">
        <v>126</v>
      </c>
      <c r="L327" s="44"/>
      <c r="M327" s="204" t="s">
        <v>19</v>
      </c>
      <c r="N327" s="205" t="s">
        <v>43</v>
      </c>
      <c r="O327" s="84"/>
      <c r="P327" s="206">
        <f>O327*H327</f>
        <v>0</v>
      </c>
      <c r="Q327" s="206">
        <v>0.00014999999999999999</v>
      </c>
      <c r="R327" s="206">
        <f>Q327*H327</f>
        <v>0.0034499999999999995</v>
      </c>
      <c r="S327" s="206">
        <v>0</v>
      </c>
      <c r="T327" s="207">
        <f>S327*H327</f>
        <v>0</v>
      </c>
      <c r="U327" s="38"/>
      <c r="V327" s="38"/>
      <c r="W327" s="38"/>
      <c r="X327" s="38"/>
      <c r="Y327" s="38"/>
      <c r="Z327" s="38"/>
      <c r="AA327" s="38"/>
      <c r="AB327" s="38"/>
      <c r="AC327" s="38"/>
      <c r="AD327" s="38"/>
      <c r="AE327" s="38"/>
      <c r="AR327" s="208" t="s">
        <v>212</v>
      </c>
      <c r="AT327" s="208" t="s">
        <v>122</v>
      </c>
      <c r="AU327" s="208" t="s">
        <v>79</v>
      </c>
      <c r="AY327" s="17" t="s">
        <v>119</v>
      </c>
      <c r="BE327" s="209">
        <f>IF(N327="základní",J327,0)</f>
        <v>0</v>
      </c>
      <c r="BF327" s="209">
        <f>IF(N327="snížená",J327,0)</f>
        <v>0</v>
      </c>
      <c r="BG327" s="209">
        <f>IF(N327="zákl. přenesená",J327,0)</f>
        <v>0</v>
      </c>
      <c r="BH327" s="209">
        <f>IF(N327="sníž. přenesená",J327,0)</f>
        <v>0</v>
      </c>
      <c r="BI327" s="209">
        <f>IF(N327="nulová",J327,0)</f>
        <v>0</v>
      </c>
      <c r="BJ327" s="17" t="s">
        <v>77</v>
      </c>
      <c r="BK327" s="209">
        <f>ROUND(I327*H327,2)</f>
        <v>0</v>
      </c>
      <c r="BL327" s="17" t="s">
        <v>212</v>
      </c>
      <c r="BM327" s="208" t="s">
        <v>590</v>
      </c>
    </row>
    <row r="328" s="2" customFormat="1">
      <c r="A328" s="38"/>
      <c r="B328" s="39"/>
      <c r="C328" s="40"/>
      <c r="D328" s="210" t="s">
        <v>129</v>
      </c>
      <c r="E328" s="40"/>
      <c r="F328" s="211" t="s">
        <v>591</v>
      </c>
      <c r="G328" s="40"/>
      <c r="H328" s="40"/>
      <c r="I328" s="212"/>
      <c r="J328" s="40"/>
      <c r="K328" s="40"/>
      <c r="L328" s="44"/>
      <c r="M328" s="213"/>
      <c r="N328" s="214"/>
      <c r="O328" s="84"/>
      <c r="P328" s="84"/>
      <c r="Q328" s="84"/>
      <c r="R328" s="84"/>
      <c r="S328" s="84"/>
      <c r="T328" s="85"/>
      <c r="U328" s="38"/>
      <c r="V328" s="38"/>
      <c r="W328" s="38"/>
      <c r="X328" s="38"/>
      <c r="Y328" s="38"/>
      <c r="Z328" s="38"/>
      <c r="AA328" s="38"/>
      <c r="AB328" s="38"/>
      <c r="AC328" s="38"/>
      <c r="AD328" s="38"/>
      <c r="AE328" s="38"/>
      <c r="AT328" s="17" t="s">
        <v>129</v>
      </c>
      <c r="AU328" s="17" t="s">
        <v>79</v>
      </c>
    </row>
    <row r="329" s="13" customFormat="1">
      <c r="A329" s="13"/>
      <c r="B329" s="215"/>
      <c r="C329" s="216"/>
      <c r="D329" s="217" t="s">
        <v>131</v>
      </c>
      <c r="E329" s="218" t="s">
        <v>19</v>
      </c>
      <c r="F329" s="219" t="s">
        <v>168</v>
      </c>
      <c r="G329" s="216"/>
      <c r="H329" s="220">
        <v>23</v>
      </c>
      <c r="I329" s="221"/>
      <c r="J329" s="216"/>
      <c r="K329" s="216"/>
      <c r="L329" s="222"/>
      <c r="M329" s="223"/>
      <c r="N329" s="224"/>
      <c r="O329" s="224"/>
      <c r="P329" s="224"/>
      <c r="Q329" s="224"/>
      <c r="R329" s="224"/>
      <c r="S329" s="224"/>
      <c r="T329" s="225"/>
      <c r="U329" s="13"/>
      <c r="V329" s="13"/>
      <c r="W329" s="13"/>
      <c r="X329" s="13"/>
      <c r="Y329" s="13"/>
      <c r="Z329" s="13"/>
      <c r="AA329" s="13"/>
      <c r="AB329" s="13"/>
      <c r="AC329" s="13"/>
      <c r="AD329" s="13"/>
      <c r="AE329" s="13"/>
      <c r="AT329" s="226" t="s">
        <v>131</v>
      </c>
      <c r="AU329" s="226" t="s">
        <v>79</v>
      </c>
      <c r="AV329" s="13" t="s">
        <v>79</v>
      </c>
      <c r="AW329" s="13" t="s">
        <v>33</v>
      </c>
      <c r="AX329" s="13" t="s">
        <v>77</v>
      </c>
      <c r="AY329" s="226" t="s">
        <v>119</v>
      </c>
    </row>
    <row r="330" s="2" customFormat="1" ht="22.2" customHeight="1">
      <c r="A330" s="38"/>
      <c r="B330" s="39"/>
      <c r="C330" s="197" t="s">
        <v>592</v>
      </c>
      <c r="D330" s="197" t="s">
        <v>122</v>
      </c>
      <c r="E330" s="198" t="s">
        <v>593</v>
      </c>
      <c r="F330" s="199" t="s">
        <v>594</v>
      </c>
      <c r="G330" s="200" t="s">
        <v>125</v>
      </c>
      <c r="H330" s="201">
        <v>12.4</v>
      </c>
      <c r="I330" s="202"/>
      <c r="J330" s="203">
        <f>ROUND(I330*H330,2)</f>
        <v>0</v>
      </c>
      <c r="K330" s="199" t="s">
        <v>126</v>
      </c>
      <c r="L330" s="44"/>
      <c r="M330" s="204" t="s">
        <v>19</v>
      </c>
      <c r="N330" s="205" t="s">
        <v>43</v>
      </c>
      <c r="O330" s="84"/>
      <c r="P330" s="206">
        <f>O330*H330</f>
        <v>0</v>
      </c>
      <c r="Q330" s="206">
        <v>0.00020000000000000001</v>
      </c>
      <c r="R330" s="206">
        <f>Q330*H330</f>
        <v>0.00248</v>
      </c>
      <c r="S330" s="206">
        <v>0</v>
      </c>
      <c r="T330" s="207">
        <f>S330*H330</f>
        <v>0</v>
      </c>
      <c r="U330" s="38"/>
      <c r="V330" s="38"/>
      <c r="W330" s="38"/>
      <c r="X330" s="38"/>
      <c r="Y330" s="38"/>
      <c r="Z330" s="38"/>
      <c r="AA330" s="38"/>
      <c r="AB330" s="38"/>
      <c r="AC330" s="38"/>
      <c r="AD330" s="38"/>
      <c r="AE330" s="38"/>
      <c r="AR330" s="208" t="s">
        <v>212</v>
      </c>
      <c r="AT330" s="208" t="s">
        <v>122</v>
      </c>
      <c r="AU330" s="208" t="s">
        <v>79</v>
      </c>
      <c r="AY330" s="17" t="s">
        <v>119</v>
      </c>
      <c r="BE330" s="209">
        <f>IF(N330="základní",J330,0)</f>
        <v>0</v>
      </c>
      <c r="BF330" s="209">
        <f>IF(N330="snížená",J330,0)</f>
        <v>0</v>
      </c>
      <c r="BG330" s="209">
        <f>IF(N330="zákl. přenesená",J330,0)</f>
        <v>0</v>
      </c>
      <c r="BH330" s="209">
        <f>IF(N330="sníž. přenesená",J330,0)</f>
        <v>0</v>
      </c>
      <c r="BI330" s="209">
        <f>IF(N330="nulová",J330,0)</f>
        <v>0</v>
      </c>
      <c r="BJ330" s="17" t="s">
        <v>77</v>
      </c>
      <c r="BK330" s="209">
        <f>ROUND(I330*H330,2)</f>
        <v>0</v>
      </c>
      <c r="BL330" s="17" t="s">
        <v>212</v>
      </c>
      <c r="BM330" s="208" t="s">
        <v>595</v>
      </c>
    </row>
    <row r="331" s="2" customFormat="1">
      <c r="A331" s="38"/>
      <c r="B331" s="39"/>
      <c r="C331" s="40"/>
      <c r="D331" s="210" t="s">
        <v>129</v>
      </c>
      <c r="E331" s="40"/>
      <c r="F331" s="211" t="s">
        <v>596</v>
      </c>
      <c r="G331" s="40"/>
      <c r="H331" s="40"/>
      <c r="I331" s="212"/>
      <c r="J331" s="40"/>
      <c r="K331" s="40"/>
      <c r="L331" s="44"/>
      <c r="M331" s="213"/>
      <c r="N331" s="214"/>
      <c r="O331" s="84"/>
      <c r="P331" s="84"/>
      <c r="Q331" s="84"/>
      <c r="R331" s="84"/>
      <c r="S331" s="84"/>
      <c r="T331" s="85"/>
      <c r="U331" s="38"/>
      <c r="V331" s="38"/>
      <c r="W331" s="38"/>
      <c r="X331" s="38"/>
      <c r="Y331" s="38"/>
      <c r="Z331" s="38"/>
      <c r="AA331" s="38"/>
      <c r="AB331" s="38"/>
      <c r="AC331" s="38"/>
      <c r="AD331" s="38"/>
      <c r="AE331" s="38"/>
      <c r="AT331" s="17" t="s">
        <v>129</v>
      </c>
      <c r="AU331" s="17" t="s">
        <v>79</v>
      </c>
    </row>
    <row r="332" s="13" customFormat="1">
      <c r="A332" s="13"/>
      <c r="B332" s="215"/>
      <c r="C332" s="216"/>
      <c r="D332" s="217" t="s">
        <v>131</v>
      </c>
      <c r="E332" s="218" t="s">
        <v>19</v>
      </c>
      <c r="F332" s="219" t="s">
        <v>174</v>
      </c>
      <c r="G332" s="216"/>
      <c r="H332" s="220">
        <v>12.4</v>
      </c>
      <c r="I332" s="221"/>
      <c r="J332" s="216"/>
      <c r="K332" s="216"/>
      <c r="L332" s="222"/>
      <c r="M332" s="223"/>
      <c r="N332" s="224"/>
      <c r="O332" s="224"/>
      <c r="P332" s="224"/>
      <c r="Q332" s="224"/>
      <c r="R332" s="224"/>
      <c r="S332" s="224"/>
      <c r="T332" s="225"/>
      <c r="U332" s="13"/>
      <c r="V332" s="13"/>
      <c r="W332" s="13"/>
      <c r="X332" s="13"/>
      <c r="Y332" s="13"/>
      <c r="Z332" s="13"/>
      <c r="AA332" s="13"/>
      <c r="AB332" s="13"/>
      <c r="AC332" s="13"/>
      <c r="AD332" s="13"/>
      <c r="AE332" s="13"/>
      <c r="AT332" s="226" t="s">
        <v>131</v>
      </c>
      <c r="AU332" s="226" t="s">
        <v>79</v>
      </c>
      <c r="AV332" s="13" t="s">
        <v>79</v>
      </c>
      <c r="AW332" s="13" t="s">
        <v>33</v>
      </c>
      <c r="AX332" s="13" t="s">
        <v>77</v>
      </c>
      <c r="AY332" s="226" t="s">
        <v>119</v>
      </c>
    </row>
    <row r="333" s="2" customFormat="1" ht="22.2" customHeight="1">
      <c r="A333" s="38"/>
      <c r="B333" s="39"/>
      <c r="C333" s="197" t="s">
        <v>597</v>
      </c>
      <c r="D333" s="197" t="s">
        <v>122</v>
      </c>
      <c r="E333" s="198" t="s">
        <v>598</v>
      </c>
      <c r="F333" s="199" t="s">
        <v>599</v>
      </c>
      <c r="G333" s="200" t="s">
        <v>125</v>
      </c>
      <c r="H333" s="201">
        <v>23</v>
      </c>
      <c r="I333" s="202"/>
      <c r="J333" s="203">
        <f>ROUND(I333*H333,2)</f>
        <v>0</v>
      </c>
      <c r="K333" s="199" t="s">
        <v>126</v>
      </c>
      <c r="L333" s="44"/>
      <c r="M333" s="204" t="s">
        <v>19</v>
      </c>
      <c r="N333" s="205" t="s">
        <v>43</v>
      </c>
      <c r="O333" s="84"/>
      <c r="P333" s="206">
        <f>O333*H333</f>
        <v>0</v>
      </c>
      <c r="Q333" s="206">
        <v>0.00029</v>
      </c>
      <c r="R333" s="206">
        <f>Q333*H333</f>
        <v>0.0066699999999999997</v>
      </c>
      <c r="S333" s="206">
        <v>0</v>
      </c>
      <c r="T333" s="207">
        <f>S333*H333</f>
        <v>0</v>
      </c>
      <c r="U333" s="38"/>
      <c r="V333" s="38"/>
      <c r="W333" s="38"/>
      <c r="X333" s="38"/>
      <c r="Y333" s="38"/>
      <c r="Z333" s="38"/>
      <c r="AA333" s="38"/>
      <c r="AB333" s="38"/>
      <c r="AC333" s="38"/>
      <c r="AD333" s="38"/>
      <c r="AE333" s="38"/>
      <c r="AR333" s="208" t="s">
        <v>212</v>
      </c>
      <c r="AT333" s="208" t="s">
        <v>122</v>
      </c>
      <c r="AU333" s="208" t="s">
        <v>79</v>
      </c>
      <c r="AY333" s="17" t="s">
        <v>119</v>
      </c>
      <c r="BE333" s="209">
        <f>IF(N333="základní",J333,0)</f>
        <v>0</v>
      </c>
      <c r="BF333" s="209">
        <f>IF(N333="snížená",J333,0)</f>
        <v>0</v>
      </c>
      <c r="BG333" s="209">
        <f>IF(N333="zákl. přenesená",J333,0)</f>
        <v>0</v>
      </c>
      <c r="BH333" s="209">
        <f>IF(N333="sníž. přenesená",J333,0)</f>
        <v>0</v>
      </c>
      <c r="BI333" s="209">
        <f>IF(N333="nulová",J333,0)</f>
        <v>0</v>
      </c>
      <c r="BJ333" s="17" t="s">
        <v>77</v>
      </c>
      <c r="BK333" s="209">
        <f>ROUND(I333*H333,2)</f>
        <v>0</v>
      </c>
      <c r="BL333" s="17" t="s">
        <v>212</v>
      </c>
      <c r="BM333" s="208" t="s">
        <v>600</v>
      </c>
    </row>
    <row r="334" s="2" customFormat="1">
      <c r="A334" s="38"/>
      <c r="B334" s="39"/>
      <c r="C334" s="40"/>
      <c r="D334" s="210" t="s">
        <v>129</v>
      </c>
      <c r="E334" s="40"/>
      <c r="F334" s="211" t="s">
        <v>601</v>
      </c>
      <c r="G334" s="40"/>
      <c r="H334" s="40"/>
      <c r="I334" s="212"/>
      <c r="J334" s="40"/>
      <c r="K334" s="40"/>
      <c r="L334" s="44"/>
      <c r="M334" s="213"/>
      <c r="N334" s="214"/>
      <c r="O334" s="84"/>
      <c r="P334" s="84"/>
      <c r="Q334" s="84"/>
      <c r="R334" s="84"/>
      <c r="S334" s="84"/>
      <c r="T334" s="85"/>
      <c r="U334" s="38"/>
      <c r="V334" s="38"/>
      <c r="W334" s="38"/>
      <c r="X334" s="38"/>
      <c r="Y334" s="38"/>
      <c r="Z334" s="38"/>
      <c r="AA334" s="38"/>
      <c r="AB334" s="38"/>
      <c r="AC334" s="38"/>
      <c r="AD334" s="38"/>
      <c r="AE334" s="38"/>
      <c r="AT334" s="17" t="s">
        <v>129</v>
      </c>
      <c r="AU334" s="17" t="s">
        <v>79</v>
      </c>
    </row>
    <row r="335" s="13" customFormat="1">
      <c r="A335" s="13"/>
      <c r="B335" s="215"/>
      <c r="C335" s="216"/>
      <c r="D335" s="217" t="s">
        <v>131</v>
      </c>
      <c r="E335" s="218" t="s">
        <v>19</v>
      </c>
      <c r="F335" s="219" t="s">
        <v>168</v>
      </c>
      <c r="G335" s="216"/>
      <c r="H335" s="220">
        <v>23</v>
      </c>
      <c r="I335" s="221"/>
      <c r="J335" s="216"/>
      <c r="K335" s="216"/>
      <c r="L335" s="222"/>
      <c r="M335" s="223"/>
      <c r="N335" s="224"/>
      <c r="O335" s="224"/>
      <c r="P335" s="224"/>
      <c r="Q335" s="224"/>
      <c r="R335" s="224"/>
      <c r="S335" s="224"/>
      <c r="T335" s="225"/>
      <c r="U335" s="13"/>
      <c r="V335" s="13"/>
      <c r="W335" s="13"/>
      <c r="X335" s="13"/>
      <c r="Y335" s="13"/>
      <c r="Z335" s="13"/>
      <c r="AA335" s="13"/>
      <c r="AB335" s="13"/>
      <c r="AC335" s="13"/>
      <c r="AD335" s="13"/>
      <c r="AE335" s="13"/>
      <c r="AT335" s="226" t="s">
        <v>131</v>
      </c>
      <c r="AU335" s="226" t="s">
        <v>79</v>
      </c>
      <c r="AV335" s="13" t="s">
        <v>79</v>
      </c>
      <c r="AW335" s="13" t="s">
        <v>33</v>
      </c>
      <c r="AX335" s="13" t="s">
        <v>77</v>
      </c>
      <c r="AY335" s="226" t="s">
        <v>119</v>
      </c>
    </row>
    <row r="336" s="2" customFormat="1" ht="22.2" customHeight="1">
      <c r="A336" s="38"/>
      <c r="B336" s="39"/>
      <c r="C336" s="197" t="s">
        <v>602</v>
      </c>
      <c r="D336" s="197" t="s">
        <v>122</v>
      </c>
      <c r="E336" s="198" t="s">
        <v>603</v>
      </c>
      <c r="F336" s="199" t="s">
        <v>604</v>
      </c>
      <c r="G336" s="200" t="s">
        <v>125</v>
      </c>
      <c r="H336" s="201">
        <v>12.4</v>
      </c>
      <c r="I336" s="202"/>
      <c r="J336" s="203">
        <f>ROUND(I336*H336,2)</f>
        <v>0</v>
      </c>
      <c r="K336" s="199" t="s">
        <v>126</v>
      </c>
      <c r="L336" s="44"/>
      <c r="M336" s="204" t="s">
        <v>19</v>
      </c>
      <c r="N336" s="205" t="s">
        <v>43</v>
      </c>
      <c r="O336" s="84"/>
      <c r="P336" s="206">
        <f>O336*H336</f>
        <v>0</v>
      </c>
      <c r="Q336" s="206">
        <v>0.00072000000000000005</v>
      </c>
      <c r="R336" s="206">
        <f>Q336*H336</f>
        <v>0.0089280000000000002</v>
      </c>
      <c r="S336" s="206">
        <v>0</v>
      </c>
      <c r="T336" s="207">
        <f>S336*H336</f>
        <v>0</v>
      </c>
      <c r="U336" s="38"/>
      <c r="V336" s="38"/>
      <c r="W336" s="38"/>
      <c r="X336" s="38"/>
      <c r="Y336" s="38"/>
      <c r="Z336" s="38"/>
      <c r="AA336" s="38"/>
      <c r="AB336" s="38"/>
      <c r="AC336" s="38"/>
      <c r="AD336" s="38"/>
      <c r="AE336" s="38"/>
      <c r="AR336" s="208" t="s">
        <v>212</v>
      </c>
      <c r="AT336" s="208" t="s">
        <v>122</v>
      </c>
      <c r="AU336" s="208" t="s">
        <v>79</v>
      </c>
      <c r="AY336" s="17" t="s">
        <v>119</v>
      </c>
      <c r="BE336" s="209">
        <f>IF(N336="základní",J336,0)</f>
        <v>0</v>
      </c>
      <c r="BF336" s="209">
        <f>IF(N336="snížená",J336,0)</f>
        <v>0</v>
      </c>
      <c r="BG336" s="209">
        <f>IF(N336="zákl. přenesená",J336,0)</f>
        <v>0</v>
      </c>
      <c r="BH336" s="209">
        <f>IF(N336="sníž. přenesená",J336,0)</f>
        <v>0</v>
      </c>
      <c r="BI336" s="209">
        <f>IF(N336="nulová",J336,0)</f>
        <v>0</v>
      </c>
      <c r="BJ336" s="17" t="s">
        <v>77</v>
      </c>
      <c r="BK336" s="209">
        <f>ROUND(I336*H336,2)</f>
        <v>0</v>
      </c>
      <c r="BL336" s="17" t="s">
        <v>212</v>
      </c>
      <c r="BM336" s="208" t="s">
        <v>605</v>
      </c>
    </row>
    <row r="337" s="2" customFormat="1">
      <c r="A337" s="38"/>
      <c r="B337" s="39"/>
      <c r="C337" s="40"/>
      <c r="D337" s="210" t="s">
        <v>129</v>
      </c>
      <c r="E337" s="40"/>
      <c r="F337" s="211" t="s">
        <v>606</v>
      </c>
      <c r="G337" s="40"/>
      <c r="H337" s="40"/>
      <c r="I337" s="212"/>
      <c r="J337" s="40"/>
      <c r="K337" s="40"/>
      <c r="L337" s="44"/>
      <c r="M337" s="213"/>
      <c r="N337" s="214"/>
      <c r="O337" s="84"/>
      <c r="P337" s="84"/>
      <c r="Q337" s="84"/>
      <c r="R337" s="84"/>
      <c r="S337" s="84"/>
      <c r="T337" s="85"/>
      <c r="U337" s="38"/>
      <c r="V337" s="38"/>
      <c r="W337" s="38"/>
      <c r="X337" s="38"/>
      <c r="Y337" s="38"/>
      <c r="Z337" s="38"/>
      <c r="AA337" s="38"/>
      <c r="AB337" s="38"/>
      <c r="AC337" s="38"/>
      <c r="AD337" s="38"/>
      <c r="AE337" s="38"/>
      <c r="AT337" s="17" t="s">
        <v>129</v>
      </c>
      <c r="AU337" s="17" t="s">
        <v>79</v>
      </c>
    </row>
    <row r="338" s="13" customFormat="1">
      <c r="A338" s="13"/>
      <c r="B338" s="215"/>
      <c r="C338" s="216"/>
      <c r="D338" s="217" t="s">
        <v>131</v>
      </c>
      <c r="E338" s="218" t="s">
        <v>19</v>
      </c>
      <c r="F338" s="219" t="s">
        <v>174</v>
      </c>
      <c r="G338" s="216"/>
      <c r="H338" s="220">
        <v>12.4</v>
      </c>
      <c r="I338" s="221"/>
      <c r="J338" s="216"/>
      <c r="K338" s="216"/>
      <c r="L338" s="222"/>
      <c r="M338" s="223"/>
      <c r="N338" s="224"/>
      <c r="O338" s="224"/>
      <c r="P338" s="224"/>
      <c r="Q338" s="224"/>
      <c r="R338" s="224"/>
      <c r="S338" s="224"/>
      <c r="T338" s="225"/>
      <c r="U338" s="13"/>
      <c r="V338" s="13"/>
      <c r="W338" s="13"/>
      <c r="X338" s="13"/>
      <c r="Y338" s="13"/>
      <c r="Z338" s="13"/>
      <c r="AA338" s="13"/>
      <c r="AB338" s="13"/>
      <c r="AC338" s="13"/>
      <c r="AD338" s="13"/>
      <c r="AE338" s="13"/>
      <c r="AT338" s="226" t="s">
        <v>131</v>
      </c>
      <c r="AU338" s="226" t="s">
        <v>79</v>
      </c>
      <c r="AV338" s="13" t="s">
        <v>79</v>
      </c>
      <c r="AW338" s="13" t="s">
        <v>33</v>
      </c>
      <c r="AX338" s="13" t="s">
        <v>77</v>
      </c>
      <c r="AY338" s="226" t="s">
        <v>119</v>
      </c>
    </row>
    <row r="339" s="2" customFormat="1" ht="22.2" customHeight="1">
      <c r="A339" s="38"/>
      <c r="B339" s="39"/>
      <c r="C339" s="197" t="s">
        <v>607</v>
      </c>
      <c r="D339" s="197" t="s">
        <v>122</v>
      </c>
      <c r="E339" s="198" t="s">
        <v>608</v>
      </c>
      <c r="F339" s="199" t="s">
        <v>609</v>
      </c>
      <c r="G339" s="200" t="s">
        <v>125</v>
      </c>
      <c r="H339" s="201">
        <v>23</v>
      </c>
      <c r="I339" s="202"/>
      <c r="J339" s="203">
        <f>ROUND(I339*H339,2)</f>
        <v>0</v>
      </c>
      <c r="K339" s="199" t="s">
        <v>126</v>
      </c>
      <c r="L339" s="44"/>
      <c r="M339" s="204" t="s">
        <v>19</v>
      </c>
      <c r="N339" s="205" t="s">
        <v>43</v>
      </c>
      <c r="O339" s="84"/>
      <c r="P339" s="206">
        <f>O339*H339</f>
        <v>0</v>
      </c>
      <c r="Q339" s="206">
        <v>0.0010300000000000001</v>
      </c>
      <c r="R339" s="206">
        <f>Q339*H339</f>
        <v>0.023690000000000003</v>
      </c>
      <c r="S339" s="206">
        <v>0</v>
      </c>
      <c r="T339" s="207">
        <f>S339*H339</f>
        <v>0</v>
      </c>
      <c r="U339" s="38"/>
      <c r="V339" s="38"/>
      <c r="W339" s="38"/>
      <c r="X339" s="38"/>
      <c r="Y339" s="38"/>
      <c r="Z339" s="38"/>
      <c r="AA339" s="38"/>
      <c r="AB339" s="38"/>
      <c r="AC339" s="38"/>
      <c r="AD339" s="38"/>
      <c r="AE339" s="38"/>
      <c r="AR339" s="208" t="s">
        <v>212</v>
      </c>
      <c r="AT339" s="208" t="s">
        <v>122</v>
      </c>
      <c r="AU339" s="208" t="s">
        <v>79</v>
      </c>
      <c r="AY339" s="17" t="s">
        <v>119</v>
      </c>
      <c r="BE339" s="209">
        <f>IF(N339="základní",J339,0)</f>
        <v>0</v>
      </c>
      <c r="BF339" s="209">
        <f>IF(N339="snížená",J339,0)</f>
        <v>0</v>
      </c>
      <c r="BG339" s="209">
        <f>IF(N339="zákl. přenesená",J339,0)</f>
        <v>0</v>
      </c>
      <c r="BH339" s="209">
        <f>IF(N339="sníž. přenesená",J339,0)</f>
        <v>0</v>
      </c>
      <c r="BI339" s="209">
        <f>IF(N339="nulová",J339,0)</f>
        <v>0</v>
      </c>
      <c r="BJ339" s="17" t="s">
        <v>77</v>
      </c>
      <c r="BK339" s="209">
        <f>ROUND(I339*H339,2)</f>
        <v>0</v>
      </c>
      <c r="BL339" s="17" t="s">
        <v>212</v>
      </c>
      <c r="BM339" s="208" t="s">
        <v>610</v>
      </c>
    </row>
    <row r="340" s="2" customFormat="1">
      <c r="A340" s="38"/>
      <c r="B340" s="39"/>
      <c r="C340" s="40"/>
      <c r="D340" s="210" t="s">
        <v>129</v>
      </c>
      <c r="E340" s="40"/>
      <c r="F340" s="211" t="s">
        <v>611</v>
      </c>
      <c r="G340" s="40"/>
      <c r="H340" s="40"/>
      <c r="I340" s="212"/>
      <c r="J340" s="40"/>
      <c r="K340" s="40"/>
      <c r="L340" s="44"/>
      <c r="M340" s="213"/>
      <c r="N340" s="214"/>
      <c r="O340" s="84"/>
      <c r="P340" s="84"/>
      <c r="Q340" s="84"/>
      <c r="R340" s="84"/>
      <c r="S340" s="84"/>
      <c r="T340" s="85"/>
      <c r="U340" s="38"/>
      <c r="V340" s="38"/>
      <c r="W340" s="38"/>
      <c r="X340" s="38"/>
      <c r="Y340" s="38"/>
      <c r="Z340" s="38"/>
      <c r="AA340" s="38"/>
      <c r="AB340" s="38"/>
      <c r="AC340" s="38"/>
      <c r="AD340" s="38"/>
      <c r="AE340" s="38"/>
      <c r="AT340" s="17" t="s">
        <v>129</v>
      </c>
      <c r="AU340" s="17" t="s">
        <v>79</v>
      </c>
    </row>
    <row r="341" s="13" customFormat="1">
      <c r="A341" s="13"/>
      <c r="B341" s="215"/>
      <c r="C341" s="216"/>
      <c r="D341" s="217" t="s">
        <v>131</v>
      </c>
      <c r="E341" s="218" t="s">
        <v>19</v>
      </c>
      <c r="F341" s="219" t="s">
        <v>168</v>
      </c>
      <c r="G341" s="216"/>
      <c r="H341" s="220">
        <v>23</v>
      </c>
      <c r="I341" s="221"/>
      <c r="J341" s="216"/>
      <c r="K341" s="216"/>
      <c r="L341" s="222"/>
      <c r="M341" s="223"/>
      <c r="N341" s="224"/>
      <c r="O341" s="224"/>
      <c r="P341" s="224"/>
      <c r="Q341" s="224"/>
      <c r="R341" s="224"/>
      <c r="S341" s="224"/>
      <c r="T341" s="225"/>
      <c r="U341" s="13"/>
      <c r="V341" s="13"/>
      <c r="W341" s="13"/>
      <c r="X341" s="13"/>
      <c r="Y341" s="13"/>
      <c r="Z341" s="13"/>
      <c r="AA341" s="13"/>
      <c r="AB341" s="13"/>
      <c r="AC341" s="13"/>
      <c r="AD341" s="13"/>
      <c r="AE341" s="13"/>
      <c r="AT341" s="226" t="s">
        <v>131</v>
      </c>
      <c r="AU341" s="226" t="s">
        <v>79</v>
      </c>
      <c r="AV341" s="13" t="s">
        <v>79</v>
      </c>
      <c r="AW341" s="13" t="s">
        <v>33</v>
      </c>
      <c r="AX341" s="13" t="s">
        <v>77</v>
      </c>
      <c r="AY341" s="226" t="s">
        <v>119</v>
      </c>
    </row>
    <row r="342" s="12" customFormat="1" ht="25.92" customHeight="1">
      <c r="A342" s="12"/>
      <c r="B342" s="181"/>
      <c r="C342" s="182"/>
      <c r="D342" s="183" t="s">
        <v>71</v>
      </c>
      <c r="E342" s="184" t="s">
        <v>612</v>
      </c>
      <c r="F342" s="184" t="s">
        <v>613</v>
      </c>
      <c r="G342" s="182"/>
      <c r="H342" s="182"/>
      <c r="I342" s="185"/>
      <c r="J342" s="186">
        <f>BK342</f>
        <v>0</v>
      </c>
      <c r="K342" s="182"/>
      <c r="L342" s="187"/>
      <c r="M342" s="188"/>
      <c r="N342" s="189"/>
      <c r="O342" s="189"/>
      <c r="P342" s="190">
        <f>P343+P348+P355+P358</f>
        <v>0</v>
      </c>
      <c r="Q342" s="189"/>
      <c r="R342" s="190">
        <f>R343+R348+R355+R358</f>
        <v>0</v>
      </c>
      <c r="S342" s="189"/>
      <c r="T342" s="191">
        <f>T343+T348+T355+T358</f>
        <v>0</v>
      </c>
      <c r="U342" s="12"/>
      <c r="V342" s="12"/>
      <c r="W342" s="12"/>
      <c r="X342" s="12"/>
      <c r="Y342" s="12"/>
      <c r="Z342" s="12"/>
      <c r="AA342" s="12"/>
      <c r="AB342" s="12"/>
      <c r="AC342" s="12"/>
      <c r="AD342" s="12"/>
      <c r="AE342" s="12"/>
      <c r="AR342" s="192" t="s">
        <v>148</v>
      </c>
      <c r="AT342" s="193" t="s">
        <v>71</v>
      </c>
      <c r="AU342" s="193" t="s">
        <v>72</v>
      </c>
      <c r="AY342" s="192" t="s">
        <v>119</v>
      </c>
      <c r="BK342" s="194">
        <f>BK343+BK348+BK355+BK358</f>
        <v>0</v>
      </c>
    </row>
    <row r="343" s="12" customFormat="1" ht="22.8" customHeight="1">
      <c r="A343" s="12"/>
      <c r="B343" s="181"/>
      <c r="C343" s="182"/>
      <c r="D343" s="183" t="s">
        <v>71</v>
      </c>
      <c r="E343" s="195" t="s">
        <v>614</v>
      </c>
      <c r="F343" s="195" t="s">
        <v>615</v>
      </c>
      <c r="G343" s="182"/>
      <c r="H343" s="182"/>
      <c r="I343" s="185"/>
      <c r="J343" s="196">
        <f>BK343</f>
        <v>0</v>
      </c>
      <c r="K343" s="182"/>
      <c r="L343" s="187"/>
      <c r="M343" s="188"/>
      <c r="N343" s="189"/>
      <c r="O343" s="189"/>
      <c r="P343" s="190">
        <f>SUM(P344:P347)</f>
        <v>0</v>
      </c>
      <c r="Q343" s="189"/>
      <c r="R343" s="190">
        <f>SUM(R344:R347)</f>
        <v>0</v>
      </c>
      <c r="S343" s="189"/>
      <c r="T343" s="191">
        <f>SUM(T344:T347)</f>
        <v>0</v>
      </c>
      <c r="U343" s="12"/>
      <c r="V343" s="12"/>
      <c r="W343" s="12"/>
      <c r="X343" s="12"/>
      <c r="Y343" s="12"/>
      <c r="Z343" s="12"/>
      <c r="AA343" s="12"/>
      <c r="AB343" s="12"/>
      <c r="AC343" s="12"/>
      <c r="AD343" s="12"/>
      <c r="AE343" s="12"/>
      <c r="AR343" s="192" t="s">
        <v>148</v>
      </c>
      <c r="AT343" s="193" t="s">
        <v>71</v>
      </c>
      <c r="AU343" s="193" t="s">
        <v>77</v>
      </c>
      <c r="AY343" s="192" t="s">
        <v>119</v>
      </c>
      <c r="BK343" s="194">
        <f>SUM(BK344:BK347)</f>
        <v>0</v>
      </c>
    </row>
    <row r="344" s="2" customFormat="1" ht="14.4" customHeight="1">
      <c r="A344" s="38"/>
      <c r="B344" s="39"/>
      <c r="C344" s="197" t="s">
        <v>616</v>
      </c>
      <c r="D344" s="197" t="s">
        <v>122</v>
      </c>
      <c r="E344" s="198" t="s">
        <v>617</v>
      </c>
      <c r="F344" s="199" t="s">
        <v>618</v>
      </c>
      <c r="G344" s="200" t="s">
        <v>455</v>
      </c>
      <c r="H344" s="201">
        <v>1</v>
      </c>
      <c r="I344" s="202"/>
      <c r="J344" s="203">
        <f>ROUND(I344*H344,2)</f>
        <v>0</v>
      </c>
      <c r="K344" s="199" t="s">
        <v>126</v>
      </c>
      <c r="L344" s="44"/>
      <c r="M344" s="204" t="s">
        <v>19</v>
      </c>
      <c r="N344" s="205" t="s">
        <v>43</v>
      </c>
      <c r="O344" s="84"/>
      <c r="P344" s="206">
        <f>O344*H344</f>
        <v>0</v>
      </c>
      <c r="Q344" s="206">
        <v>0</v>
      </c>
      <c r="R344" s="206">
        <f>Q344*H344</f>
        <v>0</v>
      </c>
      <c r="S344" s="206">
        <v>0</v>
      </c>
      <c r="T344" s="207">
        <f>S344*H344</f>
        <v>0</v>
      </c>
      <c r="U344" s="38"/>
      <c r="V344" s="38"/>
      <c r="W344" s="38"/>
      <c r="X344" s="38"/>
      <c r="Y344" s="38"/>
      <c r="Z344" s="38"/>
      <c r="AA344" s="38"/>
      <c r="AB344" s="38"/>
      <c r="AC344" s="38"/>
      <c r="AD344" s="38"/>
      <c r="AE344" s="38"/>
      <c r="AR344" s="208" t="s">
        <v>619</v>
      </c>
      <c r="AT344" s="208" t="s">
        <v>122</v>
      </c>
      <c r="AU344" s="208" t="s">
        <v>79</v>
      </c>
      <c r="AY344" s="17" t="s">
        <v>119</v>
      </c>
      <c r="BE344" s="209">
        <f>IF(N344="základní",J344,0)</f>
        <v>0</v>
      </c>
      <c r="BF344" s="209">
        <f>IF(N344="snížená",J344,0)</f>
        <v>0</v>
      </c>
      <c r="BG344" s="209">
        <f>IF(N344="zákl. přenesená",J344,0)</f>
        <v>0</v>
      </c>
      <c r="BH344" s="209">
        <f>IF(N344="sníž. přenesená",J344,0)</f>
        <v>0</v>
      </c>
      <c r="BI344" s="209">
        <f>IF(N344="nulová",J344,0)</f>
        <v>0</v>
      </c>
      <c r="BJ344" s="17" t="s">
        <v>77</v>
      </c>
      <c r="BK344" s="209">
        <f>ROUND(I344*H344,2)</f>
        <v>0</v>
      </c>
      <c r="BL344" s="17" t="s">
        <v>619</v>
      </c>
      <c r="BM344" s="208" t="s">
        <v>620</v>
      </c>
    </row>
    <row r="345" s="2" customFormat="1">
      <c r="A345" s="38"/>
      <c r="B345" s="39"/>
      <c r="C345" s="40"/>
      <c r="D345" s="210" t="s">
        <v>129</v>
      </c>
      <c r="E345" s="40"/>
      <c r="F345" s="211" t="s">
        <v>621</v>
      </c>
      <c r="G345" s="40"/>
      <c r="H345" s="40"/>
      <c r="I345" s="212"/>
      <c r="J345" s="40"/>
      <c r="K345" s="40"/>
      <c r="L345" s="44"/>
      <c r="M345" s="213"/>
      <c r="N345" s="214"/>
      <c r="O345" s="84"/>
      <c r="P345" s="84"/>
      <c r="Q345" s="84"/>
      <c r="R345" s="84"/>
      <c r="S345" s="84"/>
      <c r="T345" s="85"/>
      <c r="U345" s="38"/>
      <c r="V345" s="38"/>
      <c r="W345" s="38"/>
      <c r="X345" s="38"/>
      <c r="Y345" s="38"/>
      <c r="Z345" s="38"/>
      <c r="AA345" s="38"/>
      <c r="AB345" s="38"/>
      <c r="AC345" s="38"/>
      <c r="AD345" s="38"/>
      <c r="AE345" s="38"/>
      <c r="AT345" s="17" t="s">
        <v>129</v>
      </c>
      <c r="AU345" s="17" t="s">
        <v>79</v>
      </c>
    </row>
    <row r="346" s="2" customFormat="1" ht="14.4" customHeight="1">
      <c r="A346" s="38"/>
      <c r="B346" s="39"/>
      <c r="C346" s="197" t="s">
        <v>622</v>
      </c>
      <c r="D346" s="197" t="s">
        <v>122</v>
      </c>
      <c r="E346" s="198" t="s">
        <v>623</v>
      </c>
      <c r="F346" s="199" t="s">
        <v>624</v>
      </c>
      <c r="G346" s="200" t="s">
        <v>455</v>
      </c>
      <c r="H346" s="201">
        <v>1</v>
      </c>
      <c r="I346" s="202"/>
      <c r="J346" s="203">
        <f>ROUND(I346*H346,2)</f>
        <v>0</v>
      </c>
      <c r="K346" s="199" t="s">
        <v>126</v>
      </c>
      <c r="L346" s="44"/>
      <c r="M346" s="204" t="s">
        <v>19</v>
      </c>
      <c r="N346" s="205" t="s">
        <v>43</v>
      </c>
      <c r="O346" s="84"/>
      <c r="P346" s="206">
        <f>O346*H346</f>
        <v>0</v>
      </c>
      <c r="Q346" s="206">
        <v>0</v>
      </c>
      <c r="R346" s="206">
        <f>Q346*H346</f>
        <v>0</v>
      </c>
      <c r="S346" s="206">
        <v>0</v>
      </c>
      <c r="T346" s="207">
        <f>S346*H346</f>
        <v>0</v>
      </c>
      <c r="U346" s="38"/>
      <c r="V346" s="38"/>
      <c r="W346" s="38"/>
      <c r="X346" s="38"/>
      <c r="Y346" s="38"/>
      <c r="Z346" s="38"/>
      <c r="AA346" s="38"/>
      <c r="AB346" s="38"/>
      <c r="AC346" s="38"/>
      <c r="AD346" s="38"/>
      <c r="AE346" s="38"/>
      <c r="AR346" s="208" t="s">
        <v>619</v>
      </c>
      <c r="AT346" s="208" t="s">
        <v>122</v>
      </c>
      <c r="AU346" s="208" t="s">
        <v>79</v>
      </c>
      <c r="AY346" s="17" t="s">
        <v>119</v>
      </c>
      <c r="BE346" s="209">
        <f>IF(N346="základní",J346,0)</f>
        <v>0</v>
      </c>
      <c r="BF346" s="209">
        <f>IF(N346="snížená",J346,0)</f>
        <v>0</v>
      </c>
      <c r="BG346" s="209">
        <f>IF(N346="zákl. přenesená",J346,0)</f>
        <v>0</v>
      </c>
      <c r="BH346" s="209">
        <f>IF(N346="sníž. přenesená",J346,0)</f>
        <v>0</v>
      </c>
      <c r="BI346" s="209">
        <f>IF(N346="nulová",J346,0)</f>
        <v>0</v>
      </c>
      <c r="BJ346" s="17" t="s">
        <v>77</v>
      </c>
      <c r="BK346" s="209">
        <f>ROUND(I346*H346,2)</f>
        <v>0</v>
      </c>
      <c r="BL346" s="17" t="s">
        <v>619</v>
      </c>
      <c r="BM346" s="208" t="s">
        <v>625</v>
      </c>
    </row>
    <row r="347" s="2" customFormat="1">
      <c r="A347" s="38"/>
      <c r="B347" s="39"/>
      <c r="C347" s="40"/>
      <c r="D347" s="210" t="s">
        <v>129</v>
      </c>
      <c r="E347" s="40"/>
      <c r="F347" s="211" t="s">
        <v>626</v>
      </c>
      <c r="G347" s="40"/>
      <c r="H347" s="40"/>
      <c r="I347" s="212"/>
      <c r="J347" s="40"/>
      <c r="K347" s="40"/>
      <c r="L347" s="44"/>
      <c r="M347" s="213"/>
      <c r="N347" s="214"/>
      <c r="O347" s="84"/>
      <c r="P347" s="84"/>
      <c r="Q347" s="84"/>
      <c r="R347" s="84"/>
      <c r="S347" s="84"/>
      <c r="T347" s="85"/>
      <c r="U347" s="38"/>
      <c r="V347" s="38"/>
      <c r="W347" s="38"/>
      <c r="X347" s="38"/>
      <c r="Y347" s="38"/>
      <c r="Z347" s="38"/>
      <c r="AA347" s="38"/>
      <c r="AB347" s="38"/>
      <c r="AC347" s="38"/>
      <c r="AD347" s="38"/>
      <c r="AE347" s="38"/>
      <c r="AT347" s="17" t="s">
        <v>129</v>
      </c>
      <c r="AU347" s="17" t="s">
        <v>79</v>
      </c>
    </row>
    <row r="348" s="12" customFormat="1" ht="22.8" customHeight="1">
      <c r="A348" s="12"/>
      <c r="B348" s="181"/>
      <c r="C348" s="182"/>
      <c r="D348" s="183" t="s">
        <v>71</v>
      </c>
      <c r="E348" s="195" t="s">
        <v>627</v>
      </c>
      <c r="F348" s="195" t="s">
        <v>628</v>
      </c>
      <c r="G348" s="182"/>
      <c r="H348" s="182"/>
      <c r="I348" s="185"/>
      <c r="J348" s="196">
        <f>BK348</f>
        <v>0</v>
      </c>
      <c r="K348" s="182"/>
      <c r="L348" s="187"/>
      <c r="M348" s="188"/>
      <c r="N348" s="189"/>
      <c r="O348" s="189"/>
      <c r="P348" s="190">
        <f>SUM(P349:P354)</f>
        <v>0</v>
      </c>
      <c r="Q348" s="189"/>
      <c r="R348" s="190">
        <f>SUM(R349:R354)</f>
        <v>0</v>
      </c>
      <c r="S348" s="189"/>
      <c r="T348" s="191">
        <f>SUM(T349:T354)</f>
        <v>0</v>
      </c>
      <c r="U348" s="12"/>
      <c r="V348" s="12"/>
      <c r="W348" s="12"/>
      <c r="X348" s="12"/>
      <c r="Y348" s="12"/>
      <c r="Z348" s="12"/>
      <c r="AA348" s="12"/>
      <c r="AB348" s="12"/>
      <c r="AC348" s="12"/>
      <c r="AD348" s="12"/>
      <c r="AE348" s="12"/>
      <c r="AR348" s="192" t="s">
        <v>148</v>
      </c>
      <c r="AT348" s="193" t="s">
        <v>71</v>
      </c>
      <c r="AU348" s="193" t="s">
        <v>77</v>
      </c>
      <c r="AY348" s="192" t="s">
        <v>119</v>
      </c>
      <c r="BK348" s="194">
        <f>SUM(BK349:BK354)</f>
        <v>0</v>
      </c>
    </row>
    <row r="349" s="2" customFormat="1" ht="14.4" customHeight="1">
      <c r="A349" s="38"/>
      <c r="B349" s="39"/>
      <c r="C349" s="197" t="s">
        <v>629</v>
      </c>
      <c r="D349" s="197" t="s">
        <v>122</v>
      </c>
      <c r="E349" s="198" t="s">
        <v>630</v>
      </c>
      <c r="F349" s="199" t="s">
        <v>628</v>
      </c>
      <c r="G349" s="200" t="s">
        <v>455</v>
      </c>
      <c r="H349" s="201">
        <v>1</v>
      </c>
      <c r="I349" s="202"/>
      <c r="J349" s="203">
        <f>ROUND(I349*H349,2)</f>
        <v>0</v>
      </c>
      <c r="K349" s="199" t="s">
        <v>126</v>
      </c>
      <c r="L349" s="44"/>
      <c r="M349" s="204" t="s">
        <v>19</v>
      </c>
      <c r="N349" s="205" t="s">
        <v>43</v>
      </c>
      <c r="O349" s="84"/>
      <c r="P349" s="206">
        <f>O349*H349</f>
        <v>0</v>
      </c>
      <c r="Q349" s="206">
        <v>0</v>
      </c>
      <c r="R349" s="206">
        <f>Q349*H349</f>
        <v>0</v>
      </c>
      <c r="S349" s="206">
        <v>0</v>
      </c>
      <c r="T349" s="207">
        <f>S349*H349</f>
        <v>0</v>
      </c>
      <c r="U349" s="38"/>
      <c r="V349" s="38"/>
      <c r="W349" s="38"/>
      <c r="X349" s="38"/>
      <c r="Y349" s="38"/>
      <c r="Z349" s="38"/>
      <c r="AA349" s="38"/>
      <c r="AB349" s="38"/>
      <c r="AC349" s="38"/>
      <c r="AD349" s="38"/>
      <c r="AE349" s="38"/>
      <c r="AR349" s="208" t="s">
        <v>619</v>
      </c>
      <c r="AT349" s="208" t="s">
        <v>122</v>
      </c>
      <c r="AU349" s="208" t="s">
        <v>79</v>
      </c>
      <c r="AY349" s="17" t="s">
        <v>119</v>
      </c>
      <c r="BE349" s="209">
        <f>IF(N349="základní",J349,0)</f>
        <v>0</v>
      </c>
      <c r="BF349" s="209">
        <f>IF(N349="snížená",J349,0)</f>
        <v>0</v>
      </c>
      <c r="BG349" s="209">
        <f>IF(N349="zákl. přenesená",J349,0)</f>
        <v>0</v>
      </c>
      <c r="BH349" s="209">
        <f>IF(N349="sníž. přenesená",J349,0)</f>
        <v>0</v>
      </c>
      <c r="BI349" s="209">
        <f>IF(N349="nulová",J349,0)</f>
        <v>0</v>
      </c>
      <c r="BJ349" s="17" t="s">
        <v>77</v>
      </c>
      <c r="BK349" s="209">
        <f>ROUND(I349*H349,2)</f>
        <v>0</v>
      </c>
      <c r="BL349" s="17" t="s">
        <v>619</v>
      </c>
      <c r="BM349" s="208" t="s">
        <v>631</v>
      </c>
    </row>
    <row r="350" s="2" customFormat="1">
      <c r="A350" s="38"/>
      <c r="B350" s="39"/>
      <c r="C350" s="40"/>
      <c r="D350" s="210" t="s">
        <v>129</v>
      </c>
      <c r="E350" s="40"/>
      <c r="F350" s="211" t="s">
        <v>632</v>
      </c>
      <c r="G350" s="40"/>
      <c r="H350" s="40"/>
      <c r="I350" s="212"/>
      <c r="J350" s="40"/>
      <c r="K350" s="40"/>
      <c r="L350" s="44"/>
      <c r="M350" s="213"/>
      <c r="N350" s="214"/>
      <c r="O350" s="84"/>
      <c r="P350" s="84"/>
      <c r="Q350" s="84"/>
      <c r="R350" s="84"/>
      <c r="S350" s="84"/>
      <c r="T350" s="85"/>
      <c r="U350" s="38"/>
      <c r="V350" s="38"/>
      <c r="W350" s="38"/>
      <c r="X350" s="38"/>
      <c r="Y350" s="38"/>
      <c r="Z350" s="38"/>
      <c r="AA350" s="38"/>
      <c r="AB350" s="38"/>
      <c r="AC350" s="38"/>
      <c r="AD350" s="38"/>
      <c r="AE350" s="38"/>
      <c r="AT350" s="17" t="s">
        <v>129</v>
      </c>
      <c r="AU350" s="17" t="s">
        <v>79</v>
      </c>
    </row>
    <row r="351" s="2" customFormat="1" ht="14.4" customHeight="1">
      <c r="A351" s="38"/>
      <c r="B351" s="39"/>
      <c r="C351" s="197" t="s">
        <v>633</v>
      </c>
      <c r="D351" s="197" t="s">
        <v>122</v>
      </c>
      <c r="E351" s="198" t="s">
        <v>634</v>
      </c>
      <c r="F351" s="199" t="s">
        <v>635</v>
      </c>
      <c r="G351" s="200" t="s">
        <v>455</v>
      </c>
      <c r="H351" s="201">
        <v>1</v>
      </c>
      <c r="I351" s="202"/>
      <c r="J351" s="203">
        <f>ROUND(I351*H351,2)</f>
        <v>0</v>
      </c>
      <c r="K351" s="199" t="s">
        <v>126</v>
      </c>
      <c r="L351" s="44"/>
      <c r="M351" s="204" t="s">
        <v>19</v>
      </c>
      <c r="N351" s="205" t="s">
        <v>43</v>
      </c>
      <c r="O351" s="84"/>
      <c r="P351" s="206">
        <f>O351*H351</f>
        <v>0</v>
      </c>
      <c r="Q351" s="206">
        <v>0</v>
      </c>
      <c r="R351" s="206">
        <f>Q351*H351</f>
        <v>0</v>
      </c>
      <c r="S351" s="206">
        <v>0</v>
      </c>
      <c r="T351" s="207">
        <f>S351*H351</f>
        <v>0</v>
      </c>
      <c r="U351" s="38"/>
      <c r="V351" s="38"/>
      <c r="W351" s="38"/>
      <c r="X351" s="38"/>
      <c r="Y351" s="38"/>
      <c r="Z351" s="38"/>
      <c r="AA351" s="38"/>
      <c r="AB351" s="38"/>
      <c r="AC351" s="38"/>
      <c r="AD351" s="38"/>
      <c r="AE351" s="38"/>
      <c r="AR351" s="208" t="s">
        <v>619</v>
      </c>
      <c r="AT351" s="208" t="s">
        <v>122</v>
      </c>
      <c r="AU351" s="208" t="s">
        <v>79</v>
      </c>
      <c r="AY351" s="17" t="s">
        <v>119</v>
      </c>
      <c r="BE351" s="209">
        <f>IF(N351="základní",J351,0)</f>
        <v>0</v>
      </c>
      <c r="BF351" s="209">
        <f>IF(N351="snížená",J351,0)</f>
        <v>0</v>
      </c>
      <c r="BG351" s="209">
        <f>IF(N351="zákl. přenesená",J351,0)</f>
        <v>0</v>
      </c>
      <c r="BH351" s="209">
        <f>IF(N351="sníž. přenesená",J351,0)</f>
        <v>0</v>
      </c>
      <c r="BI351" s="209">
        <f>IF(N351="nulová",J351,0)</f>
        <v>0</v>
      </c>
      <c r="BJ351" s="17" t="s">
        <v>77</v>
      </c>
      <c r="BK351" s="209">
        <f>ROUND(I351*H351,2)</f>
        <v>0</v>
      </c>
      <c r="BL351" s="17" t="s">
        <v>619</v>
      </c>
      <c r="BM351" s="208" t="s">
        <v>636</v>
      </c>
    </row>
    <row r="352" s="2" customFormat="1">
      <c r="A352" s="38"/>
      <c r="B352" s="39"/>
      <c r="C352" s="40"/>
      <c r="D352" s="210" t="s">
        <v>129</v>
      </c>
      <c r="E352" s="40"/>
      <c r="F352" s="211" t="s">
        <v>637</v>
      </c>
      <c r="G352" s="40"/>
      <c r="H352" s="40"/>
      <c r="I352" s="212"/>
      <c r="J352" s="40"/>
      <c r="K352" s="40"/>
      <c r="L352" s="44"/>
      <c r="M352" s="213"/>
      <c r="N352" s="214"/>
      <c r="O352" s="84"/>
      <c r="P352" s="84"/>
      <c r="Q352" s="84"/>
      <c r="R352" s="84"/>
      <c r="S352" s="84"/>
      <c r="T352" s="85"/>
      <c r="U352" s="38"/>
      <c r="V352" s="38"/>
      <c r="W352" s="38"/>
      <c r="X352" s="38"/>
      <c r="Y352" s="38"/>
      <c r="Z352" s="38"/>
      <c r="AA352" s="38"/>
      <c r="AB352" s="38"/>
      <c r="AC352" s="38"/>
      <c r="AD352" s="38"/>
      <c r="AE352" s="38"/>
      <c r="AT352" s="17" t="s">
        <v>129</v>
      </c>
      <c r="AU352" s="17" t="s">
        <v>79</v>
      </c>
    </row>
    <row r="353" s="2" customFormat="1" ht="14.4" customHeight="1">
      <c r="A353" s="38"/>
      <c r="B353" s="39"/>
      <c r="C353" s="197" t="s">
        <v>638</v>
      </c>
      <c r="D353" s="197" t="s">
        <v>122</v>
      </c>
      <c r="E353" s="198" t="s">
        <v>639</v>
      </c>
      <c r="F353" s="199" t="s">
        <v>640</v>
      </c>
      <c r="G353" s="200" t="s">
        <v>455</v>
      </c>
      <c r="H353" s="201">
        <v>1</v>
      </c>
      <c r="I353" s="202"/>
      <c r="J353" s="203">
        <f>ROUND(I353*H353,2)</f>
        <v>0</v>
      </c>
      <c r="K353" s="199" t="s">
        <v>126</v>
      </c>
      <c r="L353" s="44"/>
      <c r="M353" s="204" t="s">
        <v>19</v>
      </c>
      <c r="N353" s="205" t="s">
        <v>43</v>
      </c>
      <c r="O353" s="84"/>
      <c r="P353" s="206">
        <f>O353*H353</f>
        <v>0</v>
      </c>
      <c r="Q353" s="206">
        <v>0</v>
      </c>
      <c r="R353" s="206">
        <f>Q353*H353</f>
        <v>0</v>
      </c>
      <c r="S353" s="206">
        <v>0</v>
      </c>
      <c r="T353" s="207">
        <f>S353*H353</f>
        <v>0</v>
      </c>
      <c r="U353" s="38"/>
      <c r="V353" s="38"/>
      <c r="W353" s="38"/>
      <c r="X353" s="38"/>
      <c r="Y353" s="38"/>
      <c r="Z353" s="38"/>
      <c r="AA353" s="38"/>
      <c r="AB353" s="38"/>
      <c r="AC353" s="38"/>
      <c r="AD353" s="38"/>
      <c r="AE353" s="38"/>
      <c r="AR353" s="208" t="s">
        <v>619</v>
      </c>
      <c r="AT353" s="208" t="s">
        <v>122</v>
      </c>
      <c r="AU353" s="208" t="s">
        <v>79</v>
      </c>
      <c r="AY353" s="17" t="s">
        <v>119</v>
      </c>
      <c r="BE353" s="209">
        <f>IF(N353="základní",J353,0)</f>
        <v>0</v>
      </c>
      <c r="BF353" s="209">
        <f>IF(N353="snížená",J353,0)</f>
        <v>0</v>
      </c>
      <c r="BG353" s="209">
        <f>IF(N353="zákl. přenesená",J353,0)</f>
        <v>0</v>
      </c>
      <c r="BH353" s="209">
        <f>IF(N353="sníž. přenesená",J353,0)</f>
        <v>0</v>
      </c>
      <c r="BI353" s="209">
        <f>IF(N353="nulová",J353,0)</f>
        <v>0</v>
      </c>
      <c r="BJ353" s="17" t="s">
        <v>77</v>
      </c>
      <c r="BK353" s="209">
        <f>ROUND(I353*H353,2)</f>
        <v>0</v>
      </c>
      <c r="BL353" s="17" t="s">
        <v>619</v>
      </c>
      <c r="BM353" s="208" t="s">
        <v>641</v>
      </c>
    </row>
    <row r="354" s="2" customFormat="1">
      <c r="A354" s="38"/>
      <c r="B354" s="39"/>
      <c r="C354" s="40"/>
      <c r="D354" s="210" t="s">
        <v>129</v>
      </c>
      <c r="E354" s="40"/>
      <c r="F354" s="211" t="s">
        <v>642</v>
      </c>
      <c r="G354" s="40"/>
      <c r="H354" s="40"/>
      <c r="I354" s="212"/>
      <c r="J354" s="40"/>
      <c r="K354" s="40"/>
      <c r="L354" s="44"/>
      <c r="M354" s="213"/>
      <c r="N354" s="214"/>
      <c r="O354" s="84"/>
      <c r="P354" s="84"/>
      <c r="Q354" s="84"/>
      <c r="R354" s="84"/>
      <c r="S354" s="84"/>
      <c r="T354" s="85"/>
      <c r="U354" s="38"/>
      <c r="V354" s="38"/>
      <c r="W354" s="38"/>
      <c r="X354" s="38"/>
      <c r="Y354" s="38"/>
      <c r="Z354" s="38"/>
      <c r="AA354" s="38"/>
      <c r="AB354" s="38"/>
      <c r="AC354" s="38"/>
      <c r="AD354" s="38"/>
      <c r="AE354" s="38"/>
      <c r="AT354" s="17" t="s">
        <v>129</v>
      </c>
      <c r="AU354" s="17" t="s">
        <v>79</v>
      </c>
    </row>
    <row r="355" s="12" customFormat="1" ht="22.8" customHeight="1">
      <c r="A355" s="12"/>
      <c r="B355" s="181"/>
      <c r="C355" s="182"/>
      <c r="D355" s="183" t="s">
        <v>71</v>
      </c>
      <c r="E355" s="195" t="s">
        <v>643</v>
      </c>
      <c r="F355" s="195" t="s">
        <v>644</v>
      </c>
      <c r="G355" s="182"/>
      <c r="H355" s="182"/>
      <c r="I355" s="185"/>
      <c r="J355" s="196">
        <f>BK355</f>
        <v>0</v>
      </c>
      <c r="K355" s="182"/>
      <c r="L355" s="187"/>
      <c r="M355" s="188"/>
      <c r="N355" s="189"/>
      <c r="O355" s="189"/>
      <c r="P355" s="190">
        <f>SUM(P356:P357)</f>
        <v>0</v>
      </c>
      <c r="Q355" s="189"/>
      <c r="R355" s="190">
        <f>SUM(R356:R357)</f>
        <v>0</v>
      </c>
      <c r="S355" s="189"/>
      <c r="T355" s="191">
        <f>SUM(T356:T357)</f>
        <v>0</v>
      </c>
      <c r="U355" s="12"/>
      <c r="V355" s="12"/>
      <c r="W355" s="12"/>
      <c r="X355" s="12"/>
      <c r="Y355" s="12"/>
      <c r="Z355" s="12"/>
      <c r="AA355" s="12"/>
      <c r="AB355" s="12"/>
      <c r="AC355" s="12"/>
      <c r="AD355" s="12"/>
      <c r="AE355" s="12"/>
      <c r="AR355" s="192" t="s">
        <v>148</v>
      </c>
      <c r="AT355" s="193" t="s">
        <v>71</v>
      </c>
      <c r="AU355" s="193" t="s">
        <v>77</v>
      </c>
      <c r="AY355" s="192" t="s">
        <v>119</v>
      </c>
      <c r="BK355" s="194">
        <f>SUM(BK356:BK357)</f>
        <v>0</v>
      </c>
    </row>
    <row r="356" s="2" customFormat="1" ht="14.4" customHeight="1">
      <c r="A356" s="38"/>
      <c r="B356" s="39"/>
      <c r="C356" s="197" t="s">
        <v>645</v>
      </c>
      <c r="D356" s="197" t="s">
        <v>122</v>
      </c>
      <c r="E356" s="198" t="s">
        <v>646</v>
      </c>
      <c r="F356" s="199" t="s">
        <v>644</v>
      </c>
      <c r="G356" s="200" t="s">
        <v>455</v>
      </c>
      <c r="H356" s="201">
        <v>1</v>
      </c>
      <c r="I356" s="202"/>
      <c r="J356" s="203">
        <f>ROUND(I356*H356,2)</f>
        <v>0</v>
      </c>
      <c r="K356" s="199" t="s">
        <v>126</v>
      </c>
      <c r="L356" s="44"/>
      <c r="M356" s="204" t="s">
        <v>19</v>
      </c>
      <c r="N356" s="205" t="s">
        <v>43</v>
      </c>
      <c r="O356" s="84"/>
      <c r="P356" s="206">
        <f>O356*H356</f>
        <v>0</v>
      </c>
      <c r="Q356" s="206">
        <v>0</v>
      </c>
      <c r="R356" s="206">
        <f>Q356*H356</f>
        <v>0</v>
      </c>
      <c r="S356" s="206">
        <v>0</v>
      </c>
      <c r="T356" s="207">
        <f>S356*H356</f>
        <v>0</v>
      </c>
      <c r="U356" s="38"/>
      <c r="V356" s="38"/>
      <c r="W356" s="38"/>
      <c r="X356" s="38"/>
      <c r="Y356" s="38"/>
      <c r="Z356" s="38"/>
      <c r="AA356" s="38"/>
      <c r="AB356" s="38"/>
      <c r="AC356" s="38"/>
      <c r="AD356" s="38"/>
      <c r="AE356" s="38"/>
      <c r="AR356" s="208" t="s">
        <v>619</v>
      </c>
      <c r="AT356" s="208" t="s">
        <v>122</v>
      </c>
      <c r="AU356" s="208" t="s">
        <v>79</v>
      </c>
      <c r="AY356" s="17" t="s">
        <v>119</v>
      </c>
      <c r="BE356" s="209">
        <f>IF(N356="základní",J356,0)</f>
        <v>0</v>
      </c>
      <c r="BF356" s="209">
        <f>IF(N356="snížená",J356,0)</f>
        <v>0</v>
      </c>
      <c r="BG356" s="209">
        <f>IF(N356="zákl. přenesená",J356,0)</f>
        <v>0</v>
      </c>
      <c r="BH356" s="209">
        <f>IF(N356="sníž. přenesená",J356,0)</f>
        <v>0</v>
      </c>
      <c r="BI356" s="209">
        <f>IF(N356="nulová",J356,0)</f>
        <v>0</v>
      </c>
      <c r="BJ356" s="17" t="s">
        <v>77</v>
      </c>
      <c r="BK356" s="209">
        <f>ROUND(I356*H356,2)</f>
        <v>0</v>
      </c>
      <c r="BL356" s="17" t="s">
        <v>619</v>
      </c>
      <c r="BM356" s="208" t="s">
        <v>647</v>
      </c>
    </row>
    <row r="357" s="2" customFormat="1">
      <c r="A357" s="38"/>
      <c r="B357" s="39"/>
      <c r="C357" s="40"/>
      <c r="D357" s="210" t="s">
        <v>129</v>
      </c>
      <c r="E357" s="40"/>
      <c r="F357" s="211" t="s">
        <v>648</v>
      </c>
      <c r="G357" s="40"/>
      <c r="H357" s="40"/>
      <c r="I357" s="212"/>
      <c r="J357" s="40"/>
      <c r="K357" s="40"/>
      <c r="L357" s="44"/>
      <c r="M357" s="213"/>
      <c r="N357" s="214"/>
      <c r="O357" s="84"/>
      <c r="P357" s="84"/>
      <c r="Q357" s="84"/>
      <c r="R357" s="84"/>
      <c r="S357" s="84"/>
      <c r="T357" s="85"/>
      <c r="U357" s="38"/>
      <c r="V357" s="38"/>
      <c r="W357" s="38"/>
      <c r="X357" s="38"/>
      <c r="Y357" s="38"/>
      <c r="Z357" s="38"/>
      <c r="AA357" s="38"/>
      <c r="AB357" s="38"/>
      <c r="AC357" s="38"/>
      <c r="AD357" s="38"/>
      <c r="AE357" s="38"/>
      <c r="AT357" s="17" t="s">
        <v>129</v>
      </c>
      <c r="AU357" s="17" t="s">
        <v>79</v>
      </c>
    </row>
    <row r="358" s="12" customFormat="1" ht="22.8" customHeight="1">
      <c r="A358" s="12"/>
      <c r="B358" s="181"/>
      <c r="C358" s="182"/>
      <c r="D358" s="183" t="s">
        <v>71</v>
      </c>
      <c r="E358" s="195" t="s">
        <v>649</v>
      </c>
      <c r="F358" s="195" t="s">
        <v>650</v>
      </c>
      <c r="G358" s="182"/>
      <c r="H358" s="182"/>
      <c r="I358" s="185"/>
      <c r="J358" s="196">
        <f>BK358</f>
        <v>0</v>
      </c>
      <c r="K358" s="182"/>
      <c r="L358" s="187"/>
      <c r="M358" s="188"/>
      <c r="N358" s="189"/>
      <c r="O358" s="189"/>
      <c r="P358" s="190">
        <f>SUM(P359:P360)</f>
        <v>0</v>
      </c>
      <c r="Q358" s="189"/>
      <c r="R358" s="190">
        <f>SUM(R359:R360)</f>
        <v>0</v>
      </c>
      <c r="S358" s="189"/>
      <c r="T358" s="191">
        <f>SUM(T359:T360)</f>
        <v>0</v>
      </c>
      <c r="U358" s="12"/>
      <c r="V358" s="12"/>
      <c r="W358" s="12"/>
      <c r="X358" s="12"/>
      <c r="Y358" s="12"/>
      <c r="Z358" s="12"/>
      <c r="AA358" s="12"/>
      <c r="AB358" s="12"/>
      <c r="AC358" s="12"/>
      <c r="AD358" s="12"/>
      <c r="AE358" s="12"/>
      <c r="AR358" s="192" t="s">
        <v>148</v>
      </c>
      <c r="AT358" s="193" t="s">
        <v>71</v>
      </c>
      <c r="AU358" s="193" t="s">
        <v>77</v>
      </c>
      <c r="AY358" s="192" t="s">
        <v>119</v>
      </c>
      <c r="BK358" s="194">
        <f>SUM(BK359:BK360)</f>
        <v>0</v>
      </c>
    </row>
    <row r="359" s="2" customFormat="1" ht="14.4" customHeight="1">
      <c r="A359" s="38"/>
      <c r="B359" s="39"/>
      <c r="C359" s="197" t="s">
        <v>651</v>
      </c>
      <c r="D359" s="197" t="s">
        <v>122</v>
      </c>
      <c r="E359" s="198" t="s">
        <v>652</v>
      </c>
      <c r="F359" s="199" t="s">
        <v>653</v>
      </c>
      <c r="G359" s="200" t="s">
        <v>455</v>
      </c>
      <c r="H359" s="201">
        <v>1</v>
      </c>
      <c r="I359" s="202"/>
      <c r="J359" s="203">
        <f>ROUND(I359*H359,2)</f>
        <v>0</v>
      </c>
      <c r="K359" s="199" t="s">
        <v>126</v>
      </c>
      <c r="L359" s="44"/>
      <c r="M359" s="204" t="s">
        <v>19</v>
      </c>
      <c r="N359" s="205" t="s">
        <v>43</v>
      </c>
      <c r="O359" s="84"/>
      <c r="P359" s="206">
        <f>O359*H359</f>
        <v>0</v>
      </c>
      <c r="Q359" s="206">
        <v>0</v>
      </c>
      <c r="R359" s="206">
        <f>Q359*H359</f>
        <v>0</v>
      </c>
      <c r="S359" s="206">
        <v>0</v>
      </c>
      <c r="T359" s="207">
        <f>S359*H359</f>
        <v>0</v>
      </c>
      <c r="U359" s="38"/>
      <c r="V359" s="38"/>
      <c r="W359" s="38"/>
      <c r="X359" s="38"/>
      <c r="Y359" s="38"/>
      <c r="Z359" s="38"/>
      <c r="AA359" s="38"/>
      <c r="AB359" s="38"/>
      <c r="AC359" s="38"/>
      <c r="AD359" s="38"/>
      <c r="AE359" s="38"/>
      <c r="AR359" s="208" t="s">
        <v>619</v>
      </c>
      <c r="AT359" s="208" t="s">
        <v>122</v>
      </c>
      <c r="AU359" s="208" t="s">
        <v>79</v>
      </c>
      <c r="AY359" s="17" t="s">
        <v>119</v>
      </c>
      <c r="BE359" s="209">
        <f>IF(N359="základní",J359,0)</f>
        <v>0</v>
      </c>
      <c r="BF359" s="209">
        <f>IF(N359="snížená",J359,0)</f>
        <v>0</v>
      </c>
      <c r="BG359" s="209">
        <f>IF(N359="zákl. přenesená",J359,0)</f>
        <v>0</v>
      </c>
      <c r="BH359" s="209">
        <f>IF(N359="sníž. přenesená",J359,0)</f>
        <v>0</v>
      </c>
      <c r="BI359" s="209">
        <f>IF(N359="nulová",J359,0)</f>
        <v>0</v>
      </c>
      <c r="BJ359" s="17" t="s">
        <v>77</v>
      </c>
      <c r="BK359" s="209">
        <f>ROUND(I359*H359,2)</f>
        <v>0</v>
      </c>
      <c r="BL359" s="17" t="s">
        <v>619</v>
      </c>
      <c r="BM359" s="208" t="s">
        <v>654</v>
      </c>
    </row>
    <row r="360" s="2" customFormat="1">
      <c r="A360" s="38"/>
      <c r="B360" s="39"/>
      <c r="C360" s="40"/>
      <c r="D360" s="210" t="s">
        <v>129</v>
      </c>
      <c r="E360" s="40"/>
      <c r="F360" s="211" t="s">
        <v>655</v>
      </c>
      <c r="G360" s="40"/>
      <c r="H360" s="40"/>
      <c r="I360" s="212"/>
      <c r="J360" s="40"/>
      <c r="K360" s="40"/>
      <c r="L360" s="44"/>
      <c r="M360" s="248"/>
      <c r="N360" s="249"/>
      <c r="O360" s="250"/>
      <c r="P360" s="250"/>
      <c r="Q360" s="250"/>
      <c r="R360" s="250"/>
      <c r="S360" s="250"/>
      <c r="T360" s="251"/>
      <c r="U360" s="38"/>
      <c r="V360" s="38"/>
      <c r="W360" s="38"/>
      <c r="X360" s="38"/>
      <c r="Y360" s="38"/>
      <c r="Z360" s="38"/>
      <c r="AA360" s="38"/>
      <c r="AB360" s="38"/>
      <c r="AC360" s="38"/>
      <c r="AD360" s="38"/>
      <c r="AE360" s="38"/>
      <c r="AT360" s="17" t="s">
        <v>129</v>
      </c>
      <c r="AU360" s="17" t="s">
        <v>79</v>
      </c>
    </row>
    <row r="361" s="2" customFormat="1" ht="6.96" customHeight="1">
      <c r="A361" s="38"/>
      <c r="B361" s="59"/>
      <c r="C361" s="60"/>
      <c r="D361" s="60"/>
      <c r="E361" s="60"/>
      <c r="F361" s="60"/>
      <c r="G361" s="60"/>
      <c r="H361" s="60"/>
      <c r="I361" s="60"/>
      <c r="J361" s="60"/>
      <c r="K361" s="60"/>
      <c r="L361" s="44"/>
      <c r="M361" s="38"/>
      <c r="O361" s="38"/>
      <c r="P361" s="38"/>
      <c r="Q361" s="38"/>
      <c r="R361" s="38"/>
      <c r="S361" s="38"/>
      <c r="T361" s="38"/>
      <c r="U361" s="38"/>
      <c r="V361" s="38"/>
      <c r="W361" s="38"/>
      <c r="X361" s="38"/>
      <c r="Y361" s="38"/>
      <c r="Z361" s="38"/>
      <c r="AA361" s="38"/>
      <c r="AB361" s="38"/>
      <c r="AC361" s="38"/>
      <c r="AD361" s="38"/>
      <c r="AE361" s="38"/>
    </row>
  </sheetData>
  <sheetProtection sheet="1" autoFilter="0" formatColumns="0" formatRows="0" objects="1" scenarios="1" spinCount="100000" saltValue="Gtoxugrn9nUtQNaBMzNVncBst1ApR/fnZEVF/DG2DB6cjOLr1ev314uGCVxyVddLthP2YBPV6ZhbHtFmjKQ6Xw==" hashValue="nKBbBGKKEA3Ykvuw+jUdBuHe44oxVLuA/wYSSYvUfLDI9W6yFapqYjNYEQGgOI3xTITJwYryXuQmNsie+V9aOg==" algorithmName="SHA-512" password="CC35"/>
  <autoFilter ref="C91:K360"/>
  <mergeCells count="6">
    <mergeCell ref="E7:H7"/>
    <mergeCell ref="E16:H16"/>
    <mergeCell ref="E25:H25"/>
    <mergeCell ref="E46:H46"/>
    <mergeCell ref="E84:H84"/>
    <mergeCell ref="L2:V2"/>
  </mergeCells>
  <hyperlinks>
    <hyperlink ref="F96" r:id="rId1" display="https://podminky.urs.cz/item/CS_URS_2023_02/611315121"/>
    <hyperlink ref="F99" r:id="rId2" display="https://podminky.urs.cz/item/CS_URS_2023_02/612131151"/>
    <hyperlink ref="F102" r:id="rId3" display="https://podminky.urs.cz/item/CS_URS_2023_02/612315121"/>
    <hyperlink ref="F105" r:id="rId4" display="https://podminky.urs.cz/item/CS_URS_2023_02/612324111"/>
    <hyperlink ref="F108" r:id="rId5" display="https://podminky.urs.cz/item/CS_URS_2023_02/612325131"/>
    <hyperlink ref="F111" r:id="rId6" display="https://podminky.urs.cz/item/CS_URS_2023_02/612325191"/>
    <hyperlink ref="F114" r:id="rId7" display="https://podminky.urs.cz/item/CS_URS_2023_02/612328131"/>
    <hyperlink ref="F117" r:id="rId8" display="https://podminky.urs.cz/item/CS_URS_2023_02/621131121"/>
    <hyperlink ref="F120" r:id="rId9" display="https://podminky.urs.cz/item/CS_URS_2023_02/622131121"/>
    <hyperlink ref="F123" r:id="rId10" display="https://podminky.urs.cz/item/CS_URS_2023_02/622325251"/>
    <hyperlink ref="F126" r:id="rId11" display="https://podminky.urs.cz/item/CS_URS_2023_02/622325651"/>
    <hyperlink ref="F135" r:id="rId12" display="https://podminky.urs.cz/item/CS_URS_2023_02/629995101"/>
    <hyperlink ref="F141" r:id="rId13" display="https://podminky.urs.cz/item/CS_URS_2023_02/631311118"/>
    <hyperlink ref="F144" r:id="rId14" display="https://podminky.urs.cz/item/CS_URS_2023_02/631319171"/>
    <hyperlink ref="F146" r:id="rId15" display="https://podminky.urs.cz/item/CS_URS_2023_02/631362021"/>
    <hyperlink ref="F149" r:id="rId16" display="https://podminky.urs.cz/item/CS_URS_2023_02/632450131"/>
    <hyperlink ref="F152" r:id="rId17" display="https://podminky.urs.cz/item/CS_URS_2023_02/632481213"/>
    <hyperlink ref="F156" r:id="rId18" display="https://podminky.urs.cz/item/CS_URS_2023_02/941111122"/>
    <hyperlink ref="F159" r:id="rId19" display="https://podminky.urs.cz/item/CS_URS_2023_02/941111222"/>
    <hyperlink ref="F162" r:id="rId20" display="https://podminky.urs.cz/item/CS_URS_2023_02/941111822"/>
    <hyperlink ref="F164" r:id="rId21" display="https://podminky.urs.cz/item/CS_URS_2023_02/944511111"/>
    <hyperlink ref="F166" r:id="rId22" display="https://podminky.urs.cz/item/CS_URS_2023_02/944511211"/>
    <hyperlink ref="F169" r:id="rId23" display="https://podminky.urs.cz/item/CS_URS_2023_02/944511811"/>
    <hyperlink ref="F171" r:id="rId24" display="https://podminky.urs.cz/item/CS_URS_2023_02/949101112"/>
    <hyperlink ref="F174" r:id="rId25" display="https://podminky.urs.cz/item/CS_URS_2023_02/952901114"/>
    <hyperlink ref="F177" r:id="rId26" display="https://podminky.urs.cz/item/CS_URS_2023_02/965024131"/>
    <hyperlink ref="F180" r:id="rId27" display="https://podminky.urs.cz/item/CS_URS_2023_02/965042241"/>
    <hyperlink ref="F183" r:id="rId28" display="https://podminky.urs.cz/item/CS_URS_2023_02/965081343"/>
    <hyperlink ref="F186" r:id="rId29" display="https://podminky.urs.cz/item/CS_URS_2023_02/974082113"/>
    <hyperlink ref="F189" r:id="rId30" display="https://podminky.urs.cz/item/CS_URS_2023_02/974082173"/>
    <hyperlink ref="F192" r:id="rId31" display="https://podminky.urs.cz/item/CS_URS_2023_02/977151113"/>
    <hyperlink ref="F195" r:id="rId32" display="https://podminky.urs.cz/item/CS_URS_2023_02/977151116"/>
    <hyperlink ref="F198" r:id="rId33" display="https://podminky.urs.cz/item/CS_URS_2023_02/978013191"/>
    <hyperlink ref="F201" r:id="rId34" display="https://podminky.urs.cz/item/CS_URS_2023_02/978015321"/>
    <hyperlink ref="F204" r:id="rId35" display="https://podminky.urs.cz/item/CS_URS_2023_02/978015391"/>
    <hyperlink ref="F207" r:id="rId36" display="https://podminky.urs.cz/item/CS_URS_2023_02/978019321"/>
    <hyperlink ref="F212" r:id="rId37" display="https://podminky.urs.cz/item/CS_URS_2023_02/997013115"/>
    <hyperlink ref="F214" r:id="rId38" display="https://podminky.urs.cz/item/CS_URS_2023_02/997013501"/>
    <hyperlink ref="F216" r:id="rId39" display="https://podminky.urs.cz/item/CS_URS_2023_02/997013509"/>
    <hyperlink ref="F219" r:id="rId40" display="https://podminky.urs.cz/item/CS_URS_2023_02/997013631"/>
    <hyperlink ref="F222" r:id="rId41" display="https://podminky.urs.cz/item/CS_URS_2023_02/998011003"/>
    <hyperlink ref="F226" r:id="rId42" display="https://podminky.urs.cz/item/CS_URS_2023_02/711493111"/>
    <hyperlink ref="F229" r:id="rId43" display="https://podminky.urs.cz/item/CS_URS_2023_02/998711103"/>
    <hyperlink ref="F232" r:id="rId44" display="https://podminky.urs.cz/item/CS_URS_2023_02/712311101"/>
    <hyperlink ref="F237" r:id="rId45" display="https://podminky.urs.cz/item/CS_URS_2023_02/712340831"/>
    <hyperlink ref="F240" r:id="rId46" display="https://podminky.urs.cz/item/CS_URS_2023_02/712341659"/>
    <hyperlink ref="F245" r:id="rId47" display="https://podminky.urs.cz/item/CS_URS_2023_02/998712103"/>
    <hyperlink ref="F248" r:id="rId48" display="https://podminky.urs.cz/item/CS_URS_2023_02/721210822"/>
    <hyperlink ref="F250" r:id="rId49" display="https://podminky.urs.cz/item/CS_URS_2023_02/721239114"/>
    <hyperlink ref="F256" r:id="rId50" display="https://podminky.urs.cz/item/CS_URS_2023_02/998721103"/>
    <hyperlink ref="F261" r:id="rId51" display="https://podminky.urs.cz/item/CS_URS_2023_02/762083122"/>
    <hyperlink ref="F264" r:id="rId52" display="https://podminky.urs.cz/item/CS_URS_2023_02/762331813"/>
    <hyperlink ref="F267" r:id="rId53" display="https://podminky.urs.cz/item/CS_URS_2023_02/762341811"/>
    <hyperlink ref="F270" r:id="rId54" display="https://podminky.urs.cz/item/CS_URS_2023_02/762361114"/>
    <hyperlink ref="F273" r:id="rId55" display="https://podminky.urs.cz/item/CS_URS_2023_02/762361311"/>
    <hyperlink ref="F276" r:id="rId56" display="https://podminky.urs.cz/item/CS_URS_2023_02/762395000"/>
    <hyperlink ref="F279" r:id="rId57" display="https://podminky.urs.cz/item/CS_URS_2023_02/998762103"/>
    <hyperlink ref="F282" r:id="rId58" display="https://podminky.urs.cz/item/CS_URS_2023_02/764002841"/>
    <hyperlink ref="F285" r:id="rId59" display="https://podminky.urs.cz/item/CS_URS_2023_02/764042415"/>
    <hyperlink ref="F288" r:id="rId60" display="https://podminky.urs.cz/item/CS_URS_2023_02/764244407"/>
    <hyperlink ref="F293" r:id="rId61" display="https://podminky.urs.cz/item/CS_URS_2023_02/998764103"/>
    <hyperlink ref="F296" r:id="rId62" display="https://podminky.urs.cz/item/CS_URS_2023_02/772421133"/>
    <hyperlink ref="F301" r:id="rId63" display="https://podminky.urs.cz/item/CS_URS_2023_02/772521250"/>
    <hyperlink ref="F309" r:id="rId64" display="https://podminky.urs.cz/item/CS_URS_2023_02/998772103"/>
    <hyperlink ref="F312" r:id="rId65" display="https://podminky.urs.cz/item/CS_URS_2023_02/783414101"/>
    <hyperlink ref="F317" r:id="rId66" display="https://podminky.urs.cz/item/CS_URS_2023_02/783417101"/>
    <hyperlink ref="F320" r:id="rId67" display="https://podminky.urs.cz/item/CS_URS_2023_02/783801201"/>
    <hyperlink ref="F325" r:id="rId68" display="https://podminky.urs.cz/item/CS_URS_2023_02/783823133"/>
    <hyperlink ref="F328" r:id="rId69" display="https://podminky.urs.cz/item/CS_URS_2023_02/783823183"/>
    <hyperlink ref="F331" r:id="rId70" display="https://podminky.urs.cz/item/CS_URS_2023_02/783826615"/>
    <hyperlink ref="F334" r:id="rId71" display="https://podminky.urs.cz/item/CS_URS_2023_02/783826645"/>
    <hyperlink ref="F337" r:id="rId72" display="https://podminky.urs.cz/item/CS_URS_2023_02/783827423"/>
    <hyperlink ref="F340" r:id="rId73" display="https://podminky.urs.cz/item/CS_URS_2023_02/783827483"/>
    <hyperlink ref="F345" r:id="rId74" display="https://podminky.urs.cz/item/CS_URS_2023_02/013254000"/>
    <hyperlink ref="F347" r:id="rId75" display="https://podminky.urs.cz/item/CS_URS_2023_02/013294000"/>
    <hyperlink ref="F350" r:id="rId76" display="https://podminky.urs.cz/item/CS_URS_2023_02/030001000"/>
    <hyperlink ref="F352" r:id="rId77" display="https://podminky.urs.cz/item/CS_URS_2023_02/034303000"/>
    <hyperlink ref="F354" r:id="rId78" display="https://podminky.urs.cz/item/CS_URS_2023_02/034503000"/>
    <hyperlink ref="F357" r:id="rId79" display="https://podminky.urs.cz/item/CS_URS_2023_02/040001000"/>
    <hyperlink ref="F360" r:id="rId80" display="https://podminky.urs.cz/item/CS_URS_2023_02/053002000"/>
  </hyperlink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81"/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zoomScale="110" zoomScaleNormal="110" zoomScaleSheetLayoutView="60" zoomScalePageLayoutView="100" workbookViewId="0"/>
  </sheetViews>
  <sheetFormatPr defaultRowHeight="13.5"/>
  <cols>
    <col min="1" max="1" width="8.28125" style="252" customWidth="1"/>
    <col min="2" max="2" width="1.710938" style="252" customWidth="1"/>
    <col min="3" max="4" width="5.003906" style="252" customWidth="1"/>
    <col min="5" max="5" width="11.71094" style="252" customWidth="1"/>
    <col min="6" max="6" width="9.140625" style="252" customWidth="1"/>
    <col min="7" max="7" width="5.003906" style="252" customWidth="1"/>
    <col min="8" max="8" width="77.85156" style="252" customWidth="1"/>
    <col min="9" max="10" width="20.00391" style="252" customWidth="1"/>
    <col min="11" max="11" width="1.710938" style="252" customWidth="1"/>
  </cols>
  <sheetData>
    <row r="1" s="1" customFormat="1" ht="37.5" customHeight="1"/>
    <row r="2" s="1" customFormat="1" ht="7.5" customHeight="1">
      <c r="B2" s="253"/>
      <c r="C2" s="254"/>
      <c r="D2" s="254"/>
      <c r="E2" s="254"/>
      <c r="F2" s="254"/>
      <c r="G2" s="254"/>
      <c r="H2" s="254"/>
      <c r="I2" s="254"/>
      <c r="J2" s="254"/>
      <c r="K2" s="255"/>
    </row>
    <row r="3" s="15" customFormat="1" ht="45" customHeight="1">
      <c r="B3" s="256"/>
      <c r="C3" s="257" t="s">
        <v>656</v>
      </c>
      <c r="D3" s="257"/>
      <c r="E3" s="257"/>
      <c r="F3" s="257"/>
      <c r="G3" s="257"/>
      <c r="H3" s="257"/>
      <c r="I3" s="257"/>
      <c r="J3" s="257"/>
      <c r="K3" s="258"/>
    </row>
    <row r="4" s="1" customFormat="1" ht="25.5" customHeight="1">
      <c r="B4" s="259"/>
      <c r="C4" s="260" t="s">
        <v>657</v>
      </c>
      <c r="D4" s="260"/>
      <c r="E4" s="260"/>
      <c r="F4" s="260"/>
      <c r="G4" s="260"/>
      <c r="H4" s="260"/>
      <c r="I4" s="260"/>
      <c r="J4" s="260"/>
      <c r="K4" s="261"/>
    </row>
    <row r="5" s="1" customFormat="1" ht="5.25" customHeight="1">
      <c r="B5" s="259"/>
      <c r="C5" s="262"/>
      <c r="D5" s="262"/>
      <c r="E5" s="262"/>
      <c r="F5" s="262"/>
      <c r="G5" s="262"/>
      <c r="H5" s="262"/>
      <c r="I5" s="262"/>
      <c r="J5" s="262"/>
      <c r="K5" s="261"/>
    </row>
    <row r="6" s="1" customFormat="1" ht="15" customHeight="1">
      <c r="B6" s="259"/>
      <c r="C6" s="263" t="s">
        <v>658</v>
      </c>
      <c r="D6" s="263"/>
      <c r="E6" s="263"/>
      <c r="F6" s="263"/>
      <c r="G6" s="263"/>
      <c r="H6" s="263"/>
      <c r="I6" s="263"/>
      <c r="J6" s="263"/>
      <c r="K6" s="261"/>
    </row>
    <row r="7" s="1" customFormat="1" ht="15" customHeight="1">
      <c r="B7" s="264"/>
      <c r="C7" s="263" t="s">
        <v>659</v>
      </c>
      <c r="D7" s="263"/>
      <c r="E7" s="263"/>
      <c r="F7" s="263"/>
      <c r="G7" s="263"/>
      <c r="H7" s="263"/>
      <c r="I7" s="263"/>
      <c r="J7" s="263"/>
      <c r="K7" s="261"/>
    </row>
    <row r="8" s="1" customFormat="1" ht="12.75" customHeight="1">
      <c r="B8" s="264"/>
      <c r="C8" s="263"/>
      <c r="D8" s="263"/>
      <c r="E8" s="263"/>
      <c r="F8" s="263"/>
      <c r="G8" s="263"/>
      <c r="H8" s="263"/>
      <c r="I8" s="263"/>
      <c r="J8" s="263"/>
      <c r="K8" s="261"/>
    </row>
    <row r="9" s="1" customFormat="1" ht="15" customHeight="1">
      <c r="B9" s="264"/>
      <c r="C9" s="263" t="s">
        <v>660</v>
      </c>
      <c r="D9" s="263"/>
      <c r="E9" s="263"/>
      <c r="F9" s="263"/>
      <c r="G9" s="263"/>
      <c r="H9" s="263"/>
      <c r="I9" s="263"/>
      <c r="J9" s="263"/>
      <c r="K9" s="261"/>
    </row>
    <row r="10" s="1" customFormat="1" ht="15" customHeight="1">
      <c r="B10" s="264"/>
      <c r="C10" s="263"/>
      <c r="D10" s="263" t="s">
        <v>661</v>
      </c>
      <c r="E10" s="263"/>
      <c r="F10" s="263"/>
      <c r="G10" s="263"/>
      <c r="H10" s="263"/>
      <c r="I10" s="263"/>
      <c r="J10" s="263"/>
      <c r="K10" s="261"/>
    </row>
    <row r="11" s="1" customFormat="1" ht="15" customHeight="1">
      <c r="B11" s="264"/>
      <c r="C11" s="265"/>
      <c r="D11" s="263" t="s">
        <v>662</v>
      </c>
      <c r="E11" s="263"/>
      <c r="F11" s="263"/>
      <c r="G11" s="263"/>
      <c r="H11" s="263"/>
      <c r="I11" s="263"/>
      <c r="J11" s="263"/>
      <c r="K11" s="261"/>
    </row>
    <row r="12" s="1" customFormat="1" ht="15" customHeight="1">
      <c r="B12" s="264"/>
      <c r="C12" s="265"/>
      <c r="D12" s="263"/>
      <c r="E12" s="263"/>
      <c r="F12" s="263"/>
      <c r="G12" s="263"/>
      <c r="H12" s="263"/>
      <c r="I12" s="263"/>
      <c r="J12" s="263"/>
      <c r="K12" s="261"/>
    </row>
    <row r="13" s="1" customFormat="1" ht="15" customHeight="1">
      <c r="B13" s="264"/>
      <c r="C13" s="265"/>
      <c r="D13" s="266" t="s">
        <v>663</v>
      </c>
      <c r="E13" s="263"/>
      <c r="F13" s="263"/>
      <c r="G13" s="263"/>
      <c r="H13" s="263"/>
      <c r="I13" s="263"/>
      <c r="J13" s="263"/>
      <c r="K13" s="261"/>
    </row>
    <row r="14" s="1" customFormat="1" ht="12.75" customHeight="1">
      <c r="B14" s="264"/>
      <c r="C14" s="265"/>
      <c r="D14" s="265"/>
      <c r="E14" s="265"/>
      <c r="F14" s="265"/>
      <c r="G14" s="265"/>
      <c r="H14" s="265"/>
      <c r="I14" s="265"/>
      <c r="J14" s="265"/>
      <c r="K14" s="261"/>
    </row>
    <row r="15" s="1" customFormat="1" ht="15" customHeight="1">
      <c r="B15" s="264"/>
      <c r="C15" s="265"/>
      <c r="D15" s="263" t="s">
        <v>664</v>
      </c>
      <c r="E15" s="263"/>
      <c r="F15" s="263"/>
      <c r="G15" s="263"/>
      <c r="H15" s="263"/>
      <c r="I15" s="263"/>
      <c r="J15" s="263"/>
      <c r="K15" s="261"/>
    </row>
    <row r="16" s="1" customFormat="1" ht="15" customHeight="1">
      <c r="B16" s="264"/>
      <c r="C16" s="265"/>
      <c r="D16" s="263" t="s">
        <v>665</v>
      </c>
      <c r="E16" s="263"/>
      <c r="F16" s="263"/>
      <c r="G16" s="263"/>
      <c r="H16" s="263"/>
      <c r="I16" s="263"/>
      <c r="J16" s="263"/>
      <c r="K16" s="261"/>
    </row>
    <row r="17" s="1" customFormat="1" ht="15" customHeight="1">
      <c r="B17" s="264"/>
      <c r="C17" s="265"/>
      <c r="D17" s="263" t="s">
        <v>666</v>
      </c>
      <c r="E17" s="263"/>
      <c r="F17" s="263"/>
      <c r="G17" s="263"/>
      <c r="H17" s="263"/>
      <c r="I17" s="263"/>
      <c r="J17" s="263"/>
      <c r="K17" s="261"/>
    </row>
    <row r="18" s="1" customFormat="1" ht="15" customHeight="1">
      <c r="B18" s="264"/>
      <c r="C18" s="265"/>
      <c r="D18" s="265"/>
      <c r="E18" s="267" t="s">
        <v>76</v>
      </c>
      <c r="F18" s="263" t="s">
        <v>667</v>
      </c>
      <c r="G18" s="263"/>
      <c r="H18" s="263"/>
      <c r="I18" s="263"/>
      <c r="J18" s="263"/>
      <c r="K18" s="261"/>
    </row>
    <row r="19" s="1" customFormat="1" ht="15" customHeight="1">
      <c r="B19" s="264"/>
      <c r="C19" s="265"/>
      <c r="D19" s="265"/>
      <c r="E19" s="267" t="s">
        <v>668</v>
      </c>
      <c r="F19" s="263" t="s">
        <v>669</v>
      </c>
      <c r="G19" s="263"/>
      <c r="H19" s="263"/>
      <c r="I19" s="263"/>
      <c r="J19" s="263"/>
      <c r="K19" s="261"/>
    </row>
    <row r="20" s="1" customFormat="1" ht="15" customHeight="1">
      <c r="B20" s="264"/>
      <c r="C20" s="265"/>
      <c r="D20" s="265"/>
      <c r="E20" s="267" t="s">
        <v>670</v>
      </c>
      <c r="F20" s="263" t="s">
        <v>671</v>
      </c>
      <c r="G20" s="263"/>
      <c r="H20" s="263"/>
      <c r="I20" s="263"/>
      <c r="J20" s="263"/>
      <c r="K20" s="261"/>
    </row>
    <row r="21" s="1" customFormat="1" ht="15" customHeight="1">
      <c r="B21" s="264"/>
      <c r="C21" s="265"/>
      <c r="D21" s="265"/>
      <c r="E21" s="267" t="s">
        <v>672</v>
      </c>
      <c r="F21" s="263" t="s">
        <v>673</v>
      </c>
      <c r="G21" s="263"/>
      <c r="H21" s="263"/>
      <c r="I21" s="263"/>
      <c r="J21" s="263"/>
      <c r="K21" s="261"/>
    </row>
    <row r="22" s="1" customFormat="1" ht="15" customHeight="1">
      <c r="B22" s="264"/>
      <c r="C22" s="265"/>
      <c r="D22" s="265"/>
      <c r="E22" s="267" t="s">
        <v>674</v>
      </c>
      <c r="F22" s="263" t="s">
        <v>675</v>
      </c>
      <c r="G22" s="263"/>
      <c r="H22" s="263"/>
      <c r="I22" s="263"/>
      <c r="J22" s="263"/>
      <c r="K22" s="261"/>
    </row>
    <row r="23" s="1" customFormat="1" ht="15" customHeight="1">
      <c r="B23" s="264"/>
      <c r="C23" s="265"/>
      <c r="D23" s="265"/>
      <c r="E23" s="267" t="s">
        <v>676</v>
      </c>
      <c r="F23" s="263" t="s">
        <v>677</v>
      </c>
      <c r="G23" s="263"/>
      <c r="H23" s="263"/>
      <c r="I23" s="263"/>
      <c r="J23" s="263"/>
      <c r="K23" s="261"/>
    </row>
    <row r="24" s="1" customFormat="1" ht="12.75" customHeight="1">
      <c r="B24" s="264"/>
      <c r="C24" s="265"/>
      <c r="D24" s="265"/>
      <c r="E24" s="265"/>
      <c r="F24" s="265"/>
      <c r="G24" s="265"/>
      <c r="H24" s="265"/>
      <c r="I24" s="265"/>
      <c r="J24" s="265"/>
      <c r="K24" s="261"/>
    </row>
    <row r="25" s="1" customFormat="1" ht="15" customHeight="1">
      <c r="B25" s="264"/>
      <c r="C25" s="263" t="s">
        <v>678</v>
      </c>
      <c r="D25" s="263"/>
      <c r="E25" s="263"/>
      <c r="F25" s="263"/>
      <c r="G25" s="263"/>
      <c r="H25" s="263"/>
      <c r="I25" s="263"/>
      <c r="J25" s="263"/>
      <c r="K25" s="261"/>
    </row>
    <row r="26" s="1" customFormat="1" ht="15" customHeight="1">
      <c r="B26" s="264"/>
      <c r="C26" s="263" t="s">
        <v>679</v>
      </c>
      <c r="D26" s="263"/>
      <c r="E26" s="263"/>
      <c r="F26" s="263"/>
      <c r="G26" s="263"/>
      <c r="H26" s="263"/>
      <c r="I26" s="263"/>
      <c r="J26" s="263"/>
      <c r="K26" s="261"/>
    </row>
    <row r="27" s="1" customFormat="1" ht="15" customHeight="1">
      <c r="B27" s="264"/>
      <c r="C27" s="263"/>
      <c r="D27" s="263" t="s">
        <v>680</v>
      </c>
      <c r="E27" s="263"/>
      <c r="F27" s="263"/>
      <c r="G27" s="263"/>
      <c r="H27" s="263"/>
      <c r="I27" s="263"/>
      <c r="J27" s="263"/>
      <c r="K27" s="261"/>
    </row>
    <row r="28" s="1" customFormat="1" ht="15" customHeight="1">
      <c r="B28" s="264"/>
      <c r="C28" s="265"/>
      <c r="D28" s="263" t="s">
        <v>681</v>
      </c>
      <c r="E28" s="263"/>
      <c r="F28" s="263"/>
      <c r="G28" s="263"/>
      <c r="H28" s="263"/>
      <c r="I28" s="263"/>
      <c r="J28" s="263"/>
      <c r="K28" s="261"/>
    </row>
    <row r="29" s="1" customFormat="1" ht="12.75" customHeight="1">
      <c r="B29" s="264"/>
      <c r="C29" s="265"/>
      <c r="D29" s="265"/>
      <c r="E29" s="265"/>
      <c r="F29" s="265"/>
      <c r="G29" s="265"/>
      <c r="H29" s="265"/>
      <c r="I29" s="265"/>
      <c r="J29" s="265"/>
      <c r="K29" s="261"/>
    </row>
    <row r="30" s="1" customFormat="1" ht="15" customHeight="1">
      <c r="B30" s="264"/>
      <c r="C30" s="265"/>
      <c r="D30" s="263" t="s">
        <v>682</v>
      </c>
      <c r="E30" s="263"/>
      <c r="F30" s="263"/>
      <c r="G30" s="263"/>
      <c r="H30" s="263"/>
      <c r="I30" s="263"/>
      <c r="J30" s="263"/>
      <c r="K30" s="261"/>
    </row>
    <row r="31" s="1" customFormat="1" ht="15" customHeight="1">
      <c r="B31" s="264"/>
      <c r="C31" s="265"/>
      <c r="D31" s="263" t="s">
        <v>683</v>
      </c>
      <c r="E31" s="263"/>
      <c r="F31" s="263"/>
      <c r="G31" s="263"/>
      <c r="H31" s="263"/>
      <c r="I31" s="263"/>
      <c r="J31" s="263"/>
      <c r="K31" s="261"/>
    </row>
    <row r="32" s="1" customFormat="1" ht="12.75" customHeight="1">
      <c r="B32" s="264"/>
      <c r="C32" s="265"/>
      <c r="D32" s="265"/>
      <c r="E32" s="265"/>
      <c r="F32" s="265"/>
      <c r="G32" s="265"/>
      <c r="H32" s="265"/>
      <c r="I32" s="265"/>
      <c r="J32" s="265"/>
      <c r="K32" s="261"/>
    </row>
    <row r="33" s="1" customFormat="1" ht="15" customHeight="1">
      <c r="B33" s="264"/>
      <c r="C33" s="265"/>
      <c r="D33" s="263" t="s">
        <v>684</v>
      </c>
      <c r="E33" s="263"/>
      <c r="F33" s="263"/>
      <c r="G33" s="263"/>
      <c r="H33" s="263"/>
      <c r="I33" s="263"/>
      <c r="J33" s="263"/>
      <c r="K33" s="261"/>
    </row>
    <row r="34" s="1" customFormat="1" ht="15" customHeight="1">
      <c r="B34" s="264"/>
      <c r="C34" s="265"/>
      <c r="D34" s="263" t="s">
        <v>685</v>
      </c>
      <c r="E34" s="263"/>
      <c r="F34" s="263"/>
      <c r="G34" s="263"/>
      <c r="H34" s="263"/>
      <c r="I34" s="263"/>
      <c r="J34" s="263"/>
      <c r="K34" s="261"/>
    </row>
    <row r="35" s="1" customFormat="1" ht="15" customHeight="1">
      <c r="B35" s="264"/>
      <c r="C35" s="265"/>
      <c r="D35" s="263" t="s">
        <v>686</v>
      </c>
      <c r="E35" s="263"/>
      <c r="F35" s="263"/>
      <c r="G35" s="263"/>
      <c r="H35" s="263"/>
      <c r="I35" s="263"/>
      <c r="J35" s="263"/>
      <c r="K35" s="261"/>
    </row>
    <row r="36" s="1" customFormat="1" ht="15" customHeight="1">
      <c r="B36" s="264"/>
      <c r="C36" s="265"/>
      <c r="D36" s="263"/>
      <c r="E36" s="266" t="s">
        <v>105</v>
      </c>
      <c r="F36" s="263"/>
      <c r="G36" s="263" t="s">
        <v>687</v>
      </c>
      <c r="H36" s="263"/>
      <c r="I36" s="263"/>
      <c r="J36" s="263"/>
      <c r="K36" s="261"/>
    </row>
    <row r="37" s="1" customFormat="1" ht="30.75" customHeight="1">
      <c r="B37" s="264"/>
      <c r="C37" s="265"/>
      <c r="D37" s="263"/>
      <c r="E37" s="266" t="s">
        <v>688</v>
      </c>
      <c r="F37" s="263"/>
      <c r="G37" s="263" t="s">
        <v>689</v>
      </c>
      <c r="H37" s="263"/>
      <c r="I37" s="263"/>
      <c r="J37" s="263"/>
      <c r="K37" s="261"/>
    </row>
    <row r="38" s="1" customFormat="1" ht="15" customHeight="1">
      <c r="B38" s="264"/>
      <c r="C38" s="265"/>
      <c r="D38" s="263"/>
      <c r="E38" s="266" t="s">
        <v>53</v>
      </c>
      <c r="F38" s="263"/>
      <c r="G38" s="263" t="s">
        <v>690</v>
      </c>
      <c r="H38" s="263"/>
      <c r="I38" s="263"/>
      <c r="J38" s="263"/>
      <c r="K38" s="261"/>
    </row>
    <row r="39" s="1" customFormat="1" ht="15" customHeight="1">
      <c r="B39" s="264"/>
      <c r="C39" s="265"/>
      <c r="D39" s="263"/>
      <c r="E39" s="266" t="s">
        <v>54</v>
      </c>
      <c r="F39" s="263"/>
      <c r="G39" s="263" t="s">
        <v>691</v>
      </c>
      <c r="H39" s="263"/>
      <c r="I39" s="263"/>
      <c r="J39" s="263"/>
      <c r="K39" s="261"/>
    </row>
    <row r="40" s="1" customFormat="1" ht="15" customHeight="1">
      <c r="B40" s="264"/>
      <c r="C40" s="265"/>
      <c r="D40" s="263"/>
      <c r="E40" s="266" t="s">
        <v>106</v>
      </c>
      <c r="F40" s="263"/>
      <c r="G40" s="263" t="s">
        <v>692</v>
      </c>
      <c r="H40" s="263"/>
      <c r="I40" s="263"/>
      <c r="J40" s="263"/>
      <c r="K40" s="261"/>
    </row>
    <row r="41" s="1" customFormat="1" ht="15" customHeight="1">
      <c r="B41" s="264"/>
      <c r="C41" s="265"/>
      <c r="D41" s="263"/>
      <c r="E41" s="266" t="s">
        <v>107</v>
      </c>
      <c r="F41" s="263"/>
      <c r="G41" s="263" t="s">
        <v>693</v>
      </c>
      <c r="H41" s="263"/>
      <c r="I41" s="263"/>
      <c r="J41" s="263"/>
      <c r="K41" s="261"/>
    </row>
    <row r="42" s="1" customFormat="1" ht="15" customHeight="1">
      <c r="B42" s="264"/>
      <c r="C42" s="265"/>
      <c r="D42" s="263"/>
      <c r="E42" s="266" t="s">
        <v>694</v>
      </c>
      <c r="F42" s="263"/>
      <c r="G42" s="263" t="s">
        <v>695</v>
      </c>
      <c r="H42" s="263"/>
      <c r="I42" s="263"/>
      <c r="J42" s="263"/>
      <c r="K42" s="261"/>
    </row>
    <row r="43" s="1" customFormat="1" ht="15" customHeight="1">
      <c r="B43" s="264"/>
      <c r="C43" s="265"/>
      <c r="D43" s="263"/>
      <c r="E43" s="266"/>
      <c r="F43" s="263"/>
      <c r="G43" s="263" t="s">
        <v>696</v>
      </c>
      <c r="H43" s="263"/>
      <c r="I43" s="263"/>
      <c r="J43" s="263"/>
      <c r="K43" s="261"/>
    </row>
    <row r="44" s="1" customFormat="1" ht="15" customHeight="1">
      <c r="B44" s="264"/>
      <c r="C44" s="265"/>
      <c r="D44" s="263"/>
      <c r="E44" s="266" t="s">
        <v>697</v>
      </c>
      <c r="F44" s="263"/>
      <c r="G44" s="263" t="s">
        <v>698</v>
      </c>
      <c r="H44" s="263"/>
      <c r="I44" s="263"/>
      <c r="J44" s="263"/>
      <c r="K44" s="261"/>
    </row>
    <row r="45" s="1" customFormat="1" ht="15" customHeight="1">
      <c r="B45" s="264"/>
      <c r="C45" s="265"/>
      <c r="D45" s="263"/>
      <c r="E45" s="266" t="s">
        <v>109</v>
      </c>
      <c r="F45" s="263"/>
      <c r="G45" s="263" t="s">
        <v>699</v>
      </c>
      <c r="H45" s="263"/>
      <c r="I45" s="263"/>
      <c r="J45" s="263"/>
      <c r="K45" s="261"/>
    </row>
    <row r="46" s="1" customFormat="1" ht="12.75" customHeight="1">
      <c r="B46" s="264"/>
      <c r="C46" s="265"/>
      <c r="D46" s="263"/>
      <c r="E46" s="263"/>
      <c r="F46" s="263"/>
      <c r="G46" s="263"/>
      <c r="H46" s="263"/>
      <c r="I46" s="263"/>
      <c r="J46" s="263"/>
      <c r="K46" s="261"/>
    </row>
    <row r="47" s="1" customFormat="1" ht="15" customHeight="1">
      <c r="B47" s="264"/>
      <c r="C47" s="265"/>
      <c r="D47" s="263" t="s">
        <v>700</v>
      </c>
      <c r="E47" s="263"/>
      <c r="F47" s="263"/>
      <c r="G47" s="263"/>
      <c r="H47" s="263"/>
      <c r="I47" s="263"/>
      <c r="J47" s="263"/>
      <c r="K47" s="261"/>
    </row>
    <row r="48" s="1" customFormat="1" ht="15" customHeight="1">
      <c r="B48" s="264"/>
      <c r="C48" s="265"/>
      <c r="D48" s="265"/>
      <c r="E48" s="263" t="s">
        <v>701</v>
      </c>
      <c r="F48" s="263"/>
      <c r="G48" s="263"/>
      <c r="H48" s="263"/>
      <c r="I48" s="263"/>
      <c r="J48" s="263"/>
      <c r="K48" s="261"/>
    </row>
    <row r="49" s="1" customFormat="1" ht="15" customHeight="1">
      <c r="B49" s="264"/>
      <c r="C49" s="265"/>
      <c r="D49" s="265"/>
      <c r="E49" s="263" t="s">
        <v>702</v>
      </c>
      <c r="F49" s="263"/>
      <c r="G49" s="263"/>
      <c r="H49" s="263"/>
      <c r="I49" s="263"/>
      <c r="J49" s="263"/>
      <c r="K49" s="261"/>
    </row>
    <row r="50" s="1" customFormat="1" ht="15" customHeight="1">
      <c r="B50" s="264"/>
      <c r="C50" s="265"/>
      <c r="D50" s="265"/>
      <c r="E50" s="263" t="s">
        <v>703</v>
      </c>
      <c r="F50" s="263"/>
      <c r="G50" s="263"/>
      <c r="H50" s="263"/>
      <c r="I50" s="263"/>
      <c r="J50" s="263"/>
      <c r="K50" s="261"/>
    </row>
    <row r="51" s="1" customFormat="1" ht="15" customHeight="1">
      <c r="B51" s="264"/>
      <c r="C51" s="265"/>
      <c r="D51" s="263" t="s">
        <v>704</v>
      </c>
      <c r="E51" s="263"/>
      <c r="F51" s="263"/>
      <c r="G51" s="263"/>
      <c r="H51" s="263"/>
      <c r="I51" s="263"/>
      <c r="J51" s="263"/>
      <c r="K51" s="261"/>
    </row>
    <row r="52" s="1" customFormat="1" ht="25.5" customHeight="1">
      <c r="B52" s="259"/>
      <c r="C52" s="260" t="s">
        <v>705</v>
      </c>
      <c r="D52" s="260"/>
      <c r="E52" s="260"/>
      <c r="F52" s="260"/>
      <c r="G52" s="260"/>
      <c r="H52" s="260"/>
      <c r="I52" s="260"/>
      <c r="J52" s="260"/>
      <c r="K52" s="261"/>
    </row>
    <row r="53" s="1" customFormat="1" ht="5.25" customHeight="1">
      <c r="B53" s="259"/>
      <c r="C53" s="262"/>
      <c r="D53" s="262"/>
      <c r="E53" s="262"/>
      <c r="F53" s="262"/>
      <c r="G53" s="262"/>
      <c r="H53" s="262"/>
      <c r="I53" s="262"/>
      <c r="J53" s="262"/>
      <c r="K53" s="261"/>
    </row>
    <row r="54" s="1" customFormat="1" ht="15" customHeight="1">
      <c r="B54" s="259"/>
      <c r="C54" s="263" t="s">
        <v>706</v>
      </c>
      <c r="D54" s="263"/>
      <c r="E54" s="263"/>
      <c r="F54" s="263"/>
      <c r="G54" s="263"/>
      <c r="H54" s="263"/>
      <c r="I54" s="263"/>
      <c r="J54" s="263"/>
      <c r="K54" s="261"/>
    </row>
    <row r="55" s="1" customFormat="1" ht="15" customHeight="1">
      <c r="B55" s="259"/>
      <c r="C55" s="263" t="s">
        <v>707</v>
      </c>
      <c r="D55" s="263"/>
      <c r="E55" s="263"/>
      <c r="F55" s="263"/>
      <c r="G55" s="263"/>
      <c r="H55" s="263"/>
      <c r="I55" s="263"/>
      <c r="J55" s="263"/>
      <c r="K55" s="261"/>
    </row>
    <row r="56" s="1" customFormat="1" ht="12.75" customHeight="1">
      <c r="B56" s="259"/>
      <c r="C56" s="263"/>
      <c r="D56" s="263"/>
      <c r="E56" s="263"/>
      <c r="F56" s="263"/>
      <c r="G56" s="263"/>
      <c r="H56" s="263"/>
      <c r="I56" s="263"/>
      <c r="J56" s="263"/>
      <c r="K56" s="261"/>
    </row>
    <row r="57" s="1" customFormat="1" ht="15" customHeight="1">
      <c r="B57" s="259"/>
      <c r="C57" s="263" t="s">
        <v>708</v>
      </c>
      <c r="D57" s="263"/>
      <c r="E57" s="263"/>
      <c r="F57" s="263"/>
      <c r="G57" s="263"/>
      <c r="H57" s="263"/>
      <c r="I57" s="263"/>
      <c r="J57" s="263"/>
      <c r="K57" s="261"/>
    </row>
    <row r="58" s="1" customFormat="1" ht="15" customHeight="1">
      <c r="B58" s="259"/>
      <c r="C58" s="265"/>
      <c r="D58" s="263" t="s">
        <v>709</v>
      </c>
      <c r="E58" s="263"/>
      <c r="F58" s="263"/>
      <c r="G58" s="263"/>
      <c r="H58" s="263"/>
      <c r="I58" s="263"/>
      <c r="J58" s="263"/>
      <c r="K58" s="261"/>
    </row>
    <row r="59" s="1" customFormat="1" ht="15" customHeight="1">
      <c r="B59" s="259"/>
      <c r="C59" s="265"/>
      <c r="D59" s="263" t="s">
        <v>710</v>
      </c>
      <c r="E59" s="263"/>
      <c r="F59" s="263"/>
      <c r="G59" s="263"/>
      <c r="H59" s="263"/>
      <c r="I59" s="263"/>
      <c r="J59" s="263"/>
      <c r="K59" s="261"/>
    </row>
    <row r="60" s="1" customFormat="1" ht="15" customHeight="1">
      <c r="B60" s="259"/>
      <c r="C60" s="265"/>
      <c r="D60" s="263" t="s">
        <v>711</v>
      </c>
      <c r="E60" s="263"/>
      <c r="F60" s="263"/>
      <c r="G60" s="263"/>
      <c r="H60" s="263"/>
      <c r="I60" s="263"/>
      <c r="J60" s="263"/>
      <c r="K60" s="261"/>
    </row>
    <row r="61" s="1" customFormat="1" ht="15" customHeight="1">
      <c r="B61" s="259"/>
      <c r="C61" s="265"/>
      <c r="D61" s="263" t="s">
        <v>712</v>
      </c>
      <c r="E61" s="263"/>
      <c r="F61" s="263"/>
      <c r="G61" s="263"/>
      <c r="H61" s="263"/>
      <c r="I61" s="263"/>
      <c r="J61" s="263"/>
      <c r="K61" s="261"/>
    </row>
    <row r="62" s="1" customFormat="1" ht="15" customHeight="1">
      <c r="B62" s="259"/>
      <c r="C62" s="265"/>
      <c r="D62" s="268" t="s">
        <v>713</v>
      </c>
      <c r="E62" s="268"/>
      <c r="F62" s="268"/>
      <c r="G62" s="268"/>
      <c r="H62" s="268"/>
      <c r="I62" s="268"/>
      <c r="J62" s="268"/>
      <c r="K62" s="261"/>
    </row>
    <row r="63" s="1" customFormat="1" ht="15" customHeight="1">
      <c r="B63" s="259"/>
      <c r="C63" s="265"/>
      <c r="D63" s="263" t="s">
        <v>714</v>
      </c>
      <c r="E63" s="263"/>
      <c r="F63" s="263"/>
      <c r="G63" s="263"/>
      <c r="H63" s="263"/>
      <c r="I63" s="263"/>
      <c r="J63" s="263"/>
      <c r="K63" s="261"/>
    </row>
    <row r="64" s="1" customFormat="1" ht="12.75" customHeight="1">
      <c r="B64" s="259"/>
      <c r="C64" s="265"/>
      <c r="D64" s="265"/>
      <c r="E64" s="269"/>
      <c r="F64" s="265"/>
      <c r="G64" s="265"/>
      <c r="H64" s="265"/>
      <c r="I64" s="265"/>
      <c r="J64" s="265"/>
      <c r="K64" s="261"/>
    </row>
    <row r="65" s="1" customFormat="1" ht="15" customHeight="1">
      <c r="B65" s="259"/>
      <c r="C65" s="265"/>
      <c r="D65" s="263" t="s">
        <v>715</v>
      </c>
      <c r="E65" s="263"/>
      <c r="F65" s="263"/>
      <c r="G65" s="263"/>
      <c r="H65" s="263"/>
      <c r="I65" s="263"/>
      <c r="J65" s="263"/>
      <c r="K65" s="261"/>
    </row>
    <row r="66" s="1" customFormat="1" ht="15" customHeight="1">
      <c r="B66" s="259"/>
      <c r="C66" s="265"/>
      <c r="D66" s="268" t="s">
        <v>716</v>
      </c>
      <c r="E66" s="268"/>
      <c r="F66" s="268"/>
      <c r="G66" s="268"/>
      <c r="H66" s="268"/>
      <c r="I66" s="268"/>
      <c r="J66" s="268"/>
      <c r="K66" s="261"/>
    </row>
    <row r="67" s="1" customFormat="1" ht="15" customHeight="1">
      <c r="B67" s="259"/>
      <c r="C67" s="265"/>
      <c r="D67" s="263" t="s">
        <v>717</v>
      </c>
      <c r="E67" s="263"/>
      <c r="F67" s="263"/>
      <c r="G67" s="263"/>
      <c r="H67" s="263"/>
      <c r="I67" s="263"/>
      <c r="J67" s="263"/>
      <c r="K67" s="261"/>
    </row>
    <row r="68" s="1" customFormat="1" ht="15" customHeight="1">
      <c r="B68" s="259"/>
      <c r="C68" s="265"/>
      <c r="D68" s="263" t="s">
        <v>718</v>
      </c>
      <c r="E68" s="263"/>
      <c r="F68" s="263"/>
      <c r="G68" s="263"/>
      <c r="H68" s="263"/>
      <c r="I68" s="263"/>
      <c r="J68" s="263"/>
      <c r="K68" s="261"/>
    </row>
    <row r="69" s="1" customFormat="1" ht="15" customHeight="1">
      <c r="B69" s="259"/>
      <c r="C69" s="265"/>
      <c r="D69" s="263" t="s">
        <v>719</v>
      </c>
      <c r="E69" s="263"/>
      <c r="F69" s="263"/>
      <c r="G69" s="263"/>
      <c r="H69" s="263"/>
      <c r="I69" s="263"/>
      <c r="J69" s="263"/>
      <c r="K69" s="261"/>
    </row>
    <row r="70" s="1" customFormat="1" ht="15" customHeight="1">
      <c r="B70" s="259"/>
      <c r="C70" s="265"/>
      <c r="D70" s="263" t="s">
        <v>720</v>
      </c>
      <c r="E70" s="263"/>
      <c r="F70" s="263"/>
      <c r="G70" s="263"/>
      <c r="H70" s="263"/>
      <c r="I70" s="263"/>
      <c r="J70" s="263"/>
      <c r="K70" s="261"/>
    </row>
    <row r="71" s="1" customFormat="1" ht="12.75" customHeight="1">
      <c r="B71" s="270"/>
      <c r="C71" s="271"/>
      <c r="D71" s="271"/>
      <c r="E71" s="271"/>
      <c r="F71" s="271"/>
      <c r="G71" s="271"/>
      <c r="H71" s="271"/>
      <c r="I71" s="271"/>
      <c r="J71" s="271"/>
      <c r="K71" s="272"/>
    </row>
    <row r="72" s="1" customFormat="1" ht="18.75" customHeight="1">
      <c r="B72" s="273"/>
      <c r="C72" s="273"/>
      <c r="D72" s="273"/>
      <c r="E72" s="273"/>
      <c r="F72" s="273"/>
      <c r="G72" s="273"/>
      <c r="H72" s="273"/>
      <c r="I72" s="273"/>
      <c r="J72" s="273"/>
      <c r="K72" s="274"/>
    </row>
    <row r="73" s="1" customFormat="1" ht="18.75" customHeight="1">
      <c r="B73" s="274"/>
      <c r="C73" s="274"/>
      <c r="D73" s="274"/>
      <c r="E73" s="274"/>
      <c r="F73" s="274"/>
      <c r="G73" s="274"/>
      <c r="H73" s="274"/>
      <c r="I73" s="274"/>
      <c r="J73" s="274"/>
      <c r="K73" s="274"/>
    </row>
    <row r="74" s="1" customFormat="1" ht="7.5" customHeight="1">
      <c r="B74" s="275"/>
      <c r="C74" s="276"/>
      <c r="D74" s="276"/>
      <c r="E74" s="276"/>
      <c r="F74" s="276"/>
      <c r="G74" s="276"/>
      <c r="H74" s="276"/>
      <c r="I74" s="276"/>
      <c r="J74" s="276"/>
      <c r="K74" s="277"/>
    </row>
    <row r="75" s="1" customFormat="1" ht="45" customHeight="1">
      <c r="B75" s="278"/>
      <c r="C75" s="279" t="s">
        <v>721</v>
      </c>
      <c r="D75" s="279"/>
      <c r="E75" s="279"/>
      <c r="F75" s="279"/>
      <c r="G75" s="279"/>
      <c r="H75" s="279"/>
      <c r="I75" s="279"/>
      <c r="J75" s="279"/>
      <c r="K75" s="280"/>
    </row>
    <row r="76" s="1" customFormat="1" ht="17.25" customHeight="1">
      <c r="B76" s="278"/>
      <c r="C76" s="281" t="s">
        <v>722</v>
      </c>
      <c r="D76" s="281"/>
      <c r="E76" s="281"/>
      <c r="F76" s="281" t="s">
        <v>723</v>
      </c>
      <c r="G76" s="282"/>
      <c r="H76" s="281" t="s">
        <v>54</v>
      </c>
      <c r="I76" s="281" t="s">
        <v>57</v>
      </c>
      <c r="J76" s="281" t="s">
        <v>724</v>
      </c>
      <c r="K76" s="280"/>
    </row>
    <row r="77" s="1" customFormat="1" ht="17.25" customHeight="1">
      <c r="B77" s="278"/>
      <c r="C77" s="283" t="s">
        <v>725</v>
      </c>
      <c r="D77" s="283"/>
      <c r="E77" s="283"/>
      <c r="F77" s="284" t="s">
        <v>726</v>
      </c>
      <c r="G77" s="285"/>
      <c r="H77" s="283"/>
      <c r="I77" s="283"/>
      <c r="J77" s="283" t="s">
        <v>727</v>
      </c>
      <c r="K77" s="280"/>
    </row>
    <row r="78" s="1" customFormat="1" ht="5.25" customHeight="1">
      <c r="B78" s="278"/>
      <c r="C78" s="286"/>
      <c r="D78" s="286"/>
      <c r="E78" s="286"/>
      <c r="F78" s="286"/>
      <c r="G78" s="287"/>
      <c r="H78" s="286"/>
      <c r="I78" s="286"/>
      <c r="J78" s="286"/>
      <c r="K78" s="280"/>
    </row>
    <row r="79" s="1" customFormat="1" ht="15" customHeight="1">
      <c r="B79" s="278"/>
      <c r="C79" s="266" t="s">
        <v>53</v>
      </c>
      <c r="D79" s="288"/>
      <c r="E79" s="288"/>
      <c r="F79" s="289" t="s">
        <v>728</v>
      </c>
      <c r="G79" s="290"/>
      <c r="H79" s="266" t="s">
        <v>729</v>
      </c>
      <c r="I79" s="266" t="s">
        <v>730</v>
      </c>
      <c r="J79" s="266">
        <v>20</v>
      </c>
      <c r="K79" s="280"/>
    </row>
    <row r="80" s="1" customFormat="1" ht="15" customHeight="1">
      <c r="B80" s="278"/>
      <c r="C80" s="266" t="s">
        <v>731</v>
      </c>
      <c r="D80" s="266"/>
      <c r="E80" s="266"/>
      <c r="F80" s="289" t="s">
        <v>728</v>
      </c>
      <c r="G80" s="290"/>
      <c r="H80" s="266" t="s">
        <v>732</v>
      </c>
      <c r="I80" s="266" t="s">
        <v>730</v>
      </c>
      <c r="J80" s="266">
        <v>120</v>
      </c>
      <c r="K80" s="280"/>
    </row>
    <row r="81" s="1" customFormat="1" ht="15" customHeight="1">
      <c r="B81" s="291"/>
      <c r="C81" s="266" t="s">
        <v>733</v>
      </c>
      <c r="D81" s="266"/>
      <c r="E81" s="266"/>
      <c r="F81" s="289" t="s">
        <v>734</v>
      </c>
      <c r="G81" s="290"/>
      <c r="H81" s="266" t="s">
        <v>735</v>
      </c>
      <c r="I81" s="266" t="s">
        <v>730</v>
      </c>
      <c r="J81" s="266">
        <v>50</v>
      </c>
      <c r="K81" s="280"/>
    </row>
    <row r="82" s="1" customFormat="1" ht="15" customHeight="1">
      <c r="B82" s="291"/>
      <c r="C82" s="266" t="s">
        <v>736</v>
      </c>
      <c r="D82" s="266"/>
      <c r="E82" s="266"/>
      <c r="F82" s="289" t="s">
        <v>728</v>
      </c>
      <c r="G82" s="290"/>
      <c r="H82" s="266" t="s">
        <v>737</v>
      </c>
      <c r="I82" s="266" t="s">
        <v>738</v>
      </c>
      <c r="J82" s="266"/>
      <c r="K82" s="280"/>
    </row>
    <row r="83" s="1" customFormat="1" ht="15" customHeight="1">
      <c r="B83" s="291"/>
      <c r="C83" s="292" t="s">
        <v>739</v>
      </c>
      <c r="D83" s="292"/>
      <c r="E83" s="292"/>
      <c r="F83" s="293" t="s">
        <v>734</v>
      </c>
      <c r="G83" s="292"/>
      <c r="H83" s="292" t="s">
        <v>740</v>
      </c>
      <c r="I83" s="292" t="s">
        <v>730</v>
      </c>
      <c r="J83" s="292">
        <v>15</v>
      </c>
      <c r="K83" s="280"/>
    </row>
    <row r="84" s="1" customFormat="1" ht="15" customHeight="1">
      <c r="B84" s="291"/>
      <c r="C84" s="292" t="s">
        <v>741</v>
      </c>
      <c r="D84" s="292"/>
      <c r="E84" s="292"/>
      <c r="F84" s="293" t="s">
        <v>734</v>
      </c>
      <c r="G84" s="292"/>
      <c r="H84" s="292" t="s">
        <v>742</v>
      </c>
      <c r="I84" s="292" t="s">
        <v>730</v>
      </c>
      <c r="J84" s="292">
        <v>15</v>
      </c>
      <c r="K84" s="280"/>
    </row>
    <row r="85" s="1" customFormat="1" ht="15" customHeight="1">
      <c r="B85" s="291"/>
      <c r="C85" s="292" t="s">
        <v>743</v>
      </c>
      <c r="D85" s="292"/>
      <c r="E85" s="292"/>
      <c r="F85" s="293" t="s">
        <v>734</v>
      </c>
      <c r="G85" s="292"/>
      <c r="H85" s="292" t="s">
        <v>744</v>
      </c>
      <c r="I85" s="292" t="s">
        <v>730</v>
      </c>
      <c r="J85" s="292">
        <v>20</v>
      </c>
      <c r="K85" s="280"/>
    </row>
    <row r="86" s="1" customFormat="1" ht="15" customHeight="1">
      <c r="B86" s="291"/>
      <c r="C86" s="292" t="s">
        <v>745</v>
      </c>
      <c r="D86" s="292"/>
      <c r="E86" s="292"/>
      <c r="F86" s="293" t="s">
        <v>734</v>
      </c>
      <c r="G86" s="292"/>
      <c r="H86" s="292" t="s">
        <v>746</v>
      </c>
      <c r="I86" s="292" t="s">
        <v>730</v>
      </c>
      <c r="J86" s="292">
        <v>20</v>
      </c>
      <c r="K86" s="280"/>
    </row>
    <row r="87" s="1" customFormat="1" ht="15" customHeight="1">
      <c r="B87" s="291"/>
      <c r="C87" s="266" t="s">
        <v>747</v>
      </c>
      <c r="D87" s="266"/>
      <c r="E87" s="266"/>
      <c r="F87" s="289" t="s">
        <v>734</v>
      </c>
      <c r="G87" s="290"/>
      <c r="H87" s="266" t="s">
        <v>748</v>
      </c>
      <c r="I87" s="266" t="s">
        <v>730</v>
      </c>
      <c r="J87" s="266">
        <v>50</v>
      </c>
      <c r="K87" s="280"/>
    </row>
    <row r="88" s="1" customFormat="1" ht="15" customHeight="1">
      <c r="B88" s="291"/>
      <c r="C88" s="266" t="s">
        <v>749</v>
      </c>
      <c r="D88" s="266"/>
      <c r="E88" s="266"/>
      <c r="F88" s="289" t="s">
        <v>734</v>
      </c>
      <c r="G88" s="290"/>
      <c r="H88" s="266" t="s">
        <v>750</v>
      </c>
      <c r="I88" s="266" t="s">
        <v>730</v>
      </c>
      <c r="J88" s="266">
        <v>20</v>
      </c>
      <c r="K88" s="280"/>
    </row>
    <row r="89" s="1" customFormat="1" ht="15" customHeight="1">
      <c r="B89" s="291"/>
      <c r="C89" s="266" t="s">
        <v>751</v>
      </c>
      <c r="D89" s="266"/>
      <c r="E89" s="266"/>
      <c r="F89" s="289" t="s">
        <v>734</v>
      </c>
      <c r="G89" s="290"/>
      <c r="H89" s="266" t="s">
        <v>752</v>
      </c>
      <c r="I89" s="266" t="s">
        <v>730</v>
      </c>
      <c r="J89" s="266">
        <v>20</v>
      </c>
      <c r="K89" s="280"/>
    </row>
    <row r="90" s="1" customFormat="1" ht="15" customHeight="1">
      <c r="B90" s="291"/>
      <c r="C90" s="266" t="s">
        <v>753</v>
      </c>
      <c r="D90" s="266"/>
      <c r="E90" s="266"/>
      <c r="F90" s="289" t="s">
        <v>734</v>
      </c>
      <c r="G90" s="290"/>
      <c r="H90" s="266" t="s">
        <v>754</v>
      </c>
      <c r="I90" s="266" t="s">
        <v>730</v>
      </c>
      <c r="J90" s="266">
        <v>50</v>
      </c>
      <c r="K90" s="280"/>
    </row>
    <row r="91" s="1" customFormat="1" ht="15" customHeight="1">
      <c r="B91" s="291"/>
      <c r="C91" s="266" t="s">
        <v>755</v>
      </c>
      <c r="D91" s="266"/>
      <c r="E91" s="266"/>
      <c r="F91" s="289" t="s">
        <v>734</v>
      </c>
      <c r="G91" s="290"/>
      <c r="H91" s="266" t="s">
        <v>755</v>
      </c>
      <c r="I91" s="266" t="s">
        <v>730</v>
      </c>
      <c r="J91" s="266">
        <v>50</v>
      </c>
      <c r="K91" s="280"/>
    </row>
    <row r="92" s="1" customFormat="1" ht="15" customHeight="1">
      <c r="B92" s="291"/>
      <c r="C92" s="266" t="s">
        <v>338</v>
      </c>
      <c r="D92" s="266"/>
      <c r="E92" s="266"/>
      <c r="F92" s="289" t="s">
        <v>734</v>
      </c>
      <c r="G92" s="290"/>
      <c r="H92" s="266" t="s">
        <v>756</v>
      </c>
      <c r="I92" s="266" t="s">
        <v>730</v>
      </c>
      <c r="J92" s="266">
        <v>255</v>
      </c>
      <c r="K92" s="280"/>
    </row>
    <row r="93" s="1" customFormat="1" ht="15" customHeight="1">
      <c r="B93" s="291"/>
      <c r="C93" s="266" t="s">
        <v>757</v>
      </c>
      <c r="D93" s="266"/>
      <c r="E93" s="266"/>
      <c r="F93" s="289" t="s">
        <v>728</v>
      </c>
      <c r="G93" s="290"/>
      <c r="H93" s="266" t="s">
        <v>758</v>
      </c>
      <c r="I93" s="266" t="s">
        <v>759</v>
      </c>
      <c r="J93" s="266"/>
      <c r="K93" s="280"/>
    </row>
    <row r="94" s="1" customFormat="1" ht="15" customHeight="1">
      <c r="B94" s="291"/>
      <c r="C94" s="266" t="s">
        <v>760</v>
      </c>
      <c r="D94" s="266"/>
      <c r="E94" s="266"/>
      <c r="F94" s="289" t="s">
        <v>728</v>
      </c>
      <c r="G94" s="290"/>
      <c r="H94" s="266" t="s">
        <v>761</v>
      </c>
      <c r="I94" s="266" t="s">
        <v>762</v>
      </c>
      <c r="J94" s="266"/>
      <c r="K94" s="280"/>
    </row>
    <row r="95" s="1" customFormat="1" ht="15" customHeight="1">
      <c r="B95" s="291"/>
      <c r="C95" s="266" t="s">
        <v>763</v>
      </c>
      <c r="D95" s="266"/>
      <c r="E95" s="266"/>
      <c r="F95" s="289" t="s">
        <v>728</v>
      </c>
      <c r="G95" s="290"/>
      <c r="H95" s="266" t="s">
        <v>763</v>
      </c>
      <c r="I95" s="266" t="s">
        <v>762</v>
      </c>
      <c r="J95" s="266"/>
      <c r="K95" s="280"/>
    </row>
    <row r="96" s="1" customFormat="1" ht="15" customHeight="1">
      <c r="B96" s="291"/>
      <c r="C96" s="266" t="s">
        <v>38</v>
      </c>
      <c r="D96" s="266"/>
      <c r="E96" s="266"/>
      <c r="F96" s="289" t="s">
        <v>728</v>
      </c>
      <c r="G96" s="290"/>
      <c r="H96" s="266" t="s">
        <v>764</v>
      </c>
      <c r="I96" s="266" t="s">
        <v>762</v>
      </c>
      <c r="J96" s="266"/>
      <c r="K96" s="280"/>
    </row>
    <row r="97" s="1" customFormat="1" ht="15" customHeight="1">
      <c r="B97" s="291"/>
      <c r="C97" s="266" t="s">
        <v>48</v>
      </c>
      <c r="D97" s="266"/>
      <c r="E97" s="266"/>
      <c r="F97" s="289" t="s">
        <v>728</v>
      </c>
      <c r="G97" s="290"/>
      <c r="H97" s="266" t="s">
        <v>765</v>
      </c>
      <c r="I97" s="266" t="s">
        <v>762</v>
      </c>
      <c r="J97" s="266"/>
      <c r="K97" s="280"/>
    </row>
    <row r="98" s="1" customFormat="1" ht="15" customHeight="1">
      <c r="B98" s="294"/>
      <c r="C98" s="295"/>
      <c r="D98" s="295"/>
      <c r="E98" s="295"/>
      <c r="F98" s="295"/>
      <c r="G98" s="295"/>
      <c r="H98" s="295"/>
      <c r="I98" s="295"/>
      <c r="J98" s="295"/>
      <c r="K98" s="296"/>
    </row>
    <row r="99" s="1" customFormat="1" ht="18.75" customHeight="1">
      <c r="B99" s="297"/>
      <c r="C99" s="298"/>
      <c r="D99" s="298"/>
      <c r="E99" s="298"/>
      <c r="F99" s="298"/>
      <c r="G99" s="298"/>
      <c r="H99" s="298"/>
      <c r="I99" s="298"/>
      <c r="J99" s="298"/>
      <c r="K99" s="297"/>
    </row>
    <row r="100" s="1" customFormat="1" ht="18.75" customHeight="1">
      <c r="B100" s="274"/>
      <c r="C100" s="274"/>
      <c r="D100" s="274"/>
      <c r="E100" s="274"/>
      <c r="F100" s="274"/>
      <c r="G100" s="274"/>
      <c r="H100" s="274"/>
      <c r="I100" s="274"/>
      <c r="J100" s="274"/>
      <c r="K100" s="274"/>
    </row>
    <row r="101" s="1" customFormat="1" ht="7.5" customHeight="1">
      <c r="B101" s="275"/>
      <c r="C101" s="276"/>
      <c r="D101" s="276"/>
      <c r="E101" s="276"/>
      <c r="F101" s="276"/>
      <c r="G101" s="276"/>
      <c r="H101" s="276"/>
      <c r="I101" s="276"/>
      <c r="J101" s="276"/>
      <c r="K101" s="277"/>
    </row>
    <row r="102" s="1" customFormat="1" ht="45" customHeight="1">
      <c r="B102" s="278"/>
      <c r="C102" s="279" t="s">
        <v>766</v>
      </c>
      <c r="D102" s="279"/>
      <c r="E102" s="279"/>
      <c r="F102" s="279"/>
      <c r="G102" s="279"/>
      <c r="H102" s="279"/>
      <c r="I102" s="279"/>
      <c r="J102" s="279"/>
      <c r="K102" s="280"/>
    </row>
    <row r="103" s="1" customFormat="1" ht="17.25" customHeight="1">
      <c r="B103" s="278"/>
      <c r="C103" s="281" t="s">
        <v>722</v>
      </c>
      <c r="D103" s="281"/>
      <c r="E103" s="281"/>
      <c r="F103" s="281" t="s">
        <v>723</v>
      </c>
      <c r="G103" s="282"/>
      <c r="H103" s="281" t="s">
        <v>54</v>
      </c>
      <c r="I103" s="281" t="s">
        <v>57</v>
      </c>
      <c r="J103" s="281" t="s">
        <v>724</v>
      </c>
      <c r="K103" s="280"/>
    </row>
    <row r="104" s="1" customFormat="1" ht="17.25" customHeight="1">
      <c r="B104" s="278"/>
      <c r="C104" s="283" t="s">
        <v>725</v>
      </c>
      <c r="D104" s="283"/>
      <c r="E104" s="283"/>
      <c r="F104" s="284" t="s">
        <v>726</v>
      </c>
      <c r="G104" s="285"/>
      <c r="H104" s="283"/>
      <c r="I104" s="283"/>
      <c r="J104" s="283" t="s">
        <v>727</v>
      </c>
      <c r="K104" s="280"/>
    </row>
    <row r="105" s="1" customFormat="1" ht="5.25" customHeight="1">
      <c r="B105" s="278"/>
      <c r="C105" s="281"/>
      <c r="D105" s="281"/>
      <c r="E105" s="281"/>
      <c r="F105" s="281"/>
      <c r="G105" s="299"/>
      <c r="H105" s="281"/>
      <c r="I105" s="281"/>
      <c r="J105" s="281"/>
      <c r="K105" s="280"/>
    </row>
    <row r="106" s="1" customFormat="1" ht="15" customHeight="1">
      <c r="B106" s="278"/>
      <c r="C106" s="266" t="s">
        <v>53</v>
      </c>
      <c r="D106" s="288"/>
      <c r="E106" s="288"/>
      <c r="F106" s="289" t="s">
        <v>728</v>
      </c>
      <c r="G106" s="266"/>
      <c r="H106" s="266" t="s">
        <v>767</v>
      </c>
      <c r="I106" s="266" t="s">
        <v>730</v>
      </c>
      <c r="J106" s="266">
        <v>20</v>
      </c>
      <c r="K106" s="280"/>
    </row>
    <row r="107" s="1" customFormat="1" ht="15" customHeight="1">
      <c r="B107" s="278"/>
      <c r="C107" s="266" t="s">
        <v>731</v>
      </c>
      <c r="D107" s="266"/>
      <c r="E107" s="266"/>
      <c r="F107" s="289" t="s">
        <v>728</v>
      </c>
      <c r="G107" s="266"/>
      <c r="H107" s="266" t="s">
        <v>767</v>
      </c>
      <c r="I107" s="266" t="s">
        <v>730</v>
      </c>
      <c r="J107" s="266">
        <v>120</v>
      </c>
      <c r="K107" s="280"/>
    </row>
    <row r="108" s="1" customFormat="1" ht="15" customHeight="1">
      <c r="B108" s="291"/>
      <c r="C108" s="266" t="s">
        <v>733</v>
      </c>
      <c r="D108" s="266"/>
      <c r="E108" s="266"/>
      <c r="F108" s="289" t="s">
        <v>734</v>
      </c>
      <c r="G108" s="266"/>
      <c r="H108" s="266" t="s">
        <v>767</v>
      </c>
      <c r="I108" s="266" t="s">
        <v>730</v>
      </c>
      <c r="J108" s="266">
        <v>50</v>
      </c>
      <c r="K108" s="280"/>
    </row>
    <row r="109" s="1" customFormat="1" ht="15" customHeight="1">
      <c r="B109" s="291"/>
      <c r="C109" s="266" t="s">
        <v>736</v>
      </c>
      <c r="D109" s="266"/>
      <c r="E109" s="266"/>
      <c r="F109" s="289" t="s">
        <v>728</v>
      </c>
      <c r="G109" s="266"/>
      <c r="H109" s="266" t="s">
        <v>767</v>
      </c>
      <c r="I109" s="266" t="s">
        <v>738</v>
      </c>
      <c r="J109" s="266"/>
      <c r="K109" s="280"/>
    </row>
    <row r="110" s="1" customFormat="1" ht="15" customHeight="1">
      <c r="B110" s="291"/>
      <c r="C110" s="266" t="s">
        <v>747</v>
      </c>
      <c r="D110" s="266"/>
      <c r="E110" s="266"/>
      <c r="F110" s="289" t="s">
        <v>734</v>
      </c>
      <c r="G110" s="266"/>
      <c r="H110" s="266" t="s">
        <v>767</v>
      </c>
      <c r="I110" s="266" t="s">
        <v>730</v>
      </c>
      <c r="J110" s="266">
        <v>50</v>
      </c>
      <c r="K110" s="280"/>
    </row>
    <row r="111" s="1" customFormat="1" ht="15" customHeight="1">
      <c r="B111" s="291"/>
      <c r="C111" s="266" t="s">
        <v>755</v>
      </c>
      <c r="D111" s="266"/>
      <c r="E111" s="266"/>
      <c r="F111" s="289" t="s">
        <v>734</v>
      </c>
      <c r="G111" s="266"/>
      <c r="H111" s="266" t="s">
        <v>767</v>
      </c>
      <c r="I111" s="266" t="s">
        <v>730</v>
      </c>
      <c r="J111" s="266">
        <v>50</v>
      </c>
      <c r="K111" s="280"/>
    </row>
    <row r="112" s="1" customFormat="1" ht="15" customHeight="1">
      <c r="B112" s="291"/>
      <c r="C112" s="266" t="s">
        <v>753</v>
      </c>
      <c r="D112" s="266"/>
      <c r="E112" s="266"/>
      <c r="F112" s="289" t="s">
        <v>734</v>
      </c>
      <c r="G112" s="266"/>
      <c r="H112" s="266" t="s">
        <v>767</v>
      </c>
      <c r="I112" s="266" t="s">
        <v>730</v>
      </c>
      <c r="J112" s="266">
        <v>50</v>
      </c>
      <c r="K112" s="280"/>
    </row>
    <row r="113" s="1" customFormat="1" ht="15" customHeight="1">
      <c r="B113" s="291"/>
      <c r="C113" s="266" t="s">
        <v>53</v>
      </c>
      <c r="D113" s="266"/>
      <c r="E113" s="266"/>
      <c r="F113" s="289" t="s">
        <v>728</v>
      </c>
      <c r="G113" s="266"/>
      <c r="H113" s="266" t="s">
        <v>768</v>
      </c>
      <c r="I113" s="266" t="s">
        <v>730</v>
      </c>
      <c r="J113" s="266">
        <v>20</v>
      </c>
      <c r="K113" s="280"/>
    </row>
    <row r="114" s="1" customFormat="1" ht="15" customHeight="1">
      <c r="B114" s="291"/>
      <c r="C114" s="266" t="s">
        <v>769</v>
      </c>
      <c r="D114" s="266"/>
      <c r="E114" s="266"/>
      <c r="F114" s="289" t="s">
        <v>728</v>
      </c>
      <c r="G114" s="266"/>
      <c r="H114" s="266" t="s">
        <v>770</v>
      </c>
      <c r="I114" s="266" t="s">
        <v>730</v>
      </c>
      <c r="J114" s="266">
        <v>120</v>
      </c>
      <c r="K114" s="280"/>
    </row>
    <row r="115" s="1" customFormat="1" ht="15" customHeight="1">
      <c r="B115" s="291"/>
      <c r="C115" s="266" t="s">
        <v>38</v>
      </c>
      <c r="D115" s="266"/>
      <c r="E115" s="266"/>
      <c r="F115" s="289" t="s">
        <v>728</v>
      </c>
      <c r="G115" s="266"/>
      <c r="H115" s="266" t="s">
        <v>771</v>
      </c>
      <c r="I115" s="266" t="s">
        <v>762</v>
      </c>
      <c r="J115" s="266"/>
      <c r="K115" s="280"/>
    </row>
    <row r="116" s="1" customFormat="1" ht="15" customHeight="1">
      <c r="B116" s="291"/>
      <c r="C116" s="266" t="s">
        <v>48</v>
      </c>
      <c r="D116" s="266"/>
      <c r="E116" s="266"/>
      <c r="F116" s="289" t="s">
        <v>728</v>
      </c>
      <c r="G116" s="266"/>
      <c r="H116" s="266" t="s">
        <v>772</v>
      </c>
      <c r="I116" s="266" t="s">
        <v>762</v>
      </c>
      <c r="J116" s="266"/>
      <c r="K116" s="280"/>
    </row>
    <row r="117" s="1" customFormat="1" ht="15" customHeight="1">
      <c r="B117" s="291"/>
      <c r="C117" s="266" t="s">
        <v>57</v>
      </c>
      <c r="D117" s="266"/>
      <c r="E117" s="266"/>
      <c r="F117" s="289" t="s">
        <v>728</v>
      </c>
      <c r="G117" s="266"/>
      <c r="H117" s="266" t="s">
        <v>773</v>
      </c>
      <c r="I117" s="266" t="s">
        <v>774</v>
      </c>
      <c r="J117" s="266"/>
      <c r="K117" s="280"/>
    </row>
    <row r="118" s="1" customFormat="1" ht="15" customHeight="1">
      <c r="B118" s="294"/>
      <c r="C118" s="300"/>
      <c r="D118" s="300"/>
      <c r="E118" s="300"/>
      <c r="F118" s="300"/>
      <c r="G118" s="300"/>
      <c r="H118" s="300"/>
      <c r="I118" s="300"/>
      <c r="J118" s="300"/>
      <c r="K118" s="296"/>
    </row>
    <row r="119" s="1" customFormat="1" ht="18.75" customHeight="1">
      <c r="B119" s="301"/>
      <c r="C119" s="302"/>
      <c r="D119" s="302"/>
      <c r="E119" s="302"/>
      <c r="F119" s="303"/>
      <c r="G119" s="302"/>
      <c r="H119" s="302"/>
      <c r="I119" s="302"/>
      <c r="J119" s="302"/>
      <c r="K119" s="301"/>
    </row>
    <row r="120" s="1" customFormat="1" ht="18.75" customHeight="1">
      <c r="B120" s="274"/>
      <c r="C120" s="274"/>
      <c r="D120" s="274"/>
      <c r="E120" s="274"/>
      <c r="F120" s="274"/>
      <c r="G120" s="274"/>
      <c r="H120" s="274"/>
      <c r="I120" s="274"/>
      <c r="J120" s="274"/>
      <c r="K120" s="274"/>
    </row>
    <row r="121" s="1" customFormat="1" ht="7.5" customHeight="1">
      <c r="B121" s="304"/>
      <c r="C121" s="305"/>
      <c r="D121" s="305"/>
      <c r="E121" s="305"/>
      <c r="F121" s="305"/>
      <c r="G121" s="305"/>
      <c r="H121" s="305"/>
      <c r="I121" s="305"/>
      <c r="J121" s="305"/>
      <c r="K121" s="306"/>
    </row>
    <row r="122" s="1" customFormat="1" ht="45" customHeight="1">
      <c r="B122" s="307"/>
      <c r="C122" s="257" t="s">
        <v>775</v>
      </c>
      <c r="D122" s="257"/>
      <c r="E122" s="257"/>
      <c r="F122" s="257"/>
      <c r="G122" s="257"/>
      <c r="H122" s="257"/>
      <c r="I122" s="257"/>
      <c r="J122" s="257"/>
      <c r="K122" s="308"/>
    </row>
    <row r="123" s="1" customFormat="1" ht="17.25" customHeight="1">
      <c r="B123" s="309"/>
      <c r="C123" s="281" t="s">
        <v>722</v>
      </c>
      <c r="D123" s="281"/>
      <c r="E123" s="281"/>
      <c r="F123" s="281" t="s">
        <v>723</v>
      </c>
      <c r="G123" s="282"/>
      <c r="H123" s="281" t="s">
        <v>54</v>
      </c>
      <c r="I123" s="281" t="s">
        <v>57</v>
      </c>
      <c r="J123" s="281" t="s">
        <v>724</v>
      </c>
      <c r="K123" s="310"/>
    </row>
    <row r="124" s="1" customFormat="1" ht="17.25" customHeight="1">
      <c r="B124" s="309"/>
      <c r="C124" s="283" t="s">
        <v>725</v>
      </c>
      <c r="D124" s="283"/>
      <c r="E124" s="283"/>
      <c r="F124" s="284" t="s">
        <v>726</v>
      </c>
      <c r="G124" s="285"/>
      <c r="H124" s="283"/>
      <c r="I124" s="283"/>
      <c r="J124" s="283" t="s">
        <v>727</v>
      </c>
      <c r="K124" s="310"/>
    </row>
    <row r="125" s="1" customFormat="1" ht="5.25" customHeight="1">
      <c r="B125" s="311"/>
      <c r="C125" s="286"/>
      <c r="D125" s="286"/>
      <c r="E125" s="286"/>
      <c r="F125" s="286"/>
      <c r="G125" s="312"/>
      <c r="H125" s="286"/>
      <c r="I125" s="286"/>
      <c r="J125" s="286"/>
      <c r="K125" s="313"/>
    </row>
    <row r="126" s="1" customFormat="1" ht="15" customHeight="1">
      <c r="B126" s="311"/>
      <c r="C126" s="266" t="s">
        <v>731</v>
      </c>
      <c r="D126" s="288"/>
      <c r="E126" s="288"/>
      <c r="F126" s="289" t="s">
        <v>728</v>
      </c>
      <c r="G126" s="266"/>
      <c r="H126" s="266" t="s">
        <v>767</v>
      </c>
      <c r="I126" s="266" t="s">
        <v>730</v>
      </c>
      <c r="J126" s="266">
        <v>120</v>
      </c>
      <c r="K126" s="314"/>
    </row>
    <row r="127" s="1" customFormat="1" ht="15" customHeight="1">
      <c r="B127" s="311"/>
      <c r="C127" s="266" t="s">
        <v>776</v>
      </c>
      <c r="D127" s="266"/>
      <c r="E127" s="266"/>
      <c r="F127" s="289" t="s">
        <v>728</v>
      </c>
      <c r="G127" s="266"/>
      <c r="H127" s="266" t="s">
        <v>777</v>
      </c>
      <c r="I127" s="266" t="s">
        <v>730</v>
      </c>
      <c r="J127" s="266" t="s">
        <v>778</v>
      </c>
      <c r="K127" s="314"/>
    </row>
    <row r="128" s="1" customFormat="1" ht="15" customHeight="1">
      <c r="B128" s="311"/>
      <c r="C128" s="266" t="s">
        <v>676</v>
      </c>
      <c r="D128" s="266"/>
      <c r="E128" s="266"/>
      <c r="F128" s="289" t="s">
        <v>728</v>
      </c>
      <c r="G128" s="266"/>
      <c r="H128" s="266" t="s">
        <v>779</v>
      </c>
      <c r="I128" s="266" t="s">
        <v>730</v>
      </c>
      <c r="J128" s="266" t="s">
        <v>778</v>
      </c>
      <c r="K128" s="314"/>
    </row>
    <row r="129" s="1" customFormat="1" ht="15" customHeight="1">
      <c r="B129" s="311"/>
      <c r="C129" s="266" t="s">
        <v>739</v>
      </c>
      <c r="D129" s="266"/>
      <c r="E129" s="266"/>
      <c r="F129" s="289" t="s">
        <v>734</v>
      </c>
      <c r="G129" s="266"/>
      <c r="H129" s="266" t="s">
        <v>740</v>
      </c>
      <c r="I129" s="266" t="s">
        <v>730</v>
      </c>
      <c r="J129" s="266">
        <v>15</v>
      </c>
      <c r="K129" s="314"/>
    </row>
    <row r="130" s="1" customFormat="1" ht="15" customHeight="1">
      <c r="B130" s="311"/>
      <c r="C130" s="292" t="s">
        <v>741</v>
      </c>
      <c r="D130" s="292"/>
      <c r="E130" s="292"/>
      <c r="F130" s="293" t="s">
        <v>734</v>
      </c>
      <c r="G130" s="292"/>
      <c r="H130" s="292" t="s">
        <v>742</v>
      </c>
      <c r="I130" s="292" t="s">
        <v>730</v>
      </c>
      <c r="J130" s="292">
        <v>15</v>
      </c>
      <c r="K130" s="314"/>
    </row>
    <row r="131" s="1" customFormat="1" ht="15" customHeight="1">
      <c r="B131" s="311"/>
      <c r="C131" s="292" t="s">
        <v>743</v>
      </c>
      <c r="D131" s="292"/>
      <c r="E131" s="292"/>
      <c r="F131" s="293" t="s">
        <v>734</v>
      </c>
      <c r="G131" s="292"/>
      <c r="H131" s="292" t="s">
        <v>744</v>
      </c>
      <c r="I131" s="292" t="s">
        <v>730</v>
      </c>
      <c r="J131" s="292">
        <v>20</v>
      </c>
      <c r="K131" s="314"/>
    </row>
    <row r="132" s="1" customFormat="1" ht="15" customHeight="1">
      <c r="B132" s="311"/>
      <c r="C132" s="292" t="s">
        <v>745</v>
      </c>
      <c r="D132" s="292"/>
      <c r="E132" s="292"/>
      <c r="F132" s="293" t="s">
        <v>734</v>
      </c>
      <c r="G132" s="292"/>
      <c r="H132" s="292" t="s">
        <v>746</v>
      </c>
      <c r="I132" s="292" t="s">
        <v>730</v>
      </c>
      <c r="J132" s="292">
        <v>20</v>
      </c>
      <c r="K132" s="314"/>
    </row>
    <row r="133" s="1" customFormat="1" ht="15" customHeight="1">
      <c r="B133" s="311"/>
      <c r="C133" s="266" t="s">
        <v>733</v>
      </c>
      <c r="D133" s="266"/>
      <c r="E133" s="266"/>
      <c r="F133" s="289" t="s">
        <v>734</v>
      </c>
      <c r="G133" s="266"/>
      <c r="H133" s="266" t="s">
        <v>767</v>
      </c>
      <c r="I133" s="266" t="s">
        <v>730</v>
      </c>
      <c r="J133" s="266">
        <v>50</v>
      </c>
      <c r="K133" s="314"/>
    </row>
    <row r="134" s="1" customFormat="1" ht="15" customHeight="1">
      <c r="B134" s="311"/>
      <c r="C134" s="266" t="s">
        <v>747</v>
      </c>
      <c r="D134" s="266"/>
      <c r="E134" s="266"/>
      <c r="F134" s="289" t="s">
        <v>734</v>
      </c>
      <c r="G134" s="266"/>
      <c r="H134" s="266" t="s">
        <v>767</v>
      </c>
      <c r="I134" s="266" t="s">
        <v>730</v>
      </c>
      <c r="J134" s="266">
        <v>50</v>
      </c>
      <c r="K134" s="314"/>
    </row>
    <row r="135" s="1" customFormat="1" ht="15" customHeight="1">
      <c r="B135" s="311"/>
      <c r="C135" s="266" t="s">
        <v>753</v>
      </c>
      <c r="D135" s="266"/>
      <c r="E135" s="266"/>
      <c r="F135" s="289" t="s">
        <v>734</v>
      </c>
      <c r="G135" s="266"/>
      <c r="H135" s="266" t="s">
        <v>767</v>
      </c>
      <c r="I135" s="266" t="s">
        <v>730</v>
      </c>
      <c r="J135" s="266">
        <v>50</v>
      </c>
      <c r="K135" s="314"/>
    </row>
    <row r="136" s="1" customFormat="1" ht="15" customHeight="1">
      <c r="B136" s="311"/>
      <c r="C136" s="266" t="s">
        <v>755</v>
      </c>
      <c r="D136" s="266"/>
      <c r="E136" s="266"/>
      <c r="F136" s="289" t="s">
        <v>734</v>
      </c>
      <c r="G136" s="266"/>
      <c r="H136" s="266" t="s">
        <v>767</v>
      </c>
      <c r="I136" s="266" t="s">
        <v>730</v>
      </c>
      <c r="J136" s="266">
        <v>50</v>
      </c>
      <c r="K136" s="314"/>
    </row>
    <row r="137" s="1" customFormat="1" ht="15" customHeight="1">
      <c r="B137" s="311"/>
      <c r="C137" s="266" t="s">
        <v>338</v>
      </c>
      <c r="D137" s="266"/>
      <c r="E137" s="266"/>
      <c r="F137" s="289" t="s">
        <v>734</v>
      </c>
      <c r="G137" s="266"/>
      <c r="H137" s="266" t="s">
        <v>780</v>
      </c>
      <c r="I137" s="266" t="s">
        <v>730</v>
      </c>
      <c r="J137" s="266">
        <v>255</v>
      </c>
      <c r="K137" s="314"/>
    </row>
    <row r="138" s="1" customFormat="1" ht="15" customHeight="1">
      <c r="B138" s="311"/>
      <c r="C138" s="266" t="s">
        <v>757</v>
      </c>
      <c r="D138" s="266"/>
      <c r="E138" s="266"/>
      <c r="F138" s="289" t="s">
        <v>728</v>
      </c>
      <c r="G138" s="266"/>
      <c r="H138" s="266" t="s">
        <v>781</v>
      </c>
      <c r="I138" s="266" t="s">
        <v>759</v>
      </c>
      <c r="J138" s="266"/>
      <c r="K138" s="314"/>
    </row>
    <row r="139" s="1" customFormat="1" ht="15" customHeight="1">
      <c r="B139" s="311"/>
      <c r="C139" s="266" t="s">
        <v>760</v>
      </c>
      <c r="D139" s="266"/>
      <c r="E139" s="266"/>
      <c r="F139" s="289" t="s">
        <v>728</v>
      </c>
      <c r="G139" s="266"/>
      <c r="H139" s="266" t="s">
        <v>782</v>
      </c>
      <c r="I139" s="266" t="s">
        <v>762</v>
      </c>
      <c r="J139" s="266"/>
      <c r="K139" s="314"/>
    </row>
    <row r="140" s="1" customFormat="1" ht="15" customHeight="1">
      <c r="B140" s="311"/>
      <c r="C140" s="266" t="s">
        <v>763</v>
      </c>
      <c r="D140" s="266"/>
      <c r="E140" s="266"/>
      <c r="F140" s="289" t="s">
        <v>728</v>
      </c>
      <c r="G140" s="266"/>
      <c r="H140" s="266" t="s">
        <v>763</v>
      </c>
      <c r="I140" s="266" t="s">
        <v>762</v>
      </c>
      <c r="J140" s="266"/>
      <c r="K140" s="314"/>
    </row>
    <row r="141" s="1" customFormat="1" ht="15" customHeight="1">
      <c r="B141" s="311"/>
      <c r="C141" s="266" t="s">
        <v>38</v>
      </c>
      <c r="D141" s="266"/>
      <c r="E141" s="266"/>
      <c r="F141" s="289" t="s">
        <v>728</v>
      </c>
      <c r="G141" s="266"/>
      <c r="H141" s="266" t="s">
        <v>783</v>
      </c>
      <c r="I141" s="266" t="s">
        <v>762</v>
      </c>
      <c r="J141" s="266"/>
      <c r="K141" s="314"/>
    </row>
    <row r="142" s="1" customFormat="1" ht="15" customHeight="1">
      <c r="B142" s="311"/>
      <c r="C142" s="266" t="s">
        <v>784</v>
      </c>
      <c r="D142" s="266"/>
      <c r="E142" s="266"/>
      <c r="F142" s="289" t="s">
        <v>728</v>
      </c>
      <c r="G142" s="266"/>
      <c r="H142" s="266" t="s">
        <v>785</v>
      </c>
      <c r="I142" s="266" t="s">
        <v>762</v>
      </c>
      <c r="J142" s="266"/>
      <c r="K142" s="314"/>
    </row>
    <row r="143" s="1" customFormat="1" ht="15" customHeight="1">
      <c r="B143" s="315"/>
      <c r="C143" s="316"/>
      <c r="D143" s="316"/>
      <c r="E143" s="316"/>
      <c r="F143" s="316"/>
      <c r="G143" s="316"/>
      <c r="H143" s="316"/>
      <c r="I143" s="316"/>
      <c r="J143" s="316"/>
      <c r="K143" s="317"/>
    </row>
    <row r="144" s="1" customFormat="1" ht="18.75" customHeight="1">
      <c r="B144" s="302"/>
      <c r="C144" s="302"/>
      <c r="D144" s="302"/>
      <c r="E144" s="302"/>
      <c r="F144" s="303"/>
      <c r="G144" s="302"/>
      <c r="H144" s="302"/>
      <c r="I144" s="302"/>
      <c r="J144" s="302"/>
      <c r="K144" s="302"/>
    </row>
    <row r="145" s="1" customFormat="1" ht="18.75" customHeight="1">
      <c r="B145" s="274"/>
      <c r="C145" s="274"/>
      <c r="D145" s="274"/>
      <c r="E145" s="274"/>
      <c r="F145" s="274"/>
      <c r="G145" s="274"/>
      <c r="H145" s="274"/>
      <c r="I145" s="274"/>
      <c r="J145" s="274"/>
      <c r="K145" s="274"/>
    </row>
    <row r="146" s="1" customFormat="1" ht="7.5" customHeight="1">
      <c r="B146" s="275"/>
      <c r="C146" s="276"/>
      <c r="D146" s="276"/>
      <c r="E146" s="276"/>
      <c r="F146" s="276"/>
      <c r="G146" s="276"/>
      <c r="H146" s="276"/>
      <c r="I146" s="276"/>
      <c r="J146" s="276"/>
      <c r="K146" s="277"/>
    </row>
    <row r="147" s="1" customFormat="1" ht="45" customHeight="1">
      <c r="B147" s="278"/>
      <c r="C147" s="279" t="s">
        <v>786</v>
      </c>
      <c r="D147" s="279"/>
      <c r="E147" s="279"/>
      <c r="F147" s="279"/>
      <c r="G147" s="279"/>
      <c r="H147" s="279"/>
      <c r="I147" s="279"/>
      <c r="J147" s="279"/>
      <c r="K147" s="280"/>
    </row>
    <row r="148" s="1" customFormat="1" ht="17.25" customHeight="1">
      <c r="B148" s="278"/>
      <c r="C148" s="281" t="s">
        <v>722</v>
      </c>
      <c r="D148" s="281"/>
      <c r="E148" s="281"/>
      <c r="F148" s="281" t="s">
        <v>723</v>
      </c>
      <c r="G148" s="282"/>
      <c r="H148" s="281" t="s">
        <v>54</v>
      </c>
      <c r="I148" s="281" t="s">
        <v>57</v>
      </c>
      <c r="J148" s="281" t="s">
        <v>724</v>
      </c>
      <c r="K148" s="280"/>
    </row>
    <row r="149" s="1" customFormat="1" ht="17.25" customHeight="1">
      <c r="B149" s="278"/>
      <c r="C149" s="283" t="s">
        <v>725</v>
      </c>
      <c r="D149" s="283"/>
      <c r="E149" s="283"/>
      <c r="F149" s="284" t="s">
        <v>726</v>
      </c>
      <c r="G149" s="285"/>
      <c r="H149" s="283"/>
      <c r="I149" s="283"/>
      <c r="J149" s="283" t="s">
        <v>727</v>
      </c>
      <c r="K149" s="280"/>
    </row>
    <row r="150" s="1" customFormat="1" ht="5.25" customHeight="1">
      <c r="B150" s="291"/>
      <c r="C150" s="286"/>
      <c r="D150" s="286"/>
      <c r="E150" s="286"/>
      <c r="F150" s="286"/>
      <c r="G150" s="287"/>
      <c r="H150" s="286"/>
      <c r="I150" s="286"/>
      <c r="J150" s="286"/>
      <c r="K150" s="314"/>
    </row>
    <row r="151" s="1" customFormat="1" ht="15" customHeight="1">
      <c r="B151" s="291"/>
      <c r="C151" s="318" t="s">
        <v>731</v>
      </c>
      <c r="D151" s="266"/>
      <c r="E151" s="266"/>
      <c r="F151" s="319" t="s">
        <v>728</v>
      </c>
      <c r="G151" s="266"/>
      <c r="H151" s="318" t="s">
        <v>767</v>
      </c>
      <c r="I151" s="318" t="s">
        <v>730</v>
      </c>
      <c r="J151" s="318">
        <v>120</v>
      </c>
      <c r="K151" s="314"/>
    </row>
    <row r="152" s="1" customFormat="1" ht="15" customHeight="1">
      <c r="B152" s="291"/>
      <c r="C152" s="318" t="s">
        <v>776</v>
      </c>
      <c r="D152" s="266"/>
      <c r="E152" s="266"/>
      <c r="F152" s="319" t="s">
        <v>728</v>
      </c>
      <c r="G152" s="266"/>
      <c r="H152" s="318" t="s">
        <v>787</v>
      </c>
      <c r="I152" s="318" t="s">
        <v>730</v>
      </c>
      <c r="J152" s="318" t="s">
        <v>778</v>
      </c>
      <c r="K152" s="314"/>
    </row>
    <row r="153" s="1" customFormat="1" ht="15" customHeight="1">
      <c r="B153" s="291"/>
      <c r="C153" s="318" t="s">
        <v>676</v>
      </c>
      <c r="D153" s="266"/>
      <c r="E153" s="266"/>
      <c r="F153" s="319" t="s">
        <v>728</v>
      </c>
      <c r="G153" s="266"/>
      <c r="H153" s="318" t="s">
        <v>788</v>
      </c>
      <c r="I153" s="318" t="s">
        <v>730</v>
      </c>
      <c r="J153" s="318" t="s">
        <v>778</v>
      </c>
      <c r="K153" s="314"/>
    </row>
    <row r="154" s="1" customFormat="1" ht="15" customHeight="1">
      <c r="B154" s="291"/>
      <c r="C154" s="318" t="s">
        <v>733</v>
      </c>
      <c r="D154" s="266"/>
      <c r="E154" s="266"/>
      <c r="F154" s="319" t="s">
        <v>734</v>
      </c>
      <c r="G154" s="266"/>
      <c r="H154" s="318" t="s">
        <v>767</v>
      </c>
      <c r="I154" s="318" t="s">
        <v>730</v>
      </c>
      <c r="J154" s="318">
        <v>50</v>
      </c>
      <c r="K154" s="314"/>
    </row>
    <row r="155" s="1" customFormat="1" ht="15" customHeight="1">
      <c r="B155" s="291"/>
      <c r="C155" s="318" t="s">
        <v>736</v>
      </c>
      <c r="D155" s="266"/>
      <c r="E155" s="266"/>
      <c r="F155" s="319" t="s">
        <v>728</v>
      </c>
      <c r="G155" s="266"/>
      <c r="H155" s="318" t="s">
        <v>767</v>
      </c>
      <c r="I155" s="318" t="s">
        <v>738</v>
      </c>
      <c r="J155" s="318"/>
      <c r="K155" s="314"/>
    </row>
    <row r="156" s="1" customFormat="1" ht="15" customHeight="1">
      <c r="B156" s="291"/>
      <c r="C156" s="318" t="s">
        <v>747</v>
      </c>
      <c r="D156" s="266"/>
      <c r="E156" s="266"/>
      <c r="F156" s="319" t="s">
        <v>734</v>
      </c>
      <c r="G156" s="266"/>
      <c r="H156" s="318" t="s">
        <v>767</v>
      </c>
      <c r="I156" s="318" t="s">
        <v>730</v>
      </c>
      <c r="J156" s="318">
        <v>50</v>
      </c>
      <c r="K156" s="314"/>
    </row>
    <row r="157" s="1" customFormat="1" ht="15" customHeight="1">
      <c r="B157" s="291"/>
      <c r="C157" s="318" t="s">
        <v>755</v>
      </c>
      <c r="D157" s="266"/>
      <c r="E157" s="266"/>
      <c r="F157" s="319" t="s">
        <v>734</v>
      </c>
      <c r="G157" s="266"/>
      <c r="H157" s="318" t="s">
        <v>767</v>
      </c>
      <c r="I157" s="318" t="s">
        <v>730</v>
      </c>
      <c r="J157" s="318">
        <v>50</v>
      </c>
      <c r="K157" s="314"/>
    </row>
    <row r="158" s="1" customFormat="1" ht="15" customHeight="1">
      <c r="B158" s="291"/>
      <c r="C158" s="318" t="s">
        <v>753</v>
      </c>
      <c r="D158" s="266"/>
      <c r="E158" s="266"/>
      <c r="F158" s="319" t="s">
        <v>734</v>
      </c>
      <c r="G158" s="266"/>
      <c r="H158" s="318" t="s">
        <v>767</v>
      </c>
      <c r="I158" s="318" t="s">
        <v>730</v>
      </c>
      <c r="J158" s="318">
        <v>50</v>
      </c>
      <c r="K158" s="314"/>
    </row>
    <row r="159" s="1" customFormat="1" ht="15" customHeight="1">
      <c r="B159" s="291"/>
      <c r="C159" s="318" t="s">
        <v>82</v>
      </c>
      <c r="D159" s="266"/>
      <c r="E159" s="266"/>
      <c r="F159" s="319" t="s">
        <v>728</v>
      </c>
      <c r="G159" s="266"/>
      <c r="H159" s="318" t="s">
        <v>789</v>
      </c>
      <c r="I159" s="318" t="s">
        <v>730</v>
      </c>
      <c r="J159" s="318" t="s">
        <v>790</v>
      </c>
      <c r="K159" s="314"/>
    </row>
    <row r="160" s="1" customFormat="1" ht="15" customHeight="1">
      <c r="B160" s="291"/>
      <c r="C160" s="318" t="s">
        <v>791</v>
      </c>
      <c r="D160" s="266"/>
      <c r="E160" s="266"/>
      <c r="F160" s="319" t="s">
        <v>728</v>
      </c>
      <c r="G160" s="266"/>
      <c r="H160" s="318" t="s">
        <v>792</v>
      </c>
      <c r="I160" s="318" t="s">
        <v>762</v>
      </c>
      <c r="J160" s="318"/>
      <c r="K160" s="314"/>
    </row>
    <row r="161" s="1" customFormat="1" ht="15" customHeight="1">
      <c r="B161" s="320"/>
      <c r="C161" s="300"/>
      <c r="D161" s="300"/>
      <c r="E161" s="300"/>
      <c r="F161" s="300"/>
      <c r="G161" s="300"/>
      <c r="H161" s="300"/>
      <c r="I161" s="300"/>
      <c r="J161" s="300"/>
      <c r="K161" s="321"/>
    </row>
    <row r="162" s="1" customFormat="1" ht="18.75" customHeight="1">
      <c r="B162" s="302"/>
      <c r="C162" s="312"/>
      <c r="D162" s="312"/>
      <c r="E162" s="312"/>
      <c r="F162" s="322"/>
      <c r="G162" s="312"/>
      <c r="H162" s="312"/>
      <c r="I162" s="312"/>
      <c r="J162" s="312"/>
      <c r="K162" s="302"/>
    </row>
    <row r="163" s="1" customFormat="1" ht="18.75" customHeight="1">
      <c r="B163" s="274"/>
      <c r="C163" s="274"/>
      <c r="D163" s="274"/>
      <c r="E163" s="274"/>
      <c r="F163" s="274"/>
      <c r="G163" s="274"/>
      <c r="H163" s="274"/>
      <c r="I163" s="274"/>
      <c r="J163" s="274"/>
      <c r="K163" s="274"/>
    </row>
    <row r="164" s="1" customFormat="1" ht="7.5" customHeight="1">
      <c r="B164" s="253"/>
      <c r="C164" s="254"/>
      <c r="D164" s="254"/>
      <c r="E164" s="254"/>
      <c r="F164" s="254"/>
      <c r="G164" s="254"/>
      <c r="H164" s="254"/>
      <c r="I164" s="254"/>
      <c r="J164" s="254"/>
      <c r="K164" s="255"/>
    </row>
    <row r="165" s="1" customFormat="1" ht="45" customHeight="1">
      <c r="B165" s="256"/>
      <c r="C165" s="257" t="s">
        <v>793</v>
      </c>
      <c r="D165" s="257"/>
      <c r="E165" s="257"/>
      <c r="F165" s="257"/>
      <c r="G165" s="257"/>
      <c r="H165" s="257"/>
      <c r="I165" s="257"/>
      <c r="J165" s="257"/>
      <c r="K165" s="258"/>
    </row>
    <row r="166" s="1" customFormat="1" ht="17.25" customHeight="1">
      <c r="B166" s="256"/>
      <c r="C166" s="281" t="s">
        <v>722</v>
      </c>
      <c r="D166" s="281"/>
      <c r="E166" s="281"/>
      <c r="F166" s="281" t="s">
        <v>723</v>
      </c>
      <c r="G166" s="323"/>
      <c r="H166" s="324" t="s">
        <v>54</v>
      </c>
      <c r="I166" s="324" t="s">
        <v>57</v>
      </c>
      <c r="J166" s="281" t="s">
        <v>724</v>
      </c>
      <c r="K166" s="258"/>
    </row>
    <row r="167" s="1" customFormat="1" ht="17.25" customHeight="1">
      <c r="B167" s="259"/>
      <c r="C167" s="283" t="s">
        <v>725</v>
      </c>
      <c r="D167" s="283"/>
      <c r="E167" s="283"/>
      <c r="F167" s="284" t="s">
        <v>726</v>
      </c>
      <c r="G167" s="325"/>
      <c r="H167" s="326"/>
      <c r="I167" s="326"/>
      <c r="J167" s="283" t="s">
        <v>727</v>
      </c>
      <c r="K167" s="261"/>
    </row>
    <row r="168" s="1" customFormat="1" ht="5.25" customHeight="1">
      <c r="B168" s="291"/>
      <c r="C168" s="286"/>
      <c r="D168" s="286"/>
      <c r="E168" s="286"/>
      <c r="F168" s="286"/>
      <c r="G168" s="287"/>
      <c r="H168" s="286"/>
      <c r="I168" s="286"/>
      <c r="J168" s="286"/>
      <c r="K168" s="314"/>
    </row>
    <row r="169" s="1" customFormat="1" ht="15" customHeight="1">
      <c r="B169" s="291"/>
      <c r="C169" s="266" t="s">
        <v>731</v>
      </c>
      <c r="D169" s="266"/>
      <c r="E169" s="266"/>
      <c r="F169" s="289" t="s">
        <v>728</v>
      </c>
      <c r="G169" s="266"/>
      <c r="H169" s="266" t="s">
        <v>767</v>
      </c>
      <c r="I169" s="266" t="s">
        <v>730</v>
      </c>
      <c r="J169" s="266">
        <v>120</v>
      </c>
      <c r="K169" s="314"/>
    </row>
    <row r="170" s="1" customFormat="1" ht="15" customHeight="1">
      <c r="B170" s="291"/>
      <c r="C170" s="266" t="s">
        <v>776</v>
      </c>
      <c r="D170" s="266"/>
      <c r="E170" s="266"/>
      <c r="F170" s="289" t="s">
        <v>728</v>
      </c>
      <c r="G170" s="266"/>
      <c r="H170" s="266" t="s">
        <v>777</v>
      </c>
      <c r="I170" s="266" t="s">
        <v>730</v>
      </c>
      <c r="J170" s="266" t="s">
        <v>778</v>
      </c>
      <c r="K170" s="314"/>
    </row>
    <row r="171" s="1" customFormat="1" ht="15" customHeight="1">
      <c r="B171" s="291"/>
      <c r="C171" s="266" t="s">
        <v>676</v>
      </c>
      <c r="D171" s="266"/>
      <c r="E171" s="266"/>
      <c r="F171" s="289" t="s">
        <v>728</v>
      </c>
      <c r="G171" s="266"/>
      <c r="H171" s="266" t="s">
        <v>794</v>
      </c>
      <c r="I171" s="266" t="s">
        <v>730</v>
      </c>
      <c r="J171" s="266" t="s">
        <v>778</v>
      </c>
      <c r="K171" s="314"/>
    </row>
    <row r="172" s="1" customFormat="1" ht="15" customHeight="1">
      <c r="B172" s="291"/>
      <c r="C172" s="266" t="s">
        <v>733</v>
      </c>
      <c r="D172" s="266"/>
      <c r="E172" s="266"/>
      <c r="F172" s="289" t="s">
        <v>734</v>
      </c>
      <c r="G172" s="266"/>
      <c r="H172" s="266" t="s">
        <v>794</v>
      </c>
      <c r="I172" s="266" t="s">
        <v>730</v>
      </c>
      <c r="J172" s="266">
        <v>50</v>
      </c>
      <c r="K172" s="314"/>
    </row>
    <row r="173" s="1" customFormat="1" ht="15" customHeight="1">
      <c r="B173" s="291"/>
      <c r="C173" s="266" t="s">
        <v>736</v>
      </c>
      <c r="D173" s="266"/>
      <c r="E173" s="266"/>
      <c r="F173" s="289" t="s">
        <v>728</v>
      </c>
      <c r="G173" s="266"/>
      <c r="H173" s="266" t="s">
        <v>794</v>
      </c>
      <c r="I173" s="266" t="s">
        <v>738</v>
      </c>
      <c r="J173" s="266"/>
      <c r="K173" s="314"/>
    </row>
    <row r="174" s="1" customFormat="1" ht="15" customHeight="1">
      <c r="B174" s="291"/>
      <c r="C174" s="266" t="s">
        <v>747</v>
      </c>
      <c r="D174" s="266"/>
      <c r="E174" s="266"/>
      <c r="F174" s="289" t="s">
        <v>734</v>
      </c>
      <c r="G174" s="266"/>
      <c r="H174" s="266" t="s">
        <v>794</v>
      </c>
      <c r="I174" s="266" t="s">
        <v>730</v>
      </c>
      <c r="J174" s="266">
        <v>50</v>
      </c>
      <c r="K174" s="314"/>
    </row>
    <row r="175" s="1" customFormat="1" ht="15" customHeight="1">
      <c r="B175" s="291"/>
      <c r="C175" s="266" t="s">
        <v>755</v>
      </c>
      <c r="D175" s="266"/>
      <c r="E175" s="266"/>
      <c r="F175" s="289" t="s">
        <v>734</v>
      </c>
      <c r="G175" s="266"/>
      <c r="H175" s="266" t="s">
        <v>794</v>
      </c>
      <c r="I175" s="266" t="s">
        <v>730</v>
      </c>
      <c r="J175" s="266">
        <v>50</v>
      </c>
      <c r="K175" s="314"/>
    </row>
    <row r="176" s="1" customFormat="1" ht="15" customHeight="1">
      <c r="B176" s="291"/>
      <c r="C176" s="266" t="s">
        <v>753</v>
      </c>
      <c r="D176" s="266"/>
      <c r="E176" s="266"/>
      <c r="F176" s="289" t="s">
        <v>734</v>
      </c>
      <c r="G176" s="266"/>
      <c r="H176" s="266" t="s">
        <v>794</v>
      </c>
      <c r="I176" s="266" t="s">
        <v>730</v>
      </c>
      <c r="J176" s="266">
        <v>50</v>
      </c>
      <c r="K176" s="314"/>
    </row>
    <row r="177" s="1" customFormat="1" ht="15" customHeight="1">
      <c r="B177" s="291"/>
      <c r="C177" s="266" t="s">
        <v>105</v>
      </c>
      <c r="D177" s="266"/>
      <c r="E177" s="266"/>
      <c r="F177" s="289" t="s">
        <v>728</v>
      </c>
      <c r="G177" s="266"/>
      <c r="H177" s="266" t="s">
        <v>795</v>
      </c>
      <c r="I177" s="266" t="s">
        <v>796</v>
      </c>
      <c r="J177" s="266"/>
      <c r="K177" s="314"/>
    </row>
    <row r="178" s="1" customFormat="1" ht="15" customHeight="1">
      <c r="B178" s="291"/>
      <c r="C178" s="266" t="s">
        <v>57</v>
      </c>
      <c r="D178" s="266"/>
      <c r="E178" s="266"/>
      <c r="F178" s="289" t="s">
        <v>728</v>
      </c>
      <c r="G178" s="266"/>
      <c r="H178" s="266" t="s">
        <v>797</v>
      </c>
      <c r="I178" s="266" t="s">
        <v>798</v>
      </c>
      <c r="J178" s="266">
        <v>1</v>
      </c>
      <c r="K178" s="314"/>
    </row>
    <row r="179" s="1" customFormat="1" ht="15" customHeight="1">
      <c r="B179" s="291"/>
      <c r="C179" s="266" t="s">
        <v>53</v>
      </c>
      <c r="D179" s="266"/>
      <c r="E179" s="266"/>
      <c r="F179" s="289" t="s">
        <v>728</v>
      </c>
      <c r="G179" s="266"/>
      <c r="H179" s="266" t="s">
        <v>799</v>
      </c>
      <c r="I179" s="266" t="s">
        <v>730</v>
      </c>
      <c r="J179" s="266">
        <v>20</v>
      </c>
      <c r="K179" s="314"/>
    </row>
    <row r="180" s="1" customFormat="1" ht="15" customHeight="1">
      <c r="B180" s="291"/>
      <c r="C180" s="266" t="s">
        <v>54</v>
      </c>
      <c r="D180" s="266"/>
      <c r="E180" s="266"/>
      <c r="F180" s="289" t="s">
        <v>728</v>
      </c>
      <c r="G180" s="266"/>
      <c r="H180" s="266" t="s">
        <v>800</v>
      </c>
      <c r="I180" s="266" t="s">
        <v>730</v>
      </c>
      <c r="J180" s="266">
        <v>255</v>
      </c>
      <c r="K180" s="314"/>
    </row>
    <row r="181" s="1" customFormat="1" ht="15" customHeight="1">
      <c r="B181" s="291"/>
      <c r="C181" s="266" t="s">
        <v>106</v>
      </c>
      <c r="D181" s="266"/>
      <c r="E181" s="266"/>
      <c r="F181" s="289" t="s">
        <v>728</v>
      </c>
      <c r="G181" s="266"/>
      <c r="H181" s="266" t="s">
        <v>692</v>
      </c>
      <c r="I181" s="266" t="s">
        <v>730</v>
      </c>
      <c r="J181" s="266">
        <v>10</v>
      </c>
      <c r="K181" s="314"/>
    </row>
    <row r="182" s="1" customFormat="1" ht="15" customHeight="1">
      <c r="B182" s="291"/>
      <c r="C182" s="266" t="s">
        <v>107</v>
      </c>
      <c r="D182" s="266"/>
      <c r="E182" s="266"/>
      <c r="F182" s="289" t="s">
        <v>728</v>
      </c>
      <c r="G182" s="266"/>
      <c r="H182" s="266" t="s">
        <v>801</v>
      </c>
      <c r="I182" s="266" t="s">
        <v>762</v>
      </c>
      <c r="J182" s="266"/>
      <c r="K182" s="314"/>
    </row>
    <row r="183" s="1" customFormat="1" ht="15" customHeight="1">
      <c r="B183" s="291"/>
      <c r="C183" s="266" t="s">
        <v>802</v>
      </c>
      <c r="D183" s="266"/>
      <c r="E183" s="266"/>
      <c r="F183" s="289" t="s">
        <v>728</v>
      </c>
      <c r="G183" s="266"/>
      <c r="H183" s="266" t="s">
        <v>803</v>
      </c>
      <c r="I183" s="266" t="s">
        <v>762</v>
      </c>
      <c r="J183" s="266"/>
      <c r="K183" s="314"/>
    </row>
    <row r="184" s="1" customFormat="1" ht="15" customHeight="1">
      <c r="B184" s="291"/>
      <c r="C184" s="266" t="s">
        <v>791</v>
      </c>
      <c r="D184" s="266"/>
      <c r="E184" s="266"/>
      <c r="F184" s="289" t="s">
        <v>728</v>
      </c>
      <c r="G184" s="266"/>
      <c r="H184" s="266" t="s">
        <v>804</v>
      </c>
      <c r="I184" s="266" t="s">
        <v>762</v>
      </c>
      <c r="J184" s="266"/>
      <c r="K184" s="314"/>
    </row>
    <row r="185" s="1" customFormat="1" ht="15" customHeight="1">
      <c r="B185" s="291"/>
      <c r="C185" s="266" t="s">
        <v>109</v>
      </c>
      <c r="D185" s="266"/>
      <c r="E185" s="266"/>
      <c r="F185" s="289" t="s">
        <v>734</v>
      </c>
      <c r="G185" s="266"/>
      <c r="H185" s="266" t="s">
        <v>805</v>
      </c>
      <c r="I185" s="266" t="s">
        <v>730</v>
      </c>
      <c r="J185" s="266">
        <v>50</v>
      </c>
      <c r="K185" s="314"/>
    </row>
    <row r="186" s="1" customFormat="1" ht="15" customHeight="1">
      <c r="B186" s="291"/>
      <c r="C186" s="266" t="s">
        <v>806</v>
      </c>
      <c r="D186" s="266"/>
      <c r="E186" s="266"/>
      <c r="F186" s="289" t="s">
        <v>734</v>
      </c>
      <c r="G186" s="266"/>
      <c r="H186" s="266" t="s">
        <v>807</v>
      </c>
      <c r="I186" s="266" t="s">
        <v>808</v>
      </c>
      <c r="J186" s="266"/>
      <c r="K186" s="314"/>
    </row>
    <row r="187" s="1" customFormat="1" ht="15" customHeight="1">
      <c r="B187" s="291"/>
      <c r="C187" s="266" t="s">
        <v>809</v>
      </c>
      <c r="D187" s="266"/>
      <c r="E187" s="266"/>
      <c r="F187" s="289" t="s">
        <v>734</v>
      </c>
      <c r="G187" s="266"/>
      <c r="H187" s="266" t="s">
        <v>810</v>
      </c>
      <c r="I187" s="266" t="s">
        <v>808</v>
      </c>
      <c r="J187" s="266"/>
      <c r="K187" s="314"/>
    </row>
    <row r="188" s="1" customFormat="1" ht="15" customHeight="1">
      <c r="B188" s="291"/>
      <c r="C188" s="266" t="s">
        <v>811</v>
      </c>
      <c r="D188" s="266"/>
      <c r="E188" s="266"/>
      <c r="F188" s="289" t="s">
        <v>734</v>
      </c>
      <c r="G188" s="266"/>
      <c r="H188" s="266" t="s">
        <v>812</v>
      </c>
      <c r="I188" s="266" t="s">
        <v>808</v>
      </c>
      <c r="J188" s="266"/>
      <c r="K188" s="314"/>
    </row>
    <row r="189" s="1" customFormat="1" ht="15" customHeight="1">
      <c r="B189" s="291"/>
      <c r="C189" s="327" t="s">
        <v>813</v>
      </c>
      <c r="D189" s="266"/>
      <c r="E189" s="266"/>
      <c r="F189" s="289" t="s">
        <v>734</v>
      </c>
      <c r="G189" s="266"/>
      <c r="H189" s="266" t="s">
        <v>814</v>
      </c>
      <c r="I189" s="266" t="s">
        <v>815</v>
      </c>
      <c r="J189" s="328" t="s">
        <v>816</v>
      </c>
      <c r="K189" s="314"/>
    </row>
    <row r="190" s="1" customFormat="1" ht="15" customHeight="1">
      <c r="B190" s="291"/>
      <c r="C190" s="327" t="s">
        <v>42</v>
      </c>
      <c r="D190" s="266"/>
      <c r="E190" s="266"/>
      <c r="F190" s="289" t="s">
        <v>728</v>
      </c>
      <c r="G190" s="266"/>
      <c r="H190" s="263" t="s">
        <v>817</v>
      </c>
      <c r="I190" s="266" t="s">
        <v>818</v>
      </c>
      <c r="J190" s="266"/>
      <c r="K190" s="314"/>
    </row>
    <row r="191" s="1" customFormat="1" ht="15" customHeight="1">
      <c r="B191" s="291"/>
      <c r="C191" s="327" t="s">
        <v>819</v>
      </c>
      <c r="D191" s="266"/>
      <c r="E191" s="266"/>
      <c r="F191" s="289" t="s">
        <v>728</v>
      </c>
      <c r="G191" s="266"/>
      <c r="H191" s="266" t="s">
        <v>820</v>
      </c>
      <c r="I191" s="266" t="s">
        <v>762</v>
      </c>
      <c r="J191" s="266"/>
      <c r="K191" s="314"/>
    </row>
    <row r="192" s="1" customFormat="1" ht="15" customHeight="1">
      <c r="B192" s="291"/>
      <c r="C192" s="327" t="s">
        <v>821</v>
      </c>
      <c r="D192" s="266"/>
      <c r="E192" s="266"/>
      <c r="F192" s="289" t="s">
        <v>728</v>
      </c>
      <c r="G192" s="266"/>
      <c r="H192" s="266" t="s">
        <v>822</v>
      </c>
      <c r="I192" s="266" t="s">
        <v>762</v>
      </c>
      <c r="J192" s="266"/>
      <c r="K192" s="314"/>
    </row>
    <row r="193" s="1" customFormat="1" ht="15" customHeight="1">
      <c r="B193" s="291"/>
      <c r="C193" s="327" t="s">
        <v>823</v>
      </c>
      <c r="D193" s="266"/>
      <c r="E193" s="266"/>
      <c r="F193" s="289" t="s">
        <v>734</v>
      </c>
      <c r="G193" s="266"/>
      <c r="H193" s="266" t="s">
        <v>824</v>
      </c>
      <c r="I193" s="266" t="s">
        <v>762</v>
      </c>
      <c r="J193" s="266"/>
      <c r="K193" s="314"/>
    </row>
    <row r="194" s="1" customFormat="1" ht="15" customHeight="1">
      <c r="B194" s="320"/>
      <c r="C194" s="329"/>
      <c r="D194" s="300"/>
      <c r="E194" s="300"/>
      <c r="F194" s="300"/>
      <c r="G194" s="300"/>
      <c r="H194" s="300"/>
      <c r="I194" s="300"/>
      <c r="J194" s="300"/>
      <c r="K194" s="321"/>
    </row>
    <row r="195" s="1" customFormat="1" ht="18.75" customHeight="1">
      <c r="B195" s="302"/>
      <c r="C195" s="312"/>
      <c r="D195" s="312"/>
      <c r="E195" s="312"/>
      <c r="F195" s="322"/>
      <c r="G195" s="312"/>
      <c r="H195" s="312"/>
      <c r="I195" s="312"/>
      <c r="J195" s="312"/>
      <c r="K195" s="302"/>
    </row>
    <row r="196" s="1" customFormat="1" ht="18.75" customHeight="1">
      <c r="B196" s="302"/>
      <c r="C196" s="312"/>
      <c r="D196" s="312"/>
      <c r="E196" s="312"/>
      <c r="F196" s="322"/>
      <c r="G196" s="312"/>
      <c r="H196" s="312"/>
      <c r="I196" s="312"/>
      <c r="J196" s="312"/>
      <c r="K196" s="302"/>
    </row>
    <row r="197" s="1" customFormat="1" ht="18.75" customHeight="1">
      <c r="B197" s="274"/>
      <c r="C197" s="274"/>
      <c r="D197" s="274"/>
      <c r="E197" s="274"/>
      <c r="F197" s="274"/>
      <c r="G197" s="274"/>
      <c r="H197" s="274"/>
      <c r="I197" s="274"/>
      <c r="J197" s="274"/>
      <c r="K197" s="274"/>
    </row>
    <row r="198" s="1" customFormat="1">
      <c r="B198" s="253"/>
      <c r="C198" s="254"/>
      <c r="D198" s="254"/>
      <c r="E198" s="254"/>
      <c r="F198" s="254"/>
      <c r="G198" s="254"/>
      <c r="H198" s="254"/>
      <c r="I198" s="254"/>
      <c r="J198" s="254"/>
      <c r="K198" s="255"/>
    </row>
    <row r="199" s="1" customFormat="1" ht="21">
      <c r="B199" s="256"/>
      <c r="C199" s="257" t="s">
        <v>825</v>
      </c>
      <c r="D199" s="257"/>
      <c r="E199" s="257"/>
      <c r="F199" s="257"/>
      <c r="G199" s="257"/>
      <c r="H199" s="257"/>
      <c r="I199" s="257"/>
      <c r="J199" s="257"/>
      <c r="K199" s="258"/>
    </row>
    <row r="200" s="1" customFormat="1" ht="25.5" customHeight="1">
      <c r="B200" s="256"/>
      <c r="C200" s="330" t="s">
        <v>826</v>
      </c>
      <c r="D200" s="330"/>
      <c r="E200" s="330"/>
      <c r="F200" s="330" t="s">
        <v>827</v>
      </c>
      <c r="G200" s="331"/>
      <c r="H200" s="330" t="s">
        <v>828</v>
      </c>
      <c r="I200" s="330"/>
      <c r="J200" s="330"/>
      <c r="K200" s="258"/>
    </row>
    <row r="201" s="1" customFormat="1" ht="5.25" customHeight="1">
      <c r="B201" s="291"/>
      <c r="C201" s="286"/>
      <c r="D201" s="286"/>
      <c r="E201" s="286"/>
      <c r="F201" s="286"/>
      <c r="G201" s="312"/>
      <c r="H201" s="286"/>
      <c r="I201" s="286"/>
      <c r="J201" s="286"/>
      <c r="K201" s="314"/>
    </row>
    <row r="202" s="1" customFormat="1" ht="15" customHeight="1">
      <c r="B202" s="291"/>
      <c r="C202" s="266" t="s">
        <v>818</v>
      </c>
      <c r="D202" s="266"/>
      <c r="E202" s="266"/>
      <c r="F202" s="289" t="s">
        <v>43</v>
      </c>
      <c r="G202" s="266"/>
      <c r="H202" s="266" t="s">
        <v>829</v>
      </c>
      <c r="I202" s="266"/>
      <c r="J202" s="266"/>
      <c r="K202" s="314"/>
    </row>
    <row r="203" s="1" customFormat="1" ht="15" customHeight="1">
      <c r="B203" s="291"/>
      <c r="C203" s="266"/>
      <c r="D203" s="266"/>
      <c r="E203" s="266"/>
      <c r="F203" s="289" t="s">
        <v>44</v>
      </c>
      <c r="G203" s="266"/>
      <c r="H203" s="266" t="s">
        <v>830</v>
      </c>
      <c r="I203" s="266"/>
      <c r="J203" s="266"/>
      <c r="K203" s="314"/>
    </row>
    <row r="204" s="1" customFormat="1" ht="15" customHeight="1">
      <c r="B204" s="291"/>
      <c r="C204" s="266"/>
      <c r="D204" s="266"/>
      <c r="E204" s="266"/>
      <c r="F204" s="289" t="s">
        <v>47</v>
      </c>
      <c r="G204" s="266"/>
      <c r="H204" s="266" t="s">
        <v>831</v>
      </c>
      <c r="I204" s="266"/>
      <c r="J204" s="266"/>
      <c r="K204" s="314"/>
    </row>
    <row r="205" s="1" customFormat="1" ht="15" customHeight="1">
      <c r="B205" s="291"/>
      <c r="C205" s="266"/>
      <c r="D205" s="266"/>
      <c r="E205" s="266"/>
      <c r="F205" s="289" t="s">
        <v>45</v>
      </c>
      <c r="G205" s="266"/>
      <c r="H205" s="266" t="s">
        <v>832</v>
      </c>
      <c r="I205" s="266"/>
      <c r="J205" s="266"/>
      <c r="K205" s="314"/>
    </row>
    <row r="206" s="1" customFormat="1" ht="15" customHeight="1">
      <c r="B206" s="291"/>
      <c r="C206" s="266"/>
      <c r="D206" s="266"/>
      <c r="E206" s="266"/>
      <c r="F206" s="289" t="s">
        <v>46</v>
      </c>
      <c r="G206" s="266"/>
      <c r="H206" s="266" t="s">
        <v>833</v>
      </c>
      <c r="I206" s="266"/>
      <c r="J206" s="266"/>
      <c r="K206" s="314"/>
    </row>
    <row r="207" s="1" customFormat="1" ht="15" customHeight="1">
      <c r="B207" s="291"/>
      <c r="C207" s="266"/>
      <c r="D207" s="266"/>
      <c r="E207" s="266"/>
      <c r="F207" s="289"/>
      <c r="G207" s="266"/>
      <c r="H207" s="266"/>
      <c r="I207" s="266"/>
      <c r="J207" s="266"/>
      <c r="K207" s="314"/>
    </row>
    <row r="208" s="1" customFormat="1" ht="15" customHeight="1">
      <c r="B208" s="291"/>
      <c r="C208" s="266" t="s">
        <v>774</v>
      </c>
      <c r="D208" s="266"/>
      <c r="E208" s="266"/>
      <c r="F208" s="289" t="s">
        <v>76</v>
      </c>
      <c r="G208" s="266"/>
      <c r="H208" s="266" t="s">
        <v>834</v>
      </c>
      <c r="I208" s="266"/>
      <c r="J208" s="266"/>
      <c r="K208" s="314"/>
    </row>
    <row r="209" s="1" customFormat="1" ht="15" customHeight="1">
      <c r="B209" s="291"/>
      <c r="C209" s="266"/>
      <c r="D209" s="266"/>
      <c r="E209" s="266"/>
      <c r="F209" s="289" t="s">
        <v>670</v>
      </c>
      <c r="G209" s="266"/>
      <c r="H209" s="266" t="s">
        <v>671</v>
      </c>
      <c r="I209" s="266"/>
      <c r="J209" s="266"/>
      <c r="K209" s="314"/>
    </row>
    <row r="210" s="1" customFormat="1" ht="15" customHeight="1">
      <c r="B210" s="291"/>
      <c r="C210" s="266"/>
      <c r="D210" s="266"/>
      <c r="E210" s="266"/>
      <c r="F210" s="289" t="s">
        <v>668</v>
      </c>
      <c r="G210" s="266"/>
      <c r="H210" s="266" t="s">
        <v>835</v>
      </c>
      <c r="I210" s="266"/>
      <c r="J210" s="266"/>
      <c r="K210" s="314"/>
    </row>
    <row r="211" s="1" customFormat="1" ht="15" customHeight="1">
      <c r="B211" s="332"/>
      <c r="C211" s="266"/>
      <c r="D211" s="266"/>
      <c r="E211" s="266"/>
      <c r="F211" s="289" t="s">
        <v>672</v>
      </c>
      <c r="G211" s="327"/>
      <c r="H211" s="318" t="s">
        <v>673</v>
      </c>
      <c r="I211" s="318"/>
      <c r="J211" s="318"/>
      <c r="K211" s="333"/>
    </row>
    <row r="212" s="1" customFormat="1" ht="15" customHeight="1">
      <c r="B212" s="332"/>
      <c r="C212" s="266"/>
      <c r="D212" s="266"/>
      <c r="E212" s="266"/>
      <c r="F212" s="289" t="s">
        <v>674</v>
      </c>
      <c r="G212" s="327"/>
      <c r="H212" s="318" t="s">
        <v>836</v>
      </c>
      <c r="I212" s="318"/>
      <c r="J212" s="318"/>
      <c r="K212" s="333"/>
    </row>
    <row r="213" s="1" customFormat="1" ht="15" customHeight="1">
      <c r="B213" s="332"/>
      <c r="C213" s="266"/>
      <c r="D213" s="266"/>
      <c r="E213" s="266"/>
      <c r="F213" s="289"/>
      <c r="G213" s="327"/>
      <c r="H213" s="318"/>
      <c r="I213" s="318"/>
      <c r="J213" s="318"/>
      <c r="K213" s="333"/>
    </row>
    <row r="214" s="1" customFormat="1" ht="15" customHeight="1">
      <c r="B214" s="332"/>
      <c r="C214" s="266" t="s">
        <v>798</v>
      </c>
      <c r="D214" s="266"/>
      <c r="E214" s="266"/>
      <c r="F214" s="289">
        <v>1</v>
      </c>
      <c r="G214" s="327"/>
      <c r="H214" s="318" t="s">
        <v>837</v>
      </c>
      <c r="I214" s="318"/>
      <c r="J214" s="318"/>
      <c r="K214" s="333"/>
    </row>
    <row r="215" s="1" customFormat="1" ht="15" customHeight="1">
      <c r="B215" s="332"/>
      <c r="C215" s="266"/>
      <c r="D215" s="266"/>
      <c r="E215" s="266"/>
      <c r="F215" s="289">
        <v>2</v>
      </c>
      <c r="G215" s="327"/>
      <c r="H215" s="318" t="s">
        <v>838</v>
      </c>
      <c r="I215" s="318"/>
      <c r="J215" s="318"/>
      <c r="K215" s="333"/>
    </row>
    <row r="216" s="1" customFormat="1" ht="15" customHeight="1">
      <c r="B216" s="332"/>
      <c r="C216" s="266"/>
      <c r="D216" s="266"/>
      <c r="E216" s="266"/>
      <c r="F216" s="289">
        <v>3</v>
      </c>
      <c r="G216" s="327"/>
      <c r="H216" s="318" t="s">
        <v>839</v>
      </c>
      <c r="I216" s="318"/>
      <c r="J216" s="318"/>
      <c r="K216" s="333"/>
    </row>
    <row r="217" s="1" customFormat="1" ht="15" customHeight="1">
      <c r="B217" s="332"/>
      <c r="C217" s="266"/>
      <c r="D217" s="266"/>
      <c r="E217" s="266"/>
      <c r="F217" s="289">
        <v>4</v>
      </c>
      <c r="G217" s="327"/>
      <c r="H217" s="318" t="s">
        <v>840</v>
      </c>
      <c r="I217" s="318"/>
      <c r="J217" s="318"/>
      <c r="K217" s="333"/>
    </row>
    <row r="218" s="1" customFormat="1" ht="12.75" customHeight="1">
      <c r="B218" s="334"/>
      <c r="C218" s="335"/>
      <c r="D218" s="335"/>
      <c r="E218" s="335"/>
      <c r="F218" s="335"/>
      <c r="G218" s="335"/>
      <c r="H218" s="335"/>
      <c r="I218" s="335"/>
      <c r="J218" s="335"/>
      <c r="K218" s="336"/>
    </row>
  </sheetData>
  <sheetProtection autoFilter="0" deleteColumns="0" deleteRows="0" formatCells="0" formatColumns="0" formatRows="0" insertColumns="0" insertHyperlinks="0" insertRows="0" pivotTables="0" sort="0"/>
  <mergeCells count="77">
    <mergeCell ref="C102:J102"/>
    <mergeCell ref="C122:J122"/>
    <mergeCell ref="C147:J147"/>
    <mergeCell ref="C165:J165"/>
    <mergeCell ref="C199:J199"/>
    <mergeCell ref="H200:J200"/>
    <mergeCell ref="H202:J202"/>
    <mergeCell ref="H203:J203"/>
    <mergeCell ref="H204:J204"/>
    <mergeCell ref="H205:J205"/>
    <mergeCell ref="H206:J206"/>
    <mergeCell ref="H208:J208"/>
    <mergeCell ref="H209:J209"/>
    <mergeCell ref="H210:J210"/>
    <mergeCell ref="H211:J211"/>
    <mergeCell ref="H212:J212"/>
    <mergeCell ref="H214:J214"/>
    <mergeCell ref="H215:J215"/>
    <mergeCell ref="H216:J216"/>
    <mergeCell ref="H217:J217"/>
    <mergeCell ref="D47:J47"/>
    <mergeCell ref="E48:J48"/>
    <mergeCell ref="E49:J49"/>
    <mergeCell ref="E50:J50"/>
    <mergeCell ref="D51:J51"/>
    <mergeCell ref="C52:J52"/>
    <mergeCell ref="C54:J54"/>
    <mergeCell ref="C55:J55"/>
    <mergeCell ref="C57:J57"/>
    <mergeCell ref="D58:J58"/>
    <mergeCell ref="D59:J59"/>
    <mergeCell ref="D60:J60"/>
    <mergeCell ref="D61:J61"/>
    <mergeCell ref="D62:J62"/>
    <mergeCell ref="D63:J63"/>
    <mergeCell ref="D65:J65"/>
    <mergeCell ref="D66:J66"/>
    <mergeCell ref="D67:J67"/>
    <mergeCell ref="D68:J68"/>
    <mergeCell ref="D69:J69"/>
    <mergeCell ref="D70:J70"/>
    <mergeCell ref="C75:J75"/>
    <mergeCell ref="C9:J9"/>
    <mergeCell ref="D10:J10"/>
    <mergeCell ref="D11:J11"/>
    <mergeCell ref="D15:J15"/>
    <mergeCell ref="D16:J16"/>
    <mergeCell ref="D17:J17"/>
    <mergeCell ref="F18:J18"/>
    <mergeCell ref="F19:J19"/>
    <mergeCell ref="F20:J20"/>
    <mergeCell ref="F21:J21"/>
    <mergeCell ref="F22:J22"/>
    <mergeCell ref="F23:J23"/>
    <mergeCell ref="C25:J25"/>
    <mergeCell ref="C26:J26"/>
    <mergeCell ref="D27:J27"/>
    <mergeCell ref="D28:J28"/>
    <mergeCell ref="D30:J30"/>
    <mergeCell ref="D31:J31"/>
    <mergeCell ref="D33:J33"/>
    <mergeCell ref="D34:J34"/>
    <mergeCell ref="D35:J35"/>
    <mergeCell ref="G36:J36"/>
    <mergeCell ref="G37:J37"/>
    <mergeCell ref="G38:J38"/>
    <mergeCell ref="G39:J39"/>
    <mergeCell ref="G40:J40"/>
    <mergeCell ref="G41:J41"/>
    <mergeCell ref="G42:J42"/>
    <mergeCell ref="G43:J43"/>
    <mergeCell ref="G44:J44"/>
    <mergeCell ref="G45:J45"/>
    <mergeCell ref="C3:J3"/>
    <mergeCell ref="C4:J4"/>
    <mergeCell ref="C6:J6"/>
    <mergeCell ref="C7:J7"/>
  </mergeCells>
  <pageMargins left="0.5902778" right="0.5902778" top="0.5902778" bottom="0.5902778" header="0" footer="0"/>
  <pageSetup r:id="rId1" paperSize="9" orientation="portrait" scale="77" fitToHeight="0"/>
</worksheet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dc:creator>x-PC\x</dc:creator>
  <cp:lastModifiedBy>x-PC\x</cp:lastModifiedBy>
  <dcterms:created xsi:type="dcterms:W3CDTF">2023-07-26T13:07:59Z</dcterms:created>
  <dcterms:modified xsi:type="dcterms:W3CDTF">2023-07-26T13:08:05Z</dcterms:modified>
</cp:coreProperties>
</file>