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emaily\"/>
    </mc:Choice>
  </mc:AlternateContent>
  <bookViews>
    <workbookView xWindow="0" yWindow="0" windowWidth="0" windowHeight="0"/>
  </bookViews>
  <sheets>
    <sheet name="Rekapitulace stavby" sheetId="1" r:id="rId1"/>
    <sheet name="01 - oprava střechy objek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'01 - oprava střechy objek...'!$C$132:$K$317</definedName>
    <definedName name="_xlnm.Print_Area" localSheetId="1">'01 - oprava střechy objek...'!$C$4:$J$76,'01 - oprava střechy objek...'!$C$82:$J$114,'01 - oprava střechy objek...'!$C$120:$J$317</definedName>
    <definedName name="_xlnm.Print_Titles" localSheetId="1">'01 - oprava střechy objek...'!$132:$132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316"/>
  <c r="BH316"/>
  <c r="BG316"/>
  <c r="BF316"/>
  <c r="T316"/>
  <c r="R316"/>
  <c r="P316"/>
  <c r="BI315"/>
  <c r="BH315"/>
  <c r="BG315"/>
  <c r="BF315"/>
  <c r="T315"/>
  <c r="R315"/>
  <c r="P315"/>
  <c r="BI313"/>
  <c r="BH313"/>
  <c r="BG313"/>
  <c r="BF313"/>
  <c r="T313"/>
  <c r="R313"/>
  <c r="P313"/>
  <c r="BI312"/>
  <c r="BH312"/>
  <c r="BG312"/>
  <c r="BF312"/>
  <c r="T312"/>
  <c r="R312"/>
  <c r="P312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6"/>
  <c r="BH306"/>
  <c r="BG306"/>
  <c r="BF306"/>
  <c r="T306"/>
  <c r="R306"/>
  <c r="P306"/>
  <c r="BI305"/>
  <c r="BH305"/>
  <c r="BG305"/>
  <c r="BF305"/>
  <c r="T305"/>
  <c r="R305"/>
  <c r="P305"/>
  <c r="BI303"/>
  <c r="BH303"/>
  <c r="BG303"/>
  <c r="BF303"/>
  <c r="T303"/>
  <c r="T302"/>
  <c r="R303"/>
  <c r="R302"/>
  <c r="P303"/>
  <c r="P302"/>
  <c r="BI301"/>
  <c r="BH301"/>
  <c r="BG301"/>
  <c r="BF301"/>
  <c r="T301"/>
  <c r="T300"/>
  <c r="T299"/>
  <c r="R301"/>
  <c r="R300"/>
  <c r="R299"/>
  <c r="P301"/>
  <c r="P300"/>
  <c r="P299"/>
  <c r="BI296"/>
  <c r="BH296"/>
  <c r="BG296"/>
  <c r="BF296"/>
  <c r="T296"/>
  <c r="R296"/>
  <c r="P296"/>
  <c r="BI295"/>
  <c r="BH295"/>
  <c r="BG295"/>
  <c r="BF295"/>
  <c r="T295"/>
  <c r="R295"/>
  <c r="P295"/>
  <c r="BI292"/>
  <c r="BH292"/>
  <c r="BG292"/>
  <c r="BF292"/>
  <c r="T292"/>
  <c r="R292"/>
  <c r="P292"/>
  <c r="BI290"/>
  <c r="BH290"/>
  <c r="BG290"/>
  <c r="BF290"/>
  <c r="T290"/>
  <c r="R290"/>
  <c r="P290"/>
  <c r="BI287"/>
  <c r="BH287"/>
  <c r="BG287"/>
  <c r="BF287"/>
  <c r="T287"/>
  <c r="R287"/>
  <c r="P287"/>
  <c r="BI286"/>
  <c r="BH286"/>
  <c r="BG286"/>
  <c r="BF286"/>
  <c r="T286"/>
  <c r="R286"/>
  <c r="P286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72"/>
  <c r="BH272"/>
  <c r="BG272"/>
  <c r="BF272"/>
  <c r="T272"/>
  <c r="R272"/>
  <c r="P272"/>
  <c r="BI268"/>
  <c r="BH268"/>
  <c r="BG268"/>
  <c r="BF268"/>
  <c r="T268"/>
  <c r="R268"/>
  <c r="P268"/>
  <c r="BI264"/>
  <c r="BH264"/>
  <c r="BG264"/>
  <c r="BF264"/>
  <c r="T264"/>
  <c r="R264"/>
  <c r="P264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3"/>
  <c r="BH253"/>
  <c r="BG253"/>
  <c r="BF253"/>
  <c r="T253"/>
  <c r="R253"/>
  <c r="P253"/>
  <c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3"/>
  <c r="BH243"/>
  <c r="BG243"/>
  <c r="BF243"/>
  <c r="T243"/>
  <c r="R243"/>
  <c r="P243"/>
  <c r="BI240"/>
  <c r="BH240"/>
  <c r="BG240"/>
  <c r="BF240"/>
  <c r="T240"/>
  <c r="R240"/>
  <c r="P240"/>
  <c r="BI237"/>
  <c r="BH237"/>
  <c r="BG237"/>
  <c r="BF237"/>
  <c r="T237"/>
  <c r="R237"/>
  <c r="P237"/>
  <c r="BI236"/>
  <c r="BH236"/>
  <c r="BG236"/>
  <c r="BF236"/>
  <c r="T236"/>
  <c r="R236"/>
  <c r="P236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199"/>
  <c r="BH199"/>
  <c r="BG199"/>
  <c r="BF199"/>
  <c r="T199"/>
  <c r="R199"/>
  <c r="P199"/>
  <c r="BI195"/>
  <c r="BH195"/>
  <c r="BG195"/>
  <c r="BF195"/>
  <c r="T195"/>
  <c r="R195"/>
  <c r="P195"/>
  <c r="BI191"/>
  <c r="BH191"/>
  <c r="BG191"/>
  <c r="BF191"/>
  <c r="T191"/>
  <c r="R191"/>
  <c r="P191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2"/>
  <c r="BH172"/>
  <c r="BG172"/>
  <c r="BF172"/>
  <c r="T172"/>
  <c r="R172"/>
  <c r="P172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T138"/>
  <c r="R139"/>
  <c r="R138"/>
  <c r="P139"/>
  <c r="P138"/>
  <c r="BI137"/>
  <c r="BH137"/>
  <c r="BG137"/>
  <c r="BF137"/>
  <c r="T137"/>
  <c r="R137"/>
  <c r="P137"/>
  <c r="BI136"/>
  <c r="BH136"/>
  <c r="BG136"/>
  <c r="BF136"/>
  <c r="T136"/>
  <c r="R136"/>
  <c r="P136"/>
  <c r="J130"/>
  <c r="J129"/>
  <c r="F129"/>
  <c r="F127"/>
  <c r="E125"/>
  <c r="J92"/>
  <c r="J91"/>
  <c r="F91"/>
  <c r="F89"/>
  <c r="E87"/>
  <c r="J18"/>
  <c r="E18"/>
  <c r="F130"/>
  <c r="J17"/>
  <c r="J12"/>
  <c r="J89"/>
  <c r="E7"/>
  <c r="E123"/>
  <c i="1" r="L90"/>
  <c r="AM90"/>
  <c r="AM89"/>
  <c r="L89"/>
  <c r="AM87"/>
  <c r="L87"/>
  <c r="L85"/>
  <c r="L84"/>
  <c i="2" r="J315"/>
  <c r="J310"/>
  <c r="BK306"/>
  <c r="J305"/>
  <c r="BK296"/>
  <c r="J295"/>
  <c r="J287"/>
  <c r="BK286"/>
  <c r="BK272"/>
  <c r="BK268"/>
  <c r="J264"/>
  <c r="BK261"/>
  <c r="J258"/>
  <c r="BK243"/>
  <c r="J237"/>
  <c r="J229"/>
  <c r="BK226"/>
  <c r="BK215"/>
  <c r="BK206"/>
  <c r="J199"/>
  <c r="J191"/>
  <c r="BK188"/>
  <c r="J184"/>
  <c r="J181"/>
  <c r="J178"/>
  <c r="BK165"/>
  <c r="J160"/>
  <c r="BK156"/>
  <c r="J153"/>
  <c r="J141"/>
  <c r="BK139"/>
  <c r="BK137"/>
  <c r="J136"/>
  <c i="1" r="AS94"/>
  <c i="2" r="J313"/>
  <c r="J312"/>
  <c r="BK309"/>
  <c r="BK305"/>
  <c r="J303"/>
  <c r="BK301"/>
  <c r="BK295"/>
  <c r="J290"/>
  <c r="J257"/>
  <c r="BK253"/>
  <c r="J249"/>
  <c r="BK246"/>
  <c r="J244"/>
  <c r="J240"/>
  <c r="BK237"/>
  <c r="BK236"/>
  <c r="BK223"/>
  <c r="J215"/>
  <c r="BK212"/>
  <c r="BK209"/>
  <c r="J206"/>
  <c r="BK195"/>
  <c r="BK185"/>
  <c r="BK181"/>
  <c r="BK162"/>
  <c r="J150"/>
  <c r="BK149"/>
  <c r="J146"/>
  <c r="BK144"/>
  <c r="J142"/>
  <c r="BK141"/>
  <c r="BK136"/>
  <c r="J316"/>
  <c r="BK315"/>
  <c r="BK310"/>
  <c r="J309"/>
  <c r="BK308"/>
  <c r="J306"/>
  <c r="BK303"/>
  <c r="J301"/>
  <c r="BK292"/>
  <c r="BK290"/>
  <c r="BK287"/>
  <c r="J286"/>
  <c r="J282"/>
  <c r="J279"/>
  <c r="BK276"/>
  <c r="BK264"/>
  <c r="BK259"/>
  <c r="BK258"/>
  <c r="BK249"/>
  <c r="J246"/>
  <c r="J232"/>
  <c r="BK229"/>
  <c r="J226"/>
  <c r="BK224"/>
  <c r="J209"/>
  <c r="BK191"/>
  <c r="J188"/>
  <c r="J186"/>
  <c r="J185"/>
  <c r="BK184"/>
  <c r="J172"/>
  <c r="J162"/>
  <c r="BK150"/>
  <c r="J149"/>
  <c r="BK146"/>
  <c r="J139"/>
  <c r="BK316"/>
  <c r="BK313"/>
  <c r="BK312"/>
  <c r="J308"/>
  <c r="J296"/>
  <c r="J292"/>
  <c r="BK282"/>
  <c r="BK279"/>
  <c r="J276"/>
  <c r="J272"/>
  <c r="J268"/>
  <c r="J261"/>
  <c r="J259"/>
  <c r="BK257"/>
  <c r="J253"/>
  <c r="BK244"/>
  <c r="J243"/>
  <c r="BK240"/>
  <c r="J236"/>
  <c r="BK232"/>
  <c r="J224"/>
  <c r="J223"/>
  <c r="J212"/>
  <c r="BK199"/>
  <c r="J195"/>
  <c r="BK186"/>
  <c r="BK178"/>
  <c r="BK172"/>
  <c r="J165"/>
  <c r="BK160"/>
  <c r="J156"/>
  <c r="BK153"/>
  <c r="J144"/>
  <c r="BK142"/>
  <c r="J137"/>
  <c l="1" r="T161"/>
  <c r="T187"/>
  <c r="BK135"/>
  <c r="T135"/>
  <c r="BK260"/>
  <c r="J260"/>
  <c r="J107"/>
  <c r="P135"/>
  <c r="R135"/>
  <c r="BK140"/>
  <c r="J140"/>
  <c r="J100"/>
  <c r="P140"/>
  <c r="R140"/>
  <c r="T140"/>
  <c r="BK152"/>
  <c r="J152"/>
  <c r="J102"/>
  <c r="P152"/>
  <c r="R152"/>
  <c r="T152"/>
  <c r="BK161"/>
  <c r="J161"/>
  <c r="J103"/>
  <c r="P161"/>
  <c r="R161"/>
  <c r="BK187"/>
  <c r="J187"/>
  <c r="J104"/>
  <c r="P187"/>
  <c r="R187"/>
  <c r="BK225"/>
  <c r="J225"/>
  <c r="J105"/>
  <c r="P225"/>
  <c r="R225"/>
  <c r="T225"/>
  <c r="BK245"/>
  <c r="J245"/>
  <c r="J106"/>
  <c r="P245"/>
  <c r="R245"/>
  <c r="T245"/>
  <c r="P260"/>
  <c r="R260"/>
  <c r="T260"/>
  <c r="BK285"/>
  <c r="J285"/>
  <c r="J108"/>
  <c r="P285"/>
  <c r="R285"/>
  <c r="T285"/>
  <c r="BK291"/>
  <c r="J291"/>
  <c r="J109"/>
  <c r="P291"/>
  <c r="R291"/>
  <c r="T291"/>
  <c r="BK304"/>
  <c r="J304"/>
  <c r="J113"/>
  <c r="P304"/>
  <c r="R304"/>
  <c r="T304"/>
  <c r="J127"/>
  <c r="BE139"/>
  <c r="BE142"/>
  <c r="BE144"/>
  <c r="BE150"/>
  <c r="BE160"/>
  <c r="BE181"/>
  <c r="BE184"/>
  <c r="BE188"/>
  <c r="BE206"/>
  <c r="BE223"/>
  <c r="BE246"/>
  <c r="BE253"/>
  <c r="BE257"/>
  <c r="BE292"/>
  <c r="BE301"/>
  <c r="BE305"/>
  <c r="BE309"/>
  <c r="E85"/>
  <c r="BE136"/>
  <c r="BE141"/>
  <c r="BE153"/>
  <c r="BE178"/>
  <c r="BE195"/>
  <c r="BE199"/>
  <c r="BE212"/>
  <c r="BE215"/>
  <c r="BE232"/>
  <c r="BE240"/>
  <c r="BE243"/>
  <c r="BE268"/>
  <c r="BE286"/>
  <c r="BE295"/>
  <c r="BE315"/>
  <c r="BE316"/>
  <c r="F92"/>
  <c r="BE137"/>
  <c r="BE156"/>
  <c r="BE165"/>
  <c r="BE172"/>
  <c r="BE186"/>
  <c r="BE224"/>
  <c r="BE226"/>
  <c r="BE229"/>
  <c r="BE244"/>
  <c r="BE258"/>
  <c r="BE259"/>
  <c r="BE261"/>
  <c r="BE264"/>
  <c r="BE272"/>
  <c r="BE276"/>
  <c r="BE282"/>
  <c r="BE287"/>
  <c r="BE296"/>
  <c r="BE306"/>
  <c r="BE310"/>
  <c r="BE312"/>
  <c r="BE146"/>
  <c r="BE149"/>
  <c r="BE162"/>
  <c r="BE185"/>
  <c r="BE191"/>
  <c r="BE209"/>
  <c r="BE236"/>
  <c r="BE237"/>
  <c r="BE249"/>
  <c r="BE279"/>
  <c r="BE290"/>
  <c r="BE303"/>
  <c r="BE308"/>
  <c r="BE313"/>
  <c r="BK138"/>
  <c r="J138"/>
  <c r="J99"/>
  <c r="BK300"/>
  <c r="J300"/>
  <c r="J111"/>
  <c r="BK302"/>
  <c r="J302"/>
  <c r="J112"/>
  <c r="F34"/>
  <c i="1" r="BA95"/>
  <c r="BA94"/>
  <c r="AW94"/>
  <c r="AK30"/>
  <c i="2" r="F36"/>
  <c i="1" r="BC95"/>
  <c r="BC94"/>
  <c r="AY94"/>
  <c i="2" r="F37"/>
  <c i="1" r="BD95"/>
  <c r="BD94"/>
  <c r="W33"/>
  <c i="2" r="F35"/>
  <c i="1" r="BB95"/>
  <c r="BB94"/>
  <c r="W31"/>
  <c i="2" r="J34"/>
  <c i="1" r="AW95"/>
  <c i="2" l="1" r="P151"/>
  <c r="P134"/>
  <c r="T134"/>
  <c r="R151"/>
  <c r="R134"/>
  <c r="R133"/>
  <c r="T151"/>
  <c r="BK134"/>
  <c r="J134"/>
  <c r="J97"/>
  <c r="J135"/>
  <c r="J98"/>
  <c r="BK151"/>
  <c r="J151"/>
  <c r="J101"/>
  <c r="BK299"/>
  <c r="J299"/>
  <c r="J110"/>
  <c i="1" r="W32"/>
  <c r="AX94"/>
  <c r="W30"/>
  <c i="2" r="F33"/>
  <c i="1" r="AZ95"/>
  <c r="AZ94"/>
  <c r="W29"/>
  <c i="2" r="J33"/>
  <c i="1" r="AV95"/>
  <c r="AT95"/>
  <c i="2" l="1" r="T133"/>
  <c r="P133"/>
  <c i="1" r="AU95"/>
  <c i="2" r="BK133"/>
  <c r="J133"/>
  <c r="J96"/>
  <c i="1" r="AU94"/>
  <c r="AV94"/>
  <c r="AK29"/>
  <c l="1" r="AT94"/>
  <c i="2" r="J30"/>
  <c i="1" r="AG95"/>
  <c r="AN95"/>
  <c i="2" l="1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<sst xmlns="http://schemas.openxmlformats.org/spreadsheetml/2006/main">
  <si>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</si>
  <si>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</si>
  <si>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</si>
  <si>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</si>
  <si>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</si>
  <si>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{4467c4b1-5ca8-44a1-9a29-bb130892b1a1}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</si>
  <si>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</si>
  <si>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</si>
  <si>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</si>
  <si>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</si>
  <si>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</si>
  <si>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</si>
  <si>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Kód:</t>
  </si>
  <si>
    <t>SONA6591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</si>
  <si>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</si>
  <si>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</si>
  <si>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Stávající objekt Moskevská 21, K.Vary - oprava střechy objektu B2 - část pravého křídla</t>
  </si>
  <si>
    <t>KSO:</t>
  </si>
  <si>
    <t>CC-CZ:</t>
  </si>
  <si>
    <t>Místo:</t>
  </si>
  <si>
    <t xml:space="preserve"> </t>
  </si>
  <si>
    <t>Datum:</t>
  </si>
  <si>
    <t>12. 10. 2020</t>
  </si>
  <si>
    <t>Zadavatel:</t>
  </si>
  <si>
    <t>IČ:</t>
  </si>
  <si>
    <t>Statutární město K.Vary, Moskevská 21</t>
  </si>
  <si>
    <t>DIČ:</t>
  </si>
  <si>
    <t>Uchazeč:</t>
  </si>
  <si>
    <t>Vyplň údaj</t>
  </si>
  <si>
    <t>Projektant:</t>
  </si>
  <si>
    <t>Ing.Vladislav Skoček, Ostrov</t>
  </si>
  <si>
    <t>True</t>
  </si>
  <si>
    <t>Zpracovatel:</t>
  </si>
  <si>
    <t>Nneubauerová Soňa, SK-Projekt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</si>
  <si>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</si>
  <si>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</si>
  <si>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</si>
  <si>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</si>
  <si>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</si>
  <si>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</si>
  <si>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</si>
  <si>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</si>
  <si>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</si>
  <si>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</si>
  <si>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</si>
  <si>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</si>
  <si>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</si>
  <si>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</si>
  <si>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</si>
  <si>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</si>
  <si>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</si>
  <si>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</si>
  <si>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</si>
  <si>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</si>
  <si>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</si>
  <si>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</si>
  <si>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</si>
  <si>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</si>
  <si>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</si>
  <si>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</si>
  <si>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</si>
  <si>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</si>
  <si>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</si>
  <si>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</si>
  <si>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</si>
  <si>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</si>
  <si>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</si>
  <si>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</si>
  <si>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</si>
  <si>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</si>
  <si>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</si>
  <si>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</si>
  <si>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</si>
  <si>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</si>
  <si>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</si>
  <si>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</si>
  <si>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</si>
  <si>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</si>
  <si>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</si>
  <si>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</si>
  <si>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</si>
  <si>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oprava střechy objektu B2 - část pravého křídla</t>
  </si>
  <si>
    <t>STA</t>
  </si>
  <si>
    <t>1</t>
  </si>
  <si>
    <t>{9f4b7edf-400f-4972-846b-641d0109ae18}</t>
  </si>
  <si>
    <t>2</t>
  </si>
  <si>
    <t>KRYCÍ LIST SOUPISU PRACÍ</t>
  </si>
  <si>
    <t>Objekt:</t>
  </si>
  <si>
    <t>01 - oprava střechy objektu B2 - část pravého křídla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</si>
  <si>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</si>
  <si>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</si>
  <si>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</si>
  <si>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</si>
  <si>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</si>
  <si>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</si>
  <si>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94 - Lešení a stavební výtahy</t>
  </si>
  <si>
    <t xml:space="preserve">    95 - Různé dokončovací konstrukce a práce pozemních staveb</t>
  </si>
  <si>
    <t xml:space="preserve">    997 - Přesun sutě</t>
  </si>
  <si>
    <t>PSV - Práce a dodávky PSV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</si>
  <si>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</si>
  <si>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</si>
  <si>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</si>
  <si>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</si>
  <si>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</si>
  <si>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</si>
  <si>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784 - Dokončovací práce - malby a tapety</t>
  </si>
  <si>
    <t xml:space="preserve">    DEM - Demontáže</t>
  </si>
  <si>
    <t>M - Práce a dodávky M</t>
  </si>
  <si>
    <t xml:space="preserve">    ELE - Elektroinstalace</t>
  </si>
  <si>
    <t xml:space="preserve">    HRM - Hromosvod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</si>
  <si>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</si>
  <si>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</si>
  <si>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</si>
  <si>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</si>
  <si>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</si>
  <si>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</si>
  <si>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</si>
  <si>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</si>
  <si>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</si>
  <si>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</si>
  <si>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</si>
  <si>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</si>
  <si>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</si>
  <si>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</si>
  <si>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</si>
  <si>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</si>
  <si>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</si>
  <si>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94</t>
  </si>
  <si>
    <t>Lešení a stavební výtahy</t>
  </si>
  <si>
    <t>K</t>
  </si>
  <si>
    <t>9410000R1</t>
  </si>
  <si>
    <t>Atypické lešení pro výmalbu schodišťového prostoru</t>
  </si>
  <si>
    <t>kpl</t>
  </si>
  <si>
    <t>4</t>
  </si>
  <si>
    <t>-974772470</t>
  </si>
  <si>
    <t>9410000R2</t>
  </si>
  <si>
    <t>Výstupový sloup včetně výtahu na výšku 16m</t>
  </si>
  <si>
    <t>346699262</t>
  </si>
  <si>
    <t>95</t>
  </si>
  <si>
    <t>Různé dokončovací konstrukce a práce pozemních staveb</t>
  </si>
  <si>
    <t>3</t>
  </si>
  <si>
    <t>9500000R1</t>
  </si>
  <si>
    <t>Úklid po dokončení opravy</t>
  </si>
  <si>
    <t>-340867185</t>
  </si>
  <si>
    <t>997</t>
  </si>
  <si>
    <t>Přesun sutě</t>
  </si>
  <si>
    <t>9970000R1</t>
  </si>
  <si>
    <t>Odstranění zbytků odpadu komunálního charakteru (cca 0,1t) vč.likvidace</t>
  </si>
  <si>
    <t>1706478904</t>
  </si>
  <si>
    <t>5</t>
  </si>
  <si>
    <t>997013155</t>
  </si>
  <si>
    <t>Vnitrostaveništní doprava suti a vybouraných hmot pro budovy v do 18 m s omezením mechanizace</t>
  </si>
  <si>
    <t>t</t>
  </si>
  <si>
    <t>-314894044</t>
  </si>
  <si>
    <t>VV</t>
  </si>
  <si>
    <t>2,8</t>
  </si>
  <si>
    <t>6</t>
  </si>
  <si>
    <t>997013501</t>
  </si>
  <si>
    <t>Odvoz suti a vybouraných hmot na skládku nebo meziskládku do 1 km se složením</t>
  </si>
  <si>
    <t>-612493299</t>
  </si>
  <si>
    <t>7</t>
  </si>
  <si>
    <t>997013509</t>
  </si>
  <si>
    <t>Příplatek k odvozu suti a vybouraných hmot na skládku za každý další 1 km přes 1 km</t>
  </si>
  <si>
    <t>-772660027</t>
  </si>
  <si>
    <t>plechy do sběru, dřevo a lepenka do 20km</t>
  </si>
  <si>
    <t>1,8*19</t>
  </si>
  <si>
    <t>8</t>
  </si>
  <si>
    <t>997013811</t>
  </si>
  <si>
    <t>Poplatek za uložení na skládce (skládkovné) stavebního odpadu dřevěného kód odpadu 17 02 01</t>
  </si>
  <si>
    <t>1662853858</t>
  </si>
  <si>
    <t>9</t>
  </si>
  <si>
    <t>997013814</t>
  </si>
  <si>
    <t>Poplatek za uložení na skládce (skládkovné) stavebního odpadu izolací kód odpadu 17 06 04</t>
  </si>
  <si>
    <t>-450081958</t>
  </si>
  <si>
    <t>PSV</t>
  </si>
  <si>
    <t>Práce a dodávky PSV</t>
  </si>
  <si>
    <t>712</t>
  </si>
  <si>
    <t>Povlakové krytiny</t>
  </si>
  <si>
    <t>10</t>
  </si>
  <si>
    <t>712641559</t>
  </si>
  <si>
    <t>Provedení povlakové krytiny střech přes 30° pásy přitavením NAIP</t>
  </si>
  <si>
    <t>m2</t>
  </si>
  <si>
    <t>16</t>
  </si>
  <si>
    <t>1903431627</t>
  </si>
  <si>
    <t>u okapu - půlmetrový pás izolace</t>
  </si>
  <si>
    <t>0,5*66</t>
  </si>
  <si>
    <t>11</t>
  </si>
  <si>
    <t>M</t>
  </si>
  <si>
    <t>62866281</t>
  </si>
  <si>
    <t>pás asfaltový samolepicí modifikovaný SBS tl 3,0mm s vložkou ze skleněné tkaniny se spalitelnou fólií nebo jemnozrnným minerálním posypem nebo textilií na horním povrchu</t>
  </si>
  <si>
    <t>32</t>
  </si>
  <si>
    <t>-1873388855</t>
  </si>
  <si>
    <t>P</t>
  </si>
  <si>
    <t>Poznámka k položce:_x000d_
např.Glastek 30 Stiker Ultra GB</t>
  </si>
  <si>
    <t>33*1,15+0,05</t>
  </si>
  <si>
    <t>na přesahy 15%</t>
  </si>
  <si>
    <t>12</t>
  </si>
  <si>
    <t>998712103</t>
  </si>
  <si>
    <t>Přesun hmot tonážní tonážní pro krytiny povlakové v objektech v do 24 m</t>
  </si>
  <si>
    <t>1524317695</t>
  </si>
  <si>
    <t>713</t>
  </si>
  <si>
    <t>Izolace tepelné</t>
  </si>
  <si>
    <t>13</t>
  </si>
  <si>
    <t>713111111</t>
  </si>
  <si>
    <t>Montáž izolace tepelné vrchem stropů volně kladenými rohožemi, pásy, dílci, deskami</t>
  </si>
  <si>
    <t>1262699078</t>
  </si>
  <si>
    <t>doplnění tepené izolace v tl.100mm</t>
  </si>
  <si>
    <t>40</t>
  </si>
  <si>
    <t>14</t>
  </si>
  <si>
    <t>713121111</t>
  </si>
  <si>
    <t>Montáž izolace tepelné podlah volně kladenými rohožemi, pásy, dílci, deskami 1 vrstva</t>
  </si>
  <si>
    <t>1354462185</t>
  </si>
  <si>
    <t>položení stávající izolace</t>
  </si>
  <si>
    <t>nacházející se v půdním prostoru</t>
  </si>
  <si>
    <t>74,50</t>
  </si>
  <si>
    <t>doplnění další vstvy nové izolace 100mm</t>
  </si>
  <si>
    <t>Součet</t>
  </si>
  <si>
    <t>63148104</t>
  </si>
  <si>
    <t>deska tepelně izolační minerální univerzální λ=0,038-0,039 tl 100mm</t>
  </si>
  <si>
    <t>-1760046530</t>
  </si>
  <si>
    <t>doplnění tepelné izolace stropu</t>
  </si>
  <si>
    <t>40*1,02+0,20</t>
  </si>
  <si>
    <t>doplnění tepelné izolace podlahy</t>
  </si>
  <si>
    <t>74,50*1,02+0,01</t>
  </si>
  <si>
    <t>713131141</t>
  </si>
  <si>
    <t>Montáž izolace tepelné stěn a základů lepením celoplošně rohoží, pásů, dílců, desek</t>
  </si>
  <si>
    <t>-950619588</t>
  </si>
  <si>
    <t>doplnění izolace stěn</t>
  </si>
  <si>
    <t>48</t>
  </si>
  <si>
    <t>17</t>
  </si>
  <si>
    <t>631000001</t>
  </si>
  <si>
    <t>Deska z minerální vaty s jednostrannou povrchovou úpravou kašírováním tl.80mm</t>
  </si>
  <si>
    <t>1844842451</t>
  </si>
  <si>
    <t>Poznámka k položce:_x000d_
např.Rockwool Stroprock G</t>
  </si>
  <si>
    <t>48*1,02+0,04</t>
  </si>
  <si>
    <t>18</t>
  </si>
  <si>
    <t>7130000R1</t>
  </si>
  <si>
    <t>Tepelně izolační límec kolem střešních oken - montáž a dodávka</t>
  </si>
  <si>
    <t>m</t>
  </si>
  <si>
    <t>97586141</t>
  </si>
  <si>
    <t>19</t>
  </si>
  <si>
    <t>7130000R2</t>
  </si>
  <si>
    <t>Doplnění izolace ne přechodu stěna - šikmá střecha</t>
  </si>
  <si>
    <t>1614011750</t>
  </si>
  <si>
    <t>20</t>
  </si>
  <si>
    <t>998713103</t>
  </si>
  <si>
    <t>Přesun hmot tonážní pro izolace tepelné v objektech v do 24 m</t>
  </si>
  <si>
    <t>-465641055</t>
  </si>
  <si>
    <t>762</t>
  </si>
  <si>
    <t>Konstrukce tesařské</t>
  </si>
  <si>
    <t>762341931</t>
  </si>
  <si>
    <t>Vyřezání části bednění střech z prken tl do 32 mm plochy jednotlivě do 1 m2</t>
  </si>
  <si>
    <t>1729755016</t>
  </si>
  <si>
    <t>výměna narušeného bednění</t>
  </si>
  <si>
    <t>4*20</t>
  </si>
  <si>
    <t>22</t>
  </si>
  <si>
    <t>762343911</t>
  </si>
  <si>
    <t>Zabednění otvorů ve střeše prkny tl do 32 mm plochy jednotlivě do 1 m2</t>
  </si>
  <si>
    <t>-1605643891</t>
  </si>
  <si>
    <t>Poznámka k položce:_x000d_
včetně dodávky materiálu</t>
  </si>
  <si>
    <t>23</t>
  </si>
  <si>
    <t>762345811</t>
  </si>
  <si>
    <t>Demontáž bednění střech k dalšímu použití z prken</t>
  </si>
  <si>
    <t>-1968042512</t>
  </si>
  <si>
    <t>prkna se přitlučou zpět</t>
  </si>
  <si>
    <t>po doplnění tepelné izolace</t>
  </si>
  <si>
    <t>24</t>
  </si>
  <si>
    <t>762341210</t>
  </si>
  <si>
    <t>Montáž bednění střech rovných a šikmých sklonu do 60° z hrubých prken na sraz</t>
  </si>
  <si>
    <t>1591281620</t>
  </si>
  <si>
    <t>zpětná montáž demontovaných prken</t>
  </si>
  <si>
    <t>nové celoplošné bednění</t>
  </si>
  <si>
    <t>242</t>
  </si>
  <si>
    <t>25</t>
  </si>
  <si>
    <t>60511085</t>
  </si>
  <si>
    <t>řezivo jehličnaté středové smrk, borovice š 120/150mm tl 24mm dl 4m</t>
  </si>
  <si>
    <t>m3</t>
  </si>
  <si>
    <t>-2074036391</t>
  </si>
  <si>
    <t>pro nové bednění</t>
  </si>
  <si>
    <t>242*0,024*1,10</t>
  </si>
  <si>
    <t>26</t>
  </si>
  <si>
    <t>762342441</t>
  </si>
  <si>
    <t>Montáž kontralatí na střechách sklonu do 60°</t>
  </si>
  <si>
    <t>-736340709</t>
  </si>
  <si>
    <t>kontralatě</t>
  </si>
  <si>
    <t>280</t>
  </si>
  <si>
    <t>27</t>
  </si>
  <si>
    <t>60514114</t>
  </si>
  <si>
    <t>řezivo jehličnaté lať impregnovaná dl 4 m</t>
  </si>
  <si>
    <t>-1698073913</t>
  </si>
  <si>
    <t>0,04*0,06*280*1,10</t>
  </si>
  <si>
    <t>28</t>
  </si>
  <si>
    <t>762395000</t>
  </si>
  <si>
    <t>Spojovací prostředky krovů, bednění, laťování, nadstřešních konstrukcí</t>
  </si>
  <si>
    <t>1262895209</t>
  </si>
  <si>
    <t>pro zpětné osazení prken</t>
  </si>
  <si>
    <t>95*0,024</t>
  </si>
  <si>
    <t>242*0,024</t>
  </si>
  <si>
    <t>pro kontralatě</t>
  </si>
  <si>
    <t>0,04*0,06*280</t>
  </si>
  <si>
    <t>29</t>
  </si>
  <si>
    <t>7620000R1</t>
  </si>
  <si>
    <t>Doplnění atypického ostění kolem střešních oken</t>
  </si>
  <si>
    <t>-485813432</t>
  </si>
  <si>
    <t>30</t>
  </si>
  <si>
    <t>998762103</t>
  </si>
  <si>
    <t>Přesun hmot tonážní pro kce tesařské v objektech v do 24 m</t>
  </si>
  <si>
    <t>-2018837939</t>
  </si>
  <si>
    <t>764</t>
  </si>
  <si>
    <t>Konstrukce klempířské</t>
  </si>
  <si>
    <t>31</t>
  </si>
  <si>
    <t>764101163</t>
  </si>
  <si>
    <t>Montáž krytiny střechy rovné ze šablon do 10 ks/m2 do 60°</t>
  </si>
  <si>
    <t>-877148542</t>
  </si>
  <si>
    <t>nová krytina</t>
  </si>
  <si>
    <t>5535108R1</t>
  </si>
  <si>
    <t>Al šablona 450x450mm, barva imitace zoixidované mědi - dodávka včetně dopravy</t>
  </si>
  <si>
    <t>-2094763487</t>
  </si>
  <si>
    <t>242*1,05-0,1</t>
  </si>
  <si>
    <t>na prořez 5%</t>
  </si>
  <si>
    <t>33</t>
  </si>
  <si>
    <t>7642000R1</t>
  </si>
  <si>
    <t xml:space="preserve">Atypické oplechování střešních prvků ze shodného materiálu s krytinou - montáž a dodávka </t>
  </si>
  <si>
    <t>1985086846</t>
  </si>
  <si>
    <t>hřeben, nároží, lemování, okapnice</t>
  </si>
  <si>
    <t>oplechování kolem prostupů</t>
  </si>
  <si>
    <t>38</t>
  </si>
  <si>
    <t>34</t>
  </si>
  <si>
    <t>7642000R2</t>
  </si>
  <si>
    <t>Kompletace hřebene a nároží</t>
  </si>
  <si>
    <t>1493539727</t>
  </si>
  <si>
    <t>35</t>
  </si>
  <si>
    <t>764002823</t>
  </si>
  <si>
    <t>Demontáž střešního výlezu k dalšímu použití</t>
  </si>
  <si>
    <t>kus</t>
  </si>
  <si>
    <t>1255796831</t>
  </si>
  <si>
    <t>okna se použijí zpět</t>
  </si>
  <si>
    <t>36</t>
  </si>
  <si>
    <t>764203152</t>
  </si>
  <si>
    <t>Montáž střešního výlezu pro krytinu skládanou nebo plechovou</t>
  </si>
  <si>
    <t>-1457372947</t>
  </si>
  <si>
    <t>zpětná montáž stávajících výlezových oken</t>
  </si>
  <si>
    <t>37</t>
  </si>
  <si>
    <t>7640000R1</t>
  </si>
  <si>
    <t>Bezpečnostní kotvící bod u hřebene - montáž a dodávka</t>
  </si>
  <si>
    <t>-27313179</t>
  </si>
  <si>
    <t>998764103</t>
  </si>
  <si>
    <t>Přesun hmot tonážní pro konstrukce klempířské v objektech v do 24 m</t>
  </si>
  <si>
    <t>-1664769621</t>
  </si>
  <si>
    <t>765</t>
  </si>
  <si>
    <t>Krytina skládaná</t>
  </si>
  <si>
    <t>39</t>
  </si>
  <si>
    <t>765191023</t>
  </si>
  <si>
    <t>Montáž pojistné hydroizolační nebo parotěsné kladené ve sklonu přes 20° s lepenými spoji na bednění</t>
  </si>
  <si>
    <t>-1987470223</t>
  </si>
  <si>
    <t>2 vrstvy fólie</t>
  </si>
  <si>
    <t>242*2</t>
  </si>
  <si>
    <t>28329031</t>
  </si>
  <si>
    <t>fólie kontaktní difuzně propustná pro doplňkovou hydroizolační vrstvu, monolitická dvouvrstvá PES/PR 270g/m2, integrovaná samolepící páska</t>
  </si>
  <si>
    <t>-1474832913</t>
  </si>
  <si>
    <t>Poznámka k položce:_x000d_
typu DEKTEN MULTI-PRO II</t>
  </si>
  <si>
    <t>na přesahy 5%</t>
  </si>
  <si>
    <t>41</t>
  </si>
  <si>
    <t>628000001</t>
  </si>
  <si>
    <t>Asfaltový podkladový podstřešní pás se samolepícími spoji</t>
  </si>
  <si>
    <t>-877928308</t>
  </si>
  <si>
    <t>Poznámka k položce:_x000d_
např.Bauder Top UDS 1,5 NSK</t>
  </si>
  <si>
    <t>42</t>
  </si>
  <si>
    <t>765111203</t>
  </si>
  <si>
    <t>Montáž okapní jednoduché větrací mřížky</t>
  </si>
  <si>
    <t>797415042</t>
  </si>
  <si>
    <t>43</t>
  </si>
  <si>
    <t>59660202</t>
  </si>
  <si>
    <t>mřížka ochranná větrací jednoduchá š 55mm</t>
  </si>
  <si>
    <t>1859404145</t>
  </si>
  <si>
    <t>44</t>
  </si>
  <si>
    <t>998765103</t>
  </si>
  <si>
    <t>Přesun hmot tonážní pro krytiny skládané v objektech v do 24 m</t>
  </si>
  <si>
    <t>-1522590632</t>
  </si>
  <si>
    <t>766</t>
  </si>
  <si>
    <t>Konstrukce truhlářské</t>
  </si>
  <si>
    <t>45</t>
  </si>
  <si>
    <t>766674811</t>
  </si>
  <si>
    <t>Demontáž střešního okna hladká krytina do 45°</t>
  </si>
  <si>
    <t>1033069165</t>
  </si>
  <si>
    <t>2+2+10</t>
  </si>
  <si>
    <t>46</t>
  </si>
  <si>
    <t>766671001</t>
  </si>
  <si>
    <t>Montáž střešního okna do krytiny ploché 55 x 78 cm</t>
  </si>
  <si>
    <t>1069865596</t>
  </si>
  <si>
    <t>Poznámka k položce:_x000d_
včetně montáže lemování</t>
  </si>
  <si>
    <t>stávající okna</t>
  </si>
  <si>
    <t>47</t>
  </si>
  <si>
    <t>766671003</t>
  </si>
  <si>
    <t>Montáž střešního okna do krytiny ploché 78 x 98 cm</t>
  </si>
  <si>
    <t>1406287817</t>
  </si>
  <si>
    <t>766671004</t>
  </si>
  <si>
    <t>Montáž střešního okna do krytiny ploché 78 x 118 cm</t>
  </si>
  <si>
    <t>-264145959</t>
  </si>
  <si>
    <t>49</t>
  </si>
  <si>
    <t>61124160</t>
  </si>
  <si>
    <t>lemování střešních oken 55x78cm</t>
  </si>
  <si>
    <t>1311923509</t>
  </si>
  <si>
    <t>doplnění nového lemování</t>
  </si>
  <si>
    <t>50</t>
  </si>
  <si>
    <t>61124162</t>
  </si>
  <si>
    <t>lemování střešních oken 78x98cm</t>
  </si>
  <si>
    <t>1910928865</t>
  </si>
  <si>
    <t>51</t>
  </si>
  <si>
    <t>61124163</t>
  </si>
  <si>
    <t>lemování střešních oken 78x118cm</t>
  </si>
  <si>
    <t>-1545338058</t>
  </si>
  <si>
    <t>784</t>
  </si>
  <si>
    <t>Dokončovací práce - malby a tapety</t>
  </si>
  <si>
    <t>52</t>
  </si>
  <si>
    <t>7840000R1</t>
  </si>
  <si>
    <t xml:space="preserve">Zakrytí ponechaného vybavení kanceláře fólií proti znečištění </t>
  </si>
  <si>
    <t>-1899387903</t>
  </si>
  <si>
    <t>53</t>
  </si>
  <si>
    <t>784111001</t>
  </si>
  <si>
    <t>Oprášení (ometení ) podkladu v místnostech výšky do 3,80 m</t>
  </si>
  <si>
    <t>604820849</t>
  </si>
  <si>
    <t>před malbou</t>
  </si>
  <si>
    <t>312</t>
  </si>
  <si>
    <t>54</t>
  </si>
  <si>
    <t>784211101</t>
  </si>
  <si>
    <t>Dvojnásobné bílé malby ze směsí za mokra výborně otěruvzdorných v místnostech výšky do 3,80 m</t>
  </si>
  <si>
    <t>1129269182</t>
  </si>
  <si>
    <t>DEM</t>
  </si>
  <si>
    <t>Demontáže</t>
  </si>
  <si>
    <t>55</t>
  </si>
  <si>
    <t>712600831</t>
  </si>
  <si>
    <t>Odstranění povlakové krytiny střech přes 30° jednovrstvé</t>
  </si>
  <si>
    <t>-1570233285</t>
  </si>
  <si>
    <t>lepenka</t>
  </si>
  <si>
    <t>56</t>
  </si>
  <si>
    <t>764001841</t>
  </si>
  <si>
    <t>Demontáž krytiny ze šablon do suti</t>
  </si>
  <si>
    <t>126146405</t>
  </si>
  <si>
    <t>57</t>
  </si>
  <si>
    <t>764001821</t>
  </si>
  <si>
    <t>Demontáž krytiny ze svitků nebo tabulí do suti</t>
  </si>
  <si>
    <t>758527665</t>
  </si>
  <si>
    <t>oplechování koelm oken, hřebenů a nároží</t>
  </si>
  <si>
    <t>Práce a dodávky M</t>
  </si>
  <si>
    <t>ELE</t>
  </si>
  <si>
    <t>Elektroinstalace</t>
  </si>
  <si>
    <t>58</t>
  </si>
  <si>
    <t>2100000R2</t>
  </si>
  <si>
    <t>Úprava elektronapojení střešních oken</t>
  </si>
  <si>
    <t>64</t>
  </si>
  <si>
    <t>1585032811</t>
  </si>
  <si>
    <t>HRM</t>
  </si>
  <si>
    <t>Hromosvod</t>
  </si>
  <si>
    <t>59</t>
  </si>
  <si>
    <t>2100000R1</t>
  </si>
  <si>
    <t>Demontáž a montáž nového hliníkového hromosvodu v původním rozsahu, včetně revize</t>
  </si>
  <si>
    <t>-850937676</t>
  </si>
  <si>
    <t>VRN</t>
  </si>
  <si>
    <t>Vedlejší rozpočtové náklady</t>
  </si>
  <si>
    <t>60</t>
  </si>
  <si>
    <t>0130000R2</t>
  </si>
  <si>
    <t>Pasportizace místa stavby a staveniště (foto, video, za přítomnosti investora)</t>
  </si>
  <si>
    <t>kč</t>
  </si>
  <si>
    <t>1024</t>
  </si>
  <si>
    <t>80644502</t>
  </si>
  <si>
    <t>61</t>
  </si>
  <si>
    <t>0210000R1</t>
  </si>
  <si>
    <t>Zařízení staveniště - buňka, TOI, kontejner na odpad, provizorní oplocení</t>
  </si>
  <si>
    <t>539509083</t>
  </si>
  <si>
    <t xml:space="preserve">Poznámka k položce:_x000d_
 </t>
  </si>
  <si>
    <t>62</t>
  </si>
  <si>
    <t>0210000R3</t>
  </si>
  <si>
    <t>Zajištění elektro z mobilního zdroje</t>
  </si>
  <si>
    <t>-2083490466</t>
  </si>
  <si>
    <t>63</t>
  </si>
  <si>
    <t>0210000R4</t>
  </si>
  <si>
    <t>Dovoz vody</t>
  </si>
  <si>
    <t>1470881486</t>
  </si>
  <si>
    <t>0600000R1</t>
  </si>
  <si>
    <t>Ochrana přilehlých konstrukcí před znečištěním a poškozením</t>
  </si>
  <si>
    <t>810330757</t>
  </si>
  <si>
    <t>65</t>
  </si>
  <si>
    <t>0630000R1</t>
  </si>
  <si>
    <t>Ztížené dopravní podmínky</t>
  </si>
  <si>
    <t>1862128341</t>
  </si>
  <si>
    <t>66</t>
  </si>
  <si>
    <t>0630000R2</t>
  </si>
  <si>
    <t>Bezpečnostní opatření</t>
  </si>
  <si>
    <t>262380865</t>
  </si>
  <si>
    <t>67</t>
  </si>
  <si>
    <t>0630000R3</t>
  </si>
  <si>
    <t>Příplatek za práce prováděné horolezeckou technikou</t>
  </si>
  <si>
    <t>-981947379</t>
  </si>
  <si>
    <t>68</t>
  </si>
  <si>
    <t>0910000R1</t>
  </si>
  <si>
    <t>Zajištění opatření vyplývající z potřeb plnění plánu BOZP</t>
  </si>
  <si>
    <t>1263801555</t>
  </si>
  <si>
    <t xml:space="preserve">Poznámka k položce:_x000d_
 _x000d_
 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</si>
</sst>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7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4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4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4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4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6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31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32" t="s">
        <v>40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41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44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46</v>
      </c>
      <c r="U35" s="54"/>
      <c r="V35" s="54"/>
      <c r="W35" s="54"/>
      <c r="X35" s="56" t="s">
        <v>47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48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49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50</v>
      </c>
      <c r="AI60" s="42"/>
      <c r="AJ60" s="42"/>
      <c r="AK60" s="42"/>
      <c r="AL60" s="42"/>
      <c r="AM60" s="64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53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50</v>
      </c>
      <c r="AI75" s="42"/>
      <c r="AJ75" s="42"/>
      <c r="AK75" s="42"/>
      <c r="AL75" s="42"/>
      <c r="AM75" s="64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12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SONA6591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15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Stávající objekt Moskevská 21, K.Vary - oprava střechy objektu B2 - část pravého křídla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79" t="str">
        <f>IF(AN8= "","",AN8)</f>
        <v>12. 10. 2020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25.65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Statutární město K.Vary, Moskevská 21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0" t="str">
        <f>IF(E17="","",E17)</f>
        <v>Ing.Vladislav Skoček, Ostrov</v>
      </c>
      <c r="AN89" s="71"/>
      <c r="AO89" s="71"/>
      <c r="AP89" s="71"/>
      <c r="AQ89" s="40"/>
      <c r="AR89" s="44"/>
      <c r="AS89" s="81" t="s">
        <v>55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25.6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0" t="str">
        <f>IF(E20="","",E20)</f>
        <v>Nneubauerová Soňa, SK-Projekt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56</v>
      </c>
      <c r="D92" s="94"/>
      <c r="E92" s="94"/>
      <c r="F92" s="94"/>
      <c r="G92" s="94"/>
      <c r="H92" s="95"/>
      <c r="I92" s="96" t="s">
        <v>57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58</v>
      </c>
      <c r="AH92" s="94"/>
      <c r="AI92" s="94"/>
      <c r="AJ92" s="94"/>
      <c r="AK92" s="94"/>
      <c r="AL92" s="94"/>
      <c r="AM92" s="94"/>
      <c r="AN92" s="96" t="s">
        <v>59</v>
      </c>
      <c r="AO92" s="94"/>
      <c r="AP92" s="98"/>
      <c r="AQ92" s="99" t="s">
        <v>60</v>
      </c>
      <c r="AR92" s="44"/>
      <c r="AS92" s="100" t="s">
        <v>61</v>
      </c>
      <c r="AT92" s="101" t="s">
        <v>62</v>
      </c>
      <c r="AU92" s="101" t="s">
        <v>63</v>
      </c>
      <c r="AV92" s="101" t="s">
        <v>64</v>
      </c>
      <c r="AW92" s="101" t="s">
        <v>65</v>
      </c>
      <c r="AX92" s="101" t="s">
        <v>66</v>
      </c>
      <c r="AY92" s="101" t="s">
        <v>67</v>
      </c>
      <c r="AZ92" s="101" t="s">
        <v>68</v>
      </c>
      <c r="BA92" s="101" t="s">
        <v>69</v>
      </c>
      <c r="BB92" s="101" t="s">
        <v>70</v>
      </c>
      <c r="BC92" s="101" t="s">
        <v>71</v>
      </c>
      <c r="BD92" s="102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73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74</v>
      </c>
      <c r="BT94" s="117" t="s">
        <v>75</v>
      </c>
      <c r="BU94" s="118" t="s">
        <v>76</v>
      </c>
      <c r="BV94" s="117" t="s">
        <v>77</v>
      </c>
      <c r="BW94" s="117" t="s">
        <v>5</v>
      </c>
      <c r="BX94" s="117" t="s">
        <v>78</v>
      </c>
      <c r="CL94" s="117" t="s">
        <v>1</v>
      </c>
    </row>
    <row r="95" s="7" customFormat="1" ht="24.75" customHeight="1">
      <c r="A95" s="119" t="s">
        <v>79</v>
      </c>
      <c r="B95" s="120"/>
      <c r="C95" s="121"/>
      <c r="D95" s="122" t="s">
        <v>80</v>
      </c>
      <c r="E95" s="122"/>
      <c r="F95" s="122"/>
      <c r="G95" s="122"/>
      <c r="H95" s="122"/>
      <c r="I95" s="123"/>
      <c r="J95" s="122" t="s">
        <v>81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'01 - oprava střechy objek...'!J30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82</v>
      </c>
      <c r="AR95" s="126"/>
      <c r="AS95" s="127">
        <v>0</v>
      </c>
      <c r="AT95" s="128">
        <f>ROUND(SUM(AV95:AW95),2)</f>
        <v>0</v>
      </c>
      <c r="AU95" s="129">
        <f>'01 - oprava střechy objek...'!P133</f>
        <v>0</v>
      </c>
      <c r="AV95" s="128">
        <f>'01 - oprava střechy objek...'!J33</f>
        <v>0</v>
      </c>
      <c r="AW95" s="128">
        <f>'01 - oprava střechy objek...'!J34</f>
        <v>0</v>
      </c>
      <c r="AX95" s="128">
        <f>'01 - oprava střechy objek...'!J35</f>
        <v>0</v>
      </c>
      <c r="AY95" s="128">
        <f>'01 - oprava střechy objek...'!J36</f>
        <v>0</v>
      </c>
      <c r="AZ95" s="128">
        <f>'01 - oprava střechy objek...'!F33</f>
        <v>0</v>
      </c>
      <c r="BA95" s="128">
        <f>'01 - oprava střechy objek...'!F34</f>
        <v>0</v>
      </c>
      <c r="BB95" s="128">
        <f>'01 - oprava střechy objek...'!F35</f>
        <v>0</v>
      </c>
      <c r="BC95" s="128">
        <f>'01 - oprava střechy objek...'!F36</f>
        <v>0</v>
      </c>
      <c r="BD95" s="130">
        <f>'01 - oprava střechy objek...'!F37</f>
        <v>0</v>
      </c>
      <c r="BE95" s="7"/>
      <c r="BT95" s="131" t="s">
        <v>83</v>
      </c>
      <c r="BV95" s="131" t="s">
        <v>77</v>
      </c>
      <c r="BW95" s="131" t="s">
        <v>84</v>
      </c>
      <c r="BX95" s="131" t="s">
        <v>5</v>
      </c>
      <c r="CL95" s="131" t="s">
        <v>1</v>
      </c>
      <c r="CM95" s="131" t="s">
        <v>85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enWk2xgxbG4+T3tF1rQ6IMUIJQKrCzWSIZFFSbeF/KS20NeSaVKalKwScja1tUsyXIiRaSzPFnbHUJeI/EUkxA==" hashValue="4yx/mU2R//lS6PIbHpxBroZAtfRlhn19Iu0h2Q4idv6mdg/leaGmhty/nV3tKw5FkvnI9VGsuSRhPoTZWMDUEw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1 - oprava střechy objek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0"/>
      <c r="AT3" s="17" t="s">
        <v>85</v>
      </c>
    </row>
    <row r="4" s="1" customFormat="1" ht="24.96" customHeight="1">
      <c r="B4" s="20"/>
      <c r="D4" s="134" t="s">
        <v>86</v>
      </c>
      <c r="L4" s="20"/>
      <c r="M4" s="135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6" t="s">
        <v>15</v>
      </c>
      <c r="L6" s="20"/>
    </row>
    <row r="7" s="1" customFormat="1" ht="23.25" customHeight="1">
      <c r="B7" s="20"/>
      <c r="E7" s="137" t="str">
        <f>'Rekapitulace stavby'!K6</f>
        <v>Stávající objekt Moskevská 21, K.Vary - oprava střechy objektu B2 - část pravého křídla</v>
      </c>
      <c r="F7" s="136"/>
      <c r="G7" s="136"/>
      <c r="H7" s="136"/>
      <c r="L7" s="20"/>
    </row>
    <row r="8" s="2" customFormat="1" ht="12" customHeight="1">
      <c r="A8" s="38"/>
      <c r="B8" s="44"/>
      <c r="C8" s="38"/>
      <c r="D8" s="136" t="s">
        <v>87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8" t="s">
        <v>88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6" t="s">
        <v>17</v>
      </c>
      <c r="E11" s="38"/>
      <c r="F11" s="139" t="s">
        <v>1</v>
      </c>
      <c r="G11" s="38"/>
      <c r="H11" s="38"/>
      <c r="I11" s="136" t="s">
        <v>18</v>
      </c>
      <c r="J11" s="139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6" t="s">
        <v>19</v>
      </c>
      <c r="E12" s="38"/>
      <c r="F12" s="139" t="s">
        <v>20</v>
      </c>
      <c r="G12" s="38"/>
      <c r="H12" s="38"/>
      <c r="I12" s="136" t="s">
        <v>21</v>
      </c>
      <c r="J12" s="140" t="str">
        <f>'Rekapitulace stavby'!AN8</f>
        <v>12. 10. 2020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6" t="s">
        <v>23</v>
      </c>
      <c r="E14" s="38"/>
      <c r="F14" s="38"/>
      <c r="G14" s="38"/>
      <c r="H14" s="38"/>
      <c r="I14" s="136" t="s">
        <v>24</v>
      </c>
      <c r="J14" s="139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9" t="s">
        <v>25</v>
      </c>
      <c r="F15" s="38"/>
      <c r="G15" s="38"/>
      <c r="H15" s="38"/>
      <c r="I15" s="136" t="s">
        <v>26</v>
      </c>
      <c r="J15" s="139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6" t="s">
        <v>27</v>
      </c>
      <c r="E17" s="38"/>
      <c r="F17" s="38"/>
      <c r="G17" s="38"/>
      <c r="H17" s="38"/>
      <c r="I17" s="136" t="s">
        <v>24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9"/>
      <c r="G18" s="139"/>
      <c r="H18" s="139"/>
      <c r="I18" s="136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6" t="s">
        <v>29</v>
      </c>
      <c r="E20" s="38"/>
      <c r="F20" s="38"/>
      <c r="G20" s="38"/>
      <c r="H20" s="38"/>
      <c r="I20" s="136" t="s">
        <v>24</v>
      </c>
      <c r="J20" s="139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9" t="s">
        <v>30</v>
      </c>
      <c r="F21" s="38"/>
      <c r="G21" s="38"/>
      <c r="H21" s="38"/>
      <c r="I21" s="136" t="s">
        <v>26</v>
      </c>
      <c r="J21" s="139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6" t="s">
        <v>32</v>
      </c>
      <c r="E23" s="38"/>
      <c r="F23" s="38"/>
      <c r="G23" s="38"/>
      <c r="H23" s="38"/>
      <c r="I23" s="136" t="s">
        <v>24</v>
      </c>
      <c r="J23" s="139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9" t="s">
        <v>33</v>
      </c>
      <c r="F24" s="38"/>
      <c r="G24" s="38"/>
      <c r="H24" s="38"/>
      <c r="I24" s="136" t="s">
        <v>26</v>
      </c>
      <c r="J24" s="139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6" t="s">
        <v>34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1"/>
      <c r="B27" s="142"/>
      <c r="C27" s="141"/>
      <c r="D27" s="141"/>
      <c r="E27" s="143" t="s">
        <v>1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5"/>
      <c r="E29" s="145"/>
      <c r="F29" s="145"/>
      <c r="G29" s="145"/>
      <c r="H29" s="145"/>
      <c r="I29" s="145"/>
      <c r="J29" s="145"/>
      <c r="K29" s="145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6" t="s">
        <v>35</v>
      </c>
      <c r="E30" s="38"/>
      <c r="F30" s="38"/>
      <c r="G30" s="38"/>
      <c r="H30" s="38"/>
      <c r="I30" s="38"/>
      <c r="J30" s="147">
        <f>ROUND(J133,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5"/>
      <c r="E31" s="145"/>
      <c r="F31" s="145"/>
      <c r="G31" s="145"/>
      <c r="H31" s="145"/>
      <c r="I31" s="145"/>
      <c r="J31" s="145"/>
      <c r="K31" s="145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8" t="s">
        <v>37</v>
      </c>
      <c r="G32" s="38"/>
      <c r="H32" s="38"/>
      <c r="I32" s="148" t="s">
        <v>36</v>
      </c>
      <c r="J32" s="148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9" t="s">
        <v>39</v>
      </c>
      <c r="E33" s="136" t="s">
        <v>40</v>
      </c>
      <c r="F33" s="150">
        <f>ROUND((SUM(BE133:BE317)),  2)</f>
        <v>0</v>
      </c>
      <c r="G33" s="38"/>
      <c r="H33" s="38"/>
      <c r="I33" s="151">
        <v>0.20999999999999999</v>
      </c>
      <c r="J33" s="150">
        <f>ROUND(((SUM(BE133:BE317))*I33),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6" t="s">
        <v>41</v>
      </c>
      <c r="F34" s="150">
        <f>ROUND((SUM(BF133:BF317)),  2)</f>
        <v>0</v>
      </c>
      <c r="G34" s="38"/>
      <c r="H34" s="38"/>
      <c r="I34" s="151">
        <v>0.14999999999999999</v>
      </c>
      <c r="J34" s="150">
        <f>ROUND(((SUM(BF133:BF317))*I34),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6" t="s">
        <v>42</v>
      </c>
      <c r="F35" s="150">
        <f>ROUND((SUM(BG133:BG317)),  2)</f>
        <v>0</v>
      </c>
      <c r="G35" s="38"/>
      <c r="H35" s="38"/>
      <c r="I35" s="151">
        <v>0.20999999999999999</v>
      </c>
      <c r="J35" s="150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6" t="s">
        <v>43</v>
      </c>
      <c r="F36" s="150">
        <f>ROUND((SUM(BH133:BH317)),  2)</f>
        <v>0</v>
      </c>
      <c r="G36" s="38"/>
      <c r="H36" s="38"/>
      <c r="I36" s="151">
        <v>0.14999999999999999</v>
      </c>
      <c r="J36" s="150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6" t="s">
        <v>44</v>
      </c>
      <c r="F37" s="150">
        <f>ROUND((SUM(BI133:BI317)),  2)</f>
        <v>0</v>
      </c>
      <c r="G37" s="38"/>
      <c r="H37" s="38"/>
      <c r="I37" s="151">
        <v>0</v>
      </c>
      <c r="J37" s="150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59" t="s">
        <v>48</v>
      </c>
      <c r="E50" s="160"/>
      <c r="F50" s="160"/>
      <c r="G50" s="159" t="s">
        <v>49</v>
      </c>
      <c r="H50" s="160"/>
      <c r="I50" s="160"/>
      <c r="J50" s="160"/>
      <c r="K50" s="160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1" t="s">
        <v>50</v>
      </c>
      <c r="E61" s="162"/>
      <c r="F61" s="163" t="s">
        <v>51</v>
      </c>
      <c r="G61" s="161" t="s">
        <v>50</v>
      </c>
      <c r="H61" s="162"/>
      <c r="I61" s="162"/>
      <c r="J61" s="164" t="s">
        <v>51</v>
      </c>
      <c r="K61" s="162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59" t="s">
        <v>52</v>
      </c>
      <c r="E65" s="165"/>
      <c r="F65" s="165"/>
      <c r="G65" s="159" t="s">
        <v>53</v>
      </c>
      <c r="H65" s="165"/>
      <c r="I65" s="165"/>
      <c r="J65" s="165"/>
      <c r="K65" s="165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1" t="s">
        <v>50</v>
      </c>
      <c r="E76" s="162"/>
      <c r="F76" s="163" t="s">
        <v>51</v>
      </c>
      <c r="G76" s="161" t="s">
        <v>50</v>
      </c>
      <c r="H76" s="162"/>
      <c r="I76" s="162"/>
      <c r="J76" s="164" t="s">
        <v>51</v>
      </c>
      <c r="K76" s="162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68"/>
      <c r="C81" s="169"/>
      <c r="D81" s="169"/>
      <c r="E81" s="169"/>
      <c r="F81" s="169"/>
      <c r="G81" s="169"/>
      <c r="H81" s="169"/>
      <c r="I81" s="169"/>
      <c r="J81" s="169"/>
      <c r="K81" s="169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3.25" customHeight="1">
      <c r="A85" s="38"/>
      <c r="B85" s="39"/>
      <c r="C85" s="40"/>
      <c r="D85" s="40"/>
      <c r="E85" s="170" t="str">
        <f>E7</f>
        <v>Stávající objekt Moskevská 21, K.Vary - oprava střechy objektu B2 - část pravého křídla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87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01 - oprava střechy objektu B2 - část pravého křídla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 xml:space="preserve"> </v>
      </c>
      <c r="G89" s="40"/>
      <c r="H89" s="40"/>
      <c r="I89" s="32" t="s">
        <v>21</v>
      </c>
      <c r="J89" s="79" t="str">
        <f>IF(J12="","",J12)</f>
        <v>12. 10. 2020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23</v>
      </c>
      <c r="D91" s="40"/>
      <c r="E91" s="40"/>
      <c r="F91" s="27" t="str">
        <f>E15</f>
        <v>Statutární město K.Vary, Moskevská 21</v>
      </c>
      <c r="G91" s="40"/>
      <c r="H91" s="40"/>
      <c r="I91" s="32" t="s">
        <v>29</v>
      </c>
      <c r="J91" s="36" t="str">
        <f>E21</f>
        <v>Ing.Vladislav Skoček, Ostrov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>Nneubauerová Soňa, SK-Projekt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1" t="s">
        <v>90</v>
      </c>
      <c r="D94" s="172"/>
      <c r="E94" s="172"/>
      <c r="F94" s="172"/>
      <c r="G94" s="172"/>
      <c r="H94" s="172"/>
      <c r="I94" s="172"/>
      <c r="J94" s="173" t="s">
        <v>91</v>
      </c>
      <c r="K94" s="172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4" t="s">
        <v>92</v>
      </c>
      <c r="D96" s="40"/>
      <c r="E96" s="40"/>
      <c r="F96" s="40"/>
      <c r="G96" s="40"/>
      <c r="H96" s="40"/>
      <c r="I96" s="40"/>
      <c r="J96" s="110">
        <f>J133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93</v>
      </c>
    </row>
    <row r="97" s="9" customFormat="1" ht="24.96" customHeight="1">
      <c r="A97" s="9"/>
      <c r="B97" s="175"/>
      <c r="C97" s="176"/>
      <c r="D97" s="177" t="s">
        <v>94</v>
      </c>
      <c r="E97" s="178"/>
      <c r="F97" s="178"/>
      <c r="G97" s="178"/>
      <c r="H97" s="178"/>
      <c r="I97" s="178"/>
      <c r="J97" s="179">
        <f>J134</f>
        <v>0</v>
      </c>
      <c r="K97" s="176"/>
      <c r="L97" s="18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1"/>
      <c r="C98" s="182"/>
      <c r="D98" s="183" t="s">
        <v>95</v>
      </c>
      <c r="E98" s="184"/>
      <c r="F98" s="184"/>
      <c r="G98" s="184"/>
      <c r="H98" s="184"/>
      <c r="I98" s="184"/>
      <c r="J98" s="185">
        <f>J135</f>
        <v>0</v>
      </c>
      <c r="K98" s="182"/>
      <c r="L98" s="18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1"/>
      <c r="C99" s="182"/>
      <c r="D99" s="183" t="s">
        <v>96</v>
      </c>
      <c r="E99" s="184"/>
      <c r="F99" s="184"/>
      <c r="G99" s="184"/>
      <c r="H99" s="184"/>
      <c r="I99" s="184"/>
      <c r="J99" s="185">
        <f>J138</f>
        <v>0</v>
      </c>
      <c r="K99" s="182"/>
      <c r="L99" s="18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1"/>
      <c r="C100" s="182"/>
      <c r="D100" s="183" t="s">
        <v>97</v>
      </c>
      <c r="E100" s="184"/>
      <c r="F100" s="184"/>
      <c r="G100" s="184"/>
      <c r="H100" s="184"/>
      <c r="I100" s="184"/>
      <c r="J100" s="185">
        <f>J140</f>
        <v>0</v>
      </c>
      <c r="K100" s="182"/>
      <c r="L100" s="18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75"/>
      <c r="C101" s="176"/>
      <c r="D101" s="177" t="s">
        <v>98</v>
      </c>
      <c r="E101" s="178"/>
      <c r="F101" s="178"/>
      <c r="G101" s="178"/>
      <c r="H101" s="178"/>
      <c r="I101" s="178"/>
      <c r="J101" s="179">
        <f>J151</f>
        <v>0</v>
      </c>
      <c r="K101" s="176"/>
      <c r="L101" s="18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81"/>
      <c r="C102" s="182"/>
      <c r="D102" s="183" t="s">
        <v>99</v>
      </c>
      <c r="E102" s="184"/>
      <c r="F102" s="184"/>
      <c r="G102" s="184"/>
      <c r="H102" s="184"/>
      <c r="I102" s="184"/>
      <c r="J102" s="185">
        <f>J152</f>
        <v>0</v>
      </c>
      <c r="K102" s="182"/>
      <c r="L102" s="18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1"/>
      <c r="C103" s="182"/>
      <c r="D103" s="183" t="s">
        <v>100</v>
      </c>
      <c r="E103" s="184"/>
      <c r="F103" s="184"/>
      <c r="G103" s="184"/>
      <c r="H103" s="184"/>
      <c r="I103" s="184"/>
      <c r="J103" s="185">
        <f>J161</f>
        <v>0</v>
      </c>
      <c r="K103" s="182"/>
      <c r="L103" s="18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1"/>
      <c r="C104" s="182"/>
      <c r="D104" s="183" t="s">
        <v>101</v>
      </c>
      <c r="E104" s="184"/>
      <c r="F104" s="184"/>
      <c r="G104" s="184"/>
      <c r="H104" s="184"/>
      <c r="I104" s="184"/>
      <c r="J104" s="185">
        <f>J187</f>
        <v>0</v>
      </c>
      <c r="K104" s="182"/>
      <c r="L104" s="18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1"/>
      <c r="C105" s="182"/>
      <c r="D105" s="183" t="s">
        <v>102</v>
      </c>
      <c r="E105" s="184"/>
      <c r="F105" s="184"/>
      <c r="G105" s="184"/>
      <c r="H105" s="184"/>
      <c r="I105" s="184"/>
      <c r="J105" s="185">
        <f>J225</f>
        <v>0</v>
      </c>
      <c r="K105" s="182"/>
      <c r="L105" s="18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1"/>
      <c r="C106" s="182"/>
      <c r="D106" s="183" t="s">
        <v>103</v>
      </c>
      <c r="E106" s="184"/>
      <c r="F106" s="184"/>
      <c r="G106" s="184"/>
      <c r="H106" s="184"/>
      <c r="I106" s="184"/>
      <c r="J106" s="185">
        <f>J245</f>
        <v>0</v>
      </c>
      <c r="K106" s="182"/>
      <c r="L106" s="18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1"/>
      <c r="C107" s="182"/>
      <c r="D107" s="183" t="s">
        <v>104</v>
      </c>
      <c r="E107" s="184"/>
      <c r="F107" s="184"/>
      <c r="G107" s="184"/>
      <c r="H107" s="184"/>
      <c r="I107" s="184"/>
      <c r="J107" s="185">
        <f>J260</f>
        <v>0</v>
      </c>
      <c r="K107" s="182"/>
      <c r="L107" s="18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1"/>
      <c r="C108" s="182"/>
      <c r="D108" s="183" t="s">
        <v>105</v>
      </c>
      <c r="E108" s="184"/>
      <c r="F108" s="184"/>
      <c r="G108" s="184"/>
      <c r="H108" s="184"/>
      <c r="I108" s="184"/>
      <c r="J108" s="185">
        <f>J285</f>
        <v>0</v>
      </c>
      <c r="K108" s="182"/>
      <c r="L108" s="18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1"/>
      <c r="C109" s="182"/>
      <c r="D109" s="183" t="s">
        <v>106</v>
      </c>
      <c r="E109" s="184"/>
      <c r="F109" s="184"/>
      <c r="G109" s="184"/>
      <c r="H109" s="184"/>
      <c r="I109" s="184"/>
      <c r="J109" s="185">
        <f>J291</f>
        <v>0</v>
      </c>
      <c r="K109" s="182"/>
      <c r="L109" s="18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75"/>
      <c r="C110" s="176"/>
      <c r="D110" s="177" t="s">
        <v>107</v>
      </c>
      <c r="E110" s="178"/>
      <c r="F110" s="178"/>
      <c r="G110" s="178"/>
      <c r="H110" s="178"/>
      <c r="I110" s="178"/>
      <c r="J110" s="179">
        <f>J299</f>
        <v>0</v>
      </c>
      <c r="K110" s="176"/>
      <c r="L110" s="180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81"/>
      <c r="C111" s="182"/>
      <c r="D111" s="183" t="s">
        <v>108</v>
      </c>
      <c r="E111" s="184"/>
      <c r="F111" s="184"/>
      <c r="G111" s="184"/>
      <c r="H111" s="184"/>
      <c r="I111" s="184"/>
      <c r="J111" s="185">
        <f>J300</f>
        <v>0</v>
      </c>
      <c r="K111" s="182"/>
      <c r="L111" s="18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1"/>
      <c r="C112" s="182"/>
      <c r="D112" s="183" t="s">
        <v>109</v>
      </c>
      <c r="E112" s="184"/>
      <c r="F112" s="184"/>
      <c r="G112" s="184"/>
      <c r="H112" s="184"/>
      <c r="I112" s="184"/>
      <c r="J112" s="185">
        <f>J302</f>
        <v>0</v>
      </c>
      <c r="K112" s="182"/>
      <c r="L112" s="18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175"/>
      <c r="C113" s="176"/>
      <c r="D113" s="177" t="s">
        <v>110</v>
      </c>
      <c r="E113" s="178"/>
      <c r="F113" s="178"/>
      <c r="G113" s="178"/>
      <c r="H113" s="178"/>
      <c r="I113" s="178"/>
      <c r="J113" s="179">
        <f>J304</f>
        <v>0</v>
      </c>
      <c r="K113" s="176"/>
      <c r="L113" s="180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2" customFormat="1" ht="21.84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66"/>
      <c r="C115" s="67"/>
      <c r="D115" s="67"/>
      <c r="E115" s="67"/>
      <c r="F115" s="67"/>
      <c r="G115" s="67"/>
      <c r="H115" s="67"/>
      <c r="I115" s="67"/>
      <c r="J115" s="67"/>
      <c r="K115" s="67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9" s="2" customFormat="1" ht="6.96" customHeight="1">
      <c r="A119" s="38"/>
      <c r="B119" s="68"/>
      <c r="C119" s="69"/>
      <c r="D119" s="69"/>
      <c r="E119" s="69"/>
      <c r="F119" s="69"/>
      <c r="G119" s="69"/>
      <c r="H119" s="69"/>
      <c r="I119" s="69"/>
      <c r="J119" s="69"/>
      <c r="K119" s="69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4.96" customHeight="1">
      <c r="A120" s="38"/>
      <c r="B120" s="39"/>
      <c r="C120" s="23" t="s">
        <v>111</v>
      </c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15</v>
      </c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23.25" customHeight="1">
      <c r="A123" s="38"/>
      <c r="B123" s="39"/>
      <c r="C123" s="40"/>
      <c r="D123" s="40"/>
      <c r="E123" s="170" t="str">
        <f>E7</f>
        <v>Stávající objekt Moskevská 21, K.Vary - oprava střechy objektu B2 - část pravého křídla</v>
      </c>
      <c r="F123" s="32"/>
      <c r="G123" s="32"/>
      <c r="H123" s="32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87</v>
      </c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6.5" customHeight="1">
      <c r="A125" s="38"/>
      <c r="B125" s="39"/>
      <c r="C125" s="40"/>
      <c r="D125" s="40"/>
      <c r="E125" s="76" t="str">
        <f>E9</f>
        <v>01 - oprava střechy objektu B2 - část pravého křídla</v>
      </c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2" t="s">
        <v>19</v>
      </c>
      <c r="D127" s="40"/>
      <c r="E127" s="40"/>
      <c r="F127" s="27" t="str">
        <f>F12</f>
        <v xml:space="preserve"> </v>
      </c>
      <c r="G127" s="40"/>
      <c r="H127" s="40"/>
      <c r="I127" s="32" t="s">
        <v>21</v>
      </c>
      <c r="J127" s="79" t="str">
        <f>IF(J12="","",J12)</f>
        <v>12. 10. 2020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25.65" customHeight="1">
      <c r="A129" s="38"/>
      <c r="B129" s="39"/>
      <c r="C129" s="32" t="s">
        <v>23</v>
      </c>
      <c r="D129" s="40"/>
      <c r="E129" s="40"/>
      <c r="F129" s="27" t="str">
        <f>E15</f>
        <v>Statutární město K.Vary, Moskevská 21</v>
      </c>
      <c r="G129" s="40"/>
      <c r="H129" s="40"/>
      <c r="I129" s="32" t="s">
        <v>29</v>
      </c>
      <c r="J129" s="36" t="str">
        <f>E21</f>
        <v>Ing.Vladislav Skoček, Ostrov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25.65" customHeight="1">
      <c r="A130" s="38"/>
      <c r="B130" s="39"/>
      <c r="C130" s="32" t="s">
        <v>27</v>
      </c>
      <c r="D130" s="40"/>
      <c r="E130" s="40"/>
      <c r="F130" s="27" t="str">
        <f>IF(E18="","",E18)</f>
        <v>Vyplň údaj</v>
      </c>
      <c r="G130" s="40"/>
      <c r="H130" s="40"/>
      <c r="I130" s="32" t="s">
        <v>32</v>
      </c>
      <c r="J130" s="36" t="str">
        <f>E24</f>
        <v>Nneubauerová Soňa, SK-Projekt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0.32" customHeight="1">
      <c r="A131" s="38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11" customFormat="1" ht="29.28" customHeight="1">
      <c r="A132" s="187"/>
      <c r="B132" s="188"/>
      <c r="C132" s="189" t="s">
        <v>112</v>
      </c>
      <c r="D132" s="190" t="s">
        <v>60</v>
      </c>
      <c r="E132" s="190" t="s">
        <v>56</v>
      </c>
      <c r="F132" s="190" t="s">
        <v>57</v>
      </c>
      <c r="G132" s="190" t="s">
        <v>113</v>
      </c>
      <c r="H132" s="190" t="s">
        <v>114</v>
      </c>
      <c r="I132" s="190" t="s">
        <v>115</v>
      </c>
      <c r="J132" s="191" t="s">
        <v>91</v>
      </c>
      <c r="K132" s="192" t="s">
        <v>116</v>
      </c>
      <c r="L132" s="193"/>
      <c r="M132" s="100" t="s">
        <v>1</v>
      </c>
      <c r="N132" s="101" t="s">
        <v>39</v>
      </c>
      <c r="O132" s="101" t="s">
        <v>117</v>
      </c>
      <c r="P132" s="101" t="s">
        <v>118</v>
      </c>
      <c r="Q132" s="101" t="s">
        <v>119</v>
      </c>
      <c r="R132" s="101" t="s">
        <v>120</v>
      </c>
      <c r="S132" s="101" t="s">
        <v>121</v>
      </c>
      <c r="T132" s="102" t="s">
        <v>122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</row>
    <row r="133" s="2" customFormat="1" ht="22.8" customHeight="1">
      <c r="A133" s="38"/>
      <c r="B133" s="39"/>
      <c r="C133" s="107" t="s">
        <v>123</v>
      </c>
      <c r="D133" s="40"/>
      <c r="E133" s="40"/>
      <c r="F133" s="40"/>
      <c r="G133" s="40"/>
      <c r="H133" s="40"/>
      <c r="I133" s="40"/>
      <c r="J133" s="194">
        <f>BK133</f>
        <v>0</v>
      </c>
      <c r="K133" s="40"/>
      <c r="L133" s="44"/>
      <c r="M133" s="103"/>
      <c r="N133" s="195"/>
      <c r="O133" s="104"/>
      <c r="P133" s="196">
        <f>P134+P151+P299+P304</f>
        <v>0</v>
      </c>
      <c r="Q133" s="104"/>
      <c r="R133" s="196">
        <f>R134+R151+R299+R304</f>
        <v>6.4593411999999999</v>
      </c>
      <c r="S133" s="104"/>
      <c r="T133" s="197">
        <f>T134+T151+T299+T304</f>
        <v>2.7847599999999999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74</v>
      </c>
      <c r="AU133" s="17" t="s">
        <v>93</v>
      </c>
      <c r="BK133" s="198">
        <f>BK134+BK151+BK299+BK304</f>
        <v>0</v>
      </c>
    </row>
    <row r="134" s="12" customFormat="1" ht="25.92" customHeight="1">
      <c r="A134" s="12"/>
      <c r="B134" s="199"/>
      <c r="C134" s="200"/>
      <c r="D134" s="201" t="s">
        <v>74</v>
      </c>
      <c r="E134" s="202" t="s">
        <v>124</v>
      </c>
      <c r="F134" s="202" t="s">
        <v>125</v>
      </c>
      <c r="G134" s="200"/>
      <c r="H134" s="200"/>
      <c r="I134" s="203"/>
      <c r="J134" s="204">
        <f>BK134</f>
        <v>0</v>
      </c>
      <c r="K134" s="200"/>
      <c r="L134" s="205"/>
      <c r="M134" s="206"/>
      <c r="N134" s="207"/>
      <c r="O134" s="207"/>
      <c r="P134" s="208">
        <f>P135+P138+P140</f>
        <v>0</v>
      </c>
      <c r="Q134" s="207"/>
      <c r="R134" s="208">
        <f>R135+R138+R140</f>
        <v>0</v>
      </c>
      <c r="S134" s="207"/>
      <c r="T134" s="209">
        <f>T135+T138+T140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0" t="s">
        <v>83</v>
      </c>
      <c r="AT134" s="211" t="s">
        <v>74</v>
      </c>
      <c r="AU134" s="211" t="s">
        <v>75</v>
      </c>
      <c r="AY134" s="210" t="s">
        <v>126</v>
      </c>
      <c r="BK134" s="212">
        <f>BK135+BK138+BK140</f>
        <v>0</v>
      </c>
    </row>
    <row r="135" s="12" customFormat="1" ht="22.8" customHeight="1">
      <c r="A135" s="12"/>
      <c r="B135" s="199"/>
      <c r="C135" s="200"/>
      <c r="D135" s="201" t="s">
        <v>74</v>
      </c>
      <c r="E135" s="213" t="s">
        <v>127</v>
      </c>
      <c r="F135" s="213" t="s">
        <v>128</v>
      </c>
      <c r="G135" s="200"/>
      <c r="H135" s="200"/>
      <c r="I135" s="203"/>
      <c r="J135" s="214">
        <f>BK135</f>
        <v>0</v>
      </c>
      <c r="K135" s="200"/>
      <c r="L135" s="205"/>
      <c r="M135" s="206"/>
      <c r="N135" s="207"/>
      <c r="O135" s="207"/>
      <c r="P135" s="208">
        <f>SUM(P136:P137)</f>
        <v>0</v>
      </c>
      <c r="Q135" s="207"/>
      <c r="R135" s="208">
        <f>SUM(R136:R137)</f>
        <v>0</v>
      </c>
      <c r="S135" s="207"/>
      <c r="T135" s="209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0" t="s">
        <v>83</v>
      </c>
      <c r="AT135" s="211" t="s">
        <v>74</v>
      </c>
      <c r="AU135" s="211" t="s">
        <v>83</v>
      </c>
      <c r="AY135" s="210" t="s">
        <v>126</v>
      </c>
      <c r="BK135" s="212">
        <f>SUM(BK136:BK137)</f>
        <v>0</v>
      </c>
    </row>
    <row r="136" s="2" customFormat="1" ht="14.4" customHeight="1">
      <c r="A136" s="38"/>
      <c r="B136" s="39"/>
      <c r="C136" s="215" t="s">
        <v>83</v>
      </c>
      <c r="D136" s="215" t="s">
        <v>129</v>
      </c>
      <c r="E136" s="216" t="s">
        <v>130</v>
      </c>
      <c r="F136" s="217" t="s">
        <v>131</v>
      </c>
      <c r="G136" s="218" t="s">
        <v>132</v>
      </c>
      <c r="H136" s="219">
        <v>1</v>
      </c>
      <c r="I136" s="220"/>
      <c r="J136" s="219">
        <f>ROUND(I136*H136,2)</f>
        <v>0</v>
      </c>
      <c r="K136" s="221"/>
      <c r="L136" s="44"/>
      <c r="M136" s="222" t="s">
        <v>1</v>
      </c>
      <c r="N136" s="223" t="s">
        <v>40</v>
      </c>
      <c r="O136" s="91"/>
      <c r="P136" s="224">
        <f>O136*H136</f>
        <v>0</v>
      </c>
      <c r="Q136" s="224">
        <v>0</v>
      </c>
      <c r="R136" s="224">
        <f>Q136*H136</f>
        <v>0</v>
      </c>
      <c r="S136" s="224">
        <v>0</v>
      </c>
      <c r="T136" s="225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6" t="s">
        <v>133</v>
      </c>
      <c r="AT136" s="226" t="s">
        <v>129</v>
      </c>
      <c r="AU136" s="226" t="s">
        <v>85</v>
      </c>
      <c r="AY136" s="17" t="s">
        <v>126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17" t="s">
        <v>83</v>
      </c>
      <c r="BK136" s="227">
        <f>ROUND(I136*H136,2)</f>
        <v>0</v>
      </c>
      <c r="BL136" s="17" t="s">
        <v>133</v>
      </c>
      <c r="BM136" s="226" t="s">
        <v>134</v>
      </c>
    </row>
    <row r="137" s="2" customFormat="1" ht="14.4" customHeight="1">
      <c r="A137" s="38"/>
      <c r="B137" s="39"/>
      <c r="C137" s="215" t="s">
        <v>85</v>
      </c>
      <c r="D137" s="215" t="s">
        <v>129</v>
      </c>
      <c r="E137" s="216" t="s">
        <v>135</v>
      </c>
      <c r="F137" s="217" t="s">
        <v>136</v>
      </c>
      <c r="G137" s="218" t="s">
        <v>132</v>
      </c>
      <c r="H137" s="219">
        <v>1</v>
      </c>
      <c r="I137" s="220"/>
      <c r="J137" s="219">
        <f>ROUND(I137*H137,2)</f>
        <v>0</v>
      </c>
      <c r="K137" s="221"/>
      <c r="L137" s="44"/>
      <c r="M137" s="222" t="s">
        <v>1</v>
      </c>
      <c r="N137" s="223" t="s">
        <v>40</v>
      </c>
      <c r="O137" s="91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26" t="s">
        <v>133</v>
      </c>
      <c r="AT137" s="226" t="s">
        <v>129</v>
      </c>
      <c r="AU137" s="226" t="s">
        <v>85</v>
      </c>
      <c r="AY137" s="17" t="s">
        <v>126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17" t="s">
        <v>83</v>
      </c>
      <c r="BK137" s="227">
        <f>ROUND(I137*H137,2)</f>
        <v>0</v>
      </c>
      <c r="BL137" s="17" t="s">
        <v>133</v>
      </c>
      <c r="BM137" s="226" t="s">
        <v>137</v>
      </c>
    </row>
    <row r="138" s="12" customFormat="1" ht="22.8" customHeight="1">
      <c r="A138" s="12"/>
      <c r="B138" s="199"/>
      <c r="C138" s="200"/>
      <c r="D138" s="201" t="s">
        <v>74</v>
      </c>
      <c r="E138" s="213" t="s">
        <v>138</v>
      </c>
      <c r="F138" s="213" t="s">
        <v>139</v>
      </c>
      <c r="G138" s="200"/>
      <c r="H138" s="200"/>
      <c r="I138" s="203"/>
      <c r="J138" s="214">
        <f>BK138</f>
        <v>0</v>
      </c>
      <c r="K138" s="200"/>
      <c r="L138" s="205"/>
      <c r="M138" s="206"/>
      <c r="N138" s="207"/>
      <c r="O138" s="207"/>
      <c r="P138" s="208">
        <f>P139</f>
        <v>0</v>
      </c>
      <c r="Q138" s="207"/>
      <c r="R138" s="208">
        <f>R139</f>
        <v>0</v>
      </c>
      <c r="S138" s="207"/>
      <c r="T138" s="20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0" t="s">
        <v>83</v>
      </c>
      <c r="AT138" s="211" t="s">
        <v>74</v>
      </c>
      <c r="AU138" s="211" t="s">
        <v>83</v>
      </c>
      <c r="AY138" s="210" t="s">
        <v>126</v>
      </c>
      <c r="BK138" s="212">
        <f>BK139</f>
        <v>0</v>
      </c>
    </row>
    <row r="139" s="2" customFormat="1" ht="14.4" customHeight="1">
      <c r="A139" s="38"/>
      <c r="B139" s="39"/>
      <c r="C139" s="215" t="s">
        <v>140</v>
      </c>
      <c r="D139" s="215" t="s">
        <v>129</v>
      </c>
      <c r="E139" s="216" t="s">
        <v>141</v>
      </c>
      <c r="F139" s="217" t="s">
        <v>142</v>
      </c>
      <c r="G139" s="218" t="s">
        <v>132</v>
      </c>
      <c r="H139" s="219">
        <v>1</v>
      </c>
      <c r="I139" s="220"/>
      <c r="J139" s="219">
        <f>ROUND(I139*H139,2)</f>
        <v>0</v>
      </c>
      <c r="K139" s="221"/>
      <c r="L139" s="44"/>
      <c r="M139" s="222" t="s">
        <v>1</v>
      </c>
      <c r="N139" s="223" t="s">
        <v>40</v>
      </c>
      <c r="O139" s="91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26" t="s">
        <v>133</v>
      </c>
      <c r="AT139" s="226" t="s">
        <v>129</v>
      </c>
      <c r="AU139" s="226" t="s">
        <v>85</v>
      </c>
      <c r="AY139" s="17" t="s">
        <v>126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17" t="s">
        <v>83</v>
      </c>
      <c r="BK139" s="227">
        <f>ROUND(I139*H139,2)</f>
        <v>0</v>
      </c>
      <c r="BL139" s="17" t="s">
        <v>133</v>
      </c>
      <c r="BM139" s="226" t="s">
        <v>143</v>
      </c>
    </row>
    <row r="140" s="12" customFormat="1" ht="22.8" customHeight="1">
      <c r="A140" s="12"/>
      <c r="B140" s="199"/>
      <c r="C140" s="200"/>
      <c r="D140" s="201" t="s">
        <v>74</v>
      </c>
      <c r="E140" s="213" t="s">
        <v>144</v>
      </c>
      <c r="F140" s="213" t="s">
        <v>145</v>
      </c>
      <c r="G140" s="200"/>
      <c r="H140" s="200"/>
      <c r="I140" s="203"/>
      <c r="J140" s="214">
        <f>BK140</f>
        <v>0</v>
      </c>
      <c r="K140" s="200"/>
      <c r="L140" s="205"/>
      <c r="M140" s="206"/>
      <c r="N140" s="207"/>
      <c r="O140" s="207"/>
      <c r="P140" s="208">
        <f>SUM(P141:P150)</f>
        <v>0</v>
      </c>
      <c r="Q140" s="207"/>
      <c r="R140" s="208">
        <f>SUM(R141:R150)</f>
        <v>0</v>
      </c>
      <c r="S140" s="207"/>
      <c r="T140" s="209">
        <f>SUM(T141:T150)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0" t="s">
        <v>83</v>
      </c>
      <c r="AT140" s="211" t="s">
        <v>74</v>
      </c>
      <c r="AU140" s="211" t="s">
        <v>83</v>
      </c>
      <c r="AY140" s="210" t="s">
        <v>126</v>
      </c>
      <c r="BK140" s="212">
        <f>SUM(BK141:BK150)</f>
        <v>0</v>
      </c>
    </row>
    <row r="141" s="2" customFormat="1" ht="24.15" customHeight="1">
      <c r="A141" s="38"/>
      <c r="B141" s="39"/>
      <c r="C141" s="215" t="s">
        <v>133</v>
      </c>
      <c r="D141" s="215" t="s">
        <v>129</v>
      </c>
      <c r="E141" s="216" t="s">
        <v>146</v>
      </c>
      <c r="F141" s="217" t="s">
        <v>147</v>
      </c>
      <c r="G141" s="218" t="s">
        <v>132</v>
      </c>
      <c r="H141" s="219">
        <v>1</v>
      </c>
      <c r="I141" s="220"/>
      <c r="J141" s="219">
        <f>ROUND(I141*H141,2)</f>
        <v>0</v>
      </c>
      <c r="K141" s="221"/>
      <c r="L141" s="44"/>
      <c r="M141" s="222" t="s">
        <v>1</v>
      </c>
      <c r="N141" s="223" t="s">
        <v>40</v>
      </c>
      <c r="O141" s="91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6" t="s">
        <v>133</v>
      </c>
      <c r="AT141" s="226" t="s">
        <v>129</v>
      </c>
      <c r="AU141" s="226" t="s">
        <v>85</v>
      </c>
      <c r="AY141" s="17" t="s">
        <v>126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17" t="s">
        <v>83</v>
      </c>
      <c r="BK141" s="227">
        <f>ROUND(I141*H141,2)</f>
        <v>0</v>
      </c>
      <c r="BL141" s="17" t="s">
        <v>133</v>
      </c>
      <c r="BM141" s="226" t="s">
        <v>148</v>
      </c>
    </row>
    <row r="142" s="2" customFormat="1" ht="24.15" customHeight="1">
      <c r="A142" s="38"/>
      <c r="B142" s="39"/>
      <c r="C142" s="215" t="s">
        <v>149</v>
      </c>
      <c r="D142" s="215" t="s">
        <v>129</v>
      </c>
      <c r="E142" s="216" t="s">
        <v>150</v>
      </c>
      <c r="F142" s="217" t="s">
        <v>151</v>
      </c>
      <c r="G142" s="218" t="s">
        <v>152</v>
      </c>
      <c r="H142" s="219">
        <v>2.7999999999999998</v>
      </c>
      <c r="I142" s="220"/>
      <c r="J142" s="219">
        <f>ROUND(I142*H142,2)</f>
        <v>0</v>
      </c>
      <c r="K142" s="221"/>
      <c r="L142" s="44"/>
      <c r="M142" s="222" t="s">
        <v>1</v>
      </c>
      <c r="N142" s="223" t="s">
        <v>40</v>
      </c>
      <c r="O142" s="91"/>
      <c r="P142" s="224">
        <f>O142*H142</f>
        <v>0</v>
      </c>
      <c r="Q142" s="224">
        <v>0</v>
      </c>
      <c r="R142" s="224">
        <f>Q142*H142</f>
        <v>0</v>
      </c>
      <c r="S142" s="224">
        <v>0</v>
      </c>
      <c r="T142" s="225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26" t="s">
        <v>133</v>
      </c>
      <c r="AT142" s="226" t="s">
        <v>129</v>
      </c>
      <c r="AU142" s="226" t="s">
        <v>85</v>
      </c>
      <c r="AY142" s="17" t="s">
        <v>126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17" t="s">
        <v>83</v>
      </c>
      <c r="BK142" s="227">
        <f>ROUND(I142*H142,2)</f>
        <v>0</v>
      </c>
      <c r="BL142" s="17" t="s">
        <v>133</v>
      </c>
      <c r="BM142" s="226" t="s">
        <v>153</v>
      </c>
    </row>
    <row r="143" s="13" customFormat="1">
      <c r="A143" s="13"/>
      <c r="B143" s="228"/>
      <c r="C143" s="229"/>
      <c r="D143" s="230" t="s">
        <v>154</v>
      </c>
      <c r="E143" s="231" t="s">
        <v>1</v>
      </c>
      <c r="F143" s="232" t="s">
        <v>155</v>
      </c>
      <c r="G143" s="229"/>
      <c r="H143" s="233">
        <v>2.7999999999999998</v>
      </c>
      <c r="I143" s="234"/>
      <c r="J143" s="229"/>
      <c r="K143" s="229"/>
      <c r="L143" s="235"/>
      <c r="M143" s="236"/>
      <c r="N143" s="237"/>
      <c r="O143" s="237"/>
      <c r="P143" s="237"/>
      <c r="Q143" s="237"/>
      <c r="R143" s="237"/>
      <c r="S143" s="237"/>
      <c r="T143" s="23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9" t="s">
        <v>154</v>
      </c>
      <c r="AU143" s="239" t="s">
        <v>85</v>
      </c>
      <c r="AV143" s="13" t="s">
        <v>85</v>
      </c>
      <c r="AW143" s="13" t="s">
        <v>31</v>
      </c>
      <c r="AX143" s="13" t="s">
        <v>83</v>
      </c>
      <c r="AY143" s="239" t="s">
        <v>126</v>
      </c>
    </row>
    <row r="144" s="2" customFormat="1" ht="24.15" customHeight="1">
      <c r="A144" s="38"/>
      <c r="B144" s="39"/>
      <c r="C144" s="215" t="s">
        <v>156</v>
      </c>
      <c r="D144" s="215" t="s">
        <v>129</v>
      </c>
      <c r="E144" s="216" t="s">
        <v>157</v>
      </c>
      <c r="F144" s="217" t="s">
        <v>158</v>
      </c>
      <c r="G144" s="218" t="s">
        <v>152</v>
      </c>
      <c r="H144" s="219">
        <v>2.7999999999999998</v>
      </c>
      <c r="I144" s="220"/>
      <c r="J144" s="219">
        <f>ROUND(I144*H144,2)</f>
        <v>0</v>
      </c>
      <c r="K144" s="221"/>
      <c r="L144" s="44"/>
      <c r="M144" s="222" t="s">
        <v>1</v>
      </c>
      <c r="N144" s="223" t="s">
        <v>40</v>
      </c>
      <c r="O144" s="91"/>
      <c r="P144" s="224">
        <f>O144*H144</f>
        <v>0</v>
      </c>
      <c r="Q144" s="224">
        <v>0</v>
      </c>
      <c r="R144" s="224">
        <f>Q144*H144</f>
        <v>0</v>
      </c>
      <c r="S144" s="224">
        <v>0</v>
      </c>
      <c r="T144" s="225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26" t="s">
        <v>133</v>
      </c>
      <c r="AT144" s="226" t="s">
        <v>129</v>
      </c>
      <c r="AU144" s="226" t="s">
        <v>85</v>
      </c>
      <c r="AY144" s="17" t="s">
        <v>126</v>
      </c>
      <c r="BE144" s="227">
        <f>IF(N144="základní",J144,0)</f>
        <v>0</v>
      </c>
      <c r="BF144" s="227">
        <f>IF(N144="snížená",J144,0)</f>
        <v>0</v>
      </c>
      <c r="BG144" s="227">
        <f>IF(N144="zákl. přenesená",J144,0)</f>
        <v>0</v>
      </c>
      <c r="BH144" s="227">
        <f>IF(N144="sníž. přenesená",J144,0)</f>
        <v>0</v>
      </c>
      <c r="BI144" s="227">
        <f>IF(N144="nulová",J144,0)</f>
        <v>0</v>
      </c>
      <c r="BJ144" s="17" t="s">
        <v>83</v>
      </c>
      <c r="BK144" s="227">
        <f>ROUND(I144*H144,2)</f>
        <v>0</v>
      </c>
      <c r="BL144" s="17" t="s">
        <v>133</v>
      </c>
      <c r="BM144" s="226" t="s">
        <v>159</v>
      </c>
    </row>
    <row r="145" s="13" customFormat="1">
      <c r="A145" s="13"/>
      <c r="B145" s="228"/>
      <c r="C145" s="229"/>
      <c r="D145" s="230" t="s">
        <v>154</v>
      </c>
      <c r="E145" s="231" t="s">
        <v>1</v>
      </c>
      <c r="F145" s="232" t="s">
        <v>155</v>
      </c>
      <c r="G145" s="229"/>
      <c r="H145" s="233">
        <v>2.7999999999999998</v>
      </c>
      <c r="I145" s="234"/>
      <c r="J145" s="229"/>
      <c r="K145" s="229"/>
      <c r="L145" s="235"/>
      <c r="M145" s="236"/>
      <c r="N145" s="237"/>
      <c r="O145" s="237"/>
      <c r="P145" s="237"/>
      <c r="Q145" s="237"/>
      <c r="R145" s="237"/>
      <c r="S145" s="237"/>
      <c r="T145" s="23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9" t="s">
        <v>154</v>
      </c>
      <c r="AU145" s="239" t="s">
        <v>85</v>
      </c>
      <c r="AV145" s="13" t="s">
        <v>85</v>
      </c>
      <c r="AW145" s="13" t="s">
        <v>31</v>
      </c>
      <c r="AX145" s="13" t="s">
        <v>83</v>
      </c>
      <c r="AY145" s="239" t="s">
        <v>126</v>
      </c>
    </row>
    <row r="146" s="2" customFormat="1" ht="24.15" customHeight="1">
      <c r="A146" s="38"/>
      <c r="B146" s="39"/>
      <c r="C146" s="215" t="s">
        <v>160</v>
      </c>
      <c r="D146" s="215" t="s">
        <v>129</v>
      </c>
      <c r="E146" s="216" t="s">
        <v>161</v>
      </c>
      <c r="F146" s="217" t="s">
        <v>162</v>
      </c>
      <c r="G146" s="218" t="s">
        <v>152</v>
      </c>
      <c r="H146" s="219">
        <v>34.200000000000003</v>
      </c>
      <c r="I146" s="220"/>
      <c r="J146" s="219">
        <f>ROUND(I146*H146,2)</f>
        <v>0</v>
      </c>
      <c r="K146" s="221"/>
      <c r="L146" s="44"/>
      <c r="M146" s="222" t="s">
        <v>1</v>
      </c>
      <c r="N146" s="223" t="s">
        <v>40</v>
      </c>
      <c r="O146" s="91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26" t="s">
        <v>133</v>
      </c>
      <c r="AT146" s="226" t="s">
        <v>129</v>
      </c>
      <c r="AU146" s="226" t="s">
        <v>85</v>
      </c>
      <c r="AY146" s="17" t="s">
        <v>126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17" t="s">
        <v>83</v>
      </c>
      <c r="BK146" s="227">
        <f>ROUND(I146*H146,2)</f>
        <v>0</v>
      </c>
      <c r="BL146" s="17" t="s">
        <v>133</v>
      </c>
      <c r="BM146" s="226" t="s">
        <v>163</v>
      </c>
    </row>
    <row r="147" s="14" customFormat="1">
      <c r="A147" s="14"/>
      <c r="B147" s="240"/>
      <c r="C147" s="241"/>
      <c r="D147" s="230" t="s">
        <v>154</v>
      </c>
      <c r="E147" s="242" t="s">
        <v>1</v>
      </c>
      <c r="F147" s="243" t="s">
        <v>164</v>
      </c>
      <c r="G147" s="241"/>
      <c r="H147" s="242" t="s">
        <v>1</v>
      </c>
      <c r="I147" s="244"/>
      <c r="J147" s="241"/>
      <c r="K147" s="241"/>
      <c r="L147" s="245"/>
      <c r="M147" s="246"/>
      <c r="N147" s="247"/>
      <c r="O147" s="247"/>
      <c r="P147" s="247"/>
      <c r="Q147" s="247"/>
      <c r="R147" s="247"/>
      <c r="S147" s="247"/>
      <c r="T147" s="24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9" t="s">
        <v>154</v>
      </c>
      <c r="AU147" s="249" t="s">
        <v>85</v>
      </c>
      <c r="AV147" s="14" t="s">
        <v>83</v>
      </c>
      <c r="AW147" s="14" t="s">
        <v>31</v>
      </c>
      <c r="AX147" s="14" t="s">
        <v>75</v>
      </c>
      <c r="AY147" s="249" t="s">
        <v>126</v>
      </c>
    </row>
    <row r="148" s="13" customFormat="1">
      <c r="A148" s="13"/>
      <c r="B148" s="228"/>
      <c r="C148" s="229"/>
      <c r="D148" s="230" t="s">
        <v>154</v>
      </c>
      <c r="E148" s="231" t="s">
        <v>1</v>
      </c>
      <c r="F148" s="232" t="s">
        <v>165</v>
      </c>
      <c r="G148" s="229"/>
      <c r="H148" s="233">
        <v>34.200000000000003</v>
      </c>
      <c r="I148" s="234"/>
      <c r="J148" s="229"/>
      <c r="K148" s="229"/>
      <c r="L148" s="235"/>
      <c r="M148" s="236"/>
      <c r="N148" s="237"/>
      <c r="O148" s="237"/>
      <c r="P148" s="237"/>
      <c r="Q148" s="237"/>
      <c r="R148" s="237"/>
      <c r="S148" s="237"/>
      <c r="T148" s="23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9" t="s">
        <v>154</v>
      </c>
      <c r="AU148" s="239" t="s">
        <v>85</v>
      </c>
      <c r="AV148" s="13" t="s">
        <v>85</v>
      </c>
      <c r="AW148" s="13" t="s">
        <v>31</v>
      </c>
      <c r="AX148" s="13" t="s">
        <v>83</v>
      </c>
      <c r="AY148" s="239" t="s">
        <v>126</v>
      </c>
    </row>
    <row r="149" s="2" customFormat="1" ht="24.15" customHeight="1">
      <c r="A149" s="38"/>
      <c r="B149" s="39"/>
      <c r="C149" s="215" t="s">
        <v>166</v>
      </c>
      <c r="D149" s="215" t="s">
        <v>129</v>
      </c>
      <c r="E149" s="216" t="s">
        <v>167</v>
      </c>
      <c r="F149" s="217" t="s">
        <v>168</v>
      </c>
      <c r="G149" s="218" t="s">
        <v>152</v>
      </c>
      <c r="H149" s="219">
        <v>0.34999999999999998</v>
      </c>
      <c r="I149" s="220"/>
      <c r="J149" s="219">
        <f>ROUND(I149*H149,2)</f>
        <v>0</v>
      </c>
      <c r="K149" s="221"/>
      <c r="L149" s="44"/>
      <c r="M149" s="222" t="s">
        <v>1</v>
      </c>
      <c r="N149" s="223" t="s">
        <v>40</v>
      </c>
      <c r="O149" s="91"/>
      <c r="P149" s="224">
        <f>O149*H149</f>
        <v>0</v>
      </c>
      <c r="Q149" s="224">
        <v>0</v>
      </c>
      <c r="R149" s="224">
        <f>Q149*H149</f>
        <v>0</v>
      </c>
      <c r="S149" s="224">
        <v>0</v>
      </c>
      <c r="T149" s="225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26" t="s">
        <v>133</v>
      </c>
      <c r="AT149" s="226" t="s">
        <v>129</v>
      </c>
      <c r="AU149" s="226" t="s">
        <v>85</v>
      </c>
      <c r="AY149" s="17" t="s">
        <v>126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17" t="s">
        <v>83</v>
      </c>
      <c r="BK149" s="227">
        <f>ROUND(I149*H149,2)</f>
        <v>0</v>
      </c>
      <c r="BL149" s="17" t="s">
        <v>133</v>
      </c>
      <c r="BM149" s="226" t="s">
        <v>169</v>
      </c>
    </row>
    <row r="150" s="2" customFormat="1" ht="24.15" customHeight="1">
      <c r="A150" s="38"/>
      <c r="B150" s="39"/>
      <c r="C150" s="215" t="s">
        <v>170</v>
      </c>
      <c r="D150" s="215" t="s">
        <v>129</v>
      </c>
      <c r="E150" s="216" t="s">
        <v>171</v>
      </c>
      <c r="F150" s="217" t="s">
        <v>172</v>
      </c>
      <c r="G150" s="218" t="s">
        <v>152</v>
      </c>
      <c r="H150" s="219">
        <v>1.45</v>
      </c>
      <c r="I150" s="220"/>
      <c r="J150" s="219">
        <f>ROUND(I150*H150,2)</f>
        <v>0</v>
      </c>
      <c r="K150" s="221"/>
      <c r="L150" s="44"/>
      <c r="M150" s="222" t="s">
        <v>1</v>
      </c>
      <c r="N150" s="223" t="s">
        <v>40</v>
      </c>
      <c r="O150" s="91"/>
      <c r="P150" s="224">
        <f>O150*H150</f>
        <v>0</v>
      </c>
      <c r="Q150" s="224">
        <v>0</v>
      </c>
      <c r="R150" s="224">
        <f>Q150*H150</f>
        <v>0</v>
      </c>
      <c r="S150" s="224">
        <v>0</v>
      </c>
      <c r="T150" s="225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6" t="s">
        <v>133</v>
      </c>
      <c r="AT150" s="226" t="s">
        <v>129</v>
      </c>
      <c r="AU150" s="226" t="s">
        <v>85</v>
      </c>
      <c r="AY150" s="17" t="s">
        <v>126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17" t="s">
        <v>83</v>
      </c>
      <c r="BK150" s="227">
        <f>ROUND(I150*H150,2)</f>
        <v>0</v>
      </c>
      <c r="BL150" s="17" t="s">
        <v>133</v>
      </c>
      <c r="BM150" s="226" t="s">
        <v>173</v>
      </c>
    </row>
    <row r="151" s="12" customFormat="1" ht="25.92" customHeight="1">
      <c r="A151" s="12"/>
      <c r="B151" s="199"/>
      <c r="C151" s="200"/>
      <c r="D151" s="201" t="s">
        <v>74</v>
      </c>
      <c r="E151" s="202" t="s">
        <v>174</v>
      </c>
      <c r="F151" s="202" t="s">
        <v>175</v>
      </c>
      <c r="G151" s="200"/>
      <c r="H151" s="200"/>
      <c r="I151" s="203"/>
      <c r="J151" s="204">
        <f>BK151</f>
        <v>0</v>
      </c>
      <c r="K151" s="200"/>
      <c r="L151" s="205"/>
      <c r="M151" s="206"/>
      <c r="N151" s="207"/>
      <c r="O151" s="207"/>
      <c r="P151" s="208">
        <f>P152+P161+P187+P225+P245+P260+P285+P291</f>
        <v>0</v>
      </c>
      <c r="Q151" s="207"/>
      <c r="R151" s="208">
        <f>R152+R161+R187+R225+R245+R260+R285+R291</f>
        <v>6.4593411999999999</v>
      </c>
      <c r="S151" s="207"/>
      <c r="T151" s="209">
        <f>T152+T161+T187+T225+T245+T260+T285+T291</f>
        <v>2.7847599999999999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0" t="s">
        <v>85</v>
      </c>
      <c r="AT151" s="211" t="s">
        <v>74</v>
      </c>
      <c r="AU151" s="211" t="s">
        <v>75</v>
      </c>
      <c r="AY151" s="210" t="s">
        <v>126</v>
      </c>
      <c r="BK151" s="212">
        <f>BK152+BK161+BK187+BK225+BK245+BK260+BK285+BK291</f>
        <v>0</v>
      </c>
    </row>
    <row r="152" s="12" customFormat="1" ht="22.8" customHeight="1">
      <c r="A152" s="12"/>
      <c r="B152" s="199"/>
      <c r="C152" s="200"/>
      <c r="D152" s="201" t="s">
        <v>74</v>
      </c>
      <c r="E152" s="213" t="s">
        <v>176</v>
      </c>
      <c r="F152" s="213" t="s">
        <v>177</v>
      </c>
      <c r="G152" s="200"/>
      <c r="H152" s="200"/>
      <c r="I152" s="203"/>
      <c r="J152" s="214">
        <f>BK152</f>
        <v>0</v>
      </c>
      <c r="K152" s="200"/>
      <c r="L152" s="205"/>
      <c r="M152" s="206"/>
      <c r="N152" s="207"/>
      <c r="O152" s="207"/>
      <c r="P152" s="208">
        <f>SUM(P153:P160)</f>
        <v>0</v>
      </c>
      <c r="Q152" s="207"/>
      <c r="R152" s="208">
        <f>SUM(R153:R160)</f>
        <v>0.18368000000000001</v>
      </c>
      <c r="S152" s="207"/>
      <c r="T152" s="209">
        <f>SUM(T153:T160)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0" t="s">
        <v>85</v>
      </c>
      <c r="AT152" s="211" t="s">
        <v>74</v>
      </c>
      <c r="AU152" s="211" t="s">
        <v>83</v>
      </c>
      <c r="AY152" s="210" t="s">
        <v>126</v>
      </c>
      <c r="BK152" s="212">
        <f>SUM(BK153:BK160)</f>
        <v>0</v>
      </c>
    </row>
    <row r="153" s="2" customFormat="1" ht="24.15" customHeight="1">
      <c r="A153" s="38"/>
      <c r="B153" s="39"/>
      <c r="C153" s="215" t="s">
        <v>178</v>
      </c>
      <c r="D153" s="215" t="s">
        <v>129</v>
      </c>
      <c r="E153" s="216" t="s">
        <v>179</v>
      </c>
      <c r="F153" s="217" t="s">
        <v>180</v>
      </c>
      <c r="G153" s="218" t="s">
        <v>181</v>
      </c>
      <c r="H153" s="219">
        <v>33</v>
      </c>
      <c r="I153" s="220"/>
      <c r="J153" s="219">
        <f>ROUND(I153*H153,2)</f>
        <v>0</v>
      </c>
      <c r="K153" s="221"/>
      <c r="L153" s="44"/>
      <c r="M153" s="222" t="s">
        <v>1</v>
      </c>
      <c r="N153" s="223" t="s">
        <v>40</v>
      </c>
      <c r="O153" s="91"/>
      <c r="P153" s="224">
        <f>O153*H153</f>
        <v>0</v>
      </c>
      <c r="Q153" s="224">
        <v>0.00096000000000000002</v>
      </c>
      <c r="R153" s="224">
        <f>Q153*H153</f>
        <v>0.03168</v>
      </c>
      <c r="S153" s="224">
        <v>0</v>
      </c>
      <c r="T153" s="225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6" t="s">
        <v>182</v>
      </c>
      <c r="AT153" s="226" t="s">
        <v>129</v>
      </c>
      <c r="AU153" s="226" t="s">
        <v>85</v>
      </c>
      <c r="AY153" s="17" t="s">
        <v>126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17" t="s">
        <v>83</v>
      </c>
      <c r="BK153" s="227">
        <f>ROUND(I153*H153,2)</f>
        <v>0</v>
      </c>
      <c r="BL153" s="17" t="s">
        <v>182</v>
      </c>
      <c r="BM153" s="226" t="s">
        <v>183</v>
      </c>
    </row>
    <row r="154" s="14" customFormat="1">
      <c r="A154" s="14"/>
      <c r="B154" s="240"/>
      <c r="C154" s="241"/>
      <c r="D154" s="230" t="s">
        <v>154</v>
      </c>
      <c r="E154" s="242" t="s">
        <v>1</v>
      </c>
      <c r="F154" s="243" t="s">
        <v>184</v>
      </c>
      <c r="G154" s="241"/>
      <c r="H154" s="242" t="s">
        <v>1</v>
      </c>
      <c r="I154" s="244"/>
      <c r="J154" s="241"/>
      <c r="K154" s="241"/>
      <c r="L154" s="245"/>
      <c r="M154" s="246"/>
      <c r="N154" s="247"/>
      <c r="O154" s="247"/>
      <c r="P154" s="247"/>
      <c r="Q154" s="247"/>
      <c r="R154" s="247"/>
      <c r="S154" s="247"/>
      <c r="T154" s="24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9" t="s">
        <v>154</v>
      </c>
      <c r="AU154" s="249" t="s">
        <v>85</v>
      </c>
      <c r="AV154" s="14" t="s">
        <v>83</v>
      </c>
      <c r="AW154" s="14" t="s">
        <v>31</v>
      </c>
      <c r="AX154" s="14" t="s">
        <v>75</v>
      </c>
      <c r="AY154" s="249" t="s">
        <v>126</v>
      </c>
    </row>
    <row r="155" s="13" customFormat="1">
      <c r="A155" s="13"/>
      <c r="B155" s="228"/>
      <c r="C155" s="229"/>
      <c r="D155" s="230" t="s">
        <v>154</v>
      </c>
      <c r="E155" s="231" t="s">
        <v>1</v>
      </c>
      <c r="F155" s="232" t="s">
        <v>185</v>
      </c>
      <c r="G155" s="229"/>
      <c r="H155" s="233">
        <v>33</v>
      </c>
      <c r="I155" s="234"/>
      <c r="J155" s="229"/>
      <c r="K155" s="229"/>
      <c r="L155" s="235"/>
      <c r="M155" s="236"/>
      <c r="N155" s="237"/>
      <c r="O155" s="237"/>
      <c r="P155" s="237"/>
      <c r="Q155" s="237"/>
      <c r="R155" s="237"/>
      <c r="S155" s="237"/>
      <c r="T155" s="23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9" t="s">
        <v>154</v>
      </c>
      <c r="AU155" s="239" t="s">
        <v>85</v>
      </c>
      <c r="AV155" s="13" t="s">
        <v>85</v>
      </c>
      <c r="AW155" s="13" t="s">
        <v>31</v>
      </c>
      <c r="AX155" s="13" t="s">
        <v>83</v>
      </c>
      <c r="AY155" s="239" t="s">
        <v>126</v>
      </c>
    </row>
    <row r="156" s="2" customFormat="1" ht="49.05" customHeight="1">
      <c r="A156" s="38"/>
      <c r="B156" s="39"/>
      <c r="C156" s="250" t="s">
        <v>186</v>
      </c>
      <c r="D156" s="250" t="s">
        <v>187</v>
      </c>
      <c r="E156" s="251" t="s">
        <v>188</v>
      </c>
      <c r="F156" s="252" t="s">
        <v>189</v>
      </c>
      <c r="G156" s="253" t="s">
        <v>181</v>
      </c>
      <c r="H156" s="254">
        <v>38</v>
      </c>
      <c r="I156" s="255"/>
      <c r="J156" s="254">
        <f>ROUND(I156*H156,2)</f>
        <v>0</v>
      </c>
      <c r="K156" s="256"/>
      <c r="L156" s="257"/>
      <c r="M156" s="258" t="s">
        <v>1</v>
      </c>
      <c r="N156" s="259" t="s">
        <v>40</v>
      </c>
      <c r="O156" s="91"/>
      <c r="P156" s="224">
        <f>O156*H156</f>
        <v>0</v>
      </c>
      <c r="Q156" s="224">
        <v>0.0040000000000000001</v>
      </c>
      <c r="R156" s="224">
        <f>Q156*H156</f>
        <v>0.152</v>
      </c>
      <c r="S156" s="224">
        <v>0</v>
      </c>
      <c r="T156" s="225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26" t="s">
        <v>190</v>
      </c>
      <c r="AT156" s="226" t="s">
        <v>187</v>
      </c>
      <c r="AU156" s="226" t="s">
        <v>85</v>
      </c>
      <c r="AY156" s="17" t="s">
        <v>126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17" t="s">
        <v>83</v>
      </c>
      <c r="BK156" s="227">
        <f>ROUND(I156*H156,2)</f>
        <v>0</v>
      </c>
      <c r="BL156" s="17" t="s">
        <v>182</v>
      </c>
      <c r="BM156" s="226" t="s">
        <v>191</v>
      </c>
    </row>
    <row r="157" s="2" customFormat="1">
      <c r="A157" s="38"/>
      <c r="B157" s="39"/>
      <c r="C157" s="40"/>
      <c r="D157" s="230" t="s">
        <v>192</v>
      </c>
      <c r="E157" s="40"/>
      <c r="F157" s="260" t="s">
        <v>193</v>
      </c>
      <c r="G157" s="40"/>
      <c r="H157" s="40"/>
      <c r="I157" s="261"/>
      <c r="J157" s="40"/>
      <c r="K157" s="40"/>
      <c r="L157" s="44"/>
      <c r="M157" s="262"/>
      <c r="N157" s="263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192</v>
      </c>
      <c r="AU157" s="17" t="s">
        <v>85</v>
      </c>
    </row>
    <row r="158" s="13" customFormat="1">
      <c r="A158" s="13"/>
      <c r="B158" s="228"/>
      <c r="C158" s="229"/>
      <c r="D158" s="230" t="s">
        <v>154</v>
      </c>
      <c r="E158" s="231" t="s">
        <v>1</v>
      </c>
      <c r="F158" s="232" t="s">
        <v>194</v>
      </c>
      <c r="G158" s="229"/>
      <c r="H158" s="233">
        <v>38</v>
      </c>
      <c r="I158" s="234"/>
      <c r="J158" s="229"/>
      <c r="K158" s="229"/>
      <c r="L158" s="235"/>
      <c r="M158" s="236"/>
      <c r="N158" s="237"/>
      <c r="O158" s="237"/>
      <c r="P158" s="237"/>
      <c r="Q158" s="237"/>
      <c r="R158" s="237"/>
      <c r="S158" s="237"/>
      <c r="T158" s="23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9" t="s">
        <v>154</v>
      </c>
      <c r="AU158" s="239" t="s">
        <v>85</v>
      </c>
      <c r="AV158" s="13" t="s">
        <v>85</v>
      </c>
      <c r="AW158" s="13" t="s">
        <v>31</v>
      </c>
      <c r="AX158" s="13" t="s">
        <v>83</v>
      </c>
      <c r="AY158" s="239" t="s">
        <v>126</v>
      </c>
    </row>
    <row r="159" s="14" customFormat="1">
      <c r="A159" s="14"/>
      <c r="B159" s="240"/>
      <c r="C159" s="241"/>
      <c r="D159" s="230" t="s">
        <v>154</v>
      </c>
      <c r="E159" s="242" t="s">
        <v>1</v>
      </c>
      <c r="F159" s="243" t="s">
        <v>195</v>
      </c>
      <c r="G159" s="241"/>
      <c r="H159" s="242" t="s">
        <v>1</v>
      </c>
      <c r="I159" s="244"/>
      <c r="J159" s="241"/>
      <c r="K159" s="241"/>
      <c r="L159" s="245"/>
      <c r="M159" s="246"/>
      <c r="N159" s="247"/>
      <c r="O159" s="247"/>
      <c r="P159" s="247"/>
      <c r="Q159" s="247"/>
      <c r="R159" s="247"/>
      <c r="S159" s="247"/>
      <c r="T159" s="24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9" t="s">
        <v>154</v>
      </c>
      <c r="AU159" s="249" t="s">
        <v>85</v>
      </c>
      <c r="AV159" s="14" t="s">
        <v>83</v>
      </c>
      <c r="AW159" s="14" t="s">
        <v>31</v>
      </c>
      <c r="AX159" s="14" t="s">
        <v>75</v>
      </c>
      <c r="AY159" s="249" t="s">
        <v>126</v>
      </c>
    </row>
    <row r="160" s="2" customFormat="1" ht="24.15" customHeight="1">
      <c r="A160" s="38"/>
      <c r="B160" s="39"/>
      <c r="C160" s="215" t="s">
        <v>196</v>
      </c>
      <c r="D160" s="215" t="s">
        <v>129</v>
      </c>
      <c r="E160" s="216" t="s">
        <v>197</v>
      </c>
      <c r="F160" s="217" t="s">
        <v>198</v>
      </c>
      <c r="G160" s="218" t="s">
        <v>152</v>
      </c>
      <c r="H160" s="219">
        <v>0.17999999999999999</v>
      </c>
      <c r="I160" s="220"/>
      <c r="J160" s="219">
        <f>ROUND(I160*H160,2)</f>
        <v>0</v>
      </c>
      <c r="K160" s="221"/>
      <c r="L160" s="44"/>
      <c r="M160" s="222" t="s">
        <v>1</v>
      </c>
      <c r="N160" s="223" t="s">
        <v>40</v>
      </c>
      <c r="O160" s="91"/>
      <c r="P160" s="224">
        <f>O160*H160</f>
        <v>0</v>
      </c>
      <c r="Q160" s="224">
        <v>0</v>
      </c>
      <c r="R160" s="224">
        <f>Q160*H160</f>
        <v>0</v>
      </c>
      <c r="S160" s="224">
        <v>0</v>
      </c>
      <c r="T160" s="225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26" t="s">
        <v>182</v>
      </c>
      <c r="AT160" s="226" t="s">
        <v>129</v>
      </c>
      <c r="AU160" s="226" t="s">
        <v>85</v>
      </c>
      <c r="AY160" s="17" t="s">
        <v>126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17" t="s">
        <v>83</v>
      </c>
      <c r="BK160" s="227">
        <f>ROUND(I160*H160,2)</f>
        <v>0</v>
      </c>
      <c r="BL160" s="17" t="s">
        <v>182</v>
      </c>
      <c r="BM160" s="226" t="s">
        <v>199</v>
      </c>
    </row>
    <row r="161" s="12" customFormat="1" ht="22.8" customHeight="1">
      <c r="A161" s="12"/>
      <c r="B161" s="199"/>
      <c r="C161" s="200"/>
      <c r="D161" s="201" t="s">
        <v>74</v>
      </c>
      <c r="E161" s="213" t="s">
        <v>200</v>
      </c>
      <c r="F161" s="213" t="s">
        <v>201</v>
      </c>
      <c r="G161" s="200"/>
      <c r="H161" s="200"/>
      <c r="I161" s="203"/>
      <c r="J161" s="214">
        <f>BK161</f>
        <v>0</v>
      </c>
      <c r="K161" s="200"/>
      <c r="L161" s="205"/>
      <c r="M161" s="206"/>
      <c r="N161" s="207"/>
      <c r="O161" s="207"/>
      <c r="P161" s="208">
        <f>SUM(P162:P186)</f>
        <v>0</v>
      </c>
      <c r="Q161" s="207"/>
      <c r="R161" s="208">
        <f>SUM(R162:R186)</f>
        <v>0.89350000000000007</v>
      </c>
      <c r="S161" s="207"/>
      <c r="T161" s="209">
        <f>SUM(T162:T186)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0" t="s">
        <v>85</v>
      </c>
      <c r="AT161" s="211" t="s">
        <v>74</v>
      </c>
      <c r="AU161" s="211" t="s">
        <v>83</v>
      </c>
      <c r="AY161" s="210" t="s">
        <v>126</v>
      </c>
      <c r="BK161" s="212">
        <f>SUM(BK162:BK186)</f>
        <v>0</v>
      </c>
    </row>
    <row r="162" s="2" customFormat="1" ht="24.15" customHeight="1">
      <c r="A162" s="38"/>
      <c r="B162" s="39"/>
      <c r="C162" s="215" t="s">
        <v>202</v>
      </c>
      <c r="D162" s="215" t="s">
        <v>129</v>
      </c>
      <c r="E162" s="216" t="s">
        <v>203</v>
      </c>
      <c r="F162" s="217" t="s">
        <v>204</v>
      </c>
      <c r="G162" s="218" t="s">
        <v>181</v>
      </c>
      <c r="H162" s="219">
        <v>40</v>
      </c>
      <c r="I162" s="220"/>
      <c r="J162" s="219">
        <f>ROUND(I162*H162,2)</f>
        <v>0</v>
      </c>
      <c r="K162" s="221"/>
      <c r="L162" s="44"/>
      <c r="M162" s="222" t="s">
        <v>1</v>
      </c>
      <c r="N162" s="223" t="s">
        <v>40</v>
      </c>
      <c r="O162" s="91"/>
      <c r="P162" s="224">
        <f>O162*H162</f>
        <v>0</v>
      </c>
      <c r="Q162" s="224">
        <v>0</v>
      </c>
      <c r="R162" s="224">
        <f>Q162*H162</f>
        <v>0</v>
      </c>
      <c r="S162" s="224">
        <v>0</v>
      </c>
      <c r="T162" s="225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26" t="s">
        <v>182</v>
      </c>
      <c r="AT162" s="226" t="s">
        <v>129</v>
      </c>
      <c r="AU162" s="226" t="s">
        <v>85</v>
      </c>
      <c r="AY162" s="17" t="s">
        <v>126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17" t="s">
        <v>83</v>
      </c>
      <c r="BK162" s="227">
        <f>ROUND(I162*H162,2)</f>
        <v>0</v>
      </c>
      <c r="BL162" s="17" t="s">
        <v>182</v>
      </c>
      <c r="BM162" s="226" t="s">
        <v>205</v>
      </c>
    </row>
    <row r="163" s="14" customFormat="1">
      <c r="A163" s="14"/>
      <c r="B163" s="240"/>
      <c r="C163" s="241"/>
      <c r="D163" s="230" t="s">
        <v>154</v>
      </c>
      <c r="E163" s="242" t="s">
        <v>1</v>
      </c>
      <c r="F163" s="243" t="s">
        <v>206</v>
      </c>
      <c r="G163" s="241"/>
      <c r="H163" s="242" t="s">
        <v>1</v>
      </c>
      <c r="I163" s="244"/>
      <c r="J163" s="241"/>
      <c r="K163" s="241"/>
      <c r="L163" s="245"/>
      <c r="M163" s="246"/>
      <c r="N163" s="247"/>
      <c r="O163" s="247"/>
      <c r="P163" s="247"/>
      <c r="Q163" s="247"/>
      <c r="R163" s="247"/>
      <c r="S163" s="247"/>
      <c r="T163" s="24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9" t="s">
        <v>154</v>
      </c>
      <c r="AU163" s="249" t="s">
        <v>85</v>
      </c>
      <c r="AV163" s="14" t="s">
        <v>83</v>
      </c>
      <c r="AW163" s="14" t="s">
        <v>31</v>
      </c>
      <c r="AX163" s="14" t="s">
        <v>75</v>
      </c>
      <c r="AY163" s="249" t="s">
        <v>126</v>
      </c>
    </row>
    <row r="164" s="13" customFormat="1">
      <c r="A164" s="13"/>
      <c r="B164" s="228"/>
      <c r="C164" s="229"/>
      <c r="D164" s="230" t="s">
        <v>154</v>
      </c>
      <c r="E164" s="231" t="s">
        <v>1</v>
      </c>
      <c r="F164" s="232" t="s">
        <v>207</v>
      </c>
      <c r="G164" s="229"/>
      <c r="H164" s="233">
        <v>40</v>
      </c>
      <c r="I164" s="234"/>
      <c r="J164" s="229"/>
      <c r="K164" s="229"/>
      <c r="L164" s="235"/>
      <c r="M164" s="236"/>
      <c r="N164" s="237"/>
      <c r="O164" s="237"/>
      <c r="P164" s="237"/>
      <c r="Q164" s="237"/>
      <c r="R164" s="237"/>
      <c r="S164" s="237"/>
      <c r="T164" s="23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9" t="s">
        <v>154</v>
      </c>
      <c r="AU164" s="239" t="s">
        <v>85</v>
      </c>
      <c r="AV164" s="13" t="s">
        <v>85</v>
      </c>
      <c r="AW164" s="13" t="s">
        <v>31</v>
      </c>
      <c r="AX164" s="13" t="s">
        <v>83</v>
      </c>
      <c r="AY164" s="239" t="s">
        <v>126</v>
      </c>
    </row>
    <row r="165" s="2" customFormat="1" ht="24.15" customHeight="1">
      <c r="A165" s="38"/>
      <c r="B165" s="39"/>
      <c r="C165" s="215" t="s">
        <v>208</v>
      </c>
      <c r="D165" s="215" t="s">
        <v>129</v>
      </c>
      <c r="E165" s="216" t="s">
        <v>209</v>
      </c>
      <c r="F165" s="217" t="s">
        <v>210</v>
      </c>
      <c r="G165" s="218" t="s">
        <v>181</v>
      </c>
      <c r="H165" s="219">
        <v>149</v>
      </c>
      <c r="I165" s="220"/>
      <c r="J165" s="219">
        <f>ROUND(I165*H165,2)</f>
        <v>0</v>
      </c>
      <c r="K165" s="221"/>
      <c r="L165" s="44"/>
      <c r="M165" s="222" t="s">
        <v>1</v>
      </c>
      <c r="N165" s="223" t="s">
        <v>40</v>
      </c>
      <c r="O165" s="91"/>
      <c r="P165" s="224">
        <f>O165*H165</f>
        <v>0</v>
      </c>
      <c r="Q165" s="224">
        <v>0</v>
      </c>
      <c r="R165" s="224">
        <f>Q165*H165</f>
        <v>0</v>
      </c>
      <c r="S165" s="224">
        <v>0</v>
      </c>
      <c r="T165" s="225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6" t="s">
        <v>182</v>
      </c>
      <c r="AT165" s="226" t="s">
        <v>129</v>
      </c>
      <c r="AU165" s="226" t="s">
        <v>85</v>
      </c>
      <c r="AY165" s="17" t="s">
        <v>126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17" t="s">
        <v>83</v>
      </c>
      <c r="BK165" s="227">
        <f>ROUND(I165*H165,2)</f>
        <v>0</v>
      </c>
      <c r="BL165" s="17" t="s">
        <v>182</v>
      </c>
      <c r="BM165" s="226" t="s">
        <v>211</v>
      </c>
    </row>
    <row r="166" s="14" customFormat="1">
      <c r="A166" s="14"/>
      <c r="B166" s="240"/>
      <c r="C166" s="241"/>
      <c r="D166" s="230" t="s">
        <v>154</v>
      </c>
      <c r="E166" s="242" t="s">
        <v>1</v>
      </c>
      <c r="F166" s="243" t="s">
        <v>212</v>
      </c>
      <c r="G166" s="241"/>
      <c r="H166" s="242" t="s">
        <v>1</v>
      </c>
      <c r="I166" s="244"/>
      <c r="J166" s="241"/>
      <c r="K166" s="241"/>
      <c r="L166" s="245"/>
      <c r="M166" s="246"/>
      <c r="N166" s="247"/>
      <c r="O166" s="247"/>
      <c r="P166" s="247"/>
      <c r="Q166" s="247"/>
      <c r="R166" s="247"/>
      <c r="S166" s="247"/>
      <c r="T166" s="24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9" t="s">
        <v>154</v>
      </c>
      <c r="AU166" s="249" t="s">
        <v>85</v>
      </c>
      <c r="AV166" s="14" t="s">
        <v>83</v>
      </c>
      <c r="AW166" s="14" t="s">
        <v>31</v>
      </c>
      <c r="AX166" s="14" t="s">
        <v>75</v>
      </c>
      <c r="AY166" s="249" t="s">
        <v>126</v>
      </c>
    </row>
    <row r="167" s="14" customFormat="1">
      <c r="A167" s="14"/>
      <c r="B167" s="240"/>
      <c r="C167" s="241"/>
      <c r="D167" s="230" t="s">
        <v>154</v>
      </c>
      <c r="E167" s="242" t="s">
        <v>1</v>
      </c>
      <c r="F167" s="243" t="s">
        <v>213</v>
      </c>
      <c r="G167" s="241"/>
      <c r="H167" s="242" t="s">
        <v>1</v>
      </c>
      <c r="I167" s="244"/>
      <c r="J167" s="241"/>
      <c r="K167" s="241"/>
      <c r="L167" s="245"/>
      <c r="M167" s="246"/>
      <c r="N167" s="247"/>
      <c r="O167" s="247"/>
      <c r="P167" s="247"/>
      <c r="Q167" s="247"/>
      <c r="R167" s="247"/>
      <c r="S167" s="247"/>
      <c r="T167" s="24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9" t="s">
        <v>154</v>
      </c>
      <c r="AU167" s="249" t="s">
        <v>85</v>
      </c>
      <c r="AV167" s="14" t="s">
        <v>83</v>
      </c>
      <c r="AW167" s="14" t="s">
        <v>31</v>
      </c>
      <c r="AX167" s="14" t="s">
        <v>75</v>
      </c>
      <c r="AY167" s="249" t="s">
        <v>126</v>
      </c>
    </row>
    <row r="168" s="13" customFormat="1">
      <c r="A168" s="13"/>
      <c r="B168" s="228"/>
      <c r="C168" s="229"/>
      <c r="D168" s="230" t="s">
        <v>154</v>
      </c>
      <c r="E168" s="231" t="s">
        <v>1</v>
      </c>
      <c r="F168" s="232" t="s">
        <v>214</v>
      </c>
      <c r="G168" s="229"/>
      <c r="H168" s="233">
        <v>74.5</v>
      </c>
      <c r="I168" s="234"/>
      <c r="J168" s="229"/>
      <c r="K168" s="229"/>
      <c r="L168" s="235"/>
      <c r="M168" s="236"/>
      <c r="N168" s="237"/>
      <c r="O168" s="237"/>
      <c r="P168" s="237"/>
      <c r="Q168" s="237"/>
      <c r="R168" s="237"/>
      <c r="S168" s="237"/>
      <c r="T168" s="23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9" t="s">
        <v>154</v>
      </c>
      <c r="AU168" s="239" t="s">
        <v>85</v>
      </c>
      <c r="AV168" s="13" t="s">
        <v>85</v>
      </c>
      <c r="AW168" s="13" t="s">
        <v>31</v>
      </c>
      <c r="AX168" s="13" t="s">
        <v>75</v>
      </c>
      <c r="AY168" s="239" t="s">
        <v>126</v>
      </c>
    </row>
    <row r="169" s="14" customFormat="1">
      <c r="A169" s="14"/>
      <c r="B169" s="240"/>
      <c r="C169" s="241"/>
      <c r="D169" s="230" t="s">
        <v>154</v>
      </c>
      <c r="E169" s="242" t="s">
        <v>1</v>
      </c>
      <c r="F169" s="243" t="s">
        <v>215</v>
      </c>
      <c r="G169" s="241"/>
      <c r="H169" s="242" t="s">
        <v>1</v>
      </c>
      <c r="I169" s="244"/>
      <c r="J169" s="241"/>
      <c r="K169" s="241"/>
      <c r="L169" s="245"/>
      <c r="M169" s="246"/>
      <c r="N169" s="247"/>
      <c r="O169" s="247"/>
      <c r="P169" s="247"/>
      <c r="Q169" s="247"/>
      <c r="R169" s="247"/>
      <c r="S169" s="247"/>
      <c r="T169" s="24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9" t="s">
        <v>154</v>
      </c>
      <c r="AU169" s="249" t="s">
        <v>85</v>
      </c>
      <c r="AV169" s="14" t="s">
        <v>83</v>
      </c>
      <c r="AW169" s="14" t="s">
        <v>31</v>
      </c>
      <c r="AX169" s="14" t="s">
        <v>75</v>
      </c>
      <c r="AY169" s="249" t="s">
        <v>126</v>
      </c>
    </row>
    <row r="170" s="13" customFormat="1">
      <c r="A170" s="13"/>
      <c r="B170" s="228"/>
      <c r="C170" s="229"/>
      <c r="D170" s="230" t="s">
        <v>154</v>
      </c>
      <c r="E170" s="231" t="s">
        <v>1</v>
      </c>
      <c r="F170" s="232" t="s">
        <v>214</v>
      </c>
      <c r="G170" s="229"/>
      <c r="H170" s="233">
        <v>74.5</v>
      </c>
      <c r="I170" s="234"/>
      <c r="J170" s="229"/>
      <c r="K170" s="229"/>
      <c r="L170" s="235"/>
      <c r="M170" s="236"/>
      <c r="N170" s="237"/>
      <c r="O170" s="237"/>
      <c r="P170" s="237"/>
      <c r="Q170" s="237"/>
      <c r="R170" s="237"/>
      <c r="S170" s="237"/>
      <c r="T170" s="23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9" t="s">
        <v>154</v>
      </c>
      <c r="AU170" s="239" t="s">
        <v>85</v>
      </c>
      <c r="AV170" s="13" t="s">
        <v>85</v>
      </c>
      <c r="AW170" s="13" t="s">
        <v>31</v>
      </c>
      <c r="AX170" s="13" t="s">
        <v>75</v>
      </c>
      <c r="AY170" s="239" t="s">
        <v>126</v>
      </c>
    </row>
    <row r="171" s="15" customFormat="1">
      <c r="A171" s="15"/>
      <c r="B171" s="264"/>
      <c r="C171" s="265"/>
      <c r="D171" s="230" t="s">
        <v>154</v>
      </c>
      <c r="E171" s="266" t="s">
        <v>1</v>
      </c>
      <c r="F171" s="267" t="s">
        <v>216</v>
      </c>
      <c r="G171" s="265"/>
      <c r="H171" s="268">
        <v>149</v>
      </c>
      <c r="I171" s="269"/>
      <c r="J171" s="265"/>
      <c r="K171" s="265"/>
      <c r="L171" s="270"/>
      <c r="M171" s="271"/>
      <c r="N171" s="272"/>
      <c r="O171" s="272"/>
      <c r="P171" s="272"/>
      <c r="Q171" s="272"/>
      <c r="R171" s="272"/>
      <c r="S171" s="272"/>
      <c r="T171" s="273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74" t="s">
        <v>154</v>
      </c>
      <c r="AU171" s="274" t="s">
        <v>85</v>
      </c>
      <c r="AV171" s="15" t="s">
        <v>133</v>
      </c>
      <c r="AW171" s="15" t="s">
        <v>31</v>
      </c>
      <c r="AX171" s="15" t="s">
        <v>83</v>
      </c>
      <c r="AY171" s="274" t="s">
        <v>126</v>
      </c>
    </row>
    <row r="172" s="2" customFormat="1" ht="24.15" customHeight="1">
      <c r="A172" s="38"/>
      <c r="B172" s="39"/>
      <c r="C172" s="250" t="s">
        <v>8</v>
      </c>
      <c r="D172" s="250" t="s">
        <v>187</v>
      </c>
      <c r="E172" s="251" t="s">
        <v>217</v>
      </c>
      <c r="F172" s="252" t="s">
        <v>218</v>
      </c>
      <c r="G172" s="253" t="s">
        <v>181</v>
      </c>
      <c r="H172" s="254">
        <v>117</v>
      </c>
      <c r="I172" s="255"/>
      <c r="J172" s="254">
        <f>ROUND(I172*H172,2)</f>
        <v>0</v>
      </c>
      <c r="K172" s="256"/>
      <c r="L172" s="257"/>
      <c r="M172" s="258" t="s">
        <v>1</v>
      </c>
      <c r="N172" s="259" t="s">
        <v>40</v>
      </c>
      <c r="O172" s="91"/>
      <c r="P172" s="224">
        <f>O172*H172</f>
        <v>0</v>
      </c>
      <c r="Q172" s="224">
        <v>0.0035000000000000001</v>
      </c>
      <c r="R172" s="224">
        <f>Q172*H172</f>
        <v>0.40950000000000003</v>
      </c>
      <c r="S172" s="224">
        <v>0</v>
      </c>
      <c r="T172" s="225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26" t="s">
        <v>190</v>
      </c>
      <c r="AT172" s="226" t="s">
        <v>187</v>
      </c>
      <c r="AU172" s="226" t="s">
        <v>85</v>
      </c>
      <c r="AY172" s="17" t="s">
        <v>126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17" t="s">
        <v>83</v>
      </c>
      <c r="BK172" s="227">
        <f>ROUND(I172*H172,2)</f>
        <v>0</v>
      </c>
      <c r="BL172" s="17" t="s">
        <v>182</v>
      </c>
      <c r="BM172" s="226" t="s">
        <v>219</v>
      </c>
    </row>
    <row r="173" s="14" customFormat="1">
      <c r="A173" s="14"/>
      <c r="B173" s="240"/>
      <c r="C173" s="241"/>
      <c r="D173" s="230" t="s">
        <v>154</v>
      </c>
      <c r="E173" s="242" t="s">
        <v>1</v>
      </c>
      <c r="F173" s="243" t="s">
        <v>220</v>
      </c>
      <c r="G173" s="241"/>
      <c r="H173" s="242" t="s">
        <v>1</v>
      </c>
      <c r="I173" s="244"/>
      <c r="J173" s="241"/>
      <c r="K173" s="241"/>
      <c r="L173" s="245"/>
      <c r="M173" s="246"/>
      <c r="N173" s="247"/>
      <c r="O173" s="247"/>
      <c r="P173" s="247"/>
      <c r="Q173" s="247"/>
      <c r="R173" s="247"/>
      <c r="S173" s="247"/>
      <c r="T173" s="24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9" t="s">
        <v>154</v>
      </c>
      <c r="AU173" s="249" t="s">
        <v>85</v>
      </c>
      <c r="AV173" s="14" t="s">
        <v>83</v>
      </c>
      <c r="AW173" s="14" t="s">
        <v>31</v>
      </c>
      <c r="AX173" s="14" t="s">
        <v>75</v>
      </c>
      <c r="AY173" s="249" t="s">
        <v>126</v>
      </c>
    </row>
    <row r="174" s="13" customFormat="1">
      <c r="A174" s="13"/>
      <c r="B174" s="228"/>
      <c r="C174" s="229"/>
      <c r="D174" s="230" t="s">
        <v>154</v>
      </c>
      <c r="E174" s="231" t="s">
        <v>1</v>
      </c>
      <c r="F174" s="232" t="s">
        <v>221</v>
      </c>
      <c r="G174" s="229"/>
      <c r="H174" s="233">
        <v>41</v>
      </c>
      <c r="I174" s="234"/>
      <c r="J174" s="229"/>
      <c r="K174" s="229"/>
      <c r="L174" s="235"/>
      <c r="M174" s="236"/>
      <c r="N174" s="237"/>
      <c r="O174" s="237"/>
      <c r="P174" s="237"/>
      <c r="Q174" s="237"/>
      <c r="R174" s="237"/>
      <c r="S174" s="237"/>
      <c r="T174" s="23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9" t="s">
        <v>154</v>
      </c>
      <c r="AU174" s="239" t="s">
        <v>85</v>
      </c>
      <c r="AV174" s="13" t="s">
        <v>85</v>
      </c>
      <c r="AW174" s="13" t="s">
        <v>31</v>
      </c>
      <c r="AX174" s="13" t="s">
        <v>75</v>
      </c>
      <c r="AY174" s="239" t="s">
        <v>126</v>
      </c>
    </row>
    <row r="175" s="14" customFormat="1">
      <c r="A175" s="14"/>
      <c r="B175" s="240"/>
      <c r="C175" s="241"/>
      <c r="D175" s="230" t="s">
        <v>154</v>
      </c>
      <c r="E175" s="242" t="s">
        <v>1</v>
      </c>
      <c r="F175" s="243" t="s">
        <v>222</v>
      </c>
      <c r="G175" s="241"/>
      <c r="H175" s="242" t="s">
        <v>1</v>
      </c>
      <c r="I175" s="244"/>
      <c r="J175" s="241"/>
      <c r="K175" s="241"/>
      <c r="L175" s="245"/>
      <c r="M175" s="246"/>
      <c r="N175" s="247"/>
      <c r="O175" s="247"/>
      <c r="P175" s="247"/>
      <c r="Q175" s="247"/>
      <c r="R175" s="247"/>
      <c r="S175" s="247"/>
      <c r="T175" s="24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9" t="s">
        <v>154</v>
      </c>
      <c r="AU175" s="249" t="s">
        <v>85</v>
      </c>
      <c r="AV175" s="14" t="s">
        <v>83</v>
      </c>
      <c r="AW175" s="14" t="s">
        <v>31</v>
      </c>
      <c r="AX175" s="14" t="s">
        <v>75</v>
      </c>
      <c r="AY175" s="249" t="s">
        <v>126</v>
      </c>
    </row>
    <row r="176" s="13" customFormat="1">
      <c r="A176" s="13"/>
      <c r="B176" s="228"/>
      <c r="C176" s="229"/>
      <c r="D176" s="230" t="s">
        <v>154</v>
      </c>
      <c r="E176" s="231" t="s">
        <v>1</v>
      </c>
      <c r="F176" s="232" t="s">
        <v>223</v>
      </c>
      <c r="G176" s="229"/>
      <c r="H176" s="233">
        <v>76</v>
      </c>
      <c r="I176" s="234"/>
      <c r="J176" s="229"/>
      <c r="K176" s="229"/>
      <c r="L176" s="235"/>
      <c r="M176" s="236"/>
      <c r="N176" s="237"/>
      <c r="O176" s="237"/>
      <c r="P176" s="237"/>
      <c r="Q176" s="237"/>
      <c r="R176" s="237"/>
      <c r="S176" s="237"/>
      <c r="T176" s="23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9" t="s">
        <v>154</v>
      </c>
      <c r="AU176" s="239" t="s">
        <v>85</v>
      </c>
      <c r="AV176" s="13" t="s">
        <v>85</v>
      </c>
      <c r="AW176" s="13" t="s">
        <v>31</v>
      </c>
      <c r="AX176" s="13" t="s">
        <v>75</v>
      </c>
      <c r="AY176" s="239" t="s">
        <v>126</v>
      </c>
    </row>
    <row r="177" s="15" customFormat="1">
      <c r="A177" s="15"/>
      <c r="B177" s="264"/>
      <c r="C177" s="265"/>
      <c r="D177" s="230" t="s">
        <v>154</v>
      </c>
      <c r="E177" s="266" t="s">
        <v>1</v>
      </c>
      <c r="F177" s="267" t="s">
        <v>216</v>
      </c>
      <c r="G177" s="265"/>
      <c r="H177" s="268">
        <v>117</v>
      </c>
      <c r="I177" s="269"/>
      <c r="J177" s="265"/>
      <c r="K177" s="265"/>
      <c r="L177" s="270"/>
      <c r="M177" s="271"/>
      <c r="N177" s="272"/>
      <c r="O177" s="272"/>
      <c r="P177" s="272"/>
      <c r="Q177" s="272"/>
      <c r="R177" s="272"/>
      <c r="S177" s="272"/>
      <c r="T177" s="273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4" t="s">
        <v>154</v>
      </c>
      <c r="AU177" s="274" t="s">
        <v>85</v>
      </c>
      <c r="AV177" s="15" t="s">
        <v>133</v>
      </c>
      <c r="AW177" s="15" t="s">
        <v>31</v>
      </c>
      <c r="AX177" s="15" t="s">
        <v>83</v>
      </c>
      <c r="AY177" s="274" t="s">
        <v>126</v>
      </c>
    </row>
    <row r="178" s="2" customFormat="1" ht="24.15" customHeight="1">
      <c r="A178" s="38"/>
      <c r="B178" s="39"/>
      <c r="C178" s="215" t="s">
        <v>182</v>
      </c>
      <c r="D178" s="215" t="s">
        <v>129</v>
      </c>
      <c r="E178" s="216" t="s">
        <v>224</v>
      </c>
      <c r="F178" s="217" t="s">
        <v>225</v>
      </c>
      <c r="G178" s="218" t="s">
        <v>181</v>
      </c>
      <c r="H178" s="219">
        <v>48</v>
      </c>
      <c r="I178" s="220"/>
      <c r="J178" s="219">
        <f>ROUND(I178*H178,2)</f>
        <v>0</v>
      </c>
      <c r="K178" s="221"/>
      <c r="L178" s="44"/>
      <c r="M178" s="222" t="s">
        <v>1</v>
      </c>
      <c r="N178" s="223" t="s">
        <v>40</v>
      </c>
      <c r="O178" s="91"/>
      <c r="P178" s="224">
        <f>O178*H178</f>
        <v>0</v>
      </c>
      <c r="Q178" s="224">
        <v>0.0060000000000000001</v>
      </c>
      <c r="R178" s="224">
        <f>Q178*H178</f>
        <v>0.28800000000000003</v>
      </c>
      <c r="S178" s="224">
        <v>0</v>
      </c>
      <c r="T178" s="225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26" t="s">
        <v>182</v>
      </c>
      <c r="AT178" s="226" t="s">
        <v>129</v>
      </c>
      <c r="AU178" s="226" t="s">
        <v>85</v>
      </c>
      <c r="AY178" s="17" t="s">
        <v>126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17" t="s">
        <v>83</v>
      </c>
      <c r="BK178" s="227">
        <f>ROUND(I178*H178,2)</f>
        <v>0</v>
      </c>
      <c r="BL178" s="17" t="s">
        <v>182</v>
      </c>
      <c r="BM178" s="226" t="s">
        <v>226</v>
      </c>
    </row>
    <row r="179" s="14" customFormat="1">
      <c r="A179" s="14"/>
      <c r="B179" s="240"/>
      <c r="C179" s="241"/>
      <c r="D179" s="230" t="s">
        <v>154</v>
      </c>
      <c r="E179" s="242" t="s">
        <v>1</v>
      </c>
      <c r="F179" s="243" t="s">
        <v>227</v>
      </c>
      <c r="G179" s="241"/>
      <c r="H179" s="242" t="s">
        <v>1</v>
      </c>
      <c r="I179" s="244"/>
      <c r="J179" s="241"/>
      <c r="K179" s="241"/>
      <c r="L179" s="245"/>
      <c r="M179" s="246"/>
      <c r="N179" s="247"/>
      <c r="O179" s="247"/>
      <c r="P179" s="247"/>
      <c r="Q179" s="247"/>
      <c r="R179" s="247"/>
      <c r="S179" s="247"/>
      <c r="T179" s="24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9" t="s">
        <v>154</v>
      </c>
      <c r="AU179" s="249" t="s">
        <v>85</v>
      </c>
      <c r="AV179" s="14" t="s">
        <v>83</v>
      </c>
      <c r="AW179" s="14" t="s">
        <v>31</v>
      </c>
      <c r="AX179" s="14" t="s">
        <v>75</v>
      </c>
      <c r="AY179" s="249" t="s">
        <v>126</v>
      </c>
    </row>
    <row r="180" s="13" customFormat="1">
      <c r="A180" s="13"/>
      <c r="B180" s="228"/>
      <c r="C180" s="229"/>
      <c r="D180" s="230" t="s">
        <v>154</v>
      </c>
      <c r="E180" s="231" t="s">
        <v>1</v>
      </c>
      <c r="F180" s="232" t="s">
        <v>228</v>
      </c>
      <c r="G180" s="229"/>
      <c r="H180" s="233">
        <v>48</v>
      </c>
      <c r="I180" s="234"/>
      <c r="J180" s="229"/>
      <c r="K180" s="229"/>
      <c r="L180" s="235"/>
      <c r="M180" s="236"/>
      <c r="N180" s="237"/>
      <c r="O180" s="237"/>
      <c r="P180" s="237"/>
      <c r="Q180" s="237"/>
      <c r="R180" s="237"/>
      <c r="S180" s="237"/>
      <c r="T180" s="23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9" t="s">
        <v>154</v>
      </c>
      <c r="AU180" s="239" t="s">
        <v>85</v>
      </c>
      <c r="AV180" s="13" t="s">
        <v>85</v>
      </c>
      <c r="AW180" s="13" t="s">
        <v>31</v>
      </c>
      <c r="AX180" s="13" t="s">
        <v>83</v>
      </c>
      <c r="AY180" s="239" t="s">
        <v>126</v>
      </c>
    </row>
    <row r="181" s="2" customFormat="1" ht="24.15" customHeight="1">
      <c r="A181" s="38"/>
      <c r="B181" s="39"/>
      <c r="C181" s="250" t="s">
        <v>229</v>
      </c>
      <c r="D181" s="250" t="s">
        <v>187</v>
      </c>
      <c r="E181" s="251" t="s">
        <v>230</v>
      </c>
      <c r="F181" s="252" t="s">
        <v>231</v>
      </c>
      <c r="G181" s="253" t="s">
        <v>181</v>
      </c>
      <c r="H181" s="254">
        <v>49</v>
      </c>
      <c r="I181" s="255"/>
      <c r="J181" s="254">
        <f>ROUND(I181*H181,2)</f>
        <v>0</v>
      </c>
      <c r="K181" s="256"/>
      <c r="L181" s="257"/>
      <c r="M181" s="258" t="s">
        <v>1</v>
      </c>
      <c r="N181" s="259" t="s">
        <v>40</v>
      </c>
      <c r="O181" s="91"/>
      <c r="P181" s="224">
        <f>O181*H181</f>
        <v>0</v>
      </c>
      <c r="Q181" s="224">
        <v>0.0040000000000000001</v>
      </c>
      <c r="R181" s="224">
        <f>Q181*H181</f>
        <v>0.19600000000000001</v>
      </c>
      <c r="S181" s="224">
        <v>0</v>
      </c>
      <c r="T181" s="225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6" t="s">
        <v>190</v>
      </c>
      <c r="AT181" s="226" t="s">
        <v>187</v>
      </c>
      <c r="AU181" s="226" t="s">
        <v>85</v>
      </c>
      <c r="AY181" s="17" t="s">
        <v>126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17" t="s">
        <v>83</v>
      </c>
      <c r="BK181" s="227">
        <f>ROUND(I181*H181,2)</f>
        <v>0</v>
      </c>
      <c r="BL181" s="17" t="s">
        <v>182</v>
      </c>
      <c r="BM181" s="226" t="s">
        <v>232</v>
      </c>
    </row>
    <row r="182" s="2" customFormat="1">
      <c r="A182" s="38"/>
      <c r="B182" s="39"/>
      <c r="C182" s="40"/>
      <c r="D182" s="230" t="s">
        <v>192</v>
      </c>
      <c r="E182" s="40"/>
      <c r="F182" s="260" t="s">
        <v>233</v>
      </c>
      <c r="G182" s="40"/>
      <c r="H182" s="40"/>
      <c r="I182" s="261"/>
      <c r="J182" s="40"/>
      <c r="K182" s="40"/>
      <c r="L182" s="44"/>
      <c r="M182" s="262"/>
      <c r="N182" s="263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192</v>
      </c>
      <c r="AU182" s="17" t="s">
        <v>85</v>
      </c>
    </row>
    <row r="183" s="13" customFormat="1">
      <c r="A183" s="13"/>
      <c r="B183" s="228"/>
      <c r="C183" s="229"/>
      <c r="D183" s="230" t="s">
        <v>154</v>
      </c>
      <c r="E183" s="231" t="s">
        <v>1</v>
      </c>
      <c r="F183" s="232" t="s">
        <v>234</v>
      </c>
      <c r="G183" s="229"/>
      <c r="H183" s="233">
        <v>49</v>
      </c>
      <c r="I183" s="234"/>
      <c r="J183" s="229"/>
      <c r="K183" s="229"/>
      <c r="L183" s="235"/>
      <c r="M183" s="236"/>
      <c r="N183" s="237"/>
      <c r="O183" s="237"/>
      <c r="P183" s="237"/>
      <c r="Q183" s="237"/>
      <c r="R183" s="237"/>
      <c r="S183" s="237"/>
      <c r="T183" s="23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9" t="s">
        <v>154</v>
      </c>
      <c r="AU183" s="239" t="s">
        <v>85</v>
      </c>
      <c r="AV183" s="13" t="s">
        <v>85</v>
      </c>
      <c r="AW183" s="13" t="s">
        <v>31</v>
      </c>
      <c r="AX183" s="13" t="s">
        <v>83</v>
      </c>
      <c r="AY183" s="239" t="s">
        <v>126</v>
      </c>
    </row>
    <row r="184" s="2" customFormat="1" ht="24.15" customHeight="1">
      <c r="A184" s="38"/>
      <c r="B184" s="39"/>
      <c r="C184" s="215" t="s">
        <v>235</v>
      </c>
      <c r="D184" s="215" t="s">
        <v>129</v>
      </c>
      <c r="E184" s="216" t="s">
        <v>236</v>
      </c>
      <c r="F184" s="217" t="s">
        <v>237</v>
      </c>
      <c r="G184" s="218" t="s">
        <v>238</v>
      </c>
      <c r="H184" s="219">
        <v>85.200000000000003</v>
      </c>
      <c r="I184" s="220"/>
      <c r="J184" s="219">
        <f>ROUND(I184*H184,2)</f>
        <v>0</v>
      </c>
      <c r="K184" s="221"/>
      <c r="L184" s="44"/>
      <c r="M184" s="222" t="s">
        <v>1</v>
      </c>
      <c r="N184" s="223" t="s">
        <v>40</v>
      </c>
      <c r="O184" s="91"/>
      <c r="P184" s="224">
        <f>O184*H184</f>
        <v>0</v>
      </c>
      <c r="Q184" s="224">
        <v>0</v>
      </c>
      <c r="R184" s="224">
        <f>Q184*H184</f>
        <v>0</v>
      </c>
      <c r="S184" s="224">
        <v>0</v>
      </c>
      <c r="T184" s="225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26" t="s">
        <v>182</v>
      </c>
      <c r="AT184" s="226" t="s">
        <v>129</v>
      </c>
      <c r="AU184" s="226" t="s">
        <v>85</v>
      </c>
      <c r="AY184" s="17" t="s">
        <v>126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17" t="s">
        <v>83</v>
      </c>
      <c r="BK184" s="227">
        <f>ROUND(I184*H184,2)</f>
        <v>0</v>
      </c>
      <c r="BL184" s="17" t="s">
        <v>182</v>
      </c>
      <c r="BM184" s="226" t="s">
        <v>239</v>
      </c>
    </row>
    <row r="185" s="2" customFormat="1" ht="14.4" customHeight="1">
      <c r="A185" s="38"/>
      <c r="B185" s="39"/>
      <c r="C185" s="215" t="s">
        <v>240</v>
      </c>
      <c r="D185" s="215" t="s">
        <v>129</v>
      </c>
      <c r="E185" s="216" t="s">
        <v>241</v>
      </c>
      <c r="F185" s="217" t="s">
        <v>242</v>
      </c>
      <c r="G185" s="218" t="s">
        <v>238</v>
      </c>
      <c r="H185" s="219">
        <v>32</v>
      </c>
      <c r="I185" s="220"/>
      <c r="J185" s="219">
        <f>ROUND(I185*H185,2)</f>
        <v>0</v>
      </c>
      <c r="K185" s="221"/>
      <c r="L185" s="44"/>
      <c r="M185" s="222" t="s">
        <v>1</v>
      </c>
      <c r="N185" s="223" t="s">
        <v>40</v>
      </c>
      <c r="O185" s="91"/>
      <c r="P185" s="224">
        <f>O185*H185</f>
        <v>0</v>
      </c>
      <c r="Q185" s="224">
        <v>0</v>
      </c>
      <c r="R185" s="224">
        <f>Q185*H185</f>
        <v>0</v>
      </c>
      <c r="S185" s="224">
        <v>0</v>
      </c>
      <c r="T185" s="225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26" t="s">
        <v>182</v>
      </c>
      <c r="AT185" s="226" t="s">
        <v>129</v>
      </c>
      <c r="AU185" s="226" t="s">
        <v>85</v>
      </c>
      <c r="AY185" s="17" t="s">
        <v>126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17" t="s">
        <v>83</v>
      </c>
      <c r="BK185" s="227">
        <f>ROUND(I185*H185,2)</f>
        <v>0</v>
      </c>
      <c r="BL185" s="17" t="s">
        <v>182</v>
      </c>
      <c r="BM185" s="226" t="s">
        <v>243</v>
      </c>
    </row>
    <row r="186" s="2" customFormat="1" ht="24.15" customHeight="1">
      <c r="A186" s="38"/>
      <c r="B186" s="39"/>
      <c r="C186" s="215" t="s">
        <v>244</v>
      </c>
      <c r="D186" s="215" t="s">
        <v>129</v>
      </c>
      <c r="E186" s="216" t="s">
        <v>245</v>
      </c>
      <c r="F186" s="217" t="s">
        <v>246</v>
      </c>
      <c r="G186" s="218" t="s">
        <v>152</v>
      </c>
      <c r="H186" s="219">
        <v>0.89000000000000001</v>
      </c>
      <c r="I186" s="220"/>
      <c r="J186" s="219">
        <f>ROUND(I186*H186,2)</f>
        <v>0</v>
      </c>
      <c r="K186" s="221"/>
      <c r="L186" s="44"/>
      <c r="M186" s="222" t="s">
        <v>1</v>
      </c>
      <c r="N186" s="223" t="s">
        <v>40</v>
      </c>
      <c r="O186" s="91"/>
      <c r="P186" s="224">
        <f>O186*H186</f>
        <v>0</v>
      </c>
      <c r="Q186" s="224">
        <v>0</v>
      </c>
      <c r="R186" s="224">
        <f>Q186*H186</f>
        <v>0</v>
      </c>
      <c r="S186" s="224">
        <v>0</v>
      </c>
      <c r="T186" s="225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26" t="s">
        <v>182</v>
      </c>
      <c r="AT186" s="226" t="s">
        <v>129</v>
      </c>
      <c r="AU186" s="226" t="s">
        <v>85</v>
      </c>
      <c r="AY186" s="17" t="s">
        <v>126</v>
      </c>
      <c r="BE186" s="227">
        <f>IF(N186="základní",J186,0)</f>
        <v>0</v>
      </c>
      <c r="BF186" s="227">
        <f>IF(N186="snížená",J186,0)</f>
        <v>0</v>
      </c>
      <c r="BG186" s="227">
        <f>IF(N186="zákl. přenesená",J186,0)</f>
        <v>0</v>
      </c>
      <c r="BH186" s="227">
        <f>IF(N186="sníž. přenesená",J186,0)</f>
        <v>0</v>
      </c>
      <c r="BI186" s="227">
        <f>IF(N186="nulová",J186,0)</f>
        <v>0</v>
      </c>
      <c r="BJ186" s="17" t="s">
        <v>83</v>
      </c>
      <c r="BK186" s="227">
        <f>ROUND(I186*H186,2)</f>
        <v>0</v>
      </c>
      <c r="BL186" s="17" t="s">
        <v>182</v>
      </c>
      <c r="BM186" s="226" t="s">
        <v>247</v>
      </c>
    </row>
    <row r="187" s="12" customFormat="1" ht="22.8" customHeight="1">
      <c r="A187" s="12"/>
      <c r="B187" s="199"/>
      <c r="C187" s="200"/>
      <c r="D187" s="201" t="s">
        <v>74</v>
      </c>
      <c r="E187" s="213" t="s">
        <v>248</v>
      </c>
      <c r="F187" s="213" t="s">
        <v>249</v>
      </c>
      <c r="G187" s="200"/>
      <c r="H187" s="200"/>
      <c r="I187" s="203"/>
      <c r="J187" s="214">
        <f>BK187</f>
        <v>0</v>
      </c>
      <c r="K187" s="200"/>
      <c r="L187" s="205"/>
      <c r="M187" s="206"/>
      <c r="N187" s="207"/>
      <c r="O187" s="207"/>
      <c r="P187" s="208">
        <f>SUM(P188:P224)</f>
        <v>0</v>
      </c>
      <c r="Q187" s="207"/>
      <c r="R187" s="208">
        <f>SUM(R188:R224)</f>
        <v>4.5154211999999996</v>
      </c>
      <c r="S187" s="207"/>
      <c r="T187" s="209">
        <f>SUM(T188:T224)</f>
        <v>0.35200000000000004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0" t="s">
        <v>85</v>
      </c>
      <c r="AT187" s="211" t="s">
        <v>74</v>
      </c>
      <c r="AU187" s="211" t="s">
        <v>83</v>
      </c>
      <c r="AY187" s="210" t="s">
        <v>126</v>
      </c>
      <c r="BK187" s="212">
        <f>SUM(BK188:BK224)</f>
        <v>0</v>
      </c>
    </row>
    <row r="188" s="2" customFormat="1" ht="24.15" customHeight="1">
      <c r="A188" s="38"/>
      <c r="B188" s="39"/>
      <c r="C188" s="215" t="s">
        <v>7</v>
      </c>
      <c r="D188" s="215" t="s">
        <v>129</v>
      </c>
      <c r="E188" s="216" t="s">
        <v>250</v>
      </c>
      <c r="F188" s="217" t="s">
        <v>251</v>
      </c>
      <c r="G188" s="218" t="s">
        <v>238</v>
      </c>
      <c r="H188" s="219">
        <v>80</v>
      </c>
      <c r="I188" s="220"/>
      <c r="J188" s="219">
        <f>ROUND(I188*H188,2)</f>
        <v>0</v>
      </c>
      <c r="K188" s="221"/>
      <c r="L188" s="44"/>
      <c r="M188" s="222" t="s">
        <v>1</v>
      </c>
      <c r="N188" s="223" t="s">
        <v>40</v>
      </c>
      <c r="O188" s="91"/>
      <c r="P188" s="224">
        <f>O188*H188</f>
        <v>0</v>
      </c>
      <c r="Q188" s="224">
        <v>0</v>
      </c>
      <c r="R188" s="224">
        <f>Q188*H188</f>
        <v>0</v>
      </c>
      <c r="S188" s="224">
        <v>0.0044000000000000003</v>
      </c>
      <c r="T188" s="225">
        <f>S188*H188</f>
        <v>0.35200000000000004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26" t="s">
        <v>182</v>
      </c>
      <c r="AT188" s="226" t="s">
        <v>129</v>
      </c>
      <c r="AU188" s="226" t="s">
        <v>85</v>
      </c>
      <c r="AY188" s="17" t="s">
        <v>126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17" t="s">
        <v>83</v>
      </c>
      <c r="BK188" s="227">
        <f>ROUND(I188*H188,2)</f>
        <v>0</v>
      </c>
      <c r="BL188" s="17" t="s">
        <v>182</v>
      </c>
      <c r="BM188" s="226" t="s">
        <v>252</v>
      </c>
    </row>
    <row r="189" s="14" customFormat="1">
      <c r="A189" s="14"/>
      <c r="B189" s="240"/>
      <c r="C189" s="241"/>
      <c r="D189" s="230" t="s">
        <v>154</v>
      </c>
      <c r="E189" s="242" t="s">
        <v>1</v>
      </c>
      <c r="F189" s="243" t="s">
        <v>253</v>
      </c>
      <c r="G189" s="241"/>
      <c r="H189" s="242" t="s">
        <v>1</v>
      </c>
      <c r="I189" s="244"/>
      <c r="J189" s="241"/>
      <c r="K189" s="241"/>
      <c r="L189" s="245"/>
      <c r="M189" s="246"/>
      <c r="N189" s="247"/>
      <c r="O189" s="247"/>
      <c r="P189" s="247"/>
      <c r="Q189" s="247"/>
      <c r="R189" s="247"/>
      <c r="S189" s="247"/>
      <c r="T189" s="24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9" t="s">
        <v>154</v>
      </c>
      <c r="AU189" s="249" t="s">
        <v>85</v>
      </c>
      <c r="AV189" s="14" t="s">
        <v>83</v>
      </c>
      <c r="AW189" s="14" t="s">
        <v>31</v>
      </c>
      <c r="AX189" s="14" t="s">
        <v>75</v>
      </c>
      <c r="AY189" s="249" t="s">
        <v>126</v>
      </c>
    </row>
    <row r="190" s="13" customFormat="1">
      <c r="A190" s="13"/>
      <c r="B190" s="228"/>
      <c r="C190" s="229"/>
      <c r="D190" s="230" t="s">
        <v>154</v>
      </c>
      <c r="E190" s="231" t="s">
        <v>1</v>
      </c>
      <c r="F190" s="232" t="s">
        <v>254</v>
      </c>
      <c r="G190" s="229"/>
      <c r="H190" s="233">
        <v>80</v>
      </c>
      <c r="I190" s="234"/>
      <c r="J190" s="229"/>
      <c r="K190" s="229"/>
      <c r="L190" s="235"/>
      <c r="M190" s="236"/>
      <c r="N190" s="237"/>
      <c r="O190" s="237"/>
      <c r="P190" s="237"/>
      <c r="Q190" s="237"/>
      <c r="R190" s="237"/>
      <c r="S190" s="237"/>
      <c r="T190" s="23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9" t="s">
        <v>154</v>
      </c>
      <c r="AU190" s="239" t="s">
        <v>85</v>
      </c>
      <c r="AV190" s="13" t="s">
        <v>85</v>
      </c>
      <c r="AW190" s="13" t="s">
        <v>31</v>
      </c>
      <c r="AX190" s="13" t="s">
        <v>83</v>
      </c>
      <c r="AY190" s="239" t="s">
        <v>126</v>
      </c>
    </row>
    <row r="191" s="2" customFormat="1" ht="24.15" customHeight="1">
      <c r="A191" s="38"/>
      <c r="B191" s="39"/>
      <c r="C191" s="215" t="s">
        <v>255</v>
      </c>
      <c r="D191" s="215" t="s">
        <v>129</v>
      </c>
      <c r="E191" s="216" t="s">
        <v>256</v>
      </c>
      <c r="F191" s="217" t="s">
        <v>257</v>
      </c>
      <c r="G191" s="218" t="s">
        <v>181</v>
      </c>
      <c r="H191" s="219">
        <v>20</v>
      </c>
      <c r="I191" s="220"/>
      <c r="J191" s="219">
        <f>ROUND(I191*H191,2)</f>
        <v>0</v>
      </c>
      <c r="K191" s="221"/>
      <c r="L191" s="44"/>
      <c r="M191" s="222" t="s">
        <v>1</v>
      </c>
      <c r="N191" s="223" t="s">
        <v>40</v>
      </c>
      <c r="O191" s="91"/>
      <c r="P191" s="224">
        <f>O191*H191</f>
        <v>0</v>
      </c>
      <c r="Q191" s="224">
        <v>0.019460000000000002</v>
      </c>
      <c r="R191" s="224">
        <f>Q191*H191</f>
        <v>0.38920000000000005</v>
      </c>
      <c r="S191" s="224">
        <v>0</v>
      </c>
      <c r="T191" s="225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6" t="s">
        <v>182</v>
      </c>
      <c r="AT191" s="226" t="s">
        <v>129</v>
      </c>
      <c r="AU191" s="226" t="s">
        <v>85</v>
      </c>
      <c r="AY191" s="17" t="s">
        <v>126</v>
      </c>
      <c r="BE191" s="227">
        <f>IF(N191="základní",J191,0)</f>
        <v>0</v>
      </c>
      <c r="BF191" s="227">
        <f>IF(N191="snížená",J191,0)</f>
        <v>0</v>
      </c>
      <c r="BG191" s="227">
        <f>IF(N191="zákl. přenesená",J191,0)</f>
        <v>0</v>
      </c>
      <c r="BH191" s="227">
        <f>IF(N191="sníž. přenesená",J191,0)</f>
        <v>0</v>
      </c>
      <c r="BI191" s="227">
        <f>IF(N191="nulová",J191,0)</f>
        <v>0</v>
      </c>
      <c r="BJ191" s="17" t="s">
        <v>83</v>
      </c>
      <c r="BK191" s="227">
        <f>ROUND(I191*H191,2)</f>
        <v>0</v>
      </c>
      <c r="BL191" s="17" t="s">
        <v>182</v>
      </c>
      <c r="BM191" s="226" t="s">
        <v>258</v>
      </c>
    </row>
    <row r="192" s="2" customFormat="1">
      <c r="A192" s="38"/>
      <c r="B192" s="39"/>
      <c r="C192" s="40"/>
      <c r="D192" s="230" t="s">
        <v>192</v>
      </c>
      <c r="E192" s="40"/>
      <c r="F192" s="260" t="s">
        <v>259</v>
      </c>
      <c r="G192" s="40"/>
      <c r="H192" s="40"/>
      <c r="I192" s="261"/>
      <c r="J192" s="40"/>
      <c r="K192" s="40"/>
      <c r="L192" s="44"/>
      <c r="M192" s="262"/>
      <c r="N192" s="263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192</v>
      </c>
      <c r="AU192" s="17" t="s">
        <v>85</v>
      </c>
    </row>
    <row r="193" s="14" customFormat="1">
      <c r="A193" s="14"/>
      <c r="B193" s="240"/>
      <c r="C193" s="241"/>
      <c r="D193" s="230" t="s">
        <v>154</v>
      </c>
      <c r="E193" s="242" t="s">
        <v>1</v>
      </c>
      <c r="F193" s="243" t="s">
        <v>253</v>
      </c>
      <c r="G193" s="241"/>
      <c r="H193" s="242" t="s">
        <v>1</v>
      </c>
      <c r="I193" s="244"/>
      <c r="J193" s="241"/>
      <c r="K193" s="241"/>
      <c r="L193" s="245"/>
      <c r="M193" s="246"/>
      <c r="N193" s="247"/>
      <c r="O193" s="247"/>
      <c r="P193" s="247"/>
      <c r="Q193" s="247"/>
      <c r="R193" s="247"/>
      <c r="S193" s="247"/>
      <c r="T193" s="24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9" t="s">
        <v>154</v>
      </c>
      <c r="AU193" s="249" t="s">
        <v>85</v>
      </c>
      <c r="AV193" s="14" t="s">
        <v>83</v>
      </c>
      <c r="AW193" s="14" t="s">
        <v>31</v>
      </c>
      <c r="AX193" s="14" t="s">
        <v>75</v>
      </c>
      <c r="AY193" s="249" t="s">
        <v>126</v>
      </c>
    </row>
    <row r="194" s="13" customFormat="1">
      <c r="A194" s="13"/>
      <c r="B194" s="228"/>
      <c r="C194" s="229"/>
      <c r="D194" s="230" t="s">
        <v>154</v>
      </c>
      <c r="E194" s="231" t="s">
        <v>1</v>
      </c>
      <c r="F194" s="232" t="s">
        <v>244</v>
      </c>
      <c r="G194" s="229"/>
      <c r="H194" s="233">
        <v>20</v>
      </c>
      <c r="I194" s="234"/>
      <c r="J194" s="229"/>
      <c r="K194" s="229"/>
      <c r="L194" s="235"/>
      <c r="M194" s="236"/>
      <c r="N194" s="237"/>
      <c r="O194" s="237"/>
      <c r="P194" s="237"/>
      <c r="Q194" s="237"/>
      <c r="R194" s="237"/>
      <c r="S194" s="237"/>
      <c r="T194" s="23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9" t="s">
        <v>154</v>
      </c>
      <c r="AU194" s="239" t="s">
        <v>85</v>
      </c>
      <c r="AV194" s="13" t="s">
        <v>85</v>
      </c>
      <c r="AW194" s="13" t="s">
        <v>31</v>
      </c>
      <c r="AX194" s="13" t="s">
        <v>83</v>
      </c>
      <c r="AY194" s="239" t="s">
        <v>126</v>
      </c>
    </row>
    <row r="195" s="2" customFormat="1" ht="14.4" customHeight="1">
      <c r="A195" s="38"/>
      <c r="B195" s="39"/>
      <c r="C195" s="215" t="s">
        <v>260</v>
      </c>
      <c r="D195" s="215" t="s">
        <v>129</v>
      </c>
      <c r="E195" s="216" t="s">
        <v>261</v>
      </c>
      <c r="F195" s="217" t="s">
        <v>262</v>
      </c>
      <c r="G195" s="218" t="s">
        <v>181</v>
      </c>
      <c r="H195" s="219">
        <v>95</v>
      </c>
      <c r="I195" s="220"/>
      <c r="J195" s="219">
        <f>ROUND(I195*H195,2)</f>
        <v>0</v>
      </c>
      <c r="K195" s="221"/>
      <c r="L195" s="44"/>
      <c r="M195" s="222" t="s">
        <v>1</v>
      </c>
      <c r="N195" s="223" t="s">
        <v>40</v>
      </c>
      <c r="O195" s="91"/>
      <c r="P195" s="224">
        <f>O195*H195</f>
        <v>0</v>
      </c>
      <c r="Q195" s="224">
        <v>0</v>
      </c>
      <c r="R195" s="224">
        <f>Q195*H195</f>
        <v>0</v>
      </c>
      <c r="S195" s="224">
        <v>0</v>
      </c>
      <c r="T195" s="225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6" t="s">
        <v>182</v>
      </c>
      <c r="AT195" s="226" t="s">
        <v>129</v>
      </c>
      <c r="AU195" s="226" t="s">
        <v>85</v>
      </c>
      <c r="AY195" s="17" t="s">
        <v>126</v>
      </c>
      <c r="BE195" s="227">
        <f>IF(N195="základní",J195,0)</f>
        <v>0</v>
      </c>
      <c r="BF195" s="227">
        <f>IF(N195="snížená",J195,0)</f>
        <v>0</v>
      </c>
      <c r="BG195" s="227">
        <f>IF(N195="zákl. přenesená",J195,0)</f>
        <v>0</v>
      </c>
      <c r="BH195" s="227">
        <f>IF(N195="sníž. přenesená",J195,0)</f>
        <v>0</v>
      </c>
      <c r="BI195" s="227">
        <f>IF(N195="nulová",J195,0)</f>
        <v>0</v>
      </c>
      <c r="BJ195" s="17" t="s">
        <v>83</v>
      </c>
      <c r="BK195" s="227">
        <f>ROUND(I195*H195,2)</f>
        <v>0</v>
      </c>
      <c r="BL195" s="17" t="s">
        <v>182</v>
      </c>
      <c r="BM195" s="226" t="s">
        <v>263</v>
      </c>
    </row>
    <row r="196" s="14" customFormat="1">
      <c r="A196" s="14"/>
      <c r="B196" s="240"/>
      <c r="C196" s="241"/>
      <c r="D196" s="230" t="s">
        <v>154</v>
      </c>
      <c r="E196" s="242" t="s">
        <v>1</v>
      </c>
      <c r="F196" s="243" t="s">
        <v>264</v>
      </c>
      <c r="G196" s="241"/>
      <c r="H196" s="242" t="s">
        <v>1</v>
      </c>
      <c r="I196" s="244"/>
      <c r="J196" s="241"/>
      <c r="K196" s="241"/>
      <c r="L196" s="245"/>
      <c r="M196" s="246"/>
      <c r="N196" s="247"/>
      <c r="O196" s="247"/>
      <c r="P196" s="247"/>
      <c r="Q196" s="247"/>
      <c r="R196" s="247"/>
      <c r="S196" s="247"/>
      <c r="T196" s="24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9" t="s">
        <v>154</v>
      </c>
      <c r="AU196" s="249" t="s">
        <v>85</v>
      </c>
      <c r="AV196" s="14" t="s">
        <v>83</v>
      </c>
      <c r="AW196" s="14" t="s">
        <v>31</v>
      </c>
      <c r="AX196" s="14" t="s">
        <v>75</v>
      </c>
      <c r="AY196" s="249" t="s">
        <v>126</v>
      </c>
    </row>
    <row r="197" s="14" customFormat="1">
      <c r="A197" s="14"/>
      <c r="B197" s="240"/>
      <c r="C197" s="241"/>
      <c r="D197" s="230" t="s">
        <v>154</v>
      </c>
      <c r="E197" s="242" t="s">
        <v>1</v>
      </c>
      <c r="F197" s="243" t="s">
        <v>265</v>
      </c>
      <c r="G197" s="241"/>
      <c r="H197" s="242" t="s">
        <v>1</v>
      </c>
      <c r="I197" s="244"/>
      <c r="J197" s="241"/>
      <c r="K197" s="241"/>
      <c r="L197" s="245"/>
      <c r="M197" s="246"/>
      <c r="N197" s="247"/>
      <c r="O197" s="247"/>
      <c r="P197" s="247"/>
      <c r="Q197" s="247"/>
      <c r="R197" s="247"/>
      <c r="S197" s="247"/>
      <c r="T197" s="24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9" t="s">
        <v>154</v>
      </c>
      <c r="AU197" s="249" t="s">
        <v>85</v>
      </c>
      <c r="AV197" s="14" t="s">
        <v>83</v>
      </c>
      <c r="AW197" s="14" t="s">
        <v>31</v>
      </c>
      <c r="AX197" s="14" t="s">
        <v>75</v>
      </c>
      <c r="AY197" s="249" t="s">
        <v>126</v>
      </c>
    </row>
    <row r="198" s="13" customFormat="1">
      <c r="A198" s="13"/>
      <c r="B198" s="228"/>
      <c r="C198" s="229"/>
      <c r="D198" s="230" t="s">
        <v>154</v>
      </c>
      <c r="E198" s="231" t="s">
        <v>1</v>
      </c>
      <c r="F198" s="232" t="s">
        <v>138</v>
      </c>
      <c r="G198" s="229"/>
      <c r="H198" s="233">
        <v>95</v>
      </c>
      <c r="I198" s="234"/>
      <c r="J198" s="229"/>
      <c r="K198" s="229"/>
      <c r="L198" s="235"/>
      <c r="M198" s="236"/>
      <c r="N198" s="237"/>
      <c r="O198" s="237"/>
      <c r="P198" s="237"/>
      <c r="Q198" s="237"/>
      <c r="R198" s="237"/>
      <c r="S198" s="237"/>
      <c r="T198" s="23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9" t="s">
        <v>154</v>
      </c>
      <c r="AU198" s="239" t="s">
        <v>85</v>
      </c>
      <c r="AV198" s="13" t="s">
        <v>85</v>
      </c>
      <c r="AW198" s="13" t="s">
        <v>31</v>
      </c>
      <c r="AX198" s="13" t="s">
        <v>83</v>
      </c>
      <c r="AY198" s="239" t="s">
        <v>126</v>
      </c>
    </row>
    <row r="199" s="2" customFormat="1" ht="24.15" customHeight="1">
      <c r="A199" s="38"/>
      <c r="B199" s="39"/>
      <c r="C199" s="215" t="s">
        <v>266</v>
      </c>
      <c r="D199" s="215" t="s">
        <v>129</v>
      </c>
      <c r="E199" s="216" t="s">
        <v>267</v>
      </c>
      <c r="F199" s="217" t="s">
        <v>268</v>
      </c>
      <c r="G199" s="218" t="s">
        <v>181</v>
      </c>
      <c r="H199" s="219">
        <v>337</v>
      </c>
      <c r="I199" s="220"/>
      <c r="J199" s="219">
        <f>ROUND(I199*H199,2)</f>
        <v>0</v>
      </c>
      <c r="K199" s="221"/>
      <c r="L199" s="44"/>
      <c r="M199" s="222" t="s">
        <v>1</v>
      </c>
      <c r="N199" s="223" t="s">
        <v>40</v>
      </c>
      <c r="O199" s="91"/>
      <c r="P199" s="224">
        <f>O199*H199</f>
        <v>0</v>
      </c>
      <c r="Q199" s="224">
        <v>0</v>
      </c>
      <c r="R199" s="224">
        <f>Q199*H199</f>
        <v>0</v>
      </c>
      <c r="S199" s="224">
        <v>0</v>
      </c>
      <c r="T199" s="225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26" t="s">
        <v>182</v>
      </c>
      <c r="AT199" s="226" t="s">
        <v>129</v>
      </c>
      <c r="AU199" s="226" t="s">
        <v>85</v>
      </c>
      <c r="AY199" s="17" t="s">
        <v>126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17" t="s">
        <v>83</v>
      </c>
      <c r="BK199" s="227">
        <f>ROUND(I199*H199,2)</f>
        <v>0</v>
      </c>
      <c r="BL199" s="17" t="s">
        <v>182</v>
      </c>
      <c r="BM199" s="226" t="s">
        <v>269</v>
      </c>
    </row>
    <row r="200" s="14" customFormat="1">
      <c r="A200" s="14"/>
      <c r="B200" s="240"/>
      <c r="C200" s="241"/>
      <c r="D200" s="230" t="s">
        <v>154</v>
      </c>
      <c r="E200" s="242" t="s">
        <v>1</v>
      </c>
      <c r="F200" s="243" t="s">
        <v>270</v>
      </c>
      <c r="G200" s="241"/>
      <c r="H200" s="242" t="s">
        <v>1</v>
      </c>
      <c r="I200" s="244"/>
      <c r="J200" s="241"/>
      <c r="K200" s="241"/>
      <c r="L200" s="245"/>
      <c r="M200" s="246"/>
      <c r="N200" s="247"/>
      <c r="O200" s="247"/>
      <c r="P200" s="247"/>
      <c r="Q200" s="247"/>
      <c r="R200" s="247"/>
      <c r="S200" s="247"/>
      <c r="T200" s="24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9" t="s">
        <v>154</v>
      </c>
      <c r="AU200" s="249" t="s">
        <v>85</v>
      </c>
      <c r="AV200" s="14" t="s">
        <v>83</v>
      </c>
      <c r="AW200" s="14" t="s">
        <v>31</v>
      </c>
      <c r="AX200" s="14" t="s">
        <v>75</v>
      </c>
      <c r="AY200" s="249" t="s">
        <v>126</v>
      </c>
    </row>
    <row r="201" s="14" customFormat="1">
      <c r="A201" s="14"/>
      <c r="B201" s="240"/>
      <c r="C201" s="241"/>
      <c r="D201" s="230" t="s">
        <v>154</v>
      </c>
      <c r="E201" s="242" t="s">
        <v>1</v>
      </c>
      <c r="F201" s="243" t="s">
        <v>265</v>
      </c>
      <c r="G201" s="241"/>
      <c r="H201" s="242" t="s">
        <v>1</v>
      </c>
      <c r="I201" s="244"/>
      <c r="J201" s="241"/>
      <c r="K201" s="241"/>
      <c r="L201" s="245"/>
      <c r="M201" s="246"/>
      <c r="N201" s="247"/>
      <c r="O201" s="247"/>
      <c r="P201" s="247"/>
      <c r="Q201" s="247"/>
      <c r="R201" s="247"/>
      <c r="S201" s="247"/>
      <c r="T201" s="24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9" t="s">
        <v>154</v>
      </c>
      <c r="AU201" s="249" t="s">
        <v>85</v>
      </c>
      <c r="AV201" s="14" t="s">
        <v>83</v>
      </c>
      <c r="AW201" s="14" t="s">
        <v>31</v>
      </c>
      <c r="AX201" s="14" t="s">
        <v>75</v>
      </c>
      <c r="AY201" s="249" t="s">
        <v>126</v>
      </c>
    </row>
    <row r="202" s="13" customFormat="1">
      <c r="A202" s="13"/>
      <c r="B202" s="228"/>
      <c r="C202" s="229"/>
      <c r="D202" s="230" t="s">
        <v>154</v>
      </c>
      <c r="E202" s="231" t="s">
        <v>1</v>
      </c>
      <c r="F202" s="232" t="s">
        <v>138</v>
      </c>
      <c r="G202" s="229"/>
      <c r="H202" s="233">
        <v>95</v>
      </c>
      <c r="I202" s="234"/>
      <c r="J202" s="229"/>
      <c r="K202" s="229"/>
      <c r="L202" s="235"/>
      <c r="M202" s="236"/>
      <c r="N202" s="237"/>
      <c r="O202" s="237"/>
      <c r="P202" s="237"/>
      <c r="Q202" s="237"/>
      <c r="R202" s="237"/>
      <c r="S202" s="237"/>
      <c r="T202" s="23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9" t="s">
        <v>154</v>
      </c>
      <c r="AU202" s="239" t="s">
        <v>85</v>
      </c>
      <c r="AV202" s="13" t="s">
        <v>85</v>
      </c>
      <c r="AW202" s="13" t="s">
        <v>31</v>
      </c>
      <c r="AX202" s="13" t="s">
        <v>75</v>
      </c>
      <c r="AY202" s="239" t="s">
        <v>126</v>
      </c>
    </row>
    <row r="203" s="14" customFormat="1">
      <c r="A203" s="14"/>
      <c r="B203" s="240"/>
      <c r="C203" s="241"/>
      <c r="D203" s="230" t="s">
        <v>154</v>
      </c>
      <c r="E203" s="242" t="s">
        <v>1</v>
      </c>
      <c r="F203" s="243" t="s">
        <v>271</v>
      </c>
      <c r="G203" s="241"/>
      <c r="H203" s="242" t="s">
        <v>1</v>
      </c>
      <c r="I203" s="244"/>
      <c r="J203" s="241"/>
      <c r="K203" s="241"/>
      <c r="L203" s="245"/>
      <c r="M203" s="246"/>
      <c r="N203" s="247"/>
      <c r="O203" s="247"/>
      <c r="P203" s="247"/>
      <c r="Q203" s="247"/>
      <c r="R203" s="247"/>
      <c r="S203" s="247"/>
      <c r="T203" s="24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9" t="s">
        <v>154</v>
      </c>
      <c r="AU203" s="249" t="s">
        <v>85</v>
      </c>
      <c r="AV203" s="14" t="s">
        <v>83</v>
      </c>
      <c r="AW203" s="14" t="s">
        <v>31</v>
      </c>
      <c r="AX203" s="14" t="s">
        <v>75</v>
      </c>
      <c r="AY203" s="249" t="s">
        <v>126</v>
      </c>
    </row>
    <row r="204" s="13" customFormat="1">
      <c r="A204" s="13"/>
      <c r="B204" s="228"/>
      <c r="C204" s="229"/>
      <c r="D204" s="230" t="s">
        <v>154</v>
      </c>
      <c r="E204" s="231" t="s">
        <v>1</v>
      </c>
      <c r="F204" s="232" t="s">
        <v>272</v>
      </c>
      <c r="G204" s="229"/>
      <c r="H204" s="233">
        <v>242</v>
      </c>
      <c r="I204" s="234"/>
      <c r="J204" s="229"/>
      <c r="K204" s="229"/>
      <c r="L204" s="235"/>
      <c r="M204" s="236"/>
      <c r="N204" s="237"/>
      <c r="O204" s="237"/>
      <c r="P204" s="237"/>
      <c r="Q204" s="237"/>
      <c r="R204" s="237"/>
      <c r="S204" s="237"/>
      <c r="T204" s="23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9" t="s">
        <v>154</v>
      </c>
      <c r="AU204" s="239" t="s">
        <v>85</v>
      </c>
      <c r="AV204" s="13" t="s">
        <v>85</v>
      </c>
      <c r="AW204" s="13" t="s">
        <v>31</v>
      </c>
      <c r="AX204" s="13" t="s">
        <v>75</v>
      </c>
      <c r="AY204" s="239" t="s">
        <v>126</v>
      </c>
    </row>
    <row r="205" s="15" customFormat="1">
      <c r="A205" s="15"/>
      <c r="B205" s="264"/>
      <c r="C205" s="265"/>
      <c r="D205" s="230" t="s">
        <v>154</v>
      </c>
      <c r="E205" s="266" t="s">
        <v>1</v>
      </c>
      <c r="F205" s="267" t="s">
        <v>216</v>
      </c>
      <c r="G205" s="265"/>
      <c r="H205" s="268">
        <v>337</v>
      </c>
      <c r="I205" s="269"/>
      <c r="J205" s="265"/>
      <c r="K205" s="265"/>
      <c r="L205" s="270"/>
      <c r="M205" s="271"/>
      <c r="N205" s="272"/>
      <c r="O205" s="272"/>
      <c r="P205" s="272"/>
      <c r="Q205" s="272"/>
      <c r="R205" s="272"/>
      <c r="S205" s="272"/>
      <c r="T205" s="273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74" t="s">
        <v>154</v>
      </c>
      <c r="AU205" s="274" t="s">
        <v>85</v>
      </c>
      <c r="AV205" s="15" t="s">
        <v>133</v>
      </c>
      <c r="AW205" s="15" t="s">
        <v>31</v>
      </c>
      <c r="AX205" s="15" t="s">
        <v>83</v>
      </c>
      <c r="AY205" s="274" t="s">
        <v>126</v>
      </c>
    </row>
    <row r="206" s="2" customFormat="1" ht="24.15" customHeight="1">
      <c r="A206" s="38"/>
      <c r="B206" s="39"/>
      <c r="C206" s="250" t="s">
        <v>273</v>
      </c>
      <c r="D206" s="250" t="s">
        <v>187</v>
      </c>
      <c r="E206" s="251" t="s">
        <v>274</v>
      </c>
      <c r="F206" s="252" t="s">
        <v>275</v>
      </c>
      <c r="G206" s="253" t="s">
        <v>276</v>
      </c>
      <c r="H206" s="254">
        <v>6.3899999999999997</v>
      </c>
      <c r="I206" s="255"/>
      <c r="J206" s="254">
        <f>ROUND(I206*H206,2)</f>
        <v>0</v>
      </c>
      <c r="K206" s="256"/>
      <c r="L206" s="257"/>
      <c r="M206" s="258" t="s">
        <v>1</v>
      </c>
      <c r="N206" s="259" t="s">
        <v>40</v>
      </c>
      <c r="O206" s="91"/>
      <c r="P206" s="224">
        <f>O206*H206</f>
        <v>0</v>
      </c>
      <c r="Q206" s="224">
        <v>0.55000000000000004</v>
      </c>
      <c r="R206" s="224">
        <f>Q206*H206</f>
        <v>3.5145</v>
      </c>
      <c r="S206" s="224">
        <v>0</v>
      </c>
      <c r="T206" s="225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26" t="s">
        <v>190</v>
      </c>
      <c r="AT206" s="226" t="s">
        <v>187</v>
      </c>
      <c r="AU206" s="226" t="s">
        <v>85</v>
      </c>
      <c r="AY206" s="17" t="s">
        <v>126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17" t="s">
        <v>83</v>
      </c>
      <c r="BK206" s="227">
        <f>ROUND(I206*H206,2)</f>
        <v>0</v>
      </c>
      <c r="BL206" s="17" t="s">
        <v>182</v>
      </c>
      <c r="BM206" s="226" t="s">
        <v>277</v>
      </c>
    </row>
    <row r="207" s="14" customFormat="1">
      <c r="A207" s="14"/>
      <c r="B207" s="240"/>
      <c r="C207" s="241"/>
      <c r="D207" s="230" t="s">
        <v>154</v>
      </c>
      <c r="E207" s="242" t="s">
        <v>1</v>
      </c>
      <c r="F207" s="243" t="s">
        <v>278</v>
      </c>
      <c r="G207" s="241"/>
      <c r="H207" s="242" t="s">
        <v>1</v>
      </c>
      <c r="I207" s="244"/>
      <c r="J207" s="241"/>
      <c r="K207" s="241"/>
      <c r="L207" s="245"/>
      <c r="M207" s="246"/>
      <c r="N207" s="247"/>
      <c r="O207" s="247"/>
      <c r="P207" s="247"/>
      <c r="Q207" s="247"/>
      <c r="R207" s="247"/>
      <c r="S207" s="247"/>
      <c r="T207" s="24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9" t="s">
        <v>154</v>
      </c>
      <c r="AU207" s="249" t="s">
        <v>85</v>
      </c>
      <c r="AV207" s="14" t="s">
        <v>83</v>
      </c>
      <c r="AW207" s="14" t="s">
        <v>31</v>
      </c>
      <c r="AX207" s="14" t="s">
        <v>75</v>
      </c>
      <c r="AY207" s="249" t="s">
        <v>126</v>
      </c>
    </row>
    <row r="208" s="13" customFormat="1">
      <c r="A208" s="13"/>
      <c r="B208" s="228"/>
      <c r="C208" s="229"/>
      <c r="D208" s="230" t="s">
        <v>154</v>
      </c>
      <c r="E208" s="231" t="s">
        <v>1</v>
      </c>
      <c r="F208" s="232" t="s">
        <v>279</v>
      </c>
      <c r="G208" s="229"/>
      <c r="H208" s="233">
        <v>6.3899999999999997</v>
      </c>
      <c r="I208" s="234"/>
      <c r="J208" s="229"/>
      <c r="K208" s="229"/>
      <c r="L208" s="235"/>
      <c r="M208" s="236"/>
      <c r="N208" s="237"/>
      <c r="O208" s="237"/>
      <c r="P208" s="237"/>
      <c r="Q208" s="237"/>
      <c r="R208" s="237"/>
      <c r="S208" s="237"/>
      <c r="T208" s="23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9" t="s">
        <v>154</v>
      </c>
      <c r="AU208" s="239" t="s">
        <v>85</v>
      </c>
      <c r="AV208" s="13" t="s">
        <v>85</v>
      </c>
      <c r="AW208" s="13" t="s">
        <v>31</v>
      </c>
      <c r="AX208" s="13" t="s">
        <v>83</v>
      </c>
      <c r="AY208" s="239" t="s">
        <v>126</v>
      </c>
    </row>
    <row r="209" s="2" customFormat="1" ht="14.4" customHeight="1">
      <c r="A209" s="38"/>
      <c r="B209" s="39"/>
      <c r="C209" s="215" t="s">
        <v>280</v>
      </c>
      <c r="D209" s="215" t="s">
        <v>129</v>
      </c>
      <c r="E209" s="216" t="s">
        <v>281</v>
      </c>
      <c r="F209" s="217" t="s">
        <v>282</v>
      </c>
      <c r="G209" s="218" t="s">
        <v>238</v>
      </c>
      <c r="H209" s="219">
        <v>280</v>
      </c>
      <c r="I209" s="220"/>
      <c r="J209" s="219">
        <f>ROUND(I209*H209,2)</f>
        <v>0</v>
      </c>
      <c r="K209" s="221"/>
      <c r="L209" s="44"/>
      <c r="M209" s="222" t="s">
        <v>1</v>
      </c>
      <c r="N209" s="223" t="s">
        <v>40</v>
      </c>
      <c r="O209" s="91"/>
      <c r="P209" s="224">
        <f>O209*H209</f>
        <v>0</v>
      </c>
      <c r="Q209" s="224">
        <v>0</v>
      </c>
      <c r="R209" s="224">
        <f>Q209*H209</f>
        <v>0</v>
      </c>
      <c r="S209" s="224">
        <v>0</v>
      </c>
      <c r="T209" s="225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26" t="s">
        <v>182</v>
      </c>
      <c r="AT209" s="226" t="s">
        <v>129</v>
      </c>
      <c r="AU209" s="226" t="s">
        <v>85</v>
      </c>
      <c r="AY209" s="17" t="s">
        <v>126</v>
      </c>
      <c r="BE209" s="227">
        <f>IF(N209="základní",J209,0)</f>
        <v>0</v>
      </c>
      <c r="BF209" s="227">
        <f>IF(N209="snížená",J209,0)</f>
        <v>0</v>
      </c>
      <c r="BG209" s="227">
        <f>IF(N209="zákl. přenesená",J209,0)</f>
        <v>0</v>
      </c>
      <c r="BH209" s="227">
        <f>IF(N209="sníž. přenesená",J209,0)</f>
        <v>0</v>
      </c>
      <c r="BI209" s="227">
        <f>IF(N209="nulová",J209,0)</f>
        <v>0</v>
      </c>
      <c r="BJ209" s="17" t="s">
        <v>83</v>
      </c>
      <c r="BK209" s="227">
        <f>ROUND(I209*H209,2)</f>
        <v>0</v>
      </c>
      <c r="BL209" s="17" t="s">
        <v>182</v>
      </c>
      <c r="BM209" s="226" t="s">
        <v>283</v>
      </c>
    </row>
    <row r="210" s="14" customFormat="1">
      <c r="A210" s="14"/>
      <c r="B210" s="240"/>
      <c r="C210" s="241"/>
      <c r="D210" s="230" t="s">
        <v>154</v>
      </c>
      <c r="E210" s="242" t="s">
        <v>1</v>
      </c>
      <c r="F210" s="243" t="s">
        <v>284</v>
      </c>
      <c r="G210" s="241"/>
      <c r="H210" s="242" t="s">
        <v>1</v>
      </c>
      <c r="I210" s="244"/>
      <c r="J210" s="241"/>
      <c r="K210" s="241"/>
      <c r="L210" s="245"/>
      <c r="M210" s="246"/>
      <c r="N210" s="247"/>
      <c r="O210" s="247"/>
      <c r="P210" s="247"/>
      <c r="Q210" s="247"/>
      <c r="R210" s="247"/>
      <c r="S210" s="247"/>
      <c r="T210" s="24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9" t="s">
        <v>154</v>
      </c>
      <c r="AU210" s="249" t="s">
        <v>85</v>
      </c>
      <c r="AV210" s="14" t="s">
        <v>83</v>
      </c>
      <c r="AW210" s="14" t="s">
        <v>31</v>
      </c>
      <c r="AX210" s="14" t="s">
        <v>75</v>
      </c>
      <c r="AY210" s="249" t="s">
        <v>126</v>
      </c>
    </row>
    <row r="211" s="13" customFormat="1">
      <c r="A211" s="13"/>
      <c r="B211" s="228"/>
      <c r="C211" s="229"/>
      <c r="D211" s="230" t="s">
        <v>154</v>
      </c>
      <c r="E211" s="231" t="s">
        <v>1</v>
      </c>
      <c r="F211" s="232" t="s">
        <v>285</v>
      </c>
      <c r="G211" s="229"/>
      <c r="H211" s="233">
        <v>280</v>
      </c>
      <c r="I211" s="234"/>
      <c r="J211" s="229"/>
      <c r="K211" s="229"/>
      <c r="L211" s="235"/>
      <c r="M211" s="236"/>
      <c r="N211" s="237"/>
      <c r="O211" s="237"/>
      <c r="P211" s="237"/>
      <c r="Q211" s="237"/>
      <c r="R211" s="237"/>
      <c r="S211" s="237"/>
      <c r="T211" s="23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9" t="s">
        <v>154</v>
      </c>
      <c r="AU211" s="239" t="s">
        <v>85</v>
      </c>
      <c r="AV211" s="13" t="s">
        <v>85</v>
      </c>
      <c r="AW211" s="13" t="s">
        <v>31</v>
      </c>
      <c r="AX211" s="13" t="s">
        <v>83</v>
      </c>
      <c r="AY211" s="239" t="s">
        <v>126</v>
      </c>
    </row>
    <row r="212" s="2" customFormat="1" ht="14.4" customHeight="1">
      <c r="A212" s="38"/>
      <c r="B212" s="39"/>
      <c r="C212" s="250" t="s">
        <v>286</v>
      </c>
      <c r="D212" s="250" t="s">
        <v>187</v>
      </c>
      <c r="E212" s="251" t="s">
        <v>287</v>
      </c>
      <c r="F212" s="252" t="s">
        <v>288</v>
      </c>
      <c r="G212" s="253" t="s">
        <v>276</v>
      </c>
      <c r="H212" s="254">
        <v>0.73999999999999999</v>
      </c>
      <c r="I212" s="255"/>
      <c r="J212" s="254">
        <f>ROUND(I212*H212,2)</f>
        <v>0</v>
      </c>
      <c r="K212" s="256"/>
      <c r="L212" s="257"/>
      <c r="M212" s="258" t="s">
        <v>1</v>
      </c>
      <c r="N212" s="259" t="s">
        <v>40</v>
      </c>
      <c r="O212" s="91"/>
      <c r="P212" s="224">
        <f>O212*H212</f>
        <v>0</v>
      </c>
      <c r="Q212" s="224">
        <v>0.55000000000000004</v>
      </c>
      <c r="R212" s="224">
        <f>Q212*H212</f>
        <v>0.40700000000000003</v>
      </c>
      <c r="S212" s="224">
        <v>0</v>
      </c>
      <c r="T212" s="225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26" t="s">
        <v>190</v>
      </c>
      <c r="AT212" s="226" t="s">
        <v>187</v>
      </c>
      <c r="AU212" s="226" t="s">
        <v>85</v>
      </c>
      <c r="AY212" s="17" t="s">
        <v>126</v>
      </c>
      <c r="BE212" s="227">
        <f>IF(N212="základní",J212,0)</f>
        <v>0</v>
      </c>
      <c r="BF212" s="227">
        <f>IF(N212="snížená",J212,0)</f>
        <v>0</v>
      </c>
      <c r="BG212" s="227">
        <f>IF(N212="zákl. přenesená",J212,0)</f>
        <v>0</v>
      </c>
      <c r="BH212" s="227">
        <f>IF(N212="sníž. přenesená",J212,0)</f>
        <v>0</v>
      </c>
      <c r="BI212" s="227">
        <f>IF(N212="nulová",J212,0)</f>
        <v>0</v>
      </c>
      <c r="BJ212" s="17" t="s">
        <v>83</v>
      </c>
      <c r="BK212" s="227">
        <f>ROUND(I212*H212,2)</f>
        <v>0</v>
      </c>
      <c r="BL212" s="17" t="s">
        <v>182</v>
      </c>
      <c r="BM212" s="226" t="s">
        <v>289</v>
      </c>
    </row>
    <row r="213" s="14" customFormat="1">
      <c r="A213" s="14"/>
      <c r="B213" s="240"/>
      <c r="C213" s="241"/>
      <c r="D213" s="230" t="s">
        <v>154</v>
      </c>
      <c r="E213" s="242" t="s">
        <v>1</v>
      </c>
      <c r="F213" s="243" t="s">
        <v>284</v>
      </c>
      <c r="G213" s="241"/>
      <c r="H213" s="242" t="s">
        <v>1</v>
      </c>
      <c r="I213" s="244"/>
      <c r="J213" s="241"/>
      <c r="K213" s="241"/>
      <c r="L213" s="245"/>
      <c r="M213" s="246"/>
      <c r="N213" s="247"/>
      <c r="O213" s="247"/>
      <c r="P213" s="247"/>
      <c r="Q213" s="247"/>
      <c r="R213" s="247"/>
      <c r="S213" s="247"/>
      <c r="T213" s="24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9" t="s">
        <v>154</v>
      </c>
      <c r="AU213" s="249" t="s">
        <v>85</v>
      </c>
      <c r="AV213" s="14" t="s">
        <v>83</v>
      </c>
      <c r="AW213" s="14" t="s">
        <v>31</v>
      </c>
      <c r="AX213" s="14" t="s">
        <v>75</v>
      </c>
      <c r="AY213" s="249" t="s">
        <v>126</v>
      </c>
    </row>
    <row r="214" s="13" customFormat="1">
      <c r="A214" s="13"/>
      <c r="B214" s="228"/>
      <c r="C214" s="229"/>
      <c r="D214" s="230" t="s">
        <v>154</v>
      </c>
      <c r="E214" s="231" t="s">
        <v>1</v>
      </c>
      <c r="F214" s="232" t="s">
        <v>290</v>
      </c>
      <c r="G214" s="229"/>
      <c r="H214" s="233">
        <v>0.73999999999999999</v>
      </c>
      <c r="I214" s="234"/>
      <c r="J214" s="229"/>
      <c r="K214" s="229"/>
      <c r="L214" s="235"/>
      <c r="M214" s="236"/>
      <c r="N214" s="237"/>
      <c r="O214" s="237"/>
      <c r="P214" s="237"/>
      <c r="Q214" s="237"/>
      <c r="R214" s="237"/>
      <c r="S214" s="237"/>
      <c r="T214" s="23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9" t="s">
        <v>154</v>
      </c>
      <c r="AU214" s="239" t="s">
        <v>85</v>
      </c>
      <c r="AV214" s="13" t="s">
        <v>85</v>
      </c>
      <c r="AW214" s="13" t="s">
        <v>31</v>
      </c>
      <c r="AX214" s="13" t="s">
        <v>83</v>
      </c>
      <c r="AY214" s="239" t="s">
        <v>126</v>
      </c>
    </row>
    <row r="215" s="2" customFormat="1" ht="24.15" customHeight="1">
      <c r="A215" s="38"/>
      <c r="B215" s="39"/>
      <c r="C215" s="215" t="s">
        <v>291</v>
      </c>
      <c r="D215" s="215" t="s">
        <v>129</v>
      </c>
      <c r="E215" s="216" t="s">
        <v>292</v>
      </c>
      <c r="F215" s="217" t="s">
        <v>293</v>
      </c>
      <c r="G215" s="218" t="s">
        <v>276</v>
      </c>
      <c r="H215" s="219">
        <v>8.7599999999999998</v>
      </c>
      <c r="I215" s="220"/>
      <c r="J215" s="219">
        <f>ROUND(I215*H215,2)</f>
        <v>0</v>
      </c>
      <c r="K215" s="221"/>
      <c r="L215" s="44"/>
      <c r="M215" s="222" t="s">
        <v>1</v>
      </c>
      <c r="N215" s="223" t="s">
        <v>40</v>
      </c>
      <c r="O215" s="91"/>
      <c r="P215" s="224">
        <f>O215*H215</f>
        <v>0</v>
      </c>
      <c r="Q215" s="224">
        <v>0.023369999999999998</v>
      </c>
      <c r="R215" s="224">
        <f>Q215*H215</f>
        <v>0.20472119999999999</v>
      </c>
      <c r="S215" s="224">
        <v>0</v>
      </c>
      <c r="T215" s="225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26" t="s">
        <v>182</v>
      </c>
      <c r="AT215" s="226" t="s">
        <v>129</v>
      </c>
      <c r="AU215" s="226" t="s">
        <v>85</v>
      </c>
      <c r="AY215" s="17" t="s">
        <v>126</v>
      </c>
      <c r="BE215" s="227">
        <f>IF(N215="základní",J215,0)</f>
        <v>0</v>
      </c>
      <c r="BF215" s="227">
        <f>IF(N215="snížená",J215,0)</f>
        <v>0</v>
      </c>
      <c r="BG215" s="227">
        <f>IF(N215="zákl. přenesená",J215,0)</f>
        <v>0</v>
      </c>
      <c r="BH215" s="227">
        <f>IF(N215="sníž. přenesená",J215,0)</f>
        <v>0</v>
      </c>
      <c r="BI215" s="227">
        <f>IF(N215="nulová",J215,0)</f>
        <v>0</v>
      </c>
      <c r="BJ215" s="17" t="s">
        <v>83</v>
      </c>
      <c r="BK215" s="227">
        <f>ROUND(I215*H215,2)</f>
        <v>0</v>
      </c>
      <c r="BL215" s="17" t="s">
        <v>182</v>
      </c>
      <c r="BM215" s="226" t="s">
        <v>294</v>
      </c>
    </row>
    <row r="216" s="14" customFormat="1">
      <c r="A216" s="14"/>
      <c r="B216" s="240"/>
      <c r="C216" s="241"/>
      <c r="D216" s="230" t="s">
        <v>154</v>
      </c>
      <c r="E216" s="242" t="s">
        <v>1</v>
      </c>
      <c r="F216" s="243" t="s">
        <v>295</v>
      </c>
      <c r="G216" s="241"/>
      <c r="H216" s="242" t="s">
        <v>1</v>
      </c>
      <c r="I216" s="244"/>
      <c r="J216" s="241"/>
      <c r="K216" s="241"/>
      <c r="L216" s="245"/>
      <c r="M216" s="246"/>
      <c r="N216" s="247"/>
      <c r="O216" s="247"/>
      <c r="P216" s="247"/>
      <c r="Q216" s="247"/>
      <c r="R216" s="247"/>
      <c r="S216" s="247"/>
      <c r="T216" s="24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9" t="s">
        <v>154</v>
      </c>
      <c r="AU216" s="249" t="s">
        <v>85</v>
      </c>
      <c r="AV216" s="14" t="s">
        <v>83</v>
      </c>
      <c r="AW216" s="14" t="s">
        <v>31</v>
      </c>
      <c r="AX216" s="14" t="s">
        <v>75</v>
      </c>
      <c r="AY216" s="249" t="s">
        <v>126</v>
      </c>
    </row>
    <row r="217" s="13" customFormat="1">
      <c r="A217" s="13"/>
      <c r="B217" s="228"/>
      <c r="C217" s="229"/>
      <c r="D217" s="230" t="s">
        <v>154</v>
      </c>
      <c r="E217" s="231" t="s">
        <v>1</v>
      </c>
      <c r="F217" s="232" t="s">
        <v>296</v>
      </c>
      <c r="G217" s="229"/>
      <c r="H217" s="233">
        <v>2.2799999999999998</v>
      </c>
      <c r="I217" s="234"/>
      <c r="J217" s="229"/>
      <c r="K217" s="229"/>
      <c r="L217" s="235"/>
      <c r="M217" s="236"/>
      <c r="N217" s="237"/>
      <c r="O217" s="237"/>
      <c r="P217" s="237"/>
      <c r="Q217" s="237"/>
      <c r="R217" s="237"/>
      <c r="S217" s="237"/>
      <c r="T217" s="23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9" t="s">
        <v>154</v>
      </c>
      <c r="AU217" s="239" t="s">
        <v>85</v>
      </c>
      <c r="AV217" s="13" t="s">
        <v>85</v>
      </c>
      <c r="AW217" s="13" t="s">
        <v>31</v>
      </c>
      <c r="AX217" s="13" t="s">
        <v>75</v>
      </c>
      <c r="AY217" s="239" t="s">
        <v>126</v>
      </c>
    </row>
    <row r="218" s="14" customFormat="1">
      <c r="A218" s="14"/>
      <c r="B218" s="240"/>
      <c r="C218" s="241"/>
      <c r="D218" s="230" t="s">
        <v>154</v>
      </c>
      <c r="E218" s="242" t="s">
        <v>1</v>
      </c>
      <c r="F218" s="243" t="s">
        <v>278</v>
      </c>
      <c r="G218" s="241"/>
      <c r="H218" s="242" t="s">
        <v>1</v>
      </c>
      <c r="I218" s="244"/>
      <c r="J218" s="241"/>
      <c r="K218" s="241"/>
      <c r="L218" s="245"/>
      <c r="M218" s="246"/>
      <c r="N218" s="247"/>
      <c r="O218" s="247"/>
      <c r="P218" s="247"/>
      <c r="Q218" s="247"/>
      <c r="R218" s="247"/>
      <c r="S218" s="247"/>
      <c r="T218" s="24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9" t="s">
        <v>154</v>
      </c>
      <c r="AU218" s="249" t="s">
        <v>85</v>
      </c>
      <c r="AV218" s="14" t="s">
        <v>83</v>
      </c>
      <c r="AW218" s="14" t="s">
        <v>31</v>
      </c>
      <c r="AX218" s="14" t="s">
        <v>75</v>
      </c>
      <c r="AY218" s="249" t="s">
        <v>126</v>
      </c>
    </row>
    <row r="219" s="13" customFormat="1">
      <c r="A219" s="13"/>
      <c r="B219" s="228"/>
      <c r="C219" s="229"/>
      <c r="D219" s="230" t="s">
        <v>154</v>
      </c>
      <c r="E219" s="231" t="s">
        <v>1</v>
      </c>
      <c r="F219" s="232" t="s">
        <v>297</v>
      </c>
      <c r="G219" s="229"/>
      <c r="H219" s="233">
        <v>5.8099999999999996</v>
      </c>
      <c r="I219" s="234"/>
      <c r="J219" s="229"/>
      <c r="K219" s="229"/>
      <c r="L219" s="235"/>
      <c r="M219" s="236"/>
      <c r="N219" s="237"/>
      <c r="O219" s="237"/>
      <c r="P219" s="237"/>
      <c r="Q219" s="237"/>
      <c r="R219" s="237"/>
      <c r="S219" s="237"/>
      <c r="T219" s="23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9" t="s">
        <v>154</v>
      </c>
      <c r="AU219" s="239" t="s">
        <v>85</v>
      </c>
      <c r="AV219" s="13" t="s">
        <v>85</v>
      </c>
      <c r="AW219" s="13" t="s">
        <v>31</v>
      </c>
      <c r="AX219" s="13" t="s">
        <v>75</v>
      </c>
      <c r="AY219" s="239" t="s">
        <v>126</v>
      </c>
    </row>
    <row r="220" s="14" customFormat="1">
      <c r="A220" s="14"/>
      <c r="B220" s="240"/>
      <c r="C220" s="241"/>
      <c r="D220" s="230" t="s">
        <v>154</v>
      </c>
      <c r="E220" s="242" t="s">
        <v>1</v>
      </c>
      <c r="F220" s="243" t="s">
        <v>298</v>
      </c>
      <c r="G220" s="241"/>
      <c r="H220" s="242" t="s">
        <v>1</v>
      </c>
      <c r="I220" s="244"/>
      <c r="J220" s="241"/>
      <c r="K220" s="241"/>
      <c r="L220" s="245"/>
      <c r="M220" s="246"/>
      <c r="N220" s="247"/>
      <c r="O220" s="247"/>
      <c r="P220" s="247"/>
      <c r="Q220" s="247"/>
      <c r="R220" s="247"/>
      <c r="S220" s="247"/>
      <c r="T220" s="24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9" t="s">
        <v>154</v>
      </c>
      <c r="AU220" s="249" t="s">
        <v>85</v>
      </c>
      <c r="AV220" s="14" t="s">
        <v>83</v>
      </c>
      <c r="AW220" s="14" t="s">
        <v>31</v>
      </c>
      <c r="AX220" s="14" t="s">
        <v>75</v>
      </c>
      <c r="AY220" s="249" t="s">
        <v>126</v>
      </c>
    </row>
    <row r="221" s="13" customFormat="1">
      <c r="A221" s="13"/>
      <c r="B221" s="228"/>
      <c r="C221" s="229"/>
      <c r="D221" s="230" t="s">
        <v>154</v>
      </c>
      <c r="E221" s="231" t="s">
        <v>1</v>
      </c>
      <c r="F221" s="232" t="s">
        <v>299</v>
      </c>
      <c r="G221" s="229"/>
      <c r="H221" s="233">
        <v>0.67000000000000004</v>
      </c>
      <c r="I221" s="234"/>
      <c r="J221" s="229"/>
      <c r="K221" s="229"/>
      <c r="L221" s="235"/>
      <c r="M221" s="236"/>
      <c r="N221" s="237"/>
      <c r="O221" s="237"/>
      <c r="P221" s="237"/>
      <c r="Q221" s="237"/>
      <c r="R221" s="237"/>
      <c r="S221" s="237"/>
      <c r="T221" s="23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9" t="s">
        <v>154</v>
      </c>
      <c r="AU221" s="239" t="s">
        <v>85</v>
      </c>
      <c r="AV221" s="13" t="s">
        <v>85</v>
      </c>
      <c r="AW221" s="13" t="s">
        <v>31</v>
      </c>
      <c r="AX221" s="13" t="s">
        <v>75</v>
      </c>
      <c r="AY221" s="239" t="s">
        <v>126</v>
      </c>
    </row>
    <row r="222" s="15" customFormat="1">
      <c r="A222" s="15"/>
      <c r="B222" s="264"/>
      <c r="C222" s="265"/>
      <c r="D222" s="230" t="s">
        <v>154</v>
      </c>
      <c r="E222" s="266" t="s">
        <v>1</v>
      </c>
      <c r="F222" s="267" t="s">
        <v>216</v>
      </c>
      <c r="G222" s="265"/>
      <c r="H222" s="268">
        <v>8.7599999999999998</v>
      </c>
      <c r="I222" s="269"/>
      <c r="J222" s="265"/>
      <c r="K222" s="265"/>
      <c r="L222" s="270"/>
      <c r="M222" s="271"/>
      <c r="N222" s="272"/>
      <c r="O222" s="272"/>
      <c r="P222" s="272"/>
      <c r="Q222" s="272"/>
      <c r="R222" s="272"/>
      <c r="S222" s="272"/>
      <c r="T222" s="273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4" t="s">
        <v>154</v>
      </c>
      <c r="AU222" s="274" t="s">
        <v>85</v>
      </c>
      <c r="AV222" s="15" t="s">
        <v>133</v>
      </c>
      <c r="AW222" s="15" t="s">
        <v>31</v>
      </c>
      <c r="AX222" s="15" t="s">
        <v>83</v>
      </c>
      <c r="AY222" s="274" t="s">
        <v>126</v>
      </c>
    </row>
    <row r="223" s="2" customFormat="1" ht="14.4" customHeight="1">
      <c r="A223" s="38"/>
      <c r="B223" s="39"/>
      <c r="C223" s="215" t="s">
        <v>300</v>
      </c>
      <c r="D223" s="215" t="s">
        <v>129</v>
      </c>
      <c r="E223" s="216" t="s">
        <v>301</v>
      </c>
      <c r="F223" s="217" t="s">
        <v>302</v>
      </c>
      <c r="G223" s="218" t="s">
        <v>181</v>
      </c>
      <c r="H223" s="219">
        <v>34</v>
      </c>
      <c r="I223" s="220"/>
      <c r="J223" s="219">
        <f>ROUND(I223*H223,2)</f>
        <v>0</v>
      </c>
      <c r="K223" s="221"/>
      <c r="L223" s="44"/>
      <c r="M223" s="222" t="s">
        <v>1</v>
      </c>
      <c r="N223" s="223" t="s">
        <v>40</v>
      </c>
      <c r="O223" s="91"/>
      <c r="P223" s="224">
        <f>O223*H223</f>
        <v>0</v>
      </c>
      <c r="Q223" s="224">
        <v>0</v>
      </c>
      <c r="R223" s="224">
        <f>Q223*H223</f>
        <v>0</v>
      </c>
      <c r="S223" s="224">
        <v>0</v>
      </c>
      <c r="T223" s="225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26" t="s">
        <v>182</v>
      </c>
      <c r="AT223" s="226" t="s">
        <v>129</v>
      </c>
      <c r="AU223" s="226" t="s">
        <v>85</v>
      </c>
      <c r="AY223" s="17" t="s">
        <v>126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17" t="s">
        <v>83</v>
      </c>
      <c r="BK223" s="227">
        <f>ROUND(I223*H223,2)</f>
        <v>0</v>
      </c>
      <c r="BL223" s="17" t="s">
        <v>182</v>
      </c>
      <c r="BM223" s="226" t="s">
        <v>303</v>
      </c>
    </row>
    <row r="224" s="2" customFormat="1" ht="24.15" customHeight="1">
      <c r="A224" s="38"/>
      <c r="B224" s="39"/>
      <c r="C224" s="215" t="s">
        <v>304</v>
      </c>
      <c r="D224" s="215" t="s">
        <v>129</v>
      </c>
      <c r="E224" s="216" t="s">
        <v>305</v>
      </c>
      <c r="F224" s="217" t="s">
        <v>306</v>
      </c>
      <c r="G224" s="218" t="s">
        <v>152</v>
      </c>
      <c r="H224" s="219">
        <v>4.5199999999999996</v>
      </c>
      <c r="I224" s="220"/>
      <c r="J224" s="219">
        <f>ROUND(I224*H224,2)</f>
        <v>0</v>
      </c>
      <c r="K224" s="221"/>
      <c r="L224" s="44"/>
      <c r="M224" s="222" t="s">
        <v>1</v>
      </c>
      <c r="N224" s="223" t="s">
        <v>40</v>
      </c>
      <c r="O224" s="91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26" t="s">
        <v>182</v>
      </c>
      <c r="AT224" s="226" t="s">
        <v>129</v>
      </c>
      <c r="AU224" s="226" t="s">
        <v>85</v>
      </c>
      <c r="AY224" s="17" t="s">
        <v>126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17" t="s">
        <v>83</v>
      </c>
      <c r="BK224" s="227">
        <f>ROUND(I224*H224,2)</f>
        <v>0</v>
      </c>
      <c r="BL224" s="17" t="s">
        <v>182</v>
      </c>
      <c r="BM224" s="226" t="s">
        <v>307</v>
      </c>
    </row>
    <row r="225" s="12" customFormat="1" ht="22.8" customHeight="1">
      <c r="A225" s="12"/>
      <c r="B225" s="199"/>
      <c r="C225" s="200"/>
      <c r="D225" s="201" t="s">
        <v>74</v>
      </c>
      <c r="E225" s="213" t="s">
        <v>308</v>
      </c>
      <c r="F225" s="213" t="s">
        <v>309</v>
      </c>
      <c r="G225" s="200"/>
      <c r="H225" s="200"/>
      <c r="I225" s="203"/>
      <c r="J225" s="214">
        <f>BK225</f>
        <v>0</v>
      </c>
      <c r="K225" s="200"/>
      <c r="L225" s="205"/>
      <c r="M225" s="206"/>
      <c r="N225" s="207"/>
      <c r="O225" s="207"/>
      <c r="P225" s="208">
        <f>SUM(P226:P244)</f>
        <v>0</v>
      </c>
      <c r="Q225" s="207"/>
      <c r="R225" s="208">
        <f>SUM(R226:R244)</f>
        <v>0.66039999999999999</v>
      </c>
      <c r="S225" s="207"/>
      <c r="T225" s="209">
        <f>SUM(T226:T244)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0" t="s">
        <v>85</v>
      </c>
      <c r="AT225" s="211" t="s">
        <v>74</v>
      </c>
      <c r="AU225" s="211" t="s">
        <v>83</v>
      </c>
      <c r="AY225" s="210" t="s">
        <v>126</v>
      </c>
      <c r="BK225" s="212">
        <f>SUM(BK226:BK244)</f>
        <v>0</v>
      </c>
    </row>
    <row r="226" s="2" customFormat="1" ht="24.15" customHeight="1">
      <c r="A226" s="38"/>
      <c r="B226" s="39"/>
      <c r="C226" s="215" t="s">
        <v>310</v>
      </c>
      <c r="D226" s="215" t="s">
        <v>129</v>
      </c>
      <c r="E226" s="216" t="s">
        <v>311</v>
      </c>
      <c r="F226" s="217" t="s">
        <v>312</v>
      </c>
      <c r="G226" s="218" t="s">
        <v>181</v>
      </c>
      <c r="H226" s="219">
        <v>242</v>
      </c>
      <c r="I226" s="220"/>
      <c r="J226" s="219">
        <f>ROUND(I226*H226,2)</f>
        <v>0</v>
      </c>
      <c r="K226" s="221"/>
      <c r="L226" s="44"/>
      <c r="M226" s="222" t="s">
        <v>1</v>
      </c>
      <c r="N226" s="223" t="s">
        <v>40</v>
      </c>
      <c r="O226" s="91"/>
      <c r="P226" s="224">
        <f>O226*H226</f>
        <v>0</v>
      </c>
      <c r="Q226" s="224">
        <v>0</v>
      </c>
      <c r="R226" s="224">
        <f>Q226*H226</f>
        <v>0</v>
      </c>
      <c r="S226" s="224">
        <v>0</v>
      </c>
      <c r="T226" s="225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6" t="s">
        <v>182</v>
      </c>
      <c r="AT226" s="226" t="s">
        <v>129</v>
      </c>
      <c r="AU226" s="226" t="s">
        <v>85</v>
      </c>
      <c r="AY226" s="17" t="s">
        <v>126</v>
      </c>
      <c r="BE226" s="227">
        <f>IF(N226="základní",J226,0)</f>
        <v>0</v>
      </c>
      <c r="BF226" s="227">
        <f>IF(N226="snížená",J226,0)</f>
        <v>0</v>
      </c>
      <c r="BG226" s="227">
        <f>IF(N226="zákl. přenesená",J226,0)</f>
        <v>0</v>
      </c>
      <c r="BH226" s="227">
        <f>IF(N226="sníž. přenesená",J226,0)</f>
        <v>0</v>
      </c>
      <c r="BI226" s="227">
        <f>IF(N226="nulová",J226,0)</f>
        <v>0</v>
      </c>
      <c r="BJ226" s="17" t="s">
        <v>83</v>
      </c>
      <c r="BK226" s="227">
        <f>ROUND(I226*H226,2)</f>
        <v>0</v>
      </c>
      <c r="BL226" s="17" t="s">
        <v>182</v>
      </c>
      <c r="BM226" s="226" t="s">
        <v>313</v>
      </c>
    </row>
    <row r="227" s="14" customFormat="1">
      <c r="A227" s="14"/>
      <c r="B227" s="240"/>
      <c r="C227" s="241"/>
      <c r="D227" s="230" t="s">
        <v>154</v>
      </c>
      <c r="E227" s="242" t="s">
        <v>1</v>
      </c>
      <c r="F227" s="243" t="s">
        <v>314</v>
      </c>
      <c r="G227" s="241"/>
      <c r="H227" s="242" t="s">
        <v>1</v>
      </c>
      <c r="I227" s="244"/>
      <c r="J227" s="241"/>
      <c r="K227" s="241"/>
      <c r="L227" s="245"/>
      <c r="M227" s="246"/>
      <c r="N227" s="247"/>
      <c r="O227" s="247"/>
      <c r="P227" s="247"/>
      <c r="Q227" s="247"/>
      <c r="R227" s="247"/>
      <c r="S227" s="247"/>
      <c r="T227" s="24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9" t="s">
        <v>154</v>
      </c>
      <c r="AU227" s="249" t="s">
        <v>85</v>
      </c>
      <c r="AV227" s="14" t="s">
        <v>83</v>
      </c>
      <c r="AW227" s="14" t="s">
        <v>31</v>
      </c>
      <c r="AX227" s="14" t="s">
        <v>75</v>
      </c>
      <c r="AY227" s="249" t="s">
        <v>126</v>
      </c>
    </row>
    <row r="228" s="13" customFormat="1">
      <c r="A228" s="13"/>
      <c r="B228" s="228"/>
      <c r="C228" s="229"/>
      <c r="D228" s="230" t="s">
        <v>154</v>
      </c>
      <c r="E228" s="231" t="s">
        <v>1</v>
      </c>
      <c r="F228" s="232" t="s">
        <v>272</v>
      </c>
      <c r="G228" s="229"/>
      <c r="H228" s="233">
        <v>242</v>
      </c>
      <c r="I228" s="234"/>
      <c r="J228" s="229"/>
      <c r="K228" s="229"/>
      <c r="L228" s="235"/>
      <c r="M228" s="236"/>
      <c r="N228" s="237"/>
      <c r="O228" s="237"/>
      <c r="P228" s="237"/>
      <c r="Q228" s="237"/>
      <c r="R228" s="237"/>
      <c r="S228" s="237"/>
      <c r="T228" s="23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9" t="s">
        <v>154</v>
      </c>
      <c r="AU228" s="239" t="s">
        <v>85</v>
      </c>
      <c r="AV228" s="13" t="s">
        <v>85</v>
      </c>
      <c r="AW228" s="13" t="s">
        <v>31</v>
      </c>
      <c r="AX228" s="13" t="s">
        <v>83</v>
      </c>
      <c r="AY228" s="239" t="s">
        <v>126</v>
      </c>
    </row>
    <row r="229" s="2" customFormat="1" ht="24.15" customHeight="1">
      <c r="A229" s="38"/>
      <c r="B229" s="39"/>
      <c r="C229" s="250" t="s">
        <v>190</v>
      </c>
      <c r="D229" s="250" t="s">
        <v>187</v>
      </c>
      <c r="E229" s="251" t="s">
        <v>315</v>
      </c>
      <c r="F229" s="252" t="s">
        <v>316</v>
      </c>
      <c r="G229" s="253" t="s">
        <v>181</v>
      </c>
      <c r="H229" s="254">
        <v>254</v>
      </c>
      <c r="I229" s="255"/>
      <c r="J229" s="254">
        <f>ROUND(I229*H229,2)</f>
        <v>0</v>
      </c>
      <c r="K229" s="256"/>
      <c r="L229" s="257"/>
      <c r="M229" s="258" t="s">
        <v>1</v>
      </c>
      <c r="N229" s="259" t="s">
        <v>40</v>
      </c>
      <c r="O229" s="91"/>
      <c r="P229" s="224">
        <f>O229*H229</f>
        <v>0</v>
      </c>
      <c r="Q229" s="224">
        <v>0.0025999999999999999</v>
      </c>
      <c r="R229" s="224">
        <f>Q229*H229</f>
        <v>0.66039999999999999</v>
      </c>
      <c r="S229" s="224">
        <v>0</v>
      </c>
      <c r="T229" s="225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6" t="s">
        <v>190</v>
      </c>
      <c r="AT229" s="226" t="s">
        <v>187</v>
      </c>
      <c r="AU229" s="226" t="s">
        <v>85</v>
      </c>
      <c r="AY229" s="17" t="s">
        <v>126</v>
      </c>
      <c r="BE229" s="227">
        <f>IF(N229="základní",J229,0)</f>
        <v>0</v>
      </c>
      <c r="BF229" s="227">
        <f>IF(N229="snížená",J229,0)</f>
        <v>0</v>
      </c>
      <c r="BG229" s="227">
        <f>IF(N229="zákl. přenesená",J229,0)</f>
        <v>0</v>
      </c>
      <c r="BH229" s="227">
        <f>IF(N229="sníž. přenesená",J229,0)</f>
        <v>0</v>
      </c>
      <c r="BI229" s="227">
        <f>IF(N229="nulová",J229,0)</f>
        <v>0</v>
      </c>
      <c r="BJ229" s="17" t="s">
        <v>83</v>
      </c>
      <c r="BK229" s="227">
        <f>ROUND(I229*H229,2)</f>
        <v>0</v>
      </c>
      <c r="BL229" s="17" t="s">
        <v>182</v>
      </c>
      <c r="BM229" s="226" t="s">
        <v>317</v>
      </c>
    </row>
    <row r="230" s="13" customFormat="1">
      <c r="A230" s="13"/>
      <c r="B230" s="228"/>
      <c r="C230" s="229"/>
      <c r="D230" s="230" t="s">
        <v>154</v>
      </c>
      <c r="E230" s="231" t="s">
        <v>1</v>
      </c>
      <c r="F230" s="232" t="s">
        <v>318</v>
      </c>
      <c r="G230" s="229"/>
      <c r="H230" s="233">
        <v>254</v>
      </c>
      <c r="I230" s="234"/>
      <c r="J230" s="229"/>
      <c r="K230" s="229"/>
      <c r="L230" s="235"/>
      <c r="M230" s="236"/>
      <c r="N230" s="237"/>
      <c r="O230" s="237"/>
      <c r="P230" s="237"/>
      <c r="Q230" s="237"/>
      <c r="R230" s="237"/>
      <c r="S230" s="237"/>
      <c r="T230" s="23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9" t="s">
        <v>154</v>
      </c>
      <c r="AU230" s="239" t="s">
        <v>85</v>
      </c>
      <c r="AV230" s="13" t="s">
        <v>85</v>
      </c>
      <c r="AW230" s="13" t="s">
        <v>31</v>
      </c>
      <c r="AX230" s="13" t="s">
        <v>83</v>
      </c>
      <c r="AY230" s="239" t="s">
        <v>126</v>
      </c>
    </row>
    <row r="231" s="14" customFormat="1">
      <c r="A231" s="14"/>
      <c r="B231" s="240"/>
      <c r="C231" s="241"/>
      <c r="D231" s="230" t="s">
        <v>154</v>
      </c>
      <c r="E231" s="242" t="s">
        <v>1</v>
      </c>
      <c r="F231" s="243" t="s">
        <v>319</v>
      </c>
      <c r="G231" s="241"/>
      <c r="H231" s="242" t="s">
        <v>1</v>
      </c>
      <c r="I231" s="244"/>
      <c r="J231" s="241"/>
      <c r="K231" s="241"/>
      <c r="L231" s="245"/>
      <c r="M231" s="246"/>
      <c r="N231" s="247"/>
      <c r="O231" s="247"/>
      <c r="P231" s="247"/>
      <c r="Q231" s="247"/>
      <c r="R231" s="247"/>
      <c r="S231" s="247"/>
      <c r="T231" s="24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9" t="s">
        <v>154</v>
      </c>
      <c r="AU231" s="249" t="s">
        <v>85</v>
      </c>
      <c r="AV231" s="14" t="s">
        <v>83</v>
      </c>
      <c r="AW231" s="14" t="s">
        <v>31</v>
      </c>
      <c r="AX231" s="14" t="s">
        <v>75</v>
      </c>
      <c r="AY231" s="249" t="s">
        <v>126</v>
      </c>
    </row>
    <row r="232" s="2" customFormat="1" ht="24.15" customHeight="1">
      <c r="A232" s="38"/>
      <c r="B232" s="39"/>
      <c r="C232" s="215" t="s">
        <v>320</v>
      </c>
      <c r="D232" s="215" t="s">
        <v>129</v>
      </c>
      <c r="E232" s="216" t="s">
        <v>321</v>
      </c>
      <c r="F232" s="217" t="s">
        <v>322</v>
      </c>
      <c r="G232" s="218" t="s">
        <v>181</v>
      </c>
      <c r="H232" s="219">
        <v>38</v>
      </c>
      <c r="I232" s="220"/>
      <c r="J232" s="219">
        <f>ROUND(I232*H232,2)</f>
        <v>0</v>
      </c>
      <c r="K232" s="221"/>
      <c r="L232" s="44"/>
      <c r="M232" s="222" t="s">
        <v>1</v>
      </c>
      <c r="N232" s="223" t="s">
        <v>40</v>
      </c>
      <c r="O232" s="91"/>
      <c r="P232" s="224">
        <f>O232*H232</f>
        <v>0</v>
      </c>
      <c r="Q232" s="224">
        <v>0</v>
      </c>
      <c r="R232" s="224">
        <f>Q232*H232</f>
        <v>0</v>
      </c>
      <c r="S232" s="224">
        <v>0</v>
      </c>
      <c r="T232" s="225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26" t="s">
        <v>182</v>
      </c>
      <c r="AT232" s="226" t="s">
        <v>129</v>
      </c>
      <c r="AU232" s="226" t="s">
        <v>85</v>
      </c>
      <c r="AY232" s="17" t="s">
        <v>126</v>
      </c>
      <c r="BE232" s="227">
        <f>IF(N232="základní",J232,0)</f>
        <v>0</v>
      </c>
      <c r="BF232" s="227">
        <f>IF(N232="snížená",J232,0)</f>
        <v>0</v>
      </c>
      <c r="BG232" s="227">
        <f>IF(N232="zákl. přenesená",J232,0)</f>
        <v>0</v>
      </c>
      <c r="BH232" s="227">
        <f>IF(N232="sníž. přenesená",J232,0)</f>
        <v>0</v>
      </c>
      <c r="BI232" s="227">
        <f>IF(N232="nulová",J232,0)</f>
        <v>0</v>
      </c>
      <c r="BJ232" s="17" t="s">
        <v>83</v>
      </c>
      <c r="BK232" s="227">
        <f>ROUND(I232*H232,2)</f>
        <v>0</v>
      </c>
      <c r="BL232" s="17" t="s">
        <v>182</v>
      </c>
      <c r="BM232" s="226" t="s">
        <v>323</v>
      </c>
    </row>
    <row r="233" s="14" customFormat="1">
      <c r="A233" s="14"/>
      <c r="B233" s="240"/>
      <c r="C233" s="241"/>
      <c r="D233" s="230" t="s">
        <v>154</v>
      </c>
      <c r="E233" s="242" t="s">
        <v>1</v>
      </c>
      <c r="F233" s="243" t="s">
        <v>324</v>
      </c>
      <c r="G233" s="241"/>
      <c r="H233" s="242" t="s">
        <v>1</v>
      </c>
      <c r="I233" s="244"/>
      <c r="J233" s="241"/>
      <c r="K233" s="241"/>
      <c r="L233" s="245"/>
      <c r="M233" s="246"/>
      <c r="N233" s="247"/>
      <c r="O233" s="247"/>
      <c r="P233" s="247"/>
      <c r="Q233" s="247"/>
      <c r="R233" s="247"/>
      <c r="S233" s="247"/>
      <c r="T233" s="24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9" t="s">
        <v>154</v>
      </c>
      <c r="AU233" s="249" t="s">
        <v>85</v>
      </c>
      <c r="AV233" s="14" t="s">
        <v>83</v>
      </c>
      <c r="AW233" s="14" t="s">
        <v>31</v>
      </c>
      <c r="AX233" s="14" t="s">
        <v>75</v>
      </c>
      <c r="AY233" s="249" t="s">
        <v>126</v>
      </c>
    </row>
    <row r="234" s="14" customFormat="1">
      <c r="A234" s="14"/>
      <c r="B234" s="240"/>
      <c r="C234" s="241"/>
      <c r="D234" s="230" t="s">
        <v>154</v>
      </c>
      <c r="E234" s="242" t="s">
        <v>1</v>
      </c>
      <c r="F234" s="243" t="s">
        <v>325</v>
      </c>
      <c r="G234" s="241"/>
      <c r="H234" s="242" t="s">
        <v>1</v>
      </c>
      <c r="I234" s="244"/>
      <c r="J234" s="241"/>
      <c r="K234" s="241"/>
      <c r="L234" s="245"/>
      <c r="M234" s="246"/>
      <c r="N234" s="247"/>
      <c r="O234" s="247"/>
      <c r="P234" s="247"/>
      <c r="Q234" s="247"/>
      <c r="R234" s="247"/>
      <c r="S234" s="247"/>
      <c r="T234" s="24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9" t="s">
        <v>154</v>
      </c>
      <c r="AU234" s="249" t="s">
        <v>85</v>
      </c>
      <c r="AV234" s="14" t="s">
        <v>83</v>
      </c>
      <c r="AW234" s="14" t="s">
        <v>31</v>
      </c>
      <c r="AX234" s="14" t="s">
        <v>75</v>
      </c>
      <c r="AY234" s="249" t="s">
        <v>126</v>
      </c>
    </row>
    <row r="235" s="13" customFormat="1">
      <c r="A235" s="13"/>
      <c r="B235" s="228"/>
      <c r="C235" s="229"/>
      <c r="D235" s="230" t="s">
        <v>154</v>
      </c>
      <c r="E235" s="231" t="s">
        <v>1</v>
      </c>
      <c r="F235" s="232" t="s">
        <v>326</v>
      </c>
      <c r="G235" s="229"/>
      <c r="H235" s="233">
        <v>38</v>
      </c>
      <c r="I235" s="234"/>
      <c r="J235" s="229"/>
      <c r="K235" s="229"/>
      <c r="L235" s="235"/>
      <c r="M235" s="236"/>
      <c r="N235" s="237"/>
      <c r="O235" s="237"/>
      <c r="P235" s="237"/>
      <c r="Q235" s="237"/>
      <c r="R235" s="237"/>
      <c r="S235" s="237"/>
      <c r="T235" s="23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9" t="s">
        <v>154</v>
      </c>
      <c r="AU235" s="239" t="s">
        <v>85</v>
      </c>
      <c r="AV235" s="13" t="s">
        <v>85</v>
      </c>
      <c r="AW235" s="13" t="s">
        <v>31</v>
      </c>
      <c r="AX235" s="13" t="s">
        <v>83</v>
      </c>
      <c r="AY235" s="239" t="s">
        <v>126</v>
      </c>
    </row>
    <row r="236" s="2" customFormat="1" ht="14.4" customHeight="1">
      <c r="A236" s="38"/>
      <c r="B236" s="39"/>
      <c r="C236" s="215" t="s">
        <v>327</v>
      </c>
      <c r="D236" s="215" t="s">
        <v>129</v>
      </c>
      <c r="E236" s="216" t="s">
        <v>328</v>
      </c>
      <c r="F236" s="217" t="s">
        <v>329</v>
      </c>
      <c r="G236" s="218" t="s">
        <v>132</v>
      </c>
      <c r="H236" s="219">
        <v>1</v>
      </c>
      <c r="I236" s="220"/>
      <c r="J236" s="219">
        <f>ROUND(I236*H236,2)</f>
        <v>0</v>
      </c>
      <c r="K236" s="221"/>
      <c r="L236" s="44"/>
      <c r="M236" s="222" t="s">
        <v>1</v>
      </c>
      <c r="N236" s="223" t="s">
        <v>40</v>
      </c>
      <c r="O236" s="91"/>
      <c r="P236" s="224">
        <f>O236*H236</f>
        <v>0</v>
      </c>
      <c r="Q236" s="224">
        <v>0</v>
      </c>
      <c r="R236" s="224">
        <f>Q236*H236</f>
        <v>0</v>
      </c>
      <c r="S236" s="224">
        <v>0</v>
      </c>
      <c r="T236" s="225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26" t="s">
        <v>182</v>
      </c>
      <c r="AT236" s="226" t="s">
        <v>129</v>
      </c>
      <c r="AU236" s="226" t="s">
        <v>85</v>
      </c>
      <c r="AY236" s="17" t="s">
        <v>126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17" t="s">
        <v>83</v>
      </c>
      <c r="BK236" s="227">
        <f>ROUND(I236*H236,2)</f>
        <v>0</v>
      </c>
      <c r="BL236" s="17" t="s">
        <v>182</v>
      </c>
      <c r="BM236" s="226" t="s">
        <v>330</v>
      </c>
    </row>
    <row r="237" s="2" customFormat="1" ht="14.4" customHeight="1">
      <c r="A237" s="38"/>
      <c r="B237" s="39"/>
      <c r="C237" s="215" t="s">
        <v>331</v>
      </c>
      <c r="D237" s="215" t="s">
        <v>129</v>
      </c>
      <c r="E237" s="216" t="s">
        <v>332</v>
      </c>
      <c r="F237" s="217" t="s">
        <v>333</v>
      </c>
      <c r="G237" s="218" t="s">
        <v>334</v>
      </c>
      <c r="H237" s="219">
        <v>2</v>
      </c>
      <c r="I237" s="220"/>
      <c r="J237" s="219">
        <f>ROUND(I237*H237,2)</f>
        <v>0</v>
      </c>
      <c r="K237" s="221"/>
      <c r="L237" s="44"/>
      <c r="M237" s="222" t="s">
        <v>1</v>
      </c>
      <c r="N237" s="223" t="s">
        <v>40</v>
      </c>
      <c r="O237" s="91"/>
      <c r="P237" s="224">
        <f>O237*H237</f>
        <v>0</v>
      </c>
      <c r="Q237" s="224">
        <v>0</v>
      </c>
      <c r="R237" s="224">
        <f>Q237*H237</f>
        <v>0</v>
      </c>
      <c r="S237" s="224">
        <v>0</v>
      </c>
      <c r="T237" s="225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26" t="s">
        <v>182</v>
      </c>
      <c r="AT237" s="226" t="s">
        <v>129</v>
      </c>
      <c r="AU237" s="226" t="s">
        <v>85</v>
      </c>
      <c r="AY237" s="17" t="s">
        <v>126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17" t="s">
        <v>83</v>
      </c>
      <c r="BK237" s="227">
        <f>ROUND(I237*H237,2)</f>
        <v>0</v>
      </c>
      <c r="BL237" s="17" t="s">
        <v>182</v>
      </c>
      <c r="BM237" s="226" t="s">
        <v>335</v>
      </c>
    </row>
    <row r="238" s="14" customFormat="1">
      <c r="A238" s="14"/>
      <c r="B238" s="240"/>
      <c r="C238" s="241"/>
      <c r="D238" s="230" t="s">
        <v>154</v>
      </c>
      <c r="E238" s="242" t="s">
        <v>1</v>
      </c>
      <c r="F238" s="243" t="s">
        <v>336</v>
      </c>
      <c r="G238" s="241"/>
      <c r="H238" s="242" t="s">
        <v>1</v>
      </c>
      <c r="I238" s="244"/>
      <c r="J238" s="241"/>
      <c r="K238" s="241"/>
      <c r="L238" s="245"/>
      <c r="M238" s="246"/>
      <c r="N238" s="247"/>
      <c r="O238" s="247"/>
      <c r="P238" s="247"/>
      <c r="Q238" s="247"/>
      <c r="R238" s="247"/>
      <c r="S238" s="247"/>
      <c r="T238" s="248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9" t="s">
        <v>154</v>
      </c>
      <c r="AU238" s="249" t="s">
        <v>85</v>
      </c>
      <c r="AV238" s="14" t="s">
        <v>83</v>
      </c>
      <c r="AW238" s="14" t="s">
        <v>31</v>
      </c>
      <c r="AX238" s="14" t="s">
        <v>75</v>
      </c>
      <c r="AY238" s="249" t="s">
        <v>126</v>
      </c>
    </row>
    <row r="239" s="13" customFormat="1">
      <c r="A239" s="13"/>
      <c r="B239" s="228"/>
      <c r="C239" s="229"/>
      <c r="D239" s="230" t="s">
        <v>154</v>
      </c>
      <c r="E239" s="231" t="s">
        <v>1</v>
      </c>
      <c r="F239" s="232" t="s">
        <v>85</v>
      </c>
      <c r="G239" s="229"/>
      <c r="H239" s="233">
        <v>2</v>
      </c>
      <c r="I239" s="234"/>
      <c r="J239" s="229"/>
      <c r="K239" s="229"/>
      <c r="L239" s="235"/>
      <c r="M239" s="236"/>
      <c r="N239" s="237"/>
      <c r="O239" s="237"/>
      <c r="P239" s="237"/>
      <c r="Q239" s="237"/>
      <c r="R239" s="237"/>
      <c r="S239" s="237"/>
      <c r="T239" s="23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9" t="s">
        <v>154</v>
      </c>
      <c r="AU239" s="239" t="s">
        <v>85</v>
      </c>
      <c r="AV239" s="13" t="s">
        <v>85</v>
      </c>
      <c r="AW239" s="13" t="s">
        <v>31</v>
      </c>
      <c r="AX239" s="13" t="s">
        <v>83</v>
      </c>
      <c r="AY239" s="239" t="s">
        <v>126</v>
      </c>
    </row>
    <row r="240" s="2" customFormat="1" ht="24.15" customHeight="1">
      <c r="A240" s="38"/>
      <c r="B240" s="39"/>
      <c r="C240" s="215" t="s">
        <v>337</v>
      </c>
      <c r="D240" s="215" t="s">
        <v>129</v>
      </c>
      <c r="E240" s="216" t="s">
        <v>338</v>
      </c>
      <c r="F240" s="217" t="s">
        <v>339</v>
      </c>
      <c r="G240" s="218" t="s">
        <v>334</v>
      </c>
      <c r="H240" s="219">
        <v>2</v>
      </c>
      <c r="I240" s="220"/>
      <c r="J240" s="219">
        <f>ROUND(I240*H240,2)</f>
        <v>0</v>
      </c>
      <c r="K240" s="221"/>
      <c r="L240" s="44"/>
      <c r="M240" s="222" t="s">
        <v>1</v>
      </c>
      <c r="N240" s="223" t="s">
        <v>40</v>
      </c>
      <c r="O240" s="91"/>
      <c r="P240" s="224">
        <f>O240*H240</f>
        <v>0</v>
      </c>
      <c r="Q240" s="224">
        <v>0</v>
      </c>
      <c r="R240" s="224">
        <f>Q240*H240</f>
        <v>0</v>
      </c>
      <c r="S240" s="224">
        <v>0</v>
      </c>
      <c r="T240" s="225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26" t="s">
        <v>182</v>
      </c>
      <c r="AT240" s="226" t="s">
        <v>129</v>
      </c>
      <c r="AU240" s="226" t="s">
        <v>85</v>
      </c>
      <c r="AY240" s="17" t="s">
        <v>126</v>
      </c>
      <c r="BE240" s="227">
        <f>IF(N240="základní",J240,0)</f>
        <v>0</v>
      </c>
      <c r="BF240" s="227">
        <f>IF(N240="snížená",J240,0)</f>
        <v>0</v>
      </c>
      <c r="BG240" s="227">
        <f>IF(N240="zákl. přenesená",J240,0)</f>
        <v>0</v>
      </c>
      <c r="BH240" s="227">
        <f>IF(N240="sníž. přenesená",J240,0)</f>
        <v>0</v>
      </c>
      <c r="BI240" s="227">
        <f>IF(N240="nulová",J240,0)</f>
        <v>0</v>
      </c>
      <c r="BJ240" s="17" t="s">
        <v>83</v>
      </c>
      <c r="BK240" s="227">
        <f>ROUND(I240*H240,2)</f>
        <v>0</v>
      </c>
      <c r="BL240" s="17" t="s">
        <v>182</v>
      </c>
      <c r="BM240" s="226" t="s">
        <v>340</v>
      </c>
    </row>
    <row r="241" s="14" customFormat="1">
      <c r="A241" s="14"/>
      <c r="B241" s="240"/>
      <c r="C241" s="241"/>
      <c r="D241" s="230" t="s">
        <v>154</v>
      </c>
      <c r="E241" s="242" t="s">
        <v>1</v>
      </c>
      <c r="F241" s="243" t="s">
        <v>341</v>
      </c>
      <c r="G241" s="241"/>
      <c r="H241" s="242" t="s">
        <v>1</v>
      </c>
      <c r="I241" s="244"/>
      <c r="J241" s="241"/>
      <c r="K241" s="241"/>
      <c r="L241" s="245"/>
      <c r="M241" s="246"/>
      <c r="N241" s="247"/>
      <c r="O241" s="247"/>
      <c r="P241" s="247"/>
      <c r="Q241" s="247"/>
      <c r="R241" s="247"/>
      <c r="S241" s="247"/>
      <c r="T241" s="24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9" t="s">
        <v>154</v>
      </c>
      <c r="AU241" s="249" t="s">
        <v>85</v>
      </c>
      <c r="AV241" s="14" t="s">
        <v>83</v>
      </c>
      <c r="AW241" s="14" t="s">
        <v>31</v>
      </c>
      <c r="AX241" s="14" t="s">
        <v>75</v>
      </c>
      <c r="AY241" s="249" t="s">
        <v>126</v>
      </c>
    </row>
    <row r="242" s="13" customFormat="1">
      <c r="A242" s="13"/>
      <c r="B242" s="228"/>
      <c r="C242" s="229"/>
      <c r="D242" s="230" t="s">
        <v>154</v>
      </c>
      <c r="E242" s="231" t="s">
        <v>1</v>
      </c>
      <c r="F242" s="232" t="s">
        <v>85</v>
      </c>
      <c r="G242" s="229"/>
      <c r="H242" s="233">
        <v>2</v>
      </c>
      <c r="I242" s="234"/>
      <c r="J242" s="229"/>
      <c r="K242" s="229"/>
      <c r="L242" s="235"/>
      <c r="M242" s="236"/>
      <c r="N242" s="237"/>
      <c r="O242" s="237"/>
      <c r="P242" s="237"/>
      <c r="Q242" s="237"/>
      <c r="R242" s="237"/>
      <c r="S242" s="237"/>
      <c r="T242" s="23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9" t="s">
        <v>154</v>
      </c>
      <c r="AU242" s="239" t="s">
        <v>85</v>
      </c>
      <c r="AV242" s="13" t="s">
        <v>85</v>
      </c>
      <c r="AW242" s="13" t="s">
        <v>31</v>
      </c>
      <c r="AX242" s="13" t="s">
        <v>83</v>
      </c>
      <c r="AY242" s="239" t="s">
        <v>126</v>
      </c>
    </row>
    <row r="243" s="2" customFormat="1" ht="24.15" customHeight="1">
      <c r="A243" s="38"/>
      <c r="B243" s="39"/>
      <c r="C243" s="215" t="s">
        <v>342</v>
      </c>
      <c r="D243" s="215" t="s">
        <v>129</v>
      </c>
      <c r="E243" s="216" t="s">
        <v>343</v>
      </c>
      <c r="F243" s="217" t="s">
        <v>344</v>
      </c>
      <c r="G243" s="218" t="s">
        <v>334</v>
      </c>
      <c r="H243" s="219">
        <v>6</v>
      </c>
      <c r="I243" s="220"/>
      <c r="J243" s="219">
        <f>ROUND(I243*H243,2)</f>
        <v>0</v>
      </c>
      <c r="K243" s="221"/>
      <c r="L243" s="44"/>
      <c r="M243" s="222" t="s">
        <v>1</v>
      </c>
      <c r="N243" s="223" t="s">
        <v>40</v>
      </c>
      <c r="O243" s="91"/>
      <c r="P243" s="224">
        <f>O243*H243</f>
        <v>0</v>
      </c>
      <c r="Q243" s="224">
        <v>0</v>
      </c>
      <c r="R243" s="224">
        <f>Q243*H243</f>
        <v>0</v>
      </c>
      <c r="S243" s="224">
        <v>0</v>
      </c>
      <c r="T243" s="225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6" t="s">
        <v>182</v>
      </c>
      <c r="AT243" s="226" t="s">
        <v>129</v>
      </c>
      <c r="AU243" s="226" t="s">
        <v>85</v>
      </c>
      <c r="AY243" s="17" t="s">
        <v>126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17" t="s">
        <v>83</v>
      </c>
      <c r="BK243" s="227">
        <f>ROUND(I243*H243,2)</f>
        <v>0</v>
      </c>
      <c r="BL243" s="17" t="s">
        <v>182</v>
      </c>
      <c r="BM243" s="226" t="s">
        <v>345</v>
      </c>
    </row>
    <row r="244" s="2" customFormat="1" ht="24.15" customHeight="1">
      <c r="A244" s="38"/>
      <c r="B244" s="39"/>
      <c r="C244" s="215" t="s">
        <v>326</v>
      </c>
      <c r="D244" s="215" t="s">
        <v>129</v>
      </c>
      <c r="E244" s="216" t="s">
        <v>346</v>
      </c>
      <c r="F244" s="217" t="s">
        <v>347</v>
      </c>
      <c r="G244" s="218" t="s">
        <v>152</v>
      </c>
      <c r="H244" s="219">
        <v>0.66000000000000003</v>
      </c>
      <c r="I244" s="220"/>
      <c r="J244" s="219">
        <f>ROUND(I244*H244,2)</f>
        <v>0</v>
      </c>
      <c r="K244" s="221"/>
      <c r="L244" s="44"/>
      <c r="M244" s="222" t="s">
        <v>1</v>
      </c>
      <c r="N244" s="223" t="s">
        <v>40</v>
      </c>
      <c r="O244" s="91"/>
      <c r="P244" s="224">
        <f>O244*H244</f>
        <v>0</v>
      </c>
      <c r="Q244" s="224">
        <v>0</v>
      </c>
      <c r="R244" s="224">
        <f>Q244*H244</f>
        <v>0</v>
      </c>
      <c r="S244" s="224">
        <v>0</v>
      </c>
      <c r="T244" s="225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26" t="s">
        <v>182</v>
      </c>
      <c r="AT244" s="226" t="s">
        <v>129</v>
      </c>
      <c r="AU244" s="226" t="s">
        <v>85</v>
      </c>
      <c r="AY244" s="17" t="s">
        <v>126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17" t="s">
        <v>83</v>
      </c>
      <c r="BK244" s="227">
        <f>ROUND(I244*H244,2)</f>
        <v>0</v>
      </c>
      <c r="BL244" s="17" t="s">
        <v>182</v>
      </c>
      <c r="BM244" s="226" t="s">
        <v>348</v>
      </c>
    </row>
    <row r="245" s="12" customFormat="1" ht="22.8" customHeight="1">
      <c r="A245" s="12"/>
      <c r="B245" s="199"/>
      <c r="C245" s="200"/>
      <c r="D245" s="201" t="s">
        <v>74</v>
      </c>
      <c r="E245" s="213" t="s">
        <v>349</v>
      </c>
      <c r="F245" s="213" t="s">
        <v>350</v>
      </c>
      <c r="G245" s="200"/>
      <c r="H245" s="200"/>
      <c r="I245" s="203"/>
      <c r="J245" s="214">
        <f>BK245</f>
        <v>0</v>
      </c>
      <c r="K245" s="200"/>
      <c r="L245" s="205"/>
      <c r="M245" s="206"/>
      <c r="N245" s="207"/>
      <c r="O245" s="207"/>
      <c r="P245" s="208">
        <f>SUM(P246:P259)</f>
        <v>0</v>
      </c>
      <c r="Q245" s="207"/>
      <c r="R245" s="208">
        <f>SUM(R246:R259)</f>
        <v>0.07075999999999999</v>
      </c>
      <c r="S245" s="207"/>
      <c r="T245" s="209">
        <f>SUM(T246:T259)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0" t="s">
        <v>85</v>
      </c>
      <c r="AT245" s="211" t="s">
        <v>74</v>
      </c>
      <c r="AU245" s="211" t="s">
        <v>83</v>
      </c>
      <c r="AY245" s="210" t="s">
        <v>126</v>
      </c>
      <c r="BK245" s="212">
        <f>SUM(BK246:BK259)</f>
        <v>0</v>
      </c>
    </row>
    <row r="246" s="2" customFormat="1" ht="24.15" customHeight="1">
      <c r="A246" s="38"/>
      <c r="B246" s="39"/>
      <c r="C246" s="215" t="s">
        <v>351</v>
      </c>
      <c r="D246" s="215" t="s">
        <v>129</v>
      </c>
      <c r="E246" s="216" t="s">
        <v>352</v>
      </c>
      <c r="F246" s="217" t="s">
        <v>353</v>
      </c>
      <c r="G246" s="218" t="s">
        <v>181</v>
      </c>
      <c r="H246" s="219">
        <v>484</v>
      </c>
      <c r="I246" s="220"/>
      <c r="J246" s="219">
        <f>ROUND(I246*H246,2)</f>
        <v>0</v>
      </c>
      <c r="K246" s="221"/>
      <c r="L246" s="44"/>
      <c r="M246" s="222" t="s">
        <v>1</v>
      </c>
      <c r="N246" s="223" t="s">
        <v>40</v>
      </c>
      <c r="O246" s="91"/>
      <c r="P246" s="224">
        <f>O246*H246</f>
        <v>0</v>
      </c>
      <c r="Q246" s="224">
        <v>0</v>
      </c>
      <c r="R246" s="224">
        <f>Q246*H246</f>
        <v>0</v>
      </c>
      <c r="S246" s="224">
        <v>0</v>
      </c>
      <c r="T246" s="225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26" t="s">
        <v>182</v>
      </c>
      <c r="AT246" s="226" t="s">
        <v>129</v>
      </c>
      <c r="AU246" s="226" t="s">
        <v>85</v>
      </c>
      <c r="AY246" s="17" t="s">
        <v>126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17" t="s">
        <v>83</v>
      </c>
      <c r="BK246" s="227">
        <f>ROUND(I246*H246,2)</f>
        <v>0</v>
      </c>
      <c r="BL246" s="17" t="s">
        <v>182</v>
      </c>
      <c r="BM246" s="226" t="s">
        <v>354</v>
      </c>
    </row>
    <row r="247" s="14" customFormat="1">
      <c r="A247" s="14"/>
      <c r="B247" s="240"/>
      <c r="C247" s="241"/>
      <c r="D247" s="230" t="s">
        <v>154</v>
      </c>
      <c r="E247" s="242" t="s">
        <v>1</v>
      </c>
      <c r="F247" s="243" t="s">
        <v>355</v>
      </c>
      <c r="G247" s="241"/>
      <c r="H247" s="242" t="s">
        <v>1</v>
      </c>
      <c r="I247" s="244"/>
      <c r="J247" s="241"/>
      <c r="K247" s="241"/>
      <c r="L247" s="245"/>
      <c r="M247" s="246"/>
      <c r="N247" s="247"/>
      <c r="O247" s="247"/>
      <c r="P247" s="247"/>
      <c r="Q247" s="247"/>
      <c r="R247" s="247"/>
      <c r="S247" s="247"/>
      <c r="T247" s="24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9" t="s">
        <v>154</v>
      </c>
      <c r="AU247" s="249" t="s">
        <v>85</v>
      </c>
      <c r="AV247" s="14" t="s">
        <v>83</v>
      </c>
      <c r="AW247" s="14" t="s">
        <v>31</v>
      </c>
      <c r="AX247" s="14" t="s">
        <v>75</v>
      </c>
      <c r="AY247" s="249" t="s">
        <v>126</v>
      </c>
    </row>
    <row r="248" s="13" customFormat="1">
      <c r="A248" s="13"/>
      <c r="B248" s="228"/>
      <c r="C248" s="229"/>
      <c r="D248" s="230" t="s">
        <v>154</v>
      </c>
      <c r="E248" s="231" t="s">
        <v>1</v>
      </c>
      <c r="F248" s="232" t="s">
        <v>356</v>
      </c>
      <c r="G248" s="229"/>
      <c r="H248" s="233">
        <v>484</v>
      </c>
      <c r="I248" s="234"/>
      <c r="J248" s="229"/>
      <c r="K248" s="229"/>
      <c r="L248" s="235"/>
      <c r="M248" s="236"/>
      <c r="N248" s="237"/>
      <c r="O248" s="237"/>
      <c r="P248" s="237"/>
      <c r="Q248" s="237"/>
      <c r="R248" s="237"/>
      <c r="S248" s="237"/>
      <c r="T248" s="23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9" t="s">
        <v>154</v>
      </c>
      <c r="AU248" s="239" t="s">
        <v>85</v>
      </c>
      <c r="AV248" s="13" t="s">
        <v>85</v>
      </c>
      <c r="AW248" s="13" t="s">
        <v>31</v>
      </c>
      <c r="AX248" s="13" t="s">
        <v>83</v>
      </c>
      <c r="AY248" s="239" t="s">
        <v>126</v>
      </c>
    </row>
    <row r="249" s="2" customFormat="1" ht="37.8" customHeight="1">
      <c r="A249" s="38"/>
      <c r="B249" s="39"/>
      <c r="C249" s="250" t="s">
        <v>207</v>
      </c>
      <c r="D249" s="250" t="s">
        <v>187</v>
      </c>
      <c r="E249" s="251" t="s">
        <v>357</v>
      </c>
      <c r="F249" s="252" t="s">
        <v>358</v>
      </c>
      <c r="G249" s="253" t="s">
        <v>181</v>
      </c>
      <c r="H249" s="254">
        <v>254</v>
      </c>
      <c r="I249" s="255"/>
      <c r="J249" s="254">
        <f>ROUND(I249*H249,2)</f>
        <v>0</v>
      </c>
      <c r="K249" s="256"/>
      <c r="L249" s="257"/>
      <c r="M249" s="258" t="s">
        <v>1</v>
      </c>
      <c r="N249" s="259" t="s">
        <v>40</v>
      </c>
      <c r="O249" s="91"/>
      <c r="P249" s="224">
        <f>O249*H249</f>
        <v>0</v>
      </c>
      <c r="Q249" s="224">
        <v>0.00025000000000000001</v>
      </c>
      <c r="R249" s="224">
        <f>Q249*H249</f>
        <v>0.063500000000000001</v>
      </c>
      <c r="S249" s="224">
        <v>0</v>
      </c>
      <c r="T249" s="225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26" t="s">
        <v>190</v>
      </c>
      <c r="AT249" s="226" t="s">
        <v>187</v>
      </c>
      <c r="AU249" s="226" t="s">
        <v>85</v>
      </c>
      <c r="AY249" s="17" t="s">
        <v>126</v>
      </c>
      <c r="BE249" s="227">
        <f>IF(N249="základní",J249,0)</f>
        <v>0</v>
      </c>
      <c r="BF249" s="227">
        <f>IF(N249="snížená",J249,0)</f>
        <v>0</v>
      </c>
      <c r="BG249" s="227">
        <f>IF(N249="zákl. přenesená",J249,0)</f>
        <v>0</v>
      </c>
      <c r="BH249" s="227">
        <f>IF(N249="sníž. přenesená",J249,0)</f>
        <v>0</v>
      </c>
      <c r="BI249" s="227">
        <f>IF(N249="nulová",J249,0)</f>
        <v>0</v>
      </c>
      <c r="BJ249" s="17" t="s">
        <v>83</v>
      </c>
      <c r="BK249" s="227">
        <f>ROUND(I249*H249,2)</f>
        <v>0</v>
      </c>
      <c r="BL249" s="17" t="s">
        <v>182</v>
      </c>
      <c r="BM249" s="226" t="s">
        <v>359</v>
      </c>
    </row>
    <row r="250" s="2" customFormat="1">
      <c r="A250" s="38"/>
      <c r="B250" s="39"/>
      <c r="C250" s="40"/>
      <c r="D250" s="230" t="s">
        <v>192</v>
      </c>
      <c r="E250" s="40"/>
      <c r="F250" s="260" t="s">
        <v>360</v>
      </c>
      <c r="G250" s="40"/>
      <c r="H250" s="40"/>
      <c r="I250" s="261"/>
      <c r="J250" s="40"/>
      <c r="K250" s="40"/>
      <c r="L250" s="44"/>
      <c r="M250" s="262"/>
      <c r="N250" s="263"/>
      <c r="O250" s="91"/>
      <c r="P250" s="91"/>
      <c r="Q250" s="91"/>
      <c r="R250" s="91"/>
      <c r="S250" s="91"/>
      <c r="T250" s="92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192</v>
      </c>
      <c r="AU250" s="17" t="s">
        <v>85</v>
      </c>
    </row>
    <row r="251" s="13" customFormat="1">
      <c r="A251" s="13"/>
      <c r="B251" s="228"/>
      <c r="C251" s="229"/>
      <c r="D251" s="230" t="s">
        <v>154</v>
      </c>
      <c r="E251" s="231" t="s">
        <v>1</v>
      </c>
      <c r="F251" s="232" t="s">
        <v>318</v>
      </c>
      <c r="G251" s="229"/>
      <c r="H251" s="233">
        <v>254</v>
      </c>
      <c r="I251" s="234"/>
      <c r="J251" s="229"/>
      <c r="K251" s="229"/>
      <c r="L251" s="235"/>
      <c r="M251" s="236"/>
      <c r="N251" s="237"/>
      <c r="O251" s="237"/>
      <c r="P251" s="237"/>
      <c r="Q251" s="237"/>
      <c r="R251" s="237"/>
      <c r="S251" s="237"/>
      <c r="T251" s="23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9" t="s">
        <v>154</v>
      </c>
      <c r="AU251" s="239" t="s">
        <v>85</v>
      </c>
      <c r="AV251" s="13" t="s">
        <v>85</v>
      </c>
      <c r="AW251" s="13" t="s">
        <v>31</v>
      </c>
      <c r="AX251" s="13" t="s">
        <v>83</v>
      </c>
      <c r="AY251" s="239" t="s">
        <v>126</v>
      </c>
    </row>
    <row r="252" s="14" customFormat="1">
      <c r="A252" s="14"/>
      <c r="B252" s="240"/>
      <c r="C252" s="241"/>
      <c r="D252" s="230" t="s">
        <v>154</v>
      </c>
      <c r="E252" s="242" t="s">
        <v>1</v>
      </c>
      <c r="F252" s="243" t="s">
        <v>361</v>
      </c>
      <c r="G252" s="241"/>
      <c r="H252" s="242" t="s">
        <v>1</v>
      </c>
      <c r="I252" s="244"/>
      <c r="J252" s="241"/>
      <c r="K252" s="241"/>
      <c r="L252" s="245"/>
      <c r="M252" s="246"/>
      <c r="N252" s="247"/>
      <c r="O252" s="247"/>
      <c r="P252" s="247"/>
      <c r="Q252" s="247"/>
      <c r="R252" s="247"/>
      <c r="S252" s="247"/>
      <c r="T252" s="24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9" t="s">
        <v>154</v>
      </c>
      <c r="AU252" s="249" t="s">
        <v>85</v>
      </c>
      <c r="AV252" s="14" t="s">
        <v>83</v>
      </c>
      <c r="AW252" s="14" t="s">
        <v>31</v>
      </c>
      <c r="AX252" s="14" t="s">
        <v>75</v>
      </c>
      <c r="AY252" s="249" t="s">
        <v>126</v>
      </c>
    </row>
    <row r="253" s="2" customFormat="1" ht="24.15" customHeight="1">
      <c r="A253" s="38"/>
      <c r="B253" s="39"/>
      <c r="C253" s="250" t="s">
        <v>362</v>
      </c>
      <c r="D253" s="250" t="s">
        <v>187</v>
      </c>
      <c r="E253" s="251" t="s">
        <v>363</v>
      </c>
      <c r="F253" s="252" t="s">
        <v>364</v>
      </c>
      <c r="G253" s="253" t="s">
        <v>181</v>
      </c>
      <c r="H253" s="254">
        <v>254</v>
      </c>
      <c r="I253" s="255"/>
      <c r="J253" s="254">
        <f>ROUND(I253*H253,2)</f>
        <v>0</v>
      </c>
      <c r="K253" s="256"/>
      <c r="L253" s="257"/>
      <c r="M253" s="258" t="s">
        <v>1</v>
      </c>
      <c r="N253" s="259" t="s">
        <v>40</v>
      </c>
      <c r="O253" s="91"/>
      <c r="P253" s="224">
        <f>O253*H253</f>
        <v>0</v>
      </c>
      <c r="Q253" s="224">
        <v>0</v>
      </c>
      <c r="R253" s="224">
        <f>Q253*H253</f>
        <v>0</v>
      </c>
      <c r="S253" s="224">
        <v>0</v>
      </c>
      <c r="T253" s="225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26" t="s">
        <v>190</v>
      </c>
      <c r="AT253" s="226" t="s">
        <v>187</v>
      </c>
      <c r="AU253" s="226" t="s">
        <v>85</v>
      </c>
      <c r="AY253" s="17" t="s">
        <v>126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17" t="s">
        <v>83</v>
      </c>
      <c r="BK253" s="227">
        <f>ROUND(I253*H253,2)</f>
        <v>0</v>
      </c>
      <c r="BL253" s="17" t="s">
        <v>182</v>
      </c>
      <c r="BM253" s="226" t="s">
        <v>365</v>
      </c>
    </row>
    <row r="254" s="2" customFormat="1">
      <c r="A254" s="38"/>
      <c r="B254" s="39"/>
      <c r="C254" s="40"/>
      <c r="D254" s="230" t="s">
        <v>192</v>
      </c>
      <c r="E254" s="40"/>
      <c r="F254" s="260" t="s">
        <v>366</v>
      </c>
      <c r="G254" s="40"/>
      <c r="H254" s="40"/>
      <c r="I254" s="261"/>
      <c r="J254" s="40"/>
      <c r="K254" s="40"/>
      <c r="L254" s="44"/>
      <c r="M254" s="262"/>
      <c r="N254" s="263"/>
      <c r="O254" s="91"/>
      <c r="P254" s="91"/>
      <c r="Q254" s="91"/>
      <c r="R254" s="91"/>
      <c r="S254" s="91"/>
      <c r="T254" s="92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T254" s="17" t="s">
        <v>192</v>
      </c>
      <c r="AU254" s="17" t="s">
        <v>85</v>
      </c>
    </row>
    <row r="255" s="13" customFormat="1">
      <c r="A255" s="13"/>
      <c r="B255" s="228"/>
      <c r="C255" s="229"/>
      <c r="D255" s="230" t="s">
        <v>154</v>
      </c>
      <c r="E255" s="231" t="s">
        <v>1</v>
      </c>
      <c r="F255" s="232" t="s">
        <v>318</v>
      </c>
      <c r="G255" s="229"/>
      <c r="H255" s="233">
        <v>254</v>
      </c>
      <c r="I255" s="234"/>
      <c r="J255" s="229"/>
      <c r="K255" s="229"/>
      <c r="L255" s="235"/>
      <c r="M255" s="236"/>
      <c r="N255" s="237"/>
      <c r="O255" s="237"/>
      <c r="P255" s="237"/>
      <c r="Q255" s="237"/>
      <c r="R255" s="237"/>
      <c r="S255" s="237"/>
      <c r="T255" s="23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9" t="s">
        <v>154</v>
      </c>
      <c r="AU255" s="239" t="s">
        <v>85</v>
      </c>
      <c r="AV255" s="13" t="s">
        <v>85</v>
      </c>
      <c r="AW255" s="13" t="s">
        <v>31</v>
      </c>
      <c r="AX255" s="13" t="s">
        <v>83</v>
      </c>
      <c r="AY255" s="239" t="s">
        <v>126</v>
      </c>
    </row>
    <row r="256" s="14" customFormat="1">
      <c r="A256" s="14"/>
      <c r="B256" s="240"/>
      <c r="C256" s="241"/>
      <c r="D256" s="230" t="s">
        <v>154</v>
      </c>
      <c r="E256" s="242" t="s">
        <v>1</v>
      </c>
      <c r="F256" s="243" t="s">
        <v>361</v>
      </c>
      <c r="G256" s="241"/>
      <c r="H256" s="242" t="s">
        <v>1</v>
      </c>
      <c r="I256" s="244"/>
      <c r="J256" s="241"/>
      <c r="K256" s="241"/>
      <c r="L256" s="245"/>
      <c r="M256" s="246"/>
      <c r="N256" s="247"/>
      <c r="O256" s="247"/>
      <c r="P256" s="247"/>
      <c r="Q256" s="247"/>
      <c r="R256" s="247"/>
      <c r="S256" s="247"/>
      <c r="T256" s="24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49" t="s">
        <v>154</v>
      </c>
      <c r="AU256" s="249" t="s">
        <v>85</v>
      </c>
      <c r="AV256" s="14" t="s">
        <v>83</v>
      </c>
      <c r="AW256" s="14" t="s">
        <v>31</v>
      </c>
      <c r="AX256" s="14" t="s">
        <v>75</v>
      </c>
      <c r="AY256" s="249" t="s">
        <v>126</v>
      </c>
    </row>
    <row r="257" s="2" customFormat="1" ht="14.4" customHeight="1">
      <c r="A257" s="38"/>
      <c r="B257" s="39"/>
      <c r="C257" s="215" t="s">
        <v>367</v>
      </c>
      <c r="D257" s="215" t="s">
        <v>129</v>
      </c>
      <c r="E257" s="216" t="s">
        <v>368</v>
      </c>
      <c r="F257" s="217" t="s">
        <v>369</v>
      </c>
      <c r="G257" s="218" t="s">
        <v>238</v>
      </c>
      <c r="H257" s="219">
        <v>66</v>
      </c>
      <c r="I257" s="220"/>
      <c r="J257" s="219">
        <f>ROUND(I257*H257,2)</f>
        <v>0</v>
      </c>
      <c r="K257" s="221"/>
      <c r="L257" s="44"/>
      <c r="M257" s="222" t="s">
        <v>1</v>
      </c>
      <c r="N257" s="223" t="s">
        <v>40</v>
      </c>
      <c r="O257" s="91"/>
      <c r="P257" s="224">
        <f>O257*H257</f>
        <v>0</v>
      </c>
      <c r="Q257" s="224">
        <v>1.0000000000000001E-05</v>
      </c>
      <c r="R257" s="224">
        <f>Q257*H257</f>
        <v>0.0006600000000000001</v>
      </c>
      <c r="S257" s="224">
        <v>0</v>
      </c>
      <c r="T257" s="225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6" t="s">
        <v>182</v>
      </c>
      <c r="AT257" s="226" t="s">
        <v>129</v>
      </c>
      <c r="AU257" s="226" t="s">
        <v>85</v>
      </c>
      <c r="AY257" s="17" t="s">
        <v>126</v>
      </c>
      <c r="BE257" s="227">
        <f>IF(N257="základní",J257,0)</f>
        <v>0</v>
      </c>
      <c r="BF257" s="227">
        <f>IF(N257="snížená",J257,0)</f>
        <v>0</v>
      </c>
      <c r="BG257" s="227">
        <f>IF(N257="zákl. přenesená",J257,0)</f>
        <v>0</v>
      </c>
      <c r="BH257" s="227">
        <f>IF(N257="sníž. přenesená",J257,0)</f>
        <v>0</v>
      </c>
      <c r="BI257" s="227">
        <f>IF(N257="nulová",J257,0)</f>
        <v>0</v>
      </c>
      <c r="BJ257" s="17" t="s">
        <v>83</v>
      </c>
      <c r="BK257" s="227">
        <f>ROUND(I257*H257,2)</f>
        <v>0</v>
      </c>
      <c r="BL257" s="17" t="s">
        <v>182</v>
      </c>
      <c r="BM257" s="226" t="s">
        <v>370</v>
      </c>
    </row>
    <row r="258" s="2" customFormat="1" ht="14.4" customHeight="1">
      <c r="A258" s="38"/>
      <c r="B258" s="39"/>
      <c r="C258" s="250" t="s">
        <v>371</v>
      </c>
      <c r="D258" s="250" t="s">
        <v>187</v>
      </c>
      <c r="E258" s="251" t="s">
        <v>372</v>
      </c>
      <c r="F258" s="252" t="s">
        <v>373</v>
      </c>
      <c r="G258" s="253" t="s">
        <v>238</v>
      </c>
      <c r="H258" s="254">
        <v>66</v>
      </c>
      <c r="I258" s="255"/>
      <c r="J258" s="254">
        <f>ROUND(I258*H258,2)</f>
        <v>0</v>
      </c>
      <c r="K258" s="256"/>
      <c r="L258" s="257"/>
      <c r="M258" s="258" t="s">
        <v>1</v>
      </c>
      <c r="N258" s="259" t="s">
        <v>40</v>
      </c>
      <c r="O258" s="91"/>
      <c r="P258" s="224">
        <f>O258*H258</f>
        <v>0</v>
      </c>
      <c r="Q258" s="224">
        <v>0.00010000000000000001</v>
      </c>
      <c r="R258" s="224">
        <f>Q258*H258</f>
        <v>0.0066</v>
      </c>
      <c r="S258" s="224">
        <v>0</v>
      </c>
      <c r="T258" s="225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26" t="s">
        <v>190</v>
      </c>
      <c r="AT258" s="226" t="s">
        <v>187</v>
      </c>
      <c r="AU258" s="226" t="s">
        <v>85</v>
      </c>
      <c r="AY258" s="17" t="s">
        <v>126</v>
      </c>
      <c r="BE258" s="227">
        <f>IF(N258="základní",J258,0)</f>
        <v>0</v>
      </c>
      <c r="BF258" s="227">
        <f>IF(N258="snížená",J258,0)</f>
        <v>0</v>
      </c>
      <c r="BG258" s="227">
        <f>IF(N258="zákl. přenesená",J258,0)</f>
        <v>0</v>
      </c>
      <c r="BH258" s="227">
        <f>IF(N258="sníž. přenesená",J258,0)</f>
        <v>0</v>
      </c>
      <c r="BI258" s="227">
        <f>IF(N258="nulová",J258,0)</f>
        <v>0</v>
      </c>
      <c r="BJ258" s="17" t="s">
        <v>83</v>
      </c>
      <c r="BK258" s="227">
        <f>ROUND(I258*H258,2)</f>
        <v>0</v>
      </c>
      <c r="BL258" s="17" t="s">
        <v>182</v>
      </c>
      <c r="BM258" s="226" t="s">
        <v>374</v>
      </c>
    </row>
    <row r="259" s="2" customFormat="1" ht="24.15" customHeight="1">
      <c r="A259" s="38"/>
      <c r="B259" s="39"/>
      <c r="C259" s="215" t="s">
        <v>375</v>
      </c>
      <c r="D259" s="215" t="s">
        <v>129</v>
      </c>
      <c r="E259" s="216" t="s">
        <v>376</v>
      </c>
      <c r="F259" s="217" t="s">
        <v>377</v>
      </c>
      <c r="G259" s="218" t="s">
        <v>152</v>
      </c>
      <c r="H259" s="219">
        <v>0.070000000000000007</v>
      </c>
      <c r="I259" s="220"/>
      <c r="J259" s="219">
        <f>ROUND(I259*H259,2)</f>
        <v>0</v>
      </c>
      <c r="K259" s="221"/>
      <c r="L259" s="44"/>
      <c r="M259" s="222" t="s">
        <v>1</v>
      </c>
      <c r="N259" s="223" t="s">
        <v>40</v>
      </c>
      <c r="O259" s="91"/>
      <c r="P259" s="224">
        <f>O259*H259</f>
        <v>0</v>
      </c>
      <c r="Q259" s="224">
        <v>0</v>
      </c>
      <c r="R259" s="224">
        <f>Q259*H259</f>
        <v>0</v>
      </c>
      <c r="S259" s="224">
        <v>0</v>
      </c>
      <c r="T259" s="225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26" t="s">
        <v>182</v>
      </c>
      <c r="AT259" s="226" t="s">
        <v>129</v>
      </c>
      <c r="AU259" s="226" t="s">
        <v>85</v>
      </c>
      <c r="AY259" s="17" t="s">
        <v>126</v>
      </c>
      <c r="BE259" s="227">
        <f>IF(N259="základní",J259,0)</f>
        <v>0</v>
      </c>
      <c r="BF259" s="227">
        <f>IF(N259="snížená",J259,0)</f>
        <v>0</v>
      </c>
      <c r="BG259" s="227">
        <f>IF(N259="zákl. přenesená",J259,0)</f>
        <v>0</v>
      </c>
      <c r="BH259" s="227">
        <f>IF(N259="sníž. přenesená",J259,0)</f>
        <v>0</v>
      </c>
      <c r="BI259" s="227">
        <f>IF(N259="nulová",J259,0)</f>
        <v>0</v>
      </c>
      <c r="BJ259" s="17" t="s">
        <v>83</v>
      </c>
      <c r="BK259" s="227">
        <f>ROUND(I259*H259,2)</f>
        <v>0</v>
      </c>
      <c r="BL259" s="17" t="s">
        <v>182</v>
      </c>
      <c r="BM259" s="226" t="s">
        <v>378</v>
      </c>
    </row>
    <row r="260" s="12" customFormat="1" ht="22.8" customHeight="1">
      <c r="A260" s="12"/>
      <c r="B260" s="199"/>
      <c r="C260" s="200"/>
      <c r="D260" s="201" t="s">
        <v>74</v>
      </c>
      <c r="E260" s="213" t="s">
        <v>379</v>
      </c>
      <c r="F260" s="213" t="s">
        <v>380</v>
      </c>
      <c r="G260" s="200"/>
      <c r="H260" s="200"/>
      <c r="I260" s="203"/>
      <c r="J260" s="214">
        <f>BK260</f>
        <v>0</v>
      </c>
      <c r="K260" s="200"/>
      <c r="L260" s="205"/>
      <c r="M260" s="206"/>
      <c r="N260" s="207"/>
      <c r="O260" s="207"/>
      <c r="P260" s="208">
        <f>SUM(P261:P284)</f>
        <v>0</v>
      </c>
      <c r="Q260" s="207"/>
      <c r="R260" s="208">
        <f>SUM(R261:R284)</f>
        <v>0.054459999999999995</v>
      </c>
      <c r="S260" s="207"/>
      <c r="T260" s="209">
        <f>SUM(T261:T284)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0" t="s">
        <v>85</v>
      </c>
      <c r="AT260" s="211" t="s">
        <v>74</v>
      </c>
      <c r="AU260" s="211" t="s">
        <v>83</v>
      </c>
      <c r="AY260" s="210" t="s">
        <v>126</v>
      </c>
      <c r="BK260" s="212">
        <f>SUM(BK261:BK284)</f>
        <v>0</v>
      </c>
    </row>
    <row r="261" s="2" customFormat="1" ht="14.4" customHeight="1">
      <c r="A261" s="38"/>
      <c r="B261" s="39"/>
      <c r="C261" s="215" t="s">
        <v>381</v>
      </c>
      <c r="D261" s="215" t="s">
        <v>129</v>
      </c>
      <c r="E261" s="216" t="s">
        <v>382</v>
      </c>
      <c r="F261" s="217" t="s">
        <v>383</v>
      </c>
      <c r="G261" s="218" t="s">
        <v>334</v>
      </c>
      <c r="H261" s="219">
        <v>14</v>
      </c>
      <c r="I261" s="220"/>
      <c r="J261" s="219">
        <f>ROUND(I261*H261,2)</f>
        <v>0</v>
      </c>
      <c r="K261" s="221"/>
      <c r="L261" s="44"/>
      <c r="M261" s="222" t="s">
        <v>1</v>
      </c>
      <c r="N261" s="223" t="s">
        <v>40</v>
      </c>
      <c r="O261" s="91"/>
      <c r="P261" s="224">
        <f>O261*H261</f>
        <v>0</v>
      </c>
      <c r="Q261" s="224">
        <v>0</v>
      </c>
      <c r="R261" s="224">
        <f>Q261*H261</f>
        <v>0</v>
      </c>
      <c r="S261" s="224">
        <v>0</v>
      </c>
      <c r="T261" s="225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26" t="s">
        <v>182</v>
      </c>
      <c r="AT261" s="226" t="s">
        <v>129</v>
      </c>
      <c r="AU261" s="226" t="s">
        <v>85</v>
      </c>
      <c r="AY261" s="17" t="s">
        <v>126</v>
      </c>
      <c r="BE261" s="227">
        <f>IF(N261="základní",J261,0)</f>
        <v>0</v>
      </c>
      <c r="BF261" s="227">
        <f>IF(N261="snížená",J261,0)</f>
        <v>0</v>
      </c>
      <c r="BG261" s="227">
        <f>IF(N261="zákl. přenesená",J261,0)</f>
        <v>0</v>
      </c>
      <c r="BH261" s="227">
        <f>IF(N261="sníž. přenesená",J261,0)</f>
        <v>0</v>
      </c>
      <c r="BI261" s="227">
        <f>IF(N261="nulová",J261,0)</f>
        <v>0</v>
      </c>
      <c r="BJ261" s="17" t="s">
        <v>83</v>
      </c>
      <c r="BK261" s="227">
        <f>ROUND(I261*H261,2)</f>
        <v>0</v>
      </c>
      <c r="BL261" s="17" t="s">
        <v>182</v>
      </c>
      <c r="BM261" s="226" t="s">
        <v>384</v>
      </c>
    </row>
    <row r="262" s="14" customFormat="1">
      <c r="A262" s="14"/>
      <c r="B262" s="240"/>
      <c r="C262" s="241"/>
      <c r="D262" s="230" t="s">
        <v>154</v>
      </c>
      <c r="E262" s="242" t="s">
        <v>1</v>
      </c>
      <c r="F262" s="243" t="s">
        <v>336</v>
      </c>
      <c r="G262" s="241"/>
      <c r="H262" s="242" t="s">
        <v>1</v>
      </c>
      <c r="I262" s="244"/>
      <c r="J262" s="241"/>
      <c r="K262" s="241"/>
      <c r="L262" s="245"/>
      <c r="M262" s="246"/>
      <c r="N262" s="247"/>
      <c r="O262" s="247"/>
      <c r="P262" s="247"/>
      <c r="Q262" s="247"/>
      <c r="R262" s="247"/>
      <c r="S262" s="247"/>
      <c r="T262" s="248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9" t="s">
        <v>154</v>
      </c>
      <c r="AU262" s="249" t="s">
        <v>85</v>
      </c>
      <c r="AV262" s="14" t="s">
        <v>83</v>
      </c>
      <c r="AW262" s="14" t="s">
        <v>31</v>
      </c>
      <c r="AX262" s="14" t="s">
        <v>75</v>
      </c>
      <c r="AY262" s="249" t="s">
        <v>126</v>
      </c>
    </row>
    <row r="263" s="13" customFormat="1">
      <c r="A263" s="13"/>
      <c r="B263" s="228"/>
      <c r="C263" s="229"/>
      <c r="D263" s="230" t="s">
        <v>154</v>
      </c>
      <c r="E263" s="231" t="s">
        <v>1</v>
      </c>
      <c r="F263" s="232" t="s">
        <v>385</v>
      </c>
      <c r="G263" s="229"/>
      <c r="H263" s="233">
        <v>14</v>
      </c>
      <c r="I263" s="234"/>
      <c r="J263" s="229"/>
      <c r="K263" s="229"/>
      <c r="L263" s="235"/>
      <c r="M263" s="236"/>
      <c r="N263" s="237"/>
      <c r="O263" s="237"/>
      <c r="P263" s="237"/>
      <c r="Q263" s="237"/>
      <c r="R263" s="237"/>
      <c r="S263" s="237"/>
      <c r="T263" s="23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9" t="s">
        <v>154</v>
      </c>
      <c r="AU263" s="239" t="s">
        <v>85</v>
      </c>
      <c r="AV263" s="13" t="s">
        <v>85</v>
      </c>
      <c r="AW263" s="13" t="s">
        <v>31</v>
      </c>
      <c r="AX263" s="13" t="s">
        <v>83</v>
      </c>
      <c r="AY263" s="239" t="s">
        <v>126</v>
      </c>
    </row>
    <row r="264" s="2" customFormat="1" ht="14.4" customHeight="1">
      <c r="A264" s="38"/>
      <c r="B264" s="39"/>
      <c r="C264" s="215" t="s">
        <v>386</v>
      </c>
      <c r="D264" s="215" t="s">
        <v>129</v>
      </c>
      <c r="E264" s="216" t="s">
        <v>387</v>
      </c>
      <c r="F264" s="217" t="s">
        <v>388</v>
      </c>
      <c r="G264" s="218" t="s">
        <v>334</v>
      </c>
      <c r="H264" s="219">
        <v>2</v>
      </c>
      <c r="I264" s="220"/>
      <c r="J264" s="219">
        <f>ROUND(I264*H264,2)</f>
        <v>0</v>
      </c>
      <c r="K264" s="221"/>
      <c r="L264" s="44"/>
      <c r="M264" s="222" t="s">
        <v>1</v>
      </c>
      <c r="N264" s="223" t="s">
        <v>40</v>
      </c>
      <c r="O264" s="91"/>
      <c r="P264" s="224">
        <f>O264*H264</f>
        <v>0</v>
      </c>
      <c r="Q264" s="224">
        <v>0.00027</v>
      </c>
      <c r="R264" s="224">
        <f>Q264*H264</f>
        <v>0.00054000000000000001</v>
      </c>
      <c r="S264" s="224">
        <v>0</v>
      </c>
      <c r="T264" s="225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26" t="s">
        <v>182</v>
      </c>
      <c r="AT264" s="226" t="s">
        <v>129</v>
      </c>
      <c r="AU264" s="226" t="s">
        <v>85</v>
      </c>
      <c r="AY264" s="17" t="s">
        <v>126</v>
      </c>
      <c r="BE264" s="227">
        <f>IF(N264="základní",J264,0)</f>
        <v>0</v>
      </c>
      <c r="BF264" s="227">
        <f>IF(N264="snížená",J264,0)</f>
        <v>0</v>
      </c>
      <c r="BG264" s="227">
        <f>IF(N264="zákl. přenesená",J264,0)</f>
        <v>0</v>
      </c>
      <c r="BH264" s="227">
        <f>IF(N264="sníž. přenesená",J264,0)</f>
        <v>0</v>
      </c>
      <c r="BI264" s="227">
        <f>IF(N264="nulová",J264,0)</f>
        <v>0</v>
      </c>
      <c r="BJ264" s="17" t="s">
        <v>83</v>
      </c>
      <c r="BK264" s="227">
        <f>ROUND(I264*H264,2)</f>
        <v>0</v>
      </c>
      <c r="BL264" s="17" t="s">
        <v>182</v>
      </c>
      <c r="BM264" s="226" t="s">
        <v>389</v>
      </c>
    </row>
    <row r="265" s="2" customFormat="1">
      <c r="A265" s="38"/>
      <c r="B265" s="39"/>
      <c r="C265" s="40"/>
      <c r="D265" s="230" t="s">
        <v>192</v>
      </c>
      <c r="E265" s="40"/>
      <c r="F265" s="260" t="s">
        <v>390</v>
      </c>
      <c r="G265" s="40"/>
      <c r="H265" s="40"/>
      <c r="I265" s="261"/>
      <c r="J265" s="40"/>
      <c r="K265" s="40"/>
      <c r="L265" s="44"/>
      <c r="M265" s="262"/>
      <c r="N265" s="263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192</v>
      </c>
      <c r="AU265" s="17" t="s">
        <v>85</v>
      </c>
    </row>
    <row r="266" s="14" customFormat="1">
      <c r="A266" s="14"/>
      <c r="B266" s="240"/>
      <c r="C266" s="241"/>
      <c r="D266" s="230" t="s">
        <v>154</v>
      </c>
      <c r="E266" s="242" t="s">
        <v>1</v>
      </c>
      <c r="F266" s="243" t="s">
        <v>391</v>
      </c>
      <c r="G266" s="241"/>
      <c r="H266" s="242" t="s">
        <v>1</v>
      </c>
      <c r="I266" s="244"/>
      <c r="J266" s="241"/>
      <c r="K266" s="241"/>
      <c r="L266" s="245"/>
      <c r="M266" s="246"/>
      <c r="N266" s="247"/>
      <c r="O266" s="247"/>
      <c r="P266" s="247"/>
      <c r="Q266" s="247"/>
      <c r="R266" s="247"/>
      <c r="S266" s="247"/>
      <c r="T266" s="24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9" t="s">
        <v>154</v>
      </c>
      <c r="AU266" s="249" t="s">
        <v>85</v>
      </c>
      <c r="AV266" s="14" t="s">
        <v>83</v>
      </c>
      <c r="AW266" s="14" t="s">
        <v>31</v>
      </c>
      <c r="AX266" s="14" t="s">
        <v>75</v>
      </c>
      <c r="AY266" s="249" t="s">
        <v>126</v>
      </c>
    </row>
    <row r="267" s="13" customFormat="1">
      <c r="A267" s="13"/>
      <c r="B267" s="228"/>
      <c r="C267" s="229"/>
      <c r="D267" s="230" t="s">
        <v>154</v>
      </c>
      <c r="E267" s="231" t="s">
        <v>1</v>
      </c>
      <c r="F267" s="232" t="s">
        <v>85</v>
      </c>
      <c r="G267" s="229"/>
      <c r="H267" s="233">
        <v>2</v>
      </c>
      <c r="I267" s="234"/>
      <c r="J267" s="229"/>
      <c r="K267" s="229"/>
      <c r="L267" s="235"/>
      <c r="M267" s="236"/>
      <c r="N267" s="237"/>
      <c r="O267" s="237"/>
      <c r="P267" s="237"/>
      <c r="Q267" s="237"/>
      <c r="R267" s="237"/>
      <c r="S267" s="237"/>
      <c r="T267" s="238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9" t="s">
        <v>154</v>
      </c>
      <c r="AU267" s="239" t="s">
        <v>85</v>
      </c>
      <c r="AV267" s="13" t="s">
        <v>85</v>
      </c>
      <c r="AW267" s="13" t="s">
        <v>31</v>
      </c>
      <c r="AX267" s="13" t="s">
        <v>83</v>
      </c>
      <c r="AY267" s="239" t="s">
        <v>126</v>
      </c>
    </row>
    <row r="268" s="2" customFormat="1" ht="14.4" customHeight="1">
      <c r="A268" s="38"/>
      <c r="B268" s="39"/>
      <c r="C268" s="215" t="s">
        <v>392</v>
      </c>
      <c r="D268" s="215" t="s">
        <v>129</v>
      </c>
      <c r="E268" s="216" t="s">
        <v>393</v>
      </c>
      <c r="F268" s="217" t="s">
        <v>394</v>
      </c>
      <c r="G268" s="218" t="s">
        <v>334</v>
      </c>
      <c r="H268" s="219">
        <v>2</v>
      </c>
      <c r="I268" s="220"/>
      <c r="J268" s="219">
        <f>ROUND(I268*H268,2)</f>
        <v>0</v>
      </c>
      <c r="K268" s="221"/>
      <c r="L268" s="44"/>
      <c r="M268" s="222" t="s">
        <v>1</v>
      </c>
      <c r="N268" s="223" t="s">
        <v>40</v>
      </c>
      <c r="O268" s="91"/>
      <c r="P268" s="224">
        <f>O268*H268</f>
        <v>0</v>
      </c>
      <c r="Q268" s="224">
        <v>0.00025999999999999998</v>
      </c>
      <c r="R268" s="224">
        <f>Q268*H268</f>
        <v>0.00051999999999999995</v>
      </c>
      <c r="S268" s="224">
        <v>0</v>
      </c>
      <c r="T268" s="225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26" t="s">
        <v>182</v>
      </c>
      <c r="AT268" s="226" t="s">
        <v>129</v>
      </c>
      <c r="AU268" s="226" t="s">
        <v>85</v>
      </c>
      <c r="AY268" s="17" t="s">
        <v>126</v>
      </c>
      <c r="BE268" s="227">
        <f>IF(N268="základní",J268,0)</f>
        <v>0</v>
      </c>
      <c r="BF268" s="227">
        <f>IF(N268="snížená",J268,0)</f>
        <v>0</v>
      </c>
      <c r="BG268" s="227">
        <f>IF(N268="zákl. přenesená",J268,0)</f>
        <v>0</v>
      </c>
      <c r="BH268" s="227">
        <f>IF(N268="sníž. přenesená",J268,0)</f>
        <v>0</v>
      </c>
      <c r="BI268" s="227">
        <f>IF(N268="nulová",J268,0)</f>
        <v>0</v>
      </c>
      <c r="BJ268" s="17" t="s">
        <v>83</v>
      </c>
      <c r="BK268" s="227">
        <f>ROUND(I268*H268,2)</f>
        <v>0</v>
      </c>
      <c r="BL268" s="17" t="s">
        <v>182</v>
      </c>
      <c r="BM268" s="226" t="s">
        <v>395</v>
      </c>
    </row>
    <row r="269" s="2" customFormat="1">
      <c r="A269" s="38"/>
      <c r="B269" s="39"/>
      <c r="C269" s="40"/>
      <c r="D269" s="230" t="s">
        <v>192</v>
      </c>
      <c r="E269" s="40"/>
      <c r="F269" s="260" t="s">
        <v>390</v>
      </c>
      <c r="G269" s="40"/>
      <c r="H269" s="40"/>
      <c r="I269" s="261"/>
      <c r="J269" s="40"/>
      <c r="K269" s="40"/>
      <c r="L269" s="44"/>
      <c r="M269" s="262"/>
      <c r="N269" s="263"/>
      <c r="O269" s="91"/>
      <c r="P269" s="91"/>
      <c r="Q269" s="91"/>
      <c r="R269" s="91"/>
      <c r="S269" s="91"/>
      <c r="T269" s="92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7" t="s">
        <v>192</v>
      </c>
      <c r="AU269" s="17" t="s">
        <v>85</v>
      </c>
    </row>
    <row r="270" s="14" customFormat="1">
      <c r="A270" s="14"/>
      <c r="B270" s="240"/>
      <c r="C270" s="241"/>
      <c r="D270" s="230" t="s">
        <v>154</v>
      </c>
      <c r="E270" s="242" t="s">
        <v>1</v>
      </c>
      <c r="F270" s="243" t="s">
        <v>391</v>
      </c>
      <c r="G270" s="241"/>
      <c r="H270" s="242" t="s">
        <v>1</v>
      </c>
      <c r="I270" s="244"/>
      <c r="J270" s="241"/>
      <c r="K270" s="241"/>
      <c r="L270" s="245"/>
      <c r="M270" s="246"/>
      <c r="N270" s="247"/>
      <c r="O270" s="247"/>
      <c r="P270" s="247"/>
      <c r="Q270" s="247"/>
      <c r="R270" s="247"/>
      <c r="S270" s="247"/>
      <c r="T270" s="24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9" t="s">
        <v>154</v>
      </c>
      <c r="AU270" s="249" t="s">
        <v>85</v>
      </c>
      <c r="AV270" s="14" t="s">
        <v>83</v>
      </c>
      <c r="AW270" s="14" t="s">
        <v>31</v>
      </c>
      <c r="AX270" s="14" t="s">
        <v>75</v>
      </c>
      <c r="AY270" s="249" t="s">
        <v>126</v>
      </c>
    </row>
    <row r="271" s="13" customFormat="1">
      <c r="A271" s="13"/>
      <c r="B271" s="228"/>
      <c r="C271" s="229"/>
      <c r="D271" s="230" t="s">
        <v>154</v>
      </c>
      <c r="E271" s="231" t="s">
        <v>1</v>
      </c>
      <c r="F271" s="232" t="s">
        <v>85</v>
      </c>
      <c r="G271" s="229"/>
      <c r="H271" s="233">
        <v>2</v>
      </c>
      <c r="I271" s="234"/>
      <c r="J271" s="229"/>
      <c r="K271" s="229"/>
      <c r="L271" s="235"/>
      <c r="M271" s="236"/>
      <c r="N271" s="237"/>
      <c r="O271" s="237"/>
      <c r="P271" s="237"/>
      <c r="Q271" s="237"/>
      <c r="R271" s="237"/>
      <c r="S271" s="237"/>
      <c r="T271" s="238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9" t="s">
        <v>154</v>
      </c>
      <c r="AU271" s="239" t="s">
        <v>85</v>
      </c>
      <c r="AV271" s="13" t="s">
        <v>85</v>
      </c>
      <c r="AW271" s="13" t="s">
        <v>31</v>
      </c>
      <c r="AX271" s="13" t="s">
        <v>83</v>
      </c>
      <c r="AY271" s="239" t="s">
        <v>126</v>
      </c>
    </row>
    <row r="272" s="2" customFormat="1" ht="14.4" customHeight="1">
      <c r="A272" s="38"/>
      <c r="B272" s="39"/>
      <c r="C272" s="215" t="s">
        <v>228</v>
      </c>
      <c r="D272" s="215" t="s">
        <v>129</v>
      </c>
      <c r="E272" s="216" t="s">
        <v>396</v>
      </c>
      <c r="F272" s="217" t="s">
        <v>397</v>
      </c>
      <c r="G272" s="218" t="s">
        <v>334</v>
      </c>
      <c r="H272" s="219">
        <v>10</v>
      </c>
      <c r="I272" s="220"/>
      <c r="J272" s="219">
        <f>ROUND(I272*H272,2)</f>
        <v>0</v>
      </c>
      <c r="K272" s="221"/>
      <c r="L272" s="44"/>
      <c r="M272" s="222" t="s">
        <v>1</v>
      </c>
      <c r="N272" s="223" t="s">
        <v>40</v>
      </c>
      <c r="O272" s="91"/>
      <c r="P272" s="224">
        <f>O272*H272</f>
        <v>0</v>
      </c>
      <c r="Q272" s="224">
        <v>0.00025999999999999998</v>
      </c>
      <c r="R272" s="224">
        <f>Q272*H272</f>
        <v>0.0025999999999999999</v>
      </c>
      <c r="S272" s="224">
        <v>0</v>
      </c>
      <c r="T272" s="225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26" t="s">
        <v>182</v>
      </c>
      <c r="AT272" s="226" t="s">
        <v>129</v>
      </c>
      <c r="AU272" s="226" t="s">
        <v>85</v>
      </c>
      <c r="AY272" s="17" t="s">
        <v>126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17" t="s">
        <v>83</v>
      </c>
      <c r="BK272" s="227">
        <f>ROUND(I272*H272,2)</f>
        <v>0</v>
      </c>
      <c r="BL272" s="17" t="s">
        <v>182</v>
      </c>
      <c r="BM272" s="226" t="s">
        <v>398</v>
      </c>
    </row>
    <row r="273" s="2" customFormat="1">
      <c r="A273" s="38"/>
      <c r="B273" s="39"/>
      <c r="C273" s="40"/>
      <c r="D273" s="230" t="s">
        <v>192</v>
      </c>
      <c r="E273" s="40"/>
      <c r="F273" s="260" t="s">
        <v>390</v>
      </c>
      <c r="G273" s="40"/>
      <c r="H273" s="40"/>
      <c r="I273" s="261"/>
      <c r="J273" s="40"/>
      <c r="K273" s="40"/>
      <c r="L273" s="44"/>
      <c r="M273" s="262"/>
      <c r="N273" s="263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192</v>
      </c>
      <c r="AU273" s="17" t="s">
        <v>85</v>
      </c>
    </row>
    <row r="274" s="14" customFormat="1">
      <c r="A274" s="14"/>
      <c r="B274" s="240"/>
      <c r="C274" s="241"/>
      <c r="D274" s="230" t="s">
        <v>154</v>
      </c>
      <c r="E274" s="242" t="s">
        <v>1</v>
      </c>
      <c r="F274" s="243" t="s">
        <v>391</v>
      </c>
      <c r="G274" s="241"/>
      <c r="H274" s="242" t="s">
        <v>1</v>
      </c>
      <c r="I274" s="244"/>
      <c r="J274" s="241"/>
      <c r="K274" s="241"/>
      <c r="L274" s="245"/>
      <c r="M274" s="246"/>
      <c r="N274" s="247"/>
      <c r="O274" s="247"/>
      <c r="P274" s="247"/>
      <c r="Q274" s="247"/>
      <c r="R274" s="247"/>
      <c r="S274" s="247"/>
      <c r="T274" s="24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9" t="s">
        <v>154</v>
      </c>
      <c r="AU274" s="249" t="s">
        <v>85</v>
      </c>
      <c r="AV274" s="14" t="s">
        <v>83</v>
      </c>
      <c r="AW274" s="14" t="s">
        <v>31</v>
      </c>
      <c r="AX274" s="14" t="s">
        <v>75</v>
      </c>
      <c r="AY274" s="249" t="s">
        <v>126</v>
      </c>
    </row>
    <row r="275" s="13" customFormat="1">
      <c r="A275" s="13"/>
      <c r="B275" s="228"/>
      <c r="C275" s="229"/>
      <c r="D275" s="230" t="s">
        <v>154</v>
      </c>
      <c r="E275" s="231" t="s">
        <v>1</v>
      </c>
      <c r="F275" s="232" t="s">
        <v>178</v>
      </c>
      <c r="G275" s="229"/>
      <c r="H275" s="233">
        <v>10</v>
      </c>
      <c r="I275" s="234"/>
      <c r="J275" s="229"/>
      <c r="K275" s="229"/>
      <c r="L275" s="235"/>
      <c r="M275" s="236"/>
      <c r="N275" s="237"/>
      <c r="O275" s="237"/>
      <c r="P275" s="237"/>
      <c r="Q275" s="237"/>
      <c r="R275" s="237"/>
      <c r="S275" s="237"/>
      <c r="T275" s="23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9" t="s">
        <v>154</v>
      </c>
      <c r="AU275" s="239" t="s">
        <v>85</v>
      </c>
      <c r="AV275" s="13" t="s">
        <v>85</v>
      </c>
      <c r="AW275" s="13" t="s">
        <v>31</v>
      </c>
      <c r="AX275" s="13" t="s">
        <v>83</v>
      </c>
      <c r="AY275" s="239" t="s">
        <v>126</v>
      </c>
    </row>
    <row r="276" s="2" customFormat="1" ht="14.4" customHeight="1">
      <c r="A276" s="38"/>
      <c r="B276" s="39"/>
      <c r="C276" s="250" t="s">
        <v>399</v>
      </c>
      <c r="D276" s="250" t="s">
        <v>187</v>
      </c>
      <c r="E276" s="251" t="s">
        <v>400</v>
      </c>
      <c r="F276" s="252" t="s">
        <v>401</v>
      </c>
      <c r="G276" s="253" t="s">
        <v>334</v>
      </c>
      <c r="H276" s="254">
        <v>2</v>
      </c>
      <c r="I276" s="255"/>
      <c r="J276" s="254">
        <f>ROUND(I276*H276,2)</f>
        <v>0</v>
      </c>
      <c r="K276" s="256"/>
      <c r="L276" s="257"/>
      <c r="M276" s="258" t="s">
        <v>1</v>
      </c>
      <c r="N276" s="259" t="s">
        <v>40</v>
      </c>
      <c r="O276" s="91"/>
      <c r="P276" s="224">
        <f>O276*H276</f>
        <v>0</v>
      </c>
      <c r="Q276" s="224">
        <v>0.0028999999999999998</v>
      </c>
      <c r="R276" s="224">
        <f>Q276*H276</f>
        <v>0.0057999999999999996</v>
      </c>
      <c r="S276" s="224">
        <v>0</v>
      </c>
      <c r="T276" s="225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26" t="s">
        <v>190</v>
      </c>
      <c r="AT276" s="226" t="s">
        <v>187</v>
      </c>
      <c r="AU276" s="226" t="s">
        <v>85</v>
      </c>
      <c r="AY276" s="17" t="s">
        <v>126</v>
      </c>
      <c r="BE276" s="227">
        <f>IF(N276="základní",J276,0)</f>
        <v>0</v>
      </c>
      <c r="BF276" s="227">
        <f>IF(N276="snížená",J276,0)</f>
        <v>0</v>
      </c>
      <c r="BG276" s="227">
        <f>IF(N276="zákl. přenesená",J276,0)</f>
        <v>0</v>
      </c>
      <c r="BH276" s="227">
        <f>IF(N276="sníž. přenesená",J276,0)</f>
        <v>0</v>
      </c>
      <c r="BI276" s="227">
        <f>IF(N276="nulová",J276,0)</f>
        <v>0</v>
      </c>
      <c r="BJ276" s="17" t="s">
        <v>83</v>
      </c>
      <c r="BK276" s="227">
        <f>ROUND(I276*H276,2)</f>
        <v>0</v>
      </c>
      <c r="BL276" s="17" t="s">
        <v>182</v>
      </c>
      <c r="BM276" s="226" t="s">
        <v>402</v>
      </c>
    </row>
    <row r="277" s="14" customFormat="1">
      <c r="A277" s="14"/>
      <c r="B277" s="240"/>
      <c r="C277" s="241"/>
      <c r="D277" s="230" t="s">
        <v>154</v>
      </c>
      <c r="E277" s="242" t="s">
        <v>1</v>
      </c>
      <c r="F277" s="243" t="s">
        <v>403</v>
      </c>
      <c r="G277" s="241"/>
      <c r="H277" s="242" t="s">
        <v>1</v>
      </c>
      <c r="I277" s="244"/>
      <c r="J277" s="241"/>
      <c r="K277" s="241"/>
      <c r="L277" s="245"/>
      <c r="M277" s="246"/>
      <c r="N277" s="247"/>
      <c r="O277" s="247"/>
      <c r="P277" s="247"/>
      <c r="Q277" s="247"/>
      <c r="R277" s="247"/>
      <c r="S277" s="247"/>
      <c r="T277" s="24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9" t="s">
        <v>154</v>
      </c>
      <c r="AU277" s="249" t="s">
        <v>85</v>
      </c>
      <c r="AV277" s="14" t="s">
        <v>83</v>
      </c>
      <c r="AW277" s="14" t="s">
        <v>31</v>
      </c>
      <c r="AX277" s="14" t="s">
        <v>75</v>
      </c>
      <c r="AY277" s="249" t="s">
        <v>126</v>
      </c>
    </row>
    <row r="278" s="13" customFormat="1">
      <c r="A278" s="13"/>
      <c r="B278" s="228"/>
      <c r="C278" s="229"/>
      <c r="D278" s="230" t="s">
        <v>154</v>
      </c>
      <c r="E278" s="231" t="s">
        <v>1</v>
      </c>
      <c r="F278" s="232" t="s">
        <v>85</v>
      </c>
      <c r="G278" s="229"/>
      <c r="H278" s="233">
        <v>2</v>
      </c>
      <c r="I278" s="234"/>
      <c r="J278" s="229"/>
      <c r="K278" s="229"/>
      <c r="L278" s="235"/>
      <c r="M278" s="236"/>
      <c r="N278" s="237"/>
      <c r="O278" s="237"/>
      <c r="P278" s="237"/>
      <c r="Q278" s="237"/>
      <c r="R278" s="237"/>
      <c r="S278" s="237"/>
      <c r="T278" s="23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9" t="s">
        <v>154</v>
      </c>
      <c r="AU278" s="239" t="s">
        <v>85</v>
      </c>
      <c r="AV278" s="13" t="s">
        <v>85</v>
      </c>
      <c r="AW278" s="13" t="s">
        <v>31</v>
      </c>
      <c r="AX278" s="13" t="s">
        <v>83</v>
      </c>
      <c r="AY278" s="239" t="s">
        <v>126</v>
      </c>
    </row>
    <row r="279" s="2" customFormat="1" ht="14.4" customHeight="1">
      <c r="A279" s="38"/>
      <c r="B279" s="39"/>
      <c r="C279" s="250" t="s">
        <v>404</v>
      </c>
      <c r="D279" s="250" t="s">
        <v>187</v>
      </c>
      <c r="E279" s="251" t="s">
        <v>405</v>
      </c>
      <c r="F279" s="252" t="s">
        <v>406</v>
      </c>
      <c r="G279" s="253" t="s">
        <v>334</v>
      </c>
      <c r="H279" s="254">
        <v>2</v>
      </c>
      <c r="I279" s="255"/>
      <c r="J279" s="254">
        <f>ROUND(I279*H279,2)</f>
        <v>0</v>
      </c>
      <c r="K279" s="256"/>
      <c r="L279" s="257"/>
      <c r="M279" s="258" t="s">
        <v>1</v>
      </c>
      <c r="N279" s="259" t="s">
        <v>40</v>
      </c>
      <c r="O279" s="91"/>
      <c r="P279" s="224">
        <f>O279*H279</f>
        <v>0</v>
      </c>
      <c r="Q279" s="224">
        <v>0.0035000000000000001</v>
      </c>
      <c r="R279" s="224">
        <f>Q279*H279</f>
        <v>0.0070000000000000001</v>
      </c>
      <c r="S279" s="224">
        <v>0</v>
      </c>
      <c r="T279" s="225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26" t="s">
        <v>190</v>
      </c>
      <c r="AT279" s="226" t="s">
        <v>187</v>
      </c>
      <c r="AU279" s="226" t="s">
        <v>85</v>
      </c>
      <c r="AY279" s="17" t="s">
        <v>126</v>
      </c>
      <c r="BE279" s="227">
        <f>IF(N279="základní",J279,0)</f>
        <v>0</v>
      </c>
      <c r="BF279" s="227">
        <f>IF(N279="snížená",J279,0)</f>
        <v>0</v>
      </c>
      <c r="BG279" s="227">
        <f>IF(N279="zákl. přenesená",J279,0)</f>
        <v>0</v>
      </c>
      <c r="BH279" s="227">
        <f>IF(N279="sníž. přenesená",J279,0)</f>
        <v>0</v>
      </c>
      <c r="BI279" s="227">
        <f>IF(N279="nulová",J279,0)</f>
        <v>0</v>
      </c>
      <c r="BJ279" s="17" t="s">
        <v>83</v>
      </c>
      <c r="BK279" s="227">
        <f>ROUND(I279*H279,2)</f>
        <v>0</v>
      </c>
      <c r="BL279" s="17" t="s">
        <v>182</v>
      </c>
      <c r="BM279" s="226" t="s">
        <v>407</v>
      </c>
    </row>
    <row r="280" s="14" customFormat="1">
      <c r="A280" s="14"/>
      <c r="B280" s="240"/>
      <c r="C280" s="241"/>
      <c r="D280" s="230" t="s">
        <v>154</v>
      </c>
      <c r="E280" s="242" t="s">
        <v>1</v>
      </c>
      <c r="F280" s="243" t="s">
        <v>403</v>
      </c>
      <c r="G280" s="241"/>
      <c r="H280" s="242" t="s">
        <v>1</v>
      </c>
      <c r="I280" s="244"/>
      <c r="J280" s="241"/>
      <c r="K280" s="241"/>
      <c r="L280" s="245"/>
      <c r="M280" s="246"/>
      <c r="N280" s="247"/>
      <c r="O280" s="247"/>
      <c r="P280" s="247"/>
      <c r="Q280" s="247"/>
      <c r="R280" s="247"/>
      <c r="S280" s="247"/>
      <c r="T280" s="24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9" t="s">
        <v>154</v>
      </c>
      <c r="AU280" s="249" t="s">
        <v>85</v>
      </c>
      <c r="AV280" s="14" t="s">
        <v>83</v>
      </c>
      <c r="AW280" s="14" t="s">
        <v>31</v>
      </c>
      <c r="AX280" s="14" t="s">
        <v>75</v>
      </c>
      <c r="AY280" s="249" t="s">
        <v>126</v>
      </c>
    </row>
    <row r="281" s="13" customFormat="1">
      <c r="A281" s="13"/>
      <c r="B281" s="228"/>
      <c r="C281" s="229"/>
      <c r="D281" s="230" t="s">
        <v>154</v>
      </c>
      <c r="E281" s="231" t="s">
        <v>1</v>
      </c>
      <c r="F281" s="232" t="s">
        <v>85</v>
      </c>
      <c r="G281" s="229"/>
      <c r="H281" s="233">
        <v>2</v>
      </c>
      <c r="I281" s="234"/>
      <c r="J281" s="229"/>
      <c r="K281" s="229"/>
      <c r="L281" s="235"/>
      <c r="M281" s="236"/>
      <c r="N281" s="237"/>
      <c r="O281" s="237"/>
      <c r="P281" s="237"/>
      <c r="Q281" s="237"/>
      <c r="R281" s="237"/>
      <c r="S281" s="237"/>
      <c r="T281" s="238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9" t="s">
        <v>154</v>
      </c>
      <c r="AU281" s="239" t="s">
        <v>85</v>
      </c>
      <c r="AV281" s="13" t="s">
        <v>85</v>
      </c>
      <c r="AW281" s="13" t="s">
        <v>31</v>
      </c>
      <c r="AX281" s="13" t="s">
        <v>83</v>
      </c>
      <c r="AY281" s="239" t="s">
        <v>126</v>
      </c>
    </row>
    <row r="282" s="2" customFormat="1" ht="14.4" customHeight="1">
      <c r="A282" s="38"/>
      <c r="B282" s="39"/>
      <c r="C282" s="250" t="s">
        <v>408</v>
      </c>
      <c r="D282" s="250" t="s">
        <v>187</v>
      </c>
      <c r="E282" s="251" t="s">
        <v>409</v>
      </c>
      <c r="F282" s="252" t="s">
        <v>410</v>
      </c>
      <c r="G282" s="253" t="s">
        <v>334</v>
      </c>
      <c r="H282" s="254">
        <v>10</v>
      </c>
      <c r="I282" s="255"/>
      <c r="J282" s="254">
        <f>ROUND(I282*H282,2)</f>
        <v>0</v>
      </c>
      <c r="K282" s="256"/>
      <c r="L282" s="257"/>
      <c r="M282" s="258" t="s">
        <v>1</v>
      </c>
      <c r="N282" s="259" t="s">
        <v>40</v>
      </c>
      <c r="O282" s="91"/>
      <c r="P282" s="224">
        <f>O282*H282</f>
        <v>0</v>
      </c>
      <c r="Q282" s="224">
        <v>0.0038</v>
      </c>
      <c r="R282" s="224">
        <f>Q282*H282</f>
        <v>0.037999999999999999</v>
      </c>
      <c r="S282" s="224">
        <v>0</v>
      </c>
      <c r="T282" s="225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26" t="s">
        <v>190</v>
      </c>
      <c r="AT282" s="226" t="s">
        <v>187</v>
      </c>
      <c r="AU282" s="226" t="s">
        <v>85</v>
      </c>
      <c r="AY282" s="17" t="s">
        <v>126</v>
      </c>
      <c r="BE282" s="227">
        <f>IF(N282="základní",J282,0)</f>
        <v>0</v>
      </c>
      <c r="BF282" s="227">
        <f>IF(N282="snížená",J282,0)</f>
        <v>0</v>
      </c>
      <c r="BG282" s="227">
        <f>IF(N282="zákl. přenesená",J282,0)</f>
        <v>0</v>
      </c>
      <c r="BH282" s="227">
        <f>IF(N282="sníž. přenesená",J282,0)</f>
        <v>0</v>
      </c>
      <c r="BI282" s="227">
        <f>IF(N282="nulová",J282,0)</f>
        <v>0</v>
      </c>
      <c r="BJ282" s="17" t="s">
        <v>83</v>
      </c>
      <c r="BK282" s="227">
        <f>ROUND(I282*H282,2)</f>
        <v>0</v>
      </c>
      <c r="BL282" s="17" t="s">
        <v>182</v>
      </c>
      <c r="BM282" s="226" t="s">
        <v>411</v>
      </c>
    </row>
    <row r="283" s="14" customFormat="1">
      <c r="A283" s="14"/>
      <c r="B283" s="240"/>
      <c r="C283" s="241"/>
      <c r="D283" s="230" t="s">
        <v>154</v>
      </c>
      <c r="E283" s="242" t="s">
        <v>1</v>
      </c>
      <c r="F283" s="243" t="s">
        <v>403</v>
      </c>
      <c r="G283" s="241"/>
      <c r="H283" s="242" t="s">
        <v>1</v>
      </c>
      <c r="I283" s="244"/>
      <c r="J283" s="241"/>
      <c r="K283" s="241"/>
      <c r="L283" s="245"/>
      <c r="M283" s="246"/>
      <c r="N283" s="247"/>
      <c r="O283" s="247"/>
      <c r="P283" s="247"/>
      <c r="Q283" s="247"/>
      <c r="R283" s="247"/>
      <c r="S283" s="247"/>
      <c r="T283" s="24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9" t="s">
        <v>154</v>
      </c>
      <c r="AU283" s="249" t="s">
        <v>85</v>
      </c>
      <c r="AV283" s="14" t="s">
        <v>83</v>
      </c>
      <c r="AW283" s="14" t="s">
        <v>31</v>
      </c>
      <c r="AX283" s="14" t="s">
        <v>75</v>
      </c>
      <c r="AY283" s="249" t="s">
        <v>126</v>
      </c>
    </row>
    <row r="284" s="13" customFormat="1">
      <c r="A284" s="13"/>
      <c r="B284" s="228"/>
      <c r="C284" s="229"/>
      <c r="D284" s="230" t="s">
        <v>154</v>
      </c>
      <c r="E284" s="231" t="s">
        <v>1</v>
      </c>
      <c r="F284" s="232" t="s">
        <v>178</v>
      </c>
      <c r="G284" s="229"/>
      <c r="H284" s="233">
        <v>10</v>
      </c>
      <c r="I284" s="234"/>
      <c r="J284" s="229"/>
      <c r="K284" s="229"/>
      <c r="L284" s="235"/>
      <c r="M284" s="236"/>
      <c r="N284" s="237"/>
      <c r="O284" s="237"/>
      <c r="P284" s="237"/>
      <c r="Q284" s="237"/>
      <c r="R284" s="237"/>
      <c r="S284" s="237"/>
      <c r="T284" s="23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9" t="s">
        <v>154</v>
      </c>
      <c r="AU284" s="239" t="s">
        <v>85</v>
      </c>
      <c r="AV284" s="13" t="s">
        <v>85</v>
      </c>
      <c r="AW284" s="13" t="s">
        <v>31</v>
      </c>
      <c r="AX284" s="13" t="s">
        <v>83</v>
      </c>
      <c r="AY284" s="239" t="s">
        <v>126</v>
      </c>
    </row>
    <row r="285" s="12" customFormat="1" ht="22.8" customHeight="1">
      <c r="A285" s="12"/>
      <c r="B285" s="199"/>
      <c r="C285" s="200"/>
      <c r="D285" s="201" t="s">
        <v>74</v>
      </c>
      <c r="E285" s="213" t="s">
        <v>412</v>
      </c>
      <c r="F285" s="213" t="s">
        <v>413</v>
      </c>
      <c r="G285" s="200"/>
      <c r="H285" s="200"/>
      <c r="I285" s="203"/>
      <c r="J285" s="214">
        <f>BK285</f>
        <v>0</v>
      </c>
      <c r="K285" s="200"/>
      <c r="L285" s="205"/>
      <c r="M285" s="206"/>
      <c r="N285" s="207"/>
      <c r="O285" s="207"/>
      <c r="P285" s="208">
        <f>SUM(P286:P290)</f>
        <v>0</v>
      </c>
      <c r="Q285" s="207"/>
      <c r="R285" s="208">
        <f>SUM(R286:R290)</f>
        <v>0.081119999999999998</v>
      </c>
      <c r="S285" s="207"/>
      <c r="T285" s="209">
        <f>SUM(T286:T290)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10" t="s">
        <v>85</v>
      </c>
      <c r="AT285" s="211" t="s">
        <v>74</v>
      </c>
      <c r="AU285" s="211" t="s">
        <v>83</v>
      </c>
      <c r="AY285" s="210" t="s">
        <v>126</v>
      </c>
      <c r="BK285" s="212">
        <f>SUM(BK286:BK290)</f>
        <v>0</v>
      </c>
    </row>
    <row r="286" s="2" customFormat="1" ht="24.15" customHeight="1">
      <c r="A286" s="38"/>
      <c r="B286" s="39"/>
      <c r="C286" s="215" t="s">
        <v>414</v>
      </c>
      <c r="D286" s="215" t="s">
        <v>129</v>
      </c>
      <c r="E286" s="216" t="s">
        <v>415</v>
      </c>
      <c r="F286" s="217" t="s">
        <v>416</v>
      </c>
      <c r="G286" s="218" t="s">
        <v>132</v>
      </c>
      <c r="H286" s="219">
        <v>1</v>
      </c>
      <c r="I286" s="220"/>
      <c r="J286" s="219">
        <f>ROUND(I286*H286,2)</f>
        <v>0</v>
      </c>
      <c r="K286" s="221"/>
      <c r="L286" s="44"/>
      <c r="M286" s="222" t="s">
        <v>1</v>
      </c>
      <c r="N286" s="223" t="s">
        <v>40</v>
      </c>
      <c r="O286" s="91"/>
      <c r="P286" s="224">
        <f>O286*H286</f>
        <v>0</v>
      </c>
      <c r="Q286" s="224">
        <v>0</v>
      </c>
      <c r="R286" s="224">
        <f>Q286*H286</f>
        <v>0</v>
      </c>
      <c r="S286" s="224">
        <v>0</v>
      </c>
      <c r="T286" s="225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26" t="s">
        <v>182</v>
      </c>
      <c r="AT286" s="226" t="s">
        <v>129</v>
      </c>
      <c r="AU286" s="226" t="s">
        <v>85</v>
      </c>
      <c r="AY286" s="17" t="s">
        <v>126</v>
      </c>
      <c r="BE286" s="227">
        <f>IF(N286="základní",J286,0)</f>
        <v>0</v>
      </c>
      <c r="BF286" s="227">
        <f>IF(N286="snížená",J286,0)</f>
        <v>0</v>
      </c>
      <c r="BG286" s="227">
        <f>IF(N286="zákl. přenesená",J286,0)</f>
        <v>0</v>
      </c>
      <c r="BH286" s="227">
        <f>IF(N286="sníž. přenesená",J286,0)</f>
        <v>0</v>
      </c>
      <c r="BI286" s="227">
        <f>IF(N286="nulová",J286,0)</f>
        <v>0</v>
      </c>
      <c r="BJ286" s="17" t="s">
        <v>83</v>
      </c>
      <c r="BK286" s="227">
        <f>ROUND(I286*H286,2)</f>
        <v>0</v>
      </c>
      <c r="BL286" s="17" t="s">
        <v>182</v>
      </c>
      <c r="BM286" s="226" t="s">
        <v>417</v>
      </c>
    </row>
    <row r="287" s="2" customFormat="1" ht="24.15" customHeight="1">
      <c r="A287" s="38"/>
      <c r="B287" s="39"/>
      <c r="C287" s="215" t="s">
        <v>418</v>
      </c>
      <c r="D287" s="215" t="s">
        <v>129</v>
      </c>
      <c r="E287" s="216" t="s">
        <v>419</v>
      </c>
      <c r="F287" s="217" t="s">
        <v>420</v>
      </c>
      <c r="G287" s="218" t="s">
        <v>181</v>
      </c>
      <c r="H287" s="219">
        <v>312</v>
      </c>
      <c r="I287" s="220"/>
      <c r="J287" s="219">
        <f>ROUND(I287*H287,2)</f>
        <v>0</v>
      </c>
      <c r="K287" s="221"/>
      <c r="L287" s="44"/>
      <c r="M287" s="222" t="s">
        <v>1</v>
      </c>
      <c r="N287" s="223" t="s">
        <v>40</v>
      </c>
      <c r="O287" s="91"/>
      <c r="P287" s="224">
        <f>O287*H287</f>
        <v>0</v>
      </c>
      <c r="Q287" s="224">
        <v>0</v>
      </c>
      <c r="R287" s="224">
        <f>Q287*H287</f>
        <v>0</v>
      </c>
      <c r="S287" s="224">
        <v>0</v>
      </c>
      <c r="T287" s="225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26" t="s">
        <v>182</v>
      </c>
      <c r="AT287" s="226" t="s">
        <v>129</v>
      </c>
      <c r="AU287" s="226" t="s">
        <v>85</v>
      </c>
      <c r="AY287" s="17" t="s">
        <v>126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17" t="s">
        <v>83</v>
      </c>
      <c r="BK287" s="227">
        <f>ROUND(I287*H287,2)</f>
        <v>0</v>
      </c>
      <c r="BL287" s="17" t="s">
        <v>182</v>
      </c>
      <c r="BM287" s="226" t="s">
        <v>421</v>
      </c>
    </row>
    <row r="288" s="14" customFormat="1">
      <c r="A288" s="14"/>
      <c r="B288" s="240"/>
      <c r="C288" s="241"/>
      <c r="D288" s="230" t="s">
        <v>154</v>
      </c>
      <c r="E288" s="242" t="s">
        <v>1</v>
      </c>
      <c r="F288" s="243" t="s">
        <v>422</v>
      </c>
      <c r="G288" s="241"/>
      <c r="H288" s="242" t="s">
        <v>1</v>
      </c>
      <c r="I288" s="244"/>
      <c r="J288" s="241"/>
      <c r="K288" s="241"/>
      <c r="L288" s="245"/>
      <c r="M288" s="246"/>
      <c r="N288" s="247"/>
      <c r="O288" s="247"/>
      <c r="P288" s="247"/>
      <c r="Q288" s="247"/>
      <c r="R288" s="247"/>
      <c r="S288" s="247"/>
      <c r="T288" s="24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9" t="s">
        <v>154</v>
      </c>
      <c r="AU288" s="249" t="s">
        <v>85</v>
      </c>
      <c r="AV288" s="14" t="s">
        <v>83</v>
      </c>
      <c r="AW288" s="14" t="s">
        <v>31</v>
      </c>
      <c r="AX288" s="14" t="s">
        <v>75</v>
      </c>
      <c r="AY288" s="249" t="s">
        <v>126</v>
      </c>
    </row>
    <row r="289" s="13" customFormat="1">
      <c r="A289" s="13"/>
      <c r="B289" s="228"/>
      <c r="C289" s="229"/>
      <c r="D289" s="230" t="s">
        <v>154</v>
      </c>
      <c r="E289" s="231" t="s">
        <v>1</v>
      </c>
      <c r="F289" s="232" t="s">
        <v>423</v>
      </c>
      <c r="G289" s="229"/>
      <c r="H289" s="233">
        <v>312</v>
      </c>
      <c r="I289" s="234"/>
      <c r="J289" s="229"/>
      <c r="K289" s="229"/>
      <c r="L289" s="235"/>
      <c r="M289" s="236"/>
      <c r="N289" s="237"/>
      <c r="O289" s="237"/>
      <c r="P289" s="237"/>
      <c r="Q289" s="237"/>
      <c r="R289" s="237"/>
      <c r="S289" s="237"/>
      <c r="T289" s="23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9" t="s">
        <v>154</v>
      </c>
      <c r="AU289" s="239" t="s">
        <v>85</v>
      </c>
      <c r="AV289" s="13" t="s">
        <v>85</v>
      </c>
      <c r="AW289" s="13" t="s">
        <v>31</v>
      </c>
      <c r="AX289" s="13" t="s">
        <v>83</v>
      </c>
      <c r="AY289" s="239" t="s">
        <v>126</v>
      </c>
    </row>
    <row r="290" s="2" customFormat="1" ht="24.15" customHeight="1">
      <c r="A290" s="38"/>
      <c r="B290" s="39"/>
      <c r="C290" s="215" t="s">
        <v>424</v>
      </c>
      <c r="D290" s="215" t="s">
        <v>129</v>
      </c>
      <c r="E290" s="216" t="s">
        <v>425</v>
      </c>
      <c r="F290" s="217" t="s">
        <v>426</v>
      </c>
      <c r="G290" s="218" t="s">
        <v>181</v>
      </c>
      <c r="H290" s="219">
        <v>312</v>
      </c>
      <c r="I290" s="220"/>
      <c r="J290" s="219">
        <f>ROUND(I290*H290,2)</f>
        <v>0</v>
      </c>
      <c r="K290" s="221"/>
      <c r="L290" s="44"/>
      <c r="M290" s="222" t="s">
        <v>1</v>
      </c>
      <c r="N290" s="223" t="s">
        <v>40</v>
      </c>
      <c r="O290" s="91"/>
      <c r="P290" s="224">
        <f>O290*H290</f>
        <v>0</v>
      </c>
      <c r="Q290" s="224">
        <v>0.00025999999999999998</v>
      </c>
      <c r="R290" s="224">
        <f>Q290*H290</f>
        <v>0.081119999999999998</v>
      </c>
      <c r="S290" s="224">
        <v>0</v>
      </c>
      <c r="T290" s="225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26" t="s">
        <v>182</v>
      </c>
      <c r="AT290" s="226" t="s">
        <v>129</v>
      </c>
      <c r="AU290" s="226" t="s">
        <v>85</v>
      </c>
      <c r="AY290" s="17" t="s">
        <v>126</v>
      </c>
      <c r="BE290" s="227">
        <f>IF(N290="základní",J290,0)</f>
        <v>0</v>
      </c>
      <c r="BF290" s="227">
        <f>IF(N290="snížená",J290,0)</f>
        <v>0</v>
      </c>
      <c r="BG290" s="227">
        <f>IF(N290="zákl. přenesená",J290,0)</f>
        <v>0</v>
      </c>
      <c r="BH290" s="227">
        <f>IF(N290="sníž. přenesená",J290,0)</f>
        <v>0</v>
      </c>
      <c r="BI290" s="227">
        <f>IF(N290="nulová",J290,0)</f>
        <v>0</v>
      </c>
      <c r="BJ290" s="17" t="s">
        <v>83</v>
      </c>
      <c r="BK290" s="227">
        <f>ROUND(I290*H290,2)</f>
        <v>0</v>
      </c>
      <c r="BL290" s="17" t="s">
        <v>182</v>
      </c>
      <c r="BM290" s="226" t="s">
        <v>427</v>
      </c>
    </row>
    <row r="291" s="12" customFormat="1" ht="22.8" customHeight="1">
      <c r="A291" s="12"/>
      <c r="B291" s="199"/>
      <c r="C291" s="200"/>
      <c r="D291" s="201" t="s">
        <v>74</v>
      </c>
      <c r="E291" s="213" t="s">
        <v>428</v>
      </c>
      <c r="F291" s="213" t="s">
        <v>429</v>
      </c>
      <c r="G291" s="200"/>
      <c r="H291" s="200"/>
      <c r="I291" s="203"/>
      <c r="J291" s="214">
        <f>BK291</f>
        <v>0</v>
      </c>
      <c r="K291" s="200"/>
      <c r="L291" s="205"/>
      <c r="M291" s="206"/>
      <c r="N291" s="207"/>
      <c r="O291" s="207"/>
      <c r="P291" s="208">
        <f>SUM(P292:P298)</f>
        <v>0</v>
      </c>
      <c r="Q291" s="207"/>
      <c r="R291" s="208">
        <f>SUM(R292:R298)</f>
        <v>0</v>
      </c>
      <c r="S291" s="207"/>
      <c r="T291" s="209">
        <f>SUM(T292:T298)</f>
        <v>2.43276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10" t="s">
        <v>85</v>
      </c>
      <c r="AT291" s="211" t="s">
        <v>74</v>
      </c>
      <c r="AU291" s="211" t="s">
        <v>83</v>
      </c>
      <c r="AY291" s="210" t="s">
        <v>126</v>
      </c>
      <c r="BK291" s="212">
        <f>SUM(BK292:BK298)</f>
        <v>0</v>
      </c>
    </row>
    <row r="292" s="2" customFormat="1" ht="24.15" customHeight="1">
      <c r="A292" s="38"/>
      <c r="B292" s="39"/>
      <c r="C292" s="215" t="s">
        <v>430</v>
      </c>
      <c r="D292" s="215" t="s">
        <v>129</v>
      </c>
      <c r="E292" s="216" t="s">
        <v>431</v>
      </c>
      <c r="F292" s="217" t="s">
        <v>432</v>
      </c>
      <c r="G292" s="218" t="s">
        <v>181</v>
      </c>
      <c r="H292" s="219">
        <v>242</v>
      </c>
      <c r="I292" s="220"/>
      <c r="J292" s="219">
        <f>ROUND(I292*H292,2)</f>
        <v>0</v>
      </c>
      <c r="K292" s="221"/>
      <c r="L292" s="44"/>
      <c r="M292" s="222" t="s">
        <v>1</v>
      </c>
      <c r="N292" s="223" t="s">
        <v>40</v>
      </c>
      <c r="O292" s="91"/>
      <c r="P292" s="224">
        <f>O292*H292</f>
        <v>0</v>
      </c>
      <c r="Q292" s="224">
        <v>0</v>
      </c>
      <c r="R292" s="224">
        <f>Q292*H292</f>
        <v>0</v>
      </c>
      <c r="S292" s="224">
        <v>0.0060000000000000001</v>
      </c>
      <c r="T292" s="225">
        <f>S292*H292</f>
        <v>1.452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26" t="s">
        <v>182</v>
      </c>
      <c r="AT292" s="226" t="s">
        <v>129</v>
      </c>
      <c r="AU292" s="226" t="s">
        <v>85</v>
      </c>
      <c r="AY292" s="17" t="s">
        <v>126</v>
      </c>
      <c r="BE292" s="227">
        <f>IF(N292="základní",J292,0)</f>
        <v>0</v>
      </c>
      <c r="BF292" s="227">
        <f>IF(N292="snížená",J292,0)</f>
        <v>0</v>
      </c>
      <c r="BG292" s="227">
        <f>IF(N292="zákl. přenesená",J292,0)</f>
        <v>0</v>
      </c>
      <c r="BH292" s="227">
        <f>IF(N292="sníž. přenesená",J292,0)</f>
        <v>0</v>
      </c>
      <c r="BI292" s="227">
        <f>IF(N292="nulová",J292,0)</f>
        <v>0</v>
      </c>
      <c r="BJ292" s="17" t="s">
        <v>83</v>
      </c>
      <c r="BK292" s="227">
        <f>ROUND(I292*H292,2)</f>
        <v>0</v>
      </c>
      <c r="BL292" s="17" t="s">
        <v>182</v>
      </c>
      <c r="BM292" s="226" t="s">
        <v>433</v>
      </c>
    </row>
    <row r="293" s="14" customFormat="1">
      <c r="A293" s="14"/>
      <c r="B293" s="240"/>
      <c r="C293" s="241"/>
      <c r="D293" s="230" t="s">
        <v>154</v>
      </c>
      <c r="E293" s="242" t="s">
        <v>1</v>
      </c>
      <c r="F293" s="243" t="s">
        <v>434</v>
      </c>
      <c r="G293" s="241"/>
      <c r="H293" s="242" t="s">
        <v>1</v>
      </c>
      <c r="I293" s="244"/>
      <c r="J293" s="241"/>
      <c r="K293" s="241"/>
      <c r="L293" s="245"/>
      <c r="M293" s="246"/>
      <c r="N293" s="247"/>
      <c r="O293" s="247"/>
      <c r="P293" s="247"/>
      <c r="Q293" s="247"/>
      <c r="R293" s="247"/>
      <c r="S293" s="247"/>
      <c r="T293" s="24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9" t="s">
        <v>154</v>
      </c>
      <c r="AU293" s="249" t="s">
        <v>85</v>
      </c>
      <c r="AV293" s="14" t="s">
        <v>83</v>
      </c>
      <c r="AW293" s="14" t="s">
        <v>31</v>
      </c>
      <c r="AX293" s="14" t="s">
        <v>75</v>
      </c>
      <c r="AY293" s="249" t="s">
        <v>126</v>
      </c>
    </row>
    <row r="294" s="13" customFormat="1">
      <c r="A294" s="13"/>
      <c r="B294" s="228"/>
      <c r="C294" s="229"/>
      <c r="D294" s="230" t="s">
        <v>154</v>
      </c>
      <c r="E294" s="231" t="s">
        <v>1</v>
      </c>
      <c r="F294" s="232" t="s">
        <v>272</v>
      </c>
      <c r="G294" s="229"/>
      <c r="H294" s="233">
        <v>242</v>
      </c>
      <c r="I294" s="234"/>
      <c r="J294" s="229"/>
      <c r="K294" s="229"/>
      <c r="L294" s="235"/>
      <c r="M294" s="236"/>
      <c r="N294" s="237"/>
      <c r="O294" s="237"/>
      <c r="P294" s="237"/>
      <c r="Q294" s="237"/>
      <c r="R294" s="237"/>
      <c r="S294" s="237"/>
      <c r="T294" s="238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9" t="s">
        <v>154</v>
      </c>
      <c r="AU294" s="239" t="s">
        <v>85</v>
      </c>
      <c r="AV294" s="13" t="s">
        <v>85</v>
      </c>
      <c r="AW294" s="13" t="s">
        <v>31</v>
      </c>
      <c r="AX294" s="13" t="s">
        <v>83</v>
      </c>
      <c r="AY294" s="239" t="s">
        <v>126</v>
      </c>
    </row>
    <row r="295" s="2" customFormat="1" ht="14.4" customHeight="1">
      <c r="A295" s="38"/>
      <c r="B295" s="39"/>
      <c r="C295" s="215" t="s">
        <v>435</v>
      </c>
      <c r="D295" s="215" t="s">
        <v>129</v>
      </c>
      <c r="E295" s="216" t="s">
        <v>436</v>
      </c>
      <c r="F295" s="217" t="s">
        <v>437</v>
      </c>
      <c r="G295" s="218" t="s">
        <v>181</v>
      </c>
      <c r="H295" s="219">
        <v>242</v>
      </c>
      <c r="I295" s="220"/>
      <c r="J295" s="219">
        <f>ROUND(I295*H295,2)</f>
        <v>0</v>
      </c>
      <c r="K295" s="221"/>
      <c r="L295" s="44"/>
      <c r="M295" s="222" t="s">
        <v>1</v>
      </c>
      <c r="N295" s="223" t="s">
        <v>40</v>
      </c>
      <c r="O295" s="91"/>
      <c r="P295" s="224">
        <f>O295*H295</f>
        <v>0</v>
      </c>
      <c r="Q295" s="224">
        <v>0</v>
      </c>
      <c r="R295" s="224">
        <f>Q295*H295</f>
        <v>0</v>
      </c>
      <c r="S295" s="224">
        <v>0.0031199999999999999</v>
      </c>
      <c r="T295" s="225">
        <f>S295*H295</f>
        <v>0.75503999999999993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26" t="s">
        <v>182</v>
      </c>
      <c r="AT295" s="226" t="s">
        <v>129</v>
      </c>
      <c r="AU295" s="226" t="s">
        <v>85</v>
      </c>
      <c r="AY295" s="17" t="s">
        <v>126</v>
      </c>
      <c r="BE295" s="227">
        <f>IF(N295="základní",J295,0)</f>
        <v>0</v>
      </c>
      <c r="BF295" s="227">
        <f>IF(N295="snížená",J295,0)</f>
        <v>0</v>
      </c>
      <c r="BG295" s="227">
        <f>IF(N295="zákl. přenesená",J295,0)</f>
        <v>0</v>
      </c>
      <c r="BH295" s="227">
        <f>IF(N295="sníž. přenesená",J295,0)</f>
        <v>0</v>
      </c>
      <c r="BI295" s="227">
        <f>IF(N295="nulová",J295,0)</f>
        <v>0</v>
      </c>
      <c r="BJ295" s="17" t="s">
        <v>83</v>
      </c>
      <c r="BK295" s="227">
        <f>ROUND(I295*H295,2)</f>
        <v>0</v>
      </c>
      <c r="BL295" s="17" t="s">
        <v>182</v>
      </c>
      <c r="BM295" s="226" t="s">
        <v>438</v>
      </c>
    </row>
    <row r="296" s="2" customFormat="1" ht="14.4" customHeight="1">
      <c r="A296" s="38"/>
      <c r="B296" s="39"/>
      <c r="C296" s="215" t="s">
        <v>439</v>
      </c>
      <c r="D296" s="215" t="s">
        <v>129</v>
      </c>
      <c r="E296" s="216" t="s">
        <v>440</v>
      </c>
      <c r="F296" s="217" t="s">
        <v>441</v>
      </c>
      <c r="G296" s="218" t="s">
        <v>181</v>
      </c>
      <c r="H296" s="219">
        <v>38</v>
      </c>
      <c r="I296" s="220"/>
      <c r="J296" s="219">
        <f>ROUND(I296*H296,2)</f>
        <v>0</v>
      </c>
      <c r="K296" s="221"/>
      <c r="L296" s="44"/>
      <c r="M296" s="222" t="s">
        <v>1</v>
      </c>
      <c r="N296" s="223" t="s">
        <v>40</v>
      </c>
      <c r="O296" s="91"/>
      <c r="P296" s="224">
        <f>O296*H296</f>
        <v>0</v>
      </c>
      <c r="Q296" s="224">
        <v>0</v>
      </c>
      <c r="R296" s="224">
        <f>Q296*H296</f>
        <v>0</v>
      </c>
      <c r="S296" s="224">
        <v>0.00594</v>
      </c>
      <c r="T296" s="225">
        <f>S296*H296</f>
        <v>0.22572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26" t="s">
        <v>182</v>
      </c>
      <c r="AT296" s="226" t="s">
        <v>129</v>
      </c>
      <c r="AU296" s="226" t="s">
        <v>85</v>
      </c>
      <c r="AY296" s="17" t="s">
        <v>126</v>
      </c>
      <c r="BE296" s="227">
        <f>IF(N296="základní",J296,0)</f>
        <v>0</v>
      </c>
      <c r="BF296" s="227">
        <f>IF(N296="snížená",J296,0)</f>
        <v>0</v>
      </c>
      <c r="BG296" s="227">
        <f>IF(N296="zákl. přenesená",J296,0)</f>
        <v>0</v>
      </c>
      <c r="BH296" s="227">
        <f>IF(N296="sníž. přenesená",J296,0)</f>
        <v>0</v>
      </c>
      <c r="BI296" s="227">
        <f>IF(N296="nulová",J296,0)</f>
        <v>0</v>
      </c>
      <c r="BJ296" s="17" t="s">
        <v>83</v>
      </c>
      <c r="BK296" s="227">
        <f>ROUND(I296*H296,2)</f>
        <v>0</v>
      </c>
      <c r="BL296" s="17" t="s">
        <v>182</v>
      </c>
      <c r="BM296" s="226" t="s">
        <v>442</v>
      </c>
    </row>
    <row r="297" s="14" customFormat="1">
      <c r="A297" s="14"/>
      <c r="B297" s="240"/>
      <c r="C297" s="241"/>
      <c r="D297" s="230" t="s">
        <v>154</v>
      </c>
      <c r="E297" s="242" t="s">
        <v>1</v>
      </c>
      <c r="F297" s="243" t="s">
        <v>443</v>
      </c>
      <c r="G297" s="241"/>
      <c r="H297" s="242" t="s">
        <v>1</v>
      </c>
      <c r="I297" s="244"/>
      <c r="J297" s="241"/>
      <c r="K297" s="241"/>
      <c r="L297" s="245"/>
      <c r="M297" s="246"/>
      <c r="N297" s="247"/>
      <c r="O297" s="247"/>
      <c r="P297" s="247"/>
      <c r="Q297" s="247"/>
      <c r="R297" s="247"/>
      <c r="S297" s="247"/>
      <c r="T297" s="24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49" t="s">
        <v>154</v>
      </c>
      <c r="AU297" s="249" t="s">
        <v>85</v>
      </c>
      <c r="AV297" s="14" t="s">
        <v>83</v>
      </c>
      <c r="AW297" s="14" t="s">
        <v>31</v>
      </c>
      <c r="AX297" s="14" t="s">
        <v>75</v>
      </c>
      <c r="AY297" s="249" t="s">
        <v>126</v>
      </c>
    </row>
    <row r="298" s="13" customFormat="1">
      <c r="A298" s="13"/>
      <c r="B298" s="228"/>
      <c r="C298" s="229"/>
      <c r="D298" s="230" t="s">
        <v>154</v>
      </c>
      <c r="E298" s="231" t="s">
        <v>1</v>
      </c>
      <c r="F298" s="232" t="s">
        <v>326</v>
      </c>
      <c r="G298" s="229"/>
      <c r="H298" s="233">
        <v>38</v>
      </c>
      <c r="I298" s="234"/>
      <c r="J298" s="229"/>
      <c r="K298" s="229"/>
      <c r="L298" s="235"/>
      <c r="M298" s="236"/>
      <c r="N298" s="237"/>
      <c r="O298" s="237"/>
      <c r="P298" s="237"/>
      <c r="Q298" s="237"/>
      <c r="R298" s="237"/>
      <c r="S298" s="237"/>
      <c r="T298" s="23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9" t="s">
        <v>154</v>
      </c>
      <c r="AU298" s="239" t="s">
        <v>85</v>
      </c>
      <c r="AV298" s="13" t="s">
        <v>85</v>
      </c>
      <c r="AW298" s="13" t="s">
        <v>31</v>
      </c>
      <c r="AX298" s="13" t="s">
        <v>83</v>
      </c>
      <c r="AY298" s="239" t="s">
        <v>126</v>
      </c>
    </row>
    <row r="299" s="12" customFormat="1" ht="25.92" customHeight="1">
      <c r="A299" s="12"/>
      <c r="B299" s="199"/>
      <c r="C299" s="200"/>
      <c r="D299" s="201" t="s">
        <v>74</v>
      </c>
      <c r="E299" s="202" t="s">
        <v>187</v>
      </c>
      <c r="F299" s="202" t="s">
        <v>444</v>
      </c>
      <c r="G299" s="200"/>
      <c r="H299" s="200"/>
      <c r="I299" s="203"/>
      <c r="J299" s="204">
        <f>BK299</f>
        <v>0</v>
      </c>
      <c r="K299" s="200"/>
      <c r="L299" s="205"/>
      <c r="M299" s="206"/>
      <c r="N299" s="207"/>
      <c r="O299" s="207"/>
      <c r="P299" s="208">
        <f>P300+P302</f>
        <v>0</v>
      </c>
      <c r="Q299" s="207"/>
      <c r="R299" s="208">
        <f>R300+R302</f>
        <v>0</v>
      </c>
      <c r="S299" s="207"/>
      <c r="T299" s="209">
        <f>T300+T302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10" t="s">
        <v>140</v>
      </c>
      <c r="AT299" s="211" t="s">
        <v>74</v>
      </c>
      <c r="AU299" s="211" t="s">
        <v>75</v>
      </c>
      <c r="AY299" s="210" t="s">
        <v>126</v>
      </c>
      <c r="BK299" s="212">
        <f>BK300+BK302</f>
        <v>0</v>
      </c>
    </row>
    <row r="300" s="12" customFormat="1" ht="22.8" customHeight="1">
      <c r="A300" s="12"/>
      <c r="B300" s="199"/>
      <c r="C300" s="200"/>
      <c r="D300" s="201" t="s">
        <v>74</v>
      </c>
      <c r="E300" s="213" t="s">
        <v>445</v>
      </c>
      <c r="F300" s="213" t="s">
        <v>446</v>
      </c>
      <c r="G300" s="200"/>
      <c r="H300" s="200"/>
      <c r="I300" s="203"/>
      <c r="J300" s="214">
        <f>BK300</f>
        <v>0</v>
      </c>
      <c r="K300" s="200"/>
      <c r="L300" s="205"/>
      <c r="M300" s="206"/>
      <c r="N300" s="207"/>
      <c r="O300" s="207"/>
      <c r="P300" s="208">
        <f>P301</f>
        <v>0</v>
      </c>
      <c r="Q300" s="207"/>
      <c r="R300" s="208">
        <f>R301</f>
        <v>0</v>
      </c>
      <c r="S300" s="207"/>
      <c r="T300" s="209">
        <f>T301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10" t="s">
        <v>140</v>
      </c>
      <c r="AT300" s="211" t="s">
        <v>74</v>
      </c>
      <c r="AU300" s="211" t="s">
        <v>83</v>
      </c>
      <c r="AY300" s="210" t="s">
        <v>126</v>
      </c>
      <c r="BK300" s="212">
        <f>BK301</f>
        <v>0</v>
      </c>
    </row>
    <row r="301" s="2" customFormat="1" ht="14.4" customHeight="1">
      <c r="A301" s="38"/>
      <c r="B301" s="39"/>
      <c r="C301" s="215" t="s">
        <v>447</v>
      </c>
      <c r="D301" s="215" t="s">
        <v>129</v>
      </c>
      <c r="E301" s="216" t="s">
        <v>448</v>
      </c>
      <c r="F301" s="217" t="s">
        <v>449</v>
      </c>
      <c r="G301" s="218" t="s">
        <v>132</v>
      </c>
      <c r="H301" s="219">
        <v>1</v>
      </c>
      <c r="I301" s="220"/>
      <c r="J301" s="219">
        <f>ROUND(I301*H301,2)</f>
        <v>0</v>
      </c>
      <c r="K301" s="221"/>
      <c r="L301" s="44"/>
      <c r="M301" s="222" t="s">
        <v>1</v>
      </c>
      <c r="N301" s="223" t="s">
        <v>40</v>
      </c>
      <c r="O301" s="91"/>
      <c r="P301" s="224">
        <f>O301*H301</f>
        <v>0</v>
      </c>
      <c r="Q301" s="224">
        <v>0</v>
      </c>
      <c r="R301" s="224">
        <f>Q301*H301</f>
        <v>0</v>
      </c>
      <c r="S301" s="224">
        <v>0</v>
      </c>
      <c r="T301" s="225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26" t="s">
        <v>450</v>
      </c>
      <c r="AT301" s="226" t="s">
        <v>129</v>
      </c>
      <c r="AU301" s="226" t="s">
        <v>85</v>
      </c>
      <c r="AY301" s="17" t="s">
        <v>126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17" t="s">
        <v>83</v>
      </c>
      <c r="BK301" s="227">
        <f>ROUND(I301*H301,2)</f>
        <v>0</v>
      </c>
      <c r="BL301" s="17" t="s">
        <v>450</v>
      </c>
      <c r="BM301" s="226" t="s">
        <v>451</v>
      </c>
    </row>
    <row r="302" s="12" customFormat="1" ht="22.8" customHeight="1">
      <c r="A302" s="12"/>
      <c r="B302" s="199"/>
      <c r="C302" s="200"/>
      <c r="D302" s="201" t="s">
        <v>74</v>
      </c>
      <c r="E302" s="213" t="s">
        <v>452</v>
      </c>
      <c r="F302" s="213" t="s">
        <v>453</v>
      </c>
      <c r="G302" s="200"/>
      <c r="H302" s="200"/>
      <c r="I302" s="203"/>
      <c r="J302" s="214">
        <f>BK302</f>
        <v>0</v>
      </c>
      <c r="K302" s="200"/>
      <c r="L302" s="205"/>
      <c r="M302" s="206"/>
      <c r="N302" s="207"/>
      <c r="O302" s="207"/>
      <c r="P302" s="208">
        <f>P303</f>
        <v>0</v>
      </c>
      <c r="Q302" s="207"/>
      <c r="R302" s="208">
        <f>R303</f>
        <v>0</v>
      </c>
      <c r="S302" s="207"/>
      <c r="T302" s="209">
        <f>T303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10" t="s">
        <v>140</v>
      </c>
      <c r="AT302" s="211" t="s">
        <v>74</v>
      </c>
      <c r="AU302" s="211" t="s">
        <v>83</v>
      </c>
      <c r="AY302" s="210" t="s">
        <v>126</v>
      </c>
      <c r="BK302" s="212">
        <f>BK303</f>
        <v>0</v>
      </c>
    </row>
    <row r="303" s="2" customFormat="1" ht="24.15" customHeight="1">
      <c r="A303" s="38"/>
      <c r="B303" s="39"/>
      <c r="C303" s="215" t="s">
        <v>454</v>
      </c>
      <c r="D303" s="215" t="s">
        <v>129</v>
      </c>
      <c r="E303" s="216" t="s">
        <v>455</v>
      </c>
      <c r="F303" s="217" t="s">
        <v>456</v>
      </c>
      <c r="G303" s="218" t="s">
        <v>132</v>
      </c>
      <c r="H303" s="219">
        <v>1</v>
      </c>
      <c r="I303" s="220"/>
      <c r="J303" s="219">
        <f>ROUND(I303*H303,2)</f>
        <v>0</v>
      </c>
      <c r="K303" s="221"/>
      <c r="L303" s="44"/>
      <c r="M303" s="222" t="s">
        <v>1</v>
      </c>
      <c r="N303" s="223" t="s">
        <v>40</v>
      </c>
      <c r="O303" s="91"/>
      <c r="P303" s="224">
        <f>O303*H303</f>
        <v>0</v>
      </c>
      <c r="Q303" s="224">
        <v>0</v>
      </c>
      <c r="R303" s="224">
        <f>Q303*H303</f>
        <v>0</v>
      </c>
      <c r="S303" s="224">
        <v>0</v>
      </c>
      <c r="T303" s="225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26" t="s">
        <v>450</v>
      </c>
      <c r="AT303" s="226" t="s">
        <v>129</v>
      </c>
      <c r="AU303" s="226" t="s">
        <v>85</v>
      </c>
      <c r="AY303" s="17" t="s">
        <v>126</v>
      </c>
      <c r="BE303" s="227">
        <f>IF(N303="základní",J303,0)</f>
        <v>0</v>
      </c>
      <c r="BF303" s="227">
        <f>IF(N303="snížená",J303,0)</f>
        <v>0</v>
      </c>
      <c r="BG303" s="227">
        <f>IF(N303="zákl. přenesená",J303,0)</f>
        <v>0</v>
      </c>
      <c r="BH303" s="227">
        <f>IF(N303="sníž. přenesená",J303,0)</f>
        <v>0</v>
      </c>
      <c r="BI303" s="227">
        <f>IF(N303="nulová",J303,0)</f>
        <v>0</v>
      </c>
      <c r="BJ303" s="17" t="s">
        <v>83</v>
      </c>
      <c r="BK303" s="227">
        <f>ROUND(I303*H303,2)</f>
        <v>0</v>
      </c>
      <c r="BL303" s="17" t="s">
        <v>450</v>
      </c>
      <c r="BM303" s="226" t="s">
        <v>457</v>
      </c>
    </row>
    <row r="304" s="12" customFormat="1" ht="25.92" customHeight="1">
      <c r="A304" s="12"/>
      <c r="B304" s="199"/>
      <c r="C304" s="200"/>
      <c r="D304" s="201" t="s">
        <v>74</v>
      </c>
      <c r="E304" s="202" t="s">
        <v>458</v>
      </c>
      <c r="F304" s="202" t="s">
        <v>459</v>
      </c>
      <c r="G304" s="200"/>
      <c r="H304" s="200"/>
      <c r="I304" s="203"/>
      <c r="J304" s="204">
        <f>BK304</f>
        <v>0</v>
      </c>
      <c r="K304" s="200"/>
      <c r="L304" s="205"/>
      <c r="M304" s="206"/>
      <c r="N304" s="207"/>
      <c r="O304" s="207"/>
      <c r="P304" s="208">
        <f>SUM(P305:P317)</f>
        <v>0</v>
      </c>
      <c r="Q304" s="207"/>
      <c r="R304" s="208">
        <f>SUM(R305:R317)</f>
        <v>0</v>
      </c>
      <c r="S304" s="207"/>
      <c r="T304" s="209">
        <f>SUM(T305:T317)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10" t="s">
        <v>149</v>
      </c>
      <c r="AT304" s="211" t="s">
        <v>74</v>
      </c>
      <c r="AU304" s="211" t="s">
        <v>75</v>
      </c>
      <c r="AY304" s="210" t="s">
        <v>126</v>
      </c>
      <c r="BK304" s="212">
        <f>SUM(BK305:BK317)</f>
        <v>0</v>
      </c>
    </row>
    <row r="305" s="2" customFormat="1" ht="24.15" customHeight="1">
      <c r="A305" s="38"/>
      <c r="B305" s="39"/>
      <c r="C305" s="215" t="s">
        <v>460</v>
      </c>
      <c r="D305" s="215" t="s">
        <v>129</v>
      </c>
      <c r="E305" s="216" t="s">
        <v>461</v>
      </c>
      <c r="F305" s="217" t="s">
        <v>462</v>
      </c>
      <c r="G305" s="218" t="s">
        <v>463</v>
      </c>
      <c r="H305" s="219">
        <v>1</v>
      </c>
      <c r="I305" s="220"/>
      <c r="J305" s="219">
        <f>ROUND(I305*H305,2)</f>
        <v>0</v>
      </c>
      <c r="K305" s="221"/>
      <c r="L305" s="44"/>
      <c r="M305" s="222" t="s">
        <v>1</v>
      </c>
      <c r="N305" s="223" t="s">
        <v>40</v>
      </c>
      <c r="O305" s="91"/>
      <c r="P305" s="224">
        <f>O305*H305</f>
        <v>0</v>
      </c>
      <c r="Q305" s="224">
        <v>0</v>
      </c>
      <c r="R305" s="224">
        <f>Q305*H305</f>
        <v>0</v>
      </c>
      <c r="S305" s="224">
        <v>0</v>
      </c>
      <c r="T305" s="225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26" t="s">
        <v>464</v>
      </c>
      <c r="AT305" s="226" t="s">
        <v>129</v>
      </c>
      <c r="AU305" s="226" t="s">
        <v>83</v>
      </c>
      <c r="AY305" s="17" t="s">
        <v>126</v>
      </c>
      <c r="BE305" s="227">
        <f>IF(N305="základní",J305,0)</f>
        <v>0</v>
      </c>
      <c r="BF305" s="227">
        <f>IF(N305="snížená",J305,0)</f>
        <v>0</v>
      </c>
      <c r="BG305" s="227">
        <f>IF(N305="zákl. přenesená",J305,0)</f>
        <v>0</v>
      </c>
      <c r="BH305" s="227">
        <f>IF(N305="sníž. přenesená",J305,0)</f>
        <v>0</v>
      </c>
      <c r="BI305" s="227">
        <f>IF(N305="nulová",J305,0)</f>
        <v>0</v>
      </c>
      <c r="BJ305" s="17" t="s">
        <v>83</v>
      </c>
      <c r="BK305" s="227">
        <f>ROUND(I305*H305,2)</f>
        <v>0</v>
      </c>
      <c r="BL305" s="17" t="s">
        <v>464</v>
      </c>
      <c r="BM305" s="226" t="s">
        <v>465</v>
      </c>
    </row>
    <row r="306" s="2" customFormat="1" ht="24.15" customHeight="1">
      <c r="A306" s="38"/>
      <c r="B306" s="39"/>
      <c r="C306" s="215" t="s">
        <v>466</v>
      </c>
      <c r="D306" s="215" t="s">
        <v>129</v>
      </c>
      <c r="E306" s="216" t="s">
        <v>467</v>
      </c>
      <c r="F306" s="217" t="s">
        <v>468</v>
      </c>
      <c r="G306" s="218" t="s">
        <v>463</v>
      </c>
      <c r="H306" s="219">
        <v>1</v>
      </c>
      <c r="I306" s="220"/>
      <c r="J306" s="219">
        <f>ROUND(I306*H306,2)</f>
        <v>0</v>
      </c>
      <c r="K306" s="221"/>
      <c r="L306" s="44"/>
      <c r="M306" s="222" t="s">
        <v>1</v>
      </c>
      <c r="N306" s="223" t="s">
        <v>40</v>
      </c>
      <c r="O306" s="91"/>
      <c r="P306" s="224">
        <f>O306*H306</f>
        <v>0</v>
      </c>
      <c r="Q306" s="224">
        <v>0</v>
      </c>
      <c r="R306" s="224">
        <f>Q306*H306</f>
        <v>0</v>
      </c>
      <c r="S306" s="224">
        <v>0</v>
      </c>
      <c r="T306" s="225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26" t="s">
        <v>464</v>
      </c>
      <c r="AT306" s="226" t="s">
        <v>129</v>
      </c>
      <c r="AU306" s="226" t="s">
        <v>83</v>
      </c>
      <c r="AY306" s="17" t="s">
        <v>126</v>
      </c>
      <c r="BE306" s="227">
        <f>IF(N306="základní",J306,0)</f>
        <v>0</v>
      </c>
      <c r="BF306" s="227">
        <f>IF(N306="snížená",J306,0)</f>
        <v>0</v>
      </c>
      <c r="BG306" s="227">
        <f>IF(N306="zákl. přenesená",J306,0)</f>
        <v>0</v>
      </c>
      <c r="BH306" s="227">
        <f>IF(N306="sníž. přenesená",J306,0)</f>
        <v>0</v>
      </c>
      <c r="BI306" s="227">
        <f>IF(N306="nulová",J306,0)</f>
        <v>0</v>
      </c>
      <c r="BJ306" s="17" t="s">
        <v>83</v>
      </c>
      <c r="BK306" s="227">
        <f>ROUND(I306*H306,2)</f>
        <v>0</v>
      </c>
      <c r="BL306" s="17" t="s">
        <v>464</v>
      </c>
      <c r="BM306" s="226" t="s">
        <v>469</v>
      </c>
    </row>
    <row r="307" s="2" customFormat="1">
      <c r="A307" s="38"/>
      <c r="B307" s="39"/>
      <c r="C307" s="40"/>
      <c r="D307" s="230" t="s">
        <v>192</v>
      </c>
      <c r="E307" s="40"/>
      <c r="F307" s="260" t="s">
        <v>470</v>
      </c>
      <c r="G307" s="40"/>
      <c r="H307" s="40"/>
      <c r="I307" s="261"/>
      <c r="J307" s="40"/>
      <c r="K307" s="40"/>
      <c r="L307" s="44"/>
      <c r="M307" s="262"/>
      <c r="N307" s="263"/>
      <c r="O307" s="91"/>
      <c r="P307" s="91"/>
      <c r="Q307" s="91"/>
      <c r="R307" s="91"/>
      <c r="S307" s="91"/>
      <c r="T307" s="92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7" t="s">
        <v>192</v>
      </c>
      <c r="AU307" s="17" t="s">
        <v>83</v>
      </c>
    </row>
    <row r="308" s="2" customFormat="1" ht="14.4" customHeight="1">
      <c r="A308" s="38"/>
      <c r="B308" s="39"/>
      <c r="C308" s="215" t="s">
        <v>471</v>
      </c>
      <c r="D308" s="215" t="s">
        <v>129</v>
      </c>
      <c r="E308" s="216" t="s">
        <v>472</v>
      </c>
      <c r="F308" s="217" t="s">
        <v>473</v>
      </c>
      <c r="G308" s="218" t="s">
        <v>463</v>
      </c>
      <c r="H308" s="219">
        <v>1</v>
      </c>
      <c r="I308" s="220"/>
      <c r="J308" s="219">
        <f>ROUND(I308*H308,2)</f>
        <v>0</v>
      </c>
      <c r="K308" s="221"/>
      <c r="L308" s="44"/>
      <c r="M308" s="222" t="s">
        <v>1</v>
      </c>
      <c r="N308" s="223" t="s">
        <v>40</v>
      </c>
      <c r="O308" s="91"/>
      <c r="P308" s="224">
        <f>O308*H308</f>
        <v>0</v>
      </c>
      <c r="Q308" s="224">
        <v>0</v>
      </c>
      <c r="R308" s="224">
        <f>Q308*H308</f>
        <v>0</v>
      </c>
      <c r="S308" s="224">
        <v>0</v>
      </c>
      <c r="T308" s="225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26" t="s">
        <v>464</v>
      </c>
      <c r="AT308" s="226" t="s">
        <v>129</v>
      </c>
      <c r="AU308" s="226" t="s">
        <v>83</v>
      </c>
      <c r="AY308" s="17" t="s">
        <v>126</v>
      </c>
      <c r="BE308" s="227">
        <f>IF(N308="základní",J308,0)</f>
        <v>0</v>
      </c>
      <c r="BF308" s="227">
        <f>IF(N308="snížená",J308,0)</f>
        <v>0</v>
      </c>
      <c r="BG308" s="227">
        <f>IF(N308="zákl. přenesená",J308,0)</f>
        <v>0</v>
      </c>
      <c r="BH308" s="227">
        <f>IF(N308="sníž. přenesená",J308,0)</f>
        <v>0</v>
      </c>
      <c r="BI308" s="227">
        <f>IF(N308="nulová",J308,0)</f>
        <v>0</v>
      </c>
      <c r="BJ308" s="17" t="s">
        <v>83</v>
      </c>
      <c r="BK308" s="227">
        <f>ROUND(I308*H308,2)</f>
        <v>0</v>
      </c>
      <c r="BL308" s="17" t="s">
        <v>464</v>
      </c>
      <c r="BM308" s="226" t="s">
        <v>474</v>
      </c>
    </row>
    <row r="309" s="2" customFormat="1" ht="14.4" customHeight="1">
      <c r="A309" s="38"/>
      <c r="B309" s="39"/>
      <c r="C309" s="215" t="s">
        <v>475</v>
      </c>
      <c r="D309" s="215" t="s">
        <v>129</v>
      </c>
      <c r="E309" s="216" t="s">
        <v>476</v>
      </c>
      <c r="F309" s="217" t="s">
        <v>477</v>
      </c>
      <c r="G309" s="218" t="s">
        <v>463</v>
      </c>
      <c r="H309" s="219">
        <v>1</v>
      </c>
      <c r="I309" s="220"/>
      <c r="J309" s="219">
        <f>ROUND(I309*H309,2)</f>
        <v>0</v>
      </c>
      <c r="K309" s="221"/>
      <c r="L309" s="44"/>
      <c r="M309" s="222" t="s">
        <v>1</v>
      </c>
      <c r="N309" s="223" t="s">
        <v>40</v>
      </c>
      <c r="O309" s="91"/>
      <c r="P309" s="224">
        <f>O309*H309</f>
        <v>0</v>
      </c>
      <c r="Q309" s="224">
        <v>0</v>
      </c>
      <c r="R309" s="224">
        <f>Q309*H309</f>
        <v>0</v>
      </c>
      <c r="S309" s="224">
        <v>0</v>
      </c>
      <c r="T309" s="225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26" t="s">
        <v>464</v>
      </c>
      <c r="AT309" s="226" t="s">
        <v>129</v>
      </c>
      <c r="AU309" s="226" t="s">
        <v>83</v>
      </c>
      <c r="AY309" s="17" t="s">
        <v>126</v>
      </c>
      <c r="BE309" s="227">
        <f>IF(N309="základní",J309,0)</f>
        <v>0</v>
      </c>
      <c r="BF309" s="227">
        <f>IF(N309="snížená",J309,0)</f>
        <v>0</v>
      </c>
      <c r="BG309" s="227">
        <f>IF(N309="zákl. přenesená",J309,0)</f>
        <v>0</v>
      </c>
      <c r="BH309" s="227">
        <f>IF(N309="sníž. přenesená",J309,0)</f>
        <v>0</v>
      </c>
      <c r="BI309" s="227">
        <f>IF(N309="nulová",J309,0)</f>
        <v>0</v>
      </c>
      <c r="BJ309" s="17" t="s">
        <v>83</v>
      </c>
      <c r="BK309" s="227">
        <f>ROUND(I309*H309,2)</f>
        <v>0</v>
      </c>
      <c r="BL309" s="17" t="s">
        <v>464</v>
      </c>
      <c r="BM309" s="226" t="s">
        <v>478</v>
      </c>
    </row>
    <row r="310" s="2" customFormat="1" ht="24.15" customHeight="1">
      <c r="A310" s="38"/>
      <c r="B310" s="39"/>
      <c r="C310" s="215" t="s">
        <v>450</v>
      </c>
      <c r="D310" s="215" t="s">
        <v>129</v>
      </c>
      <c r="E310" s="216" t="s">
        <v>479</v>
      </c>
      <c r="F310" s="217" t="s">
        <v>480</v>
      </c>
      <c r="G310" s="218" t="s">
        <v>463</v>
      </c>
      <c r="H310" s="219">
        <v>1</v>
      </c>
      <c r="I310" s="220"/>
      <c r="J310" s="219">
        <f>ROUND(I310*H310,2)</f>
        <v>0</v>
      </c>
      <c r="K310" s="221"/>
      <c r="L310" s="44"/>
      <c r="M310" s="222" t="s">
        <v>1</v>
      </c>
      <c r="N310" s="223" t="s">
        <v>40</v>
      </c>
      <c r="O310" s="91"/>
      <c r="P310" s="224">
        <f>O310*H310</f>
        <v>0</v>
      </c>
      <c r="Q310" s="224">
        <v>0</v>
      </c>
      <c r="R310" s="224">
        <f>Q310*H310</f>
        <v>0</v>
      </c>
      <c r="S310" s="224">
        <v>0</v>
      </c>
      <c r="T310" s="225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26" t="s">
        <v>464</v>
      </c>
      <c r="AT310" s="226" t="s">
        <v>129</v>
      </c>
      <c r="AU310" s="226" t="s">
        <v>83</v>
      </c>
      <c r="AY310" s="17" t="s">
        <v>126</v>
      </c>
      <c r="BE310" s="227">
        <f>IF(N310="základní",J310,0)</f>
        <v>0</v>
      </c>
      <c r="BF310" s="227">
        <f>IF(N310="snížená",J310,0)</f>
        <v>0</v>
      </c>
      <c r="BG310" s="227">
        <f>IF(N310="zákl. přenesená",J310,0)</f>
        <v>0</v>
      </c>
      <c r="BH310" s="227">
        <f>IF(N310="sníž. přenesená",J310,0)</f>
        <v>0</v>
      </c>
      <c r="BI310" s="227">
        <f>IF(N310="nulová",J310,0)</f>
        <v>0</v>
      </c>
      <c r="BJ310" s="17" t="s">
        <v>83</v>
      </c>
      <c r="BK310" s="227">
        <f>ROUND(I310*H310,2)</f>
        <v>0</v>
      </c>
      <c r="BL310" s="17" t="s">
        <v>464</v>
      </c>
      <c r="BM310" s="226" t="s">
        <v>481</v>
      </c>
    </row>
    <row r="311" s="2" customFormat="1">
      <c r="A311" s="38"/>
      <c r="B311" s="39"/>
      <c r="C311" s="40"/>
      <c r="D311" s="230" t="s">
        <v>192</v>
      </c>
      <c r="E311" s="40"/>
      <c r="F311" s="260" t="s">
        <v>470</v>
      </c>
      <c r="G311" s="40"/>
      <c r="H311" s="40"/>
      <c r="I311" s="261"/>
      <c r="J311" s="40"/>
      <c r="K311" s="40"/>
      <c r="L311" s="44"/>
      <c r="M311" s="262"/>
      <c r="N311" s="263"/>
      <c r="O311" s="91"/>
      <c r="P311" s="91"/>
      <c r="Q311" s="91"/>
      <c r="R311" s="91"/>
      <c r="S311" s="91"/>
      <c r="T311" s="92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7" t="s">
        <v>192</v>
      </c>
      <c r="AU311" s="17" t="s">
        <v>83</v>
      </c>
    </row>
    <row r="312" s="2" customFormat="1" ht="14.4" customHeight="1">
      <c r="A312" s="38"/>
      <c r="B312" s="39"/>
      <c r="C312" s="215" t="s">
        <v>482</v>
      </c>
      <c r="D312" s="215" t="s">
        <v>129</v>
      </c>
      <c r="E312" s="216" t="s">
        <v>483</v>
      </c>
      <c r="F312" s="217" t="s">
        <v>484</v>
      </c>
      <c r="G312" s="218" t="s">
        <v>463</v>
      </c>
      <c r="H312" s="219">
        <v>1</v>
      </c>
      <c r="I312" s="220"/>
      <c r="J312" s="219">
        <f>ROUND(I312*H312,2)</f>
        <v>0</v>
      </c>
      <c r="K312" s="221"/>
      <c r="L312" s="44"/>
      <c r="M312" s="222" t="s">
        <v>1</v>
      </c>
      <c r="N312" s="223" t="s">
        <v>40</v>
      </c>
      <c r="O312" s="91"/>
      <c r="P312" s="224">
        <f>O312*H312</f>
        <v>0</v>
      </c>
      <c r="Q312" s="224">
        <v>0</v>
      </c>
      <c r="R312" s="224">
        <f>Q312*H312</f>
        <v>0</v>
      </c>
      <c r="S312" s="224">
        <v>0</v>
      </c>
      <c r="T312" s="225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26" t="s">
        <v>464</v>
      </c>
      <c r="AT312" s="226" t="s">
        <v>129</v>
      </c>
      <c r="AU312" s="226" t="s">
        <v>83</v>
      </c>
      <c r="AY312" s="17" t="s">
        <v>126</v>
      </c>
      <c r="BE312" s="227">
        <f>IF(N312="základní",J312,0)</f>
        <v>0</v>
      </c>
      <c r="BF312" s="227">
        <f>IF(N312="snížená",J312,0)</f>
        <v>0</v>
      </c>
      <c r="BG312" s="227">
        <f>IF(N312="zákl. přenesená",J312,0)</f>
        <v>0</v>
      </c>
      <c r="BH312" s="227">
        <f>IF(N312="sníž. přenesená",J312,0)</f>
        <v>0</v>
      </c>
      <c r="BI312" s="227">
        <f>IF(N312="nulová",J312,0)</f>
        <v>0</v>
      </c>
      <c r="BJ312" s="17" t="s">
        <v>83</v>
      </c>
      <c r="BK312" s="227">
        <f>ROUND(I312*H312,2)</f>
        <v>0</v>
      </c>
      <c r="BL312" s="17" t="s">
        <v>464</v>
      </c>
      <c r="BM312" s="226" t="s">
        <v>485</v>
      </c>
    </row>
    <row r="313" s="2" customFormat="1" ht="14.4" customHeight="1">
      <c r="A313" s="38"/>
      <c r="B313" s="39"/>
      <c r="C313" s="215" t="s">
        <v>486</v>
      </c>
      <c r="D313" s="215" t="s">
        <v>129</v>
      </c>
      <c r="E313" s="216" t="s">
        <v>487</v>
      </c>
      <c r="F313" s="217" t="s">
        <v>488</v>
      </c>
      <c r="G313" s="218" t="s">
        <v>463</v>
      </c>
      <c r="H313" s="219">
        <v>1</v>
      </c>
      <c r="I313" s="220"/>
      <c r="J313" s="219">
        <f>ROUND(I313*H313,2)</f>
        <v>0</v>
      </c>
      <c r="K313" s="221"/>
      <c r="L313" s="44"/>
      <c r="M313" s="222" t="s">
        <v>1</v>
      </c>
      <c r="N313" s="223" t="s">
        <v>40</v>
      </c>
      <c r="O313" s="91"/>
      <c r="P313" s="224">
        <f>O313*H313</f>
        <v>0</v>
      </c>
      <c r="Q313" s="224">
        <v>0</v>
      </c>
      <c r="R313" s="224">
        <f>Q313*H313</f>
        <v>0</v>
      </c>
      <c r="S313" s="224">
        <v>0</v>
      </c>
      <c r="T313" s="225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26" t="s">
        <v>464</v>
      </c>
      <c r="AT313" s="226" t="s">
        <v>129</v>
      </c>
      <c r="AU313" s="226" t="s">
        <v>83</v>
      </c>
      <c r="AY313" s="17" t="s">
        <v>126</v>
      </c>
      <c r="BE313" s="227">
        <f>IF(N313="základní",J313,0)</f>
        <v>0</v>
      </c>
      <c r="BF313" s="227">
        <f>IF(N313="snížená",J313,0)</f>
        <v>0</v>
      </c>
      <c r="BG313" s="227">
        <f>IF(N313="zákl. přenesená",J313,0)</f>
        <v>0</v>
      </c>
      <c r="BH313" s="227">
        <f>IF(N313="sníž. přenesená",J313,0)</f>
        <v>0</v>
      </c>
      <c r="BI313" s="227">
        <f>IF(N313="nulová",J313,0)</f>
        <v>0</v>
      </c>
      <c r="BJ313" s="17" t="s">
        <v>83</v>
      </c>
      <c r="BK313" s="227">
        <f>ROUND(I313*H313,2)</f>
        <v>0</v>
      </c>
      <c r="BL313" s="17" t="s">
        <v>464</v>
      </c>
      <c r="BM313" s="226" t="s">
        <v>489</v>
      </c>
    </row>
    <row r="314" s="2" customFormat="1">
      <c r="A314" s="38"/>
      <c r="B314" s="39"/>
      <c r="C314" s="40"/>
      <c r="D314" s="230" t="s">
        <v>192</v>
      </c>
      <c r="E314" s="40"/>
      <c r="F314" s="260" t="s">
        <v>470</v>
      </c>
      <c r="G314" s="40"/>
      <c r="H314" s="40"/>
      <c r="I314" s="261"/>
      <c r="J314" s="40"/>
      <c r="K314" s="40"/>
      <c r="L314" s="44"/>
      <c r="M314" s="262"/>
      <c r="N314" s="263"/>
      <c r="O314" s="91"/>
      <c r="P314" s="91"/>
      <c r="Q314" s="91"/>
      <c r="R314" s="91"/>
      <c r="S314" s="91"/>
      <c r="T314" s="92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7" t="s">
        <v>192</v>
      </c>
      <c r="AU314" s="17" t="s">
        <v>83</v>
      </c>
    </row>
    <row r="315" s="2" customFormat="1" ht="14.4" customHeight="1">
      <c r="A315" s="38"/>
      <c r="B315" s="39"/>
      <c r="C315" s="215" t="s">
        <v>490</v>
      </c>
      <c r="D315" s="215" t="s">
        <v>129</v>
      </c>
      <c r="E315" s="216" t="s">
        <v>491</v>
      </c>
      <c r="F315" s="217" t="s">
        <v>492</v>
      </c>
      <c r="G315" s="218" t="s">
        <v>463</v>
      </c>
      <c r="H315" s="219">
        <v>1</v>
      </c>
      <c r="I315" s="220"/>
      <c r="J315" s="219">
        <f>ROUND(I315*H315,2)</f>
        <v>0</v>
      </c>
      <c r="K315" s="221"/>
      <c r="L315" s="44"/>
      <c r="M315" s="222" t="s">
        <v>1</v>
      </c>
      <c r="N315" s="223" t="s">
        <v>40</v>
      </c>
      <c r="O315" s="91"/>
      <c r="P315" s="224">
        <f>O315*H315</f>
        <v>0</v>
      </c>
      <c r="Q315" s="224">
        <v>0</v>
      </c>
      <c r="R315" s="224">
        <f>Q315*H315</f>
        <v>0</v>
      </c>
      <c r="S315" s="224">
        <v>0</v>
      </c>
      <c r="T315" s="225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26" t="s">
        <v>464</v>
      </c>
      <c r="AT315" s="226" t="s">
        <v>129</v>
      </c>
      <c r="AU315" s="226" t="s">
        <v>83</v>
      </c>
      <c r="AY315" s="17" t="s">
        <v>126</v>
      </c>
      <c r="BE315" s="227">
        <f>IF(N315="základní",J315,0)</f>
        <v>0</v>
      </c>
      <c r="BF315" s="227">
        <f>IF(N315="snížená",J315,0)</f>
        <v>0</v>
      </c>
      <c r="BG315" s="227">
        <f>IF(N315="zákl. přenesená",J315,0)</f>
        <v>0</v>
      </c>
      <c r="BH315" s="227">
        <f>IF(N315="sníž. přenesená",J315,0)</f>
        <v>0</v>
      </c>
      <c r="BI315" s="227">
        <f>IF(N315="nulová",J315,0)</f>
        <v>0</v>
      </c>
      <c r="BJ315" s="17" t="s">
        <v>83</v>
      </c>
      <c r="BK315" s="227">
        <f>ROUND(I315*H315,2)</f>
        <v>0</v>
      </c>
      <c r="BL315" s="17" t="s">
        <v>464</v>
      </c>
      <c r="BM315" s="226" t="s">
        <v>493</v>
      </c>
    </row>
    <row r="316" s="2" customFormat="1" ht="24.15" customHeight="1">
      <c r="A316" s="38"/>
      <c r="B316" s="39"/>
      <c r="C316" s="215" t="s">
        <v>494</v>
      </c>
      <c r="D316" s="215" t="s">
        <v>129</v>
      </c>
      <c r="E316" s="216" t="s">
        <v>495</v>
      </c>
      <c r="F316" s="217" t="s">
        <v>496</v>
      </c>
      <c r="G316" s="218" t="s">
        <v>463</v>
      </c>
      <c r="H316" s="219">
        <v>1</v>
      </c>
      <c r="I316" s="220"/>
      <c r="J316" s="219">
        <f>ROUND(I316*H316,2)</f>
        <v>0</v>
      </c>
      <c r="K316" s="221"/>
      <c r="L316" s="44"/>
      <c r="M316" s="222" t="s">
        <v>1</v>
      </c>
      <c r="N316" s="223" t="s">
        <v>40</v>
      </c>
      <c r="O316" s="91"/>
      <c r="P316" s="224">
        <f>O316*H316</f>
        <v>0</v>
      </c>
      <c r="Q316" s="224">
        <v>0</v>
      </c>
      <c r="R316" s="224">
        <f>Q316*H316</f>
        <v>0</v>
      </c>
      <c r="S316" s="224">
        <v>0</v>
      </c>
      <c r="T316" s="225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26" t="s">
        <v>464</v>
      </c>
      <c r="AT316" s="226" t="s">
        <v>129</v>
      </c>
      <c r="AU316" s="226" t="s">
        <v>83</v>
      </c>
      <c r="AY316" s="17" t="s">
        <v>126</v>
      </c>
      <c r="BE316" s="227">
        <f>IF(N316="základní",J316,0)</f>
        <v>0</v>
      </c>
      <c r="BF316" s="227">
        <f>IF(N316="snížená",J316,0)</f>
        <v>0</v>
      </c>
      <c r="BG316" s="227">
        <f>IF(N316="zákl. přenesená",J316,0)</f>
        <v>0</v>
      </c>
      <c r="BH316" s="227">
        <f>IF(N316="sníž. přenesená",J316,0)</f>
        <v>0</v>
      </c>
      <c r="BI316" s="227">
        <f>IF(N316="nulová",J316,0)</f>
        <v>0</v>
      </c>
      <c r="BJ316" s="17" t="s">
        <v>83</v>
      </c>
      <c r="BK316" s="227">
        <f>ROUND(I316*H316,2)</f>
        <v>0</v>
      </c>
      <c r="BL316" s="17" t="s">
        <v>464</v>
      </c>
      <c r="BM316" s="226" t="s">
        <v>497</v>
      </c>
    </row>
    <row r="317" s="2" customFormat="1">
      <c r="A317" s="38"/>
      <c r="B317" s="39"/>
      <c r="C317" s="40"/>
      <c r="D317" s="230" t="s">
        <v>192</v>
      </c>
      <c r="E317" s="40"/>
      <c r="F317" s="260" t="s">
        <v>498</v>
      </c>
      <c r="G317" s="40"/>
      <c r="H317" s="40"/>
      <c r="I317" s="261"/>
      <c r="J317" s="40"/>
      <c r="K317" s="40"/>
      <c r="L317" s="44"/>
      <c r="M317" s="275"/>
      <c r="N317" s="276"/>
      <c r="O317" s="277"/>
      <c r="P317" s="277"/>
      <c r="Q317" s="277"/>
      <c r="R317" s="277"/>
      <c r="S317" s="277"/>
      <c r="T317" s="27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192</v>
      </c>
      <c r="AU317" s="17" t="s">
        <v>83</v>
      </c>
    </row>
    <row r="318" s="2" customFormat="1" ht="6.96" customHeight="1">
      <c r="A318" s="38"/>
      <c r="B318" s="66"/>
      <c r="C318" s="67"/>
      <c r="D318" s="67"/>
      <c r="E318" s="67"/>
      <c r="F318" s="67"/>
      <c r="G318" s="67"/>
      <c r="H318" s="67"/>
      <c r="I318" s="67"/>
      <c r="J318" s="67"/>
      <c r="K318" s="67"/>
      <c r="L318" s="44"/>
      <c r="M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</row>
  </sheetData>
  <sheetProtection sheet="1" autoFilter="0" formatColumns="0" formatRows="0" objects="1" scenarios="1" spinCount="100000" saltValue="wbVW2lu9EKBU8AowSXRqW3heKZOwMCtTffOo2lrbCn06Qnk/MZBc66IzWNrvmaG+89nlXyY/ZmXf602EE0owJg==" hashValue="yG+btTaQRGqa3XIVYRsp4mElU06cKb6A+IgNQhB9AuBMb2OIigz2g6KiMTDNDWNWCQFkiG8TgHTYaZW9cQ49EA==" algorithmName="SHA-512" password="CC35"/>
  <autoFilter ref="C132:K317"/>
  <mergeCells count="9">
    <mergeCell ref="E7:H7"/>
    <mergeCell ref="E9:H9"/>
    <mergeCell ref="E18:H18"/>
    <mergeCell ref="E27:H27"/>
    <mergeCell ref="E85:H85"/>
    <mergeCell ref="E87:H87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SN-PC\SN</dc:creator>
  <cp:lastModifiedBy>SN-PC\SN</cp:lastModifiedBy>
  <dcterms:created xsi:type="dcterms:W3CDTF">2020-12-02T06:58:02Z</dcterms:created>
  <dcterms:modified xsi:type="dcterms:W3CDTF">2020-12-02T06:58:04Z</dcterms:modified>
</cp:coreProperties>
</file>